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2.xml" ContentType="application/vnd.openxmlformats-officedocument.drawingml.chart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drawings/drawing18.xml" ContentType="application/vnd.openxmlformats-officedocument.drawing+xml"/>
  <Override PartName="/xl/charts/chart14.xml" ContentType="application/vnd.openxmlformats-officedocument.drawingml.chart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5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6.xml" ContentType="application/vnd.openxmlformats-officedocument.drawingml.chart+xml"/>
  <Override PartName="/xl/drawings/drawing23.xml" ContentType="application/vnd.openxmlformats-officedocument.drawing+xml"/>
  <Override PartName="/xl/charts/chart17.xml" ContentType="application/vnd.openxmlformats-officedocument.drawingml.chart+xml"/>
  <Override PartName="/xl/drawings/drawing24.xml" ContentType="application/vnd.openxmlformats-officedocument.drawing+xml"/>
  <Override PartName="/xl/charts/chart18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9.xml" ContentType="application/vnd.openxmlformats-officedocument.drawingml.chart+xml"/>
  <Override PartName="/xl/drawings/drawing27.xml" ContentType="application/vnd.openxmlformats-officedocument.drawing+xml"/>
  <Override PartName="/xl/charts/chart20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21.xml" ContentType="application/vnd.openxmlformats-officedocument.drawingml.chart+xml"/>
  <Override PartName="/xl/drawings/drawing30.xml" ContentType="application/vnd.openxmlformats-officedocument.drawing+xml"/>
  <Override PartName="/xl/charts/chart22.xml" ContentType="application/vnd.openxmlformats-officedocument.drawingml.chart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23.xml" ContentType="application/vnd.openxmlformats-officedocument.drawingml.chart+xml"/>
  <Override PartName="/xl/drawings/drawing33.xml" ContentType="application/vnd.openxmlformats-officedocument.drawing+xml"/>
  <Override PartName="/xl/charts/chart24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25.xml" ContentType="application/vnd.openxmlformats-officedocument.drawingml.chart+xml"/>
  <Override PartName="/xl/drawings/drawing36.xml" ContentType="application/vnd.openxmlformats-officedocument.drawing+xml"/>
  <Override PartName="/xl/charts/chart26.xml" ContentType="application/vnd.openxmlformats-officedocument.drawingml.chart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27.xml" ContentType="application/vnd.openxmlformats-officedocument.drawingml.chart+xml"/>
  <Override PartName="/xl/drawings/drawing39.xml" ContentType="application/vnd.openxmlformats-officedocument.drawing+xml"/>
  <Override PartName="/xl/charts/chart28.xml" ContentType="application/vnd.openxmlformats-officedocument.drawingml.chart+xml"/>
  <Override PartName="/xl/drawings/drawing40.xml" ContentType="application/vnd.openxmlformats-officedocument.drawing+xml"/>
  <Override PartName="/xl/charts/chart29.xml" ContentType="application/vnd.openxmlformats-officedocument.drawingml.chart+xml"/>
  <Override PartName="/xl/drawings/drawing41.xml" ContentType="application/vnd.openxmlformats-officedocument.drawing+xml"/>
  <Override PartName="/xl/charts/chart30.xml" ContentType="application/vnd.openxmlformats-officedocument.drawingml.chart+xml"/>
  <Override PartName="/xl/drawings/drawing42.xml" ContentType="application/vnd.openxmlformats-officedocument.drawing+xml"/>
  <Override PartName="/xl/charts/chart31.xml" ContentType="application/vnd.openxmlformats-officedocument.drawingml.chart+xml"/>
  <Override PartName="/xl/drawings/drawing43.xml" ContentType="application/vnd.openxmlformats-officedocument.drawing+xml"/>
  <Override PartName="/xl/charts/chart32.xml" ContentType="application/vnd.openxmlformats-officedocument.drawingml.chart+xml"/>
  <Override PartName="/xl/drawings/drawing44.xml" ContentType="application/vnd.openxmlformats-officedocument.drawing+xml"/>
  <Override PartName="/xl/charts/chart33.xml" ContentType="application/vnd.openxmlformats-officedocument.drawingml.chart+xml"/>
  <Override PartName="/xl/drawings/drawing45.xml" ContentType="application/vnd.openxmlformats-officedocument.drawing+xml"/>
  <Override PartName="/xl/charts/chart34.xml" ContentType="application/vnd.openxmlformats-officedocument.drawingml.chart+xml"/>
  <Override PartName="/xl/drawings/drawing46.xml" ContentType="application/vnd.openxmlformats-officedocument.drawing+xml"/>
  <Override PartName="/xl/charts/chart35.xml" ContentType="application/vnd.openxmlformats-officedocument.drawingml.chart+xml"/>
  <Override PartName="/xl/drawings/drawing47.xml" ContentType="application/vnd.openxmlformats-officedocument.drawing+xml"/>
  <Override PartName="/xl/charts/chart36.xml" ContentType="application/vnd.openxmlformats-officedocument.drawingml.chart+xml"/>
  <Override PartName="/xl/drawings/drawing48.xml" ContentType="application/vnd.openxmlformats-officedocument.drawing+xml"/>
  <Override PartName="/xl/charts/chart37.xml" ContentType="application/vnd.openxmlformats-officedocument.drawingml.chart+xml"/>
  <Override PartName="/xl/drawings/drawing49.xml" ContentType="application/vnd.openxmlformats-officedocument.drawing+xml"/>
  <Override PartName="/xl/charts/chart38.xml" ContentType="application/vnd.openxmlformats-officedocument.drawingml.chart+xml"/>
  <Override PartName="/xl/drawings/drawing50.xml" ContentType="application/vnd.openxmlformats-officedocument.drawing+xml"/>
  <Override PartName="/xl/charts/chart39.xml" ContentType="application/vnd.openxmlformats-officedocument.drawingml.chart+xml"/>
  <Override PartName="/xl/drawings/drawing51.xml" ContentType="application/vnd.openxmlformats-officedocument.drawing+xml"/>
  <Override PartName="/xl/charts/chart40.xml" ContentType="application/vnd.openxmlformats-officedocument.drawingml.chart+xml"/>
  <Override PartName="/xl/drawings/drawing52.xml" ContentType="application/vnd.openxmlformats-officedocument.drawing+xml"/>
  <Override PartName="/xl/charts/chart41.xml" ContentType="application/vnd.openxmlformats-officedocument.drawingml.chart+xml"/>
  <Override PartName="/xl/drawings/drawing53.xml" ContentType="application/vnd.openxmlformats-officedocument.drawing+xml"/>
  <Override PartName="/xl/charts/chart42.xml" ContentType="application/vnd.openxmlformats-officedocument.drawingml.chart+xml"/>
  <Override PartName="/xl/drawings/drawing54.xml" ContentType="application/vnd.openxmlformats-officedocument.drawing+xml"/>
  <Override PartName="/xl/charts/chart43.xml" ContentType="application/vnd.openxmlformats-officedocument.drawingml.chart+xml"/>
  <Override PartName="/xl/drawings/drawing55.xml" ContentType="application/vnd.openxmlformats-officedocument.drawing+xml"/>
  <Override PartName="/xl/charts/chart44.xml" ContentType="application/vnd.openxmlformats-officedocument.drawingml.chart+xml"/>
  <Override PartName="/xl/drawings/drawing56.xml" ContentType="application/vnd.openxmlformats-officedocument.drawing+xml"/>
  <Override PartName="/xl/charts/chart45.xml" ContentType="application/vnd.openxmlformats-officedocument.drawingml.chart+xml"/>
  <Override PartName="/xl/drawings/drawing57.xml" ContentType="application/vnd.openxmlformats-officedocument.drawing+xml"/>
  <Override PartName="/xl/charts/chart46.xml" ContentType="application/vnd.openxmlformats-officedocument.drawingml.chart+xml"/>
  <Override PartName="/xl/drawings/drawing58.xml" ContentType="application/vnd.openxmlformats-officedocument.drawing+xml"/>
  <Override PartName="/xl/charts/chart47.xml" ContentType="application/vnd.openxmlformats-officedocument.drawingml.chart+xml"/>
  <Override PartName="/xl/drawings/drawing59.xml" ContentType="application/vnd.openxmlformats-officedocument.drawing+xml"/>
  <Override PartName="/xl/charts/chart48.xml" ContentType="application/vnd.openxmlformats-officedocument.drawingml.chart+xml"/>
  <Override PartName="/xl/drawings/drawing60.xml" ContentType="application/vnd.openxmlformats-officedocument.drawing+xml"/>
  <Override PartName="/xl/charts/chart49.xml" ContentType="application/vnd.openxmlformats-officedocument.drawingml.chart+xml"/>
  <Override PartName="/xl/drawings/drawing61.xml" ContentType="application/vnd.openxmlformats-officedocument.drawing+xml"/>
  <Override PartName="/xl/charts/chart50.xml" ContentType="application/vnd.openxmlformats-officedocument.drawingml.chart+xml"/>
  <Override PartName="/xl/drawings/drawing62.xml" ContentType="application/vnd.openxmlformats-officedocument.drawing+xml"/>
  <Override PartName="/xl/charts/chart51.xml" ContentType="application/vnd.openxmlformats-officedocument.drawingml.chart+xml"/>
  <Override PartName="/xl/drawings/drawing63.xml" ContentType="application/vnd.openxmlformats-officedocument.drawing+xml"/>
  <Override PartName="/xl/charts/chart52.xml" ContentType="application/vnd.openxmlformats-officedocument.drawingml.chart+xml"/>
  <Override PartName="/xl/drawings/drawing64.xml" ContentType="application/vnd.openxmlformats-officedocument.drawing+xml"/>
  <Override PartName="/xl/charts/chart53.xml" ContentType="application/vnd.openxmlformats-officedocument.drawingml.chart+xml"/>
  <Override PartName="/xl/drawings/drawing65.xml" ContentType="application/vnd.openxmlformats-officedocument.drawing+xml"/>
  <Override PartName="/xl/charts/chart54.xml" ContentType="application/vnd.openxmlformats-officedocument.drawingml.chart+xml"/>
  <Override PartName="/xl/drawings/drawing66.xml" ContentType="application/vnd.openxmlformats-officedocument.drawing+xml"/>
  <Override PartName="/xl/charts/chart55.xml" ContentType="application/vnd.openxmlformats-officedocument.drawingml.chart+xml"/>
  <Override PartName="/xl/drawings/drawing67.xml" ContentType="application/vnd.openxmlformats-officedocument.drawing+xml"/>
  <Override PartName="/xl/charts/chart56.xml" ContentType="application/vnd.openxmlformats-officedocument.drawingml.chart+xml"/>
  <Override PartName="/xl/drawings/drawing68.xml" ContentType="application/vnd.openxmlformats-officedocument.drawing+xml"/>
  <Override PartName="/xl/charts/chart57.xml" ContentType="application/vnd.openxmlformats-officedocument.drawingml.chart+xml"/>
  <Override PartName="/xl/drawings/drawing69.xml" ContentType="application/vnd.openxmlformats-officedocument.drawing+xml"/>
  <Override PartName="/xl/charts/chart58.xml" ContentType="application/vnd.openxmlformats-officedocument.drawingml.chart+xml"/>
  <Override PartName="/xl/drawings/drawing70.xml" ContentType="application/vnd.openxmlformats-officedocument.drawing+xml"/>
  <Override PartName="/xl/charts/chart59.xml" ContentType="application/vnd.openxmlformats-officedocument.drawingml.chart+xml"/>
  <Override PartName="/xl/drawings/drawing71.xml" ContentType="application/vnd.openxmlformats-officedocument.drawing+xml"/>
  <Override PartName="/xl/charts/chart60.xml" ContentType="application/vnd.openxmlformats-officedocument.drawingml.chart+xml"/>
  <Override PartName="/xl/drawings/drawing72.xml" ContentType="application/vnd.openxmlformats-officedocument.drawing+xml"/>
  <Override PartName="/xl/charts/chart61.xml" ContentType="application/vnd.openxmlformats-officedocument.drawingml.chart+xml"/>
  <Override PartName="/xl/drawings/drawing73.xml" ContentType="application/vnd.openxmlformats-officedocument.drawing+xml"/>
  <Override PartName="/xl/charts/chart62.xml" ContentType="application/vnd.openxmlformats-officedocument.drawingml.chart+xml"/>
  <Override PartName="/xl/drawings/drawing74.xml" ContentType="application/vnd.openxmlformats-officedocument.drawing+xml"/>
  <Override PartName="/xl/charts/chart63.xml" ContentType="application/vnd.openxmlformats-officedocument.drawingml.chart+xml"/>
  <Override PartName="/xl/drawings/drawing75.xml" ContentType="application/vnd.openxmlformats-officedocument.drawing+xml"/>
  <Override PartName="/xl/charts/chart64.xml" ContentType="application/vnd.openxmlformats-officedocument.drawingml.chart+xml"/>
  <Override PartName="/xl/drawings/drawing76.xml" ContentType="application/vnd.openxmlformats-officedocument.drawing+xml"/>
  <Override PartName="/xl/charts/chart65.xml" ContentType="application/vnd.openxmlformats-officedocument.drawingml.chart+xml"/>
  <Override PartName="/xl/drawings/drawing77.xml" ContentType="application/vnd.openxmlformats-officedocument.drawing+xml"/>
  <Override PartName="/xl/charts/chart66.xml" ContentType="application/vnd.openxmlformats-officedocument.drawingml.chart+xml"/>
  <Override PartName="/xl/drawings/drawing78.xml" ContentType="application/vnd.openxmlformats-officedocument.drawing+xml"/>
  <Override PartName="/xl/charts/chart67.xml" ContentType="application/vnd.openxmlformats-officedocument.drawingml.chart+xml"/>
  <Override PartName="/xl/drawings/drawing79.xml" ContentType="application/vnd.openxmlformats-officedocument.drawing+xml"/>
  <Override PartName="/xl/charts/chart68.xml" ContentType="application/vnd.openxmlformats-officedocument.drawingml.chart+xml"/>
  <Override PartName="/xl/drawings/drawing80.xml" ContentType="application/vnd.openxmlformats-officedocument.drawing+xml"/>
  <Override PartName="/xl/charts/chart69.xml" ContentType="application/vnd.openxmlformats-officedocument.drawingml.chart+xml"/>
  <Override PartName="/xl/drawings/drawing81.xml" ContentType="application/vnd.openxmlformats-officedocument.drawing+xml"/>
  <Override PartName="/xl/charts/chart70.xml" ContentType="application/vnd.openxmlformats-officedocument.drawingml.chart+xml"/>
  <Override PartName="/xl/drawings/drawing82.xml" ContentType="application/vnd.openxmlformats-officedocument.drawing+xml"/>
  <Override PartName="/xl/charts/chart71.xml" ContentType="application/vnd.openxmlformats-officedocument.drawingml.chart+xml"/>
  <Override PartName="/xl/drawings/drawing83.xml" ContentType="application/vnd.openxmlformats-officedocument.drawing+xml"/>
  <Override PartName="/xl/charts/chart72.xml" ContentType="application/vnd.openxmlformats-officedocument.drawingml.chart+xml"/>
  <Override PartName="/xl/drawings/drawing84.xml" ContentType="application/vnd.openxmlformats-officedocument.drawing+xml"/>
  <Override PartName="/xl/charts/chart73.xml" ContentType="application/vnd.openxmlformats-officedocument.drawingml.chart+xml"/>
  <Override PartName="/xl/drawings/drawing85.xml" ContentType="application/vnd.openxmlformats-officedocument.drawing+xml"/>
  <Override PartName="/xl/charts/chart74.xml" ContentType="application/vnd.openxmlformats-officedocument.drawingml.chart+xml"/>
  <Override PartName="/xl/drawings/drawing86.xml" ContentType="application/vnd.openxmlformats-officedocument.drawing+xml"/>
  <Override PartName="/xl/charts/chart75.xml" ContentType="application/vnd.openxmlformats-officedocument.drawingml.chart+xml"/>
  <Override PartName="/xl/drawings/drawing87.xml" ContentType="application/vnd.openxmlformats-officedocument.drawing+xml"/>
  <Override PartName="/xl/charts/chart76.xml" ContentType="application/vnd.openxmlformats-officedocument.drawingml.chart+xml"/>
  <Override PartName="/xl/drawings/drawing88.xml" ContentType="application/vnd.openxmlformats-officedocument.drawing+xml"/>
  <Override PartName="/xl/charts/chart77.xml" ContentType="application/vnd.openxmlformats-officedocument.drawingml.chart+xml"/>
  <Override PartName="/xl/drawings/drawing89.xml" ContentType="application/vnd.openxmlformats-officedocument.drawing+xml"/>
  <Override PartName="/xl/charts/chart78.xml" ContentType="application/vnd.openxmlformats-officedocument.drawingml.chart+xml"/>
  <Override PartName="/xl/drawings/drawing90.xml" ContentType="application/vnd.openxmlformats-officedocument.drawing+xml"/>
  <Override PartName="/xl/charts/chart79.xml" ContentType="application/vnd.openxmlformats-officedocument.drawingml.chart+xml"/>
  <Override PartName="/xl/drawings/drawing91.xml" ContentType="application/vnd.openxmlformats-officedocument.drawing+xml"/>
  <Override PartName="/xl/charts/chart80.xml" ContentType="application/vnd.openxmlformats-officedocument.drawingml.chart+xml"/>
  <Override PartName="/xl/drawings/drawing92.xml" ContentType="application/vnd.openxmlformats-officedocument.drawing+xml"/>
  <Override PartName="/xl/charts/chart81.xml" ContentType="application/vnd.openxmlformats-officedocument.drawingml.chart+xml"/>
  <Override PartName="/xl/drawings/drawing93.xml" ContentType="application/vnd.openxmlformats-officedocument.drawing+xml"/>
  <Override PartName="/xl/charts/chart82.xml" ContentType="application/vnd.openxmlformats-officedocument.drawingml.chart+xml"/>
  <Override PartName="/xl/drawings/drawing94.xml" ContentType="application/vnd.openxmlformats-officedocument.drawing+xml"/>
  <Override PartName="/xl/charts/chart83.xml" ContentType="application/vnd.openxmlformats-officedocument.drawingml.chart+xml"/>
  <Override PartName="/xl/drawings/drawing95.xml" ContentType="application/vnd.openxmlformats-officedocument.drawing+xml"/>
  <Override PartName="/xl/charts/chart84.xml" ContentType="application/vnd.openxmlformats-officedocument.drawingml.chart+xml"/>
  <Override PartName="/xl/drawings/drawing96.xml" ContentType="application/vnd.openxmlformats-officedocument.drawing+xml"/>
  <Override PartName="/xl/charts/chart85.xml" ContentType="application/vnd.openxmlformats-officedocument.drawingml.chart+xml"/>
  <Override PartName="/xl/drawings/drawing97.xml" ContentType="application/vnd.openxmlformats-officedocument.drawing+xml"/>
  <Override PartName="/xl/charts/chart86.xml" ContentType="application/vnd.openxmlformats-officedocument.drawingml.chart+xml"/>
  <Override PartName="/xl/drawings/drawing98.xml" ContentType="application/vnd.openxmlformats-officedocument.drawing+xml"/>
  <Override PartName="/xl/charts/chart87.xml" ContentType="application/vnd.openxmlformats-officedocument.drawingml.chart+xml"/>
  <Override PartName="/xl/drawings/drawing99.xml" ContentType="application/vnd.openxmlformats-officedocument.drawing+xml"/>
  <Override PartName="/xl/charts/chart8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S:\Labo\St Priest\Chantiers 2026\69\RA REV1  St Pierre de Chandieu - Plateforme\"/>
    </mc:Choice>
  </mc:AlternateContent>
  <xr:revisionPtr revIDLastSave="0" documentId="13_ncr:1_{E277F5A5-DC39-4519-9578-C61451291C60}" xr6:coauthVersionLast="47" xr6:coauthVersionMax="47" xr10:uidLastSave="{00000000-0000-0000-0000-000000000000}"/>
  <bookViews>
    <workbookView xWindow="57480" yWindow="-120" windowWidth="29040" windowHeight="15720" tabRatio="843" xr2:uid="{00000000-000D-0000-FFFF-FFFF00000000}"/>
  </bookViews>
  <sheets>
    <sheet name="74 - GD1-sol M 0-80 200126" sheetId="105" r:id="rId1"/>
    <sheet name="73 - Sable 0-10 191225" sheetId="104" r:id="rId2"/>
    <sheet name="72 - GDNT2 M 0-31,5 191225" sheetId="103" r:id="rId3"/>
    <sheet name="71 - GD1-sol M 0-80 141025" sheetId="102" r:id="rId4"/>
    <sheet name="70 - GDNT2 M 0-31,5 141025" sheetId="101" r:id="rId5"/>
    <sheet name="69 - Sable 0-10 141025" sheetId="100" r:id="rId6"/>
    <sheet name="68 - GD1-sol M 0-80 070525" sheetId="99" r:id="rId7"/>
    <sheet name="67 - GDNT2 M 0-31,5 270325" sheetId="98" r:id="rId8"/>
    <sheet name="66 - Sable 0-10 270325" sheetId="97" r:id="rId9"/>
    <sheet name="65 - Gravette 10-25 270325" sheetId="96" r:id="rId10"/>
    <sheet name="64 - GDNT2 M 0-31,5 270624" sheetId="95" r:id="rId11"/>
    <sheet name="63 - GD1-sol M 0-80 270624" sheetId="94" r:id="rId12"/>
    <sheet name="62 - GD1-sol M 0-80 011223" sheetId="93" r:id="rId13"/>
    <sheet name="61 - GDNT2 M 0-31,5 151123" sheetId="90" r:id="rId14"/>
    <sheet name="60 - GDNT2 M 0-31,5 200623" sheetId="89" r:id="rId15"/>
    <sheet name="59 - GD1-sol M 0-80 200623" sheetId="88" r:id="rId16"/>
    <sheet name="58 - GD1-sol M 0-80 030323" sheetId="87" r:id="rId17"/>
    <sheet name="57 - GDNT2 M 0-31,5 031122" sheetId="86" r:id="rId18"/>
    <sheet name="56 - GD1-sol M 0-80 141022" sheetId="85" r:id="rId19"/>
    <sheet name="55 - GDNT2 M 0-31,5 270122" sheetId="84" r:id="rId20"/>
    <sheet name="54 - GD1-sol M 0-80 270122" sheetId="83" r:id="rId21"/>
    <sheet name="53 - GDNT2 M 0-31,5 090721" sheetId="82" r:id="rId22"/>
    <sheet name="52 - GD1-sol M 0-80 090721" sheetId="81" r:id="rId23"/>
    <sheet name="51 - GDNT2 B 0-31,5 201120" sheetId="80" r:id="rId24"/>
    <sheet name="50 - GDNT1 M 0-63 201120" sheetId="79" r:id="rId25"/>
    <sheet name="49 - GDNT2 B 0-31,5 280820" sheetId="78" r:id="rId26"/>
    <sheet name="48 - GDNT1 M 0-63 280820" sheetId="77" r:id="rId27"/>
    <sheet name="47 - GDNT1 M 0-63 180220" sheetId="76" r:id="rId28"/>
    <sheet name="46 - GDNT2 B 0-31,5 180220" sheetId="75" r:id="rId29"/>
    <sheet name="45 - GDNT1 M 0-63 250919" sheetId="74" r:id="rId30"/>
    <sheet name="44 - GDNT2 B 0-31,5 090919" sheetId="73" r:id="rId31"/>
    <sheet name="43 - GDNT2 B 0-31,5 090818 (2)" sheetId="72" r:id="rId32"/>
    <sheet name="42 - GDNT1 M 0-63 140319" sheetId="71" r:id="rId33"/>
    <sheet name="41 - GDNT1 0-63 050918" sheetId="70" r:id="rId34"/>
    <sheet name="40 - GDNT2 B 0-31,5 090818" sheetId="69" r:id="rId35"/>
    <sheet name="39 - GDNT2 B 0-31,5 060418" sheetId="68" r:id="rId36"/>
    <sheet name="38 - GDNT1 0-63 060418" sheetId="67" r:id="rId37"/>
    <sheet name="37 - GDNT2 B 0-31,5 090318" sheetId="66" r:id="rId38"/>
    <sheet name="36 - GDNT1 0-63 230617" sheetId="65" r:id="rId39"/>
    <sheet name="35 - GDNT2 B 0-31,5 230617" sheetId="64" r:id="rId40"/>
    <sheet name="34 - GDNT1 0-63 090916 (2)" sheetId="63" r:id="rId41"/>
    <sheet name="33 - GDNT2 B 0-31,5 161216" sheetId="62" r:id="rId42"/>
    <sheet name="32 - GDNT2 B 0-31,5 090916" sheetId="61" r:id="rId43"/>
    <sheet name="31 - GDNT1 0-63 090916" sheetId="60" r:id="rId44"/>
    <sheet name="30 - GDNT2 B 0-31,5 300816" sheetId="59" r:id="rId45"/>
    <sheet name="29 - GDNT1 0-63 300816" sheetId="58" r:id="rId46"/>
    <sheet name="28 - GDNT2 B 0-31,5 240416" sheetId="57" r:id="rId47"/>
    <sheet name="27 - GDNT1 0-63 040216" sheetId="56" r:id="rId48"/>
    <sheet name="26 - GDNT2 B 0-31,5 040216" sheetId="55" r:id="rId49"/>
    <sheet name="25 - GDNT1 0-63 261115" sheetId="54" r:id="rId50"/>
    <sheet name="24 - GDNT2 B 0-31,5 261115" sheetId="53" r:id="rId51"/>
    <sheet name="23 - GDNT1 0-63 211015" sheetId="52" r:id="rId52"/>
    <sheet name="22 - GDNT2 B 0-31,5 211015" sheetId="51" r:id="rId53"/>
    <sheet name="21 - GDNT1 0-63 040515" sheetId="48" r:id="rId54"/>
    <sheet name="20 - GD1 - sol 280115" sheetId="50" r:id="rId55"/>
    <sheet name="19 - GDNT2 B 0-31,5 190315" sheetId="49" r:id="rId56"/>
    <sheet name="18 - GDNT2 B 0-31,5 090215" sheetId="47" r:id="rId57"/>
    <sheet name="17 - GD1 - sol 090215" sheetId="46" r:id="rId58"/>
    <sheet name="16 - GD1 - sol 290914 " sheetId="44" r:id="rId59"/>
    <sheet name="15 - GDNT2 B 0-31,5 290914" sheetId="45" r:id="rId60"/>
    <sheet name="14 - GD1 - sol 290914" sheetId="43" r:id="rId61"/>
    <sheet name="13 - GDNT2 B 0-31,5 290914" sheetId="42" r:id="rId62"/>
    <sheet name="12 - GD1 - sol 300714" sheetId="41" r:id="rId63"/>
    <sheet name="11 - GDNT2 B 0-31,5 270514 (2)" sheetId="40" r:id="rId64"/>
    <sheet name="10 - GD1 - sol 270514 (2)" sheetId="39" r:id="rId65"/>
    <sheet name="9 - GDNT2 B 0-31,5 270514" sheetId="38" r:id="rId66"/>
    <sheet name="8 - GD1 - sol 270514" sheetId="37" r:id="rId67"/>
    <sheet name="7 - GD1 - sol 130514" sheetId="36" r:id="rId68"/>
    <sheet name="6 - GDNT2 B 0-31,5 130514" sheetId="35" r:id="rId69"/>
    <sheet name="5 - GD1 - sol 250314" sheetId="28" r:id="rId70"/>
    <sheet name="4 - GDNT2 B 0-31,5 250314" sheetId="29" r:id="rId71"/>
    <sheet name="3 - GR1 091213" sheetId="27" r:id="rId72"/>
    <sheet name="2 - GR3 0-31,5 091213" sheetId="26" r:id="rId73"/>
    <sheet name="1 - GR3 0-31,5 031213" sheetId="25" r:id="rId74"/>
    <sheet name="GR1 131113" sheetId="23" r:id="rId75"/>
    <sheet name="GR1 181013" sheetId="22" r:id="rId76"/>
    <sheet name="MODELE GTR B5" sheetId="21" r:id="rId77"/>
    <sheet name="MODELE GTR A1" sheetId="20" r:id="rId78"/>
    <sheet name="MODELE GD0-SOL " sheetId="34" r:id="rId79"/>
    <sheet name="MODELE GR0" sheetId="16" r:id="rId80"/>
    <sheet name="MODELE GD1-SOL" sheetId="33" r:id="rId81"/>
    <sheet name="MODELE GR1" sheetId="17" r:id="rId82"/>
    <sheet name="MODELE GDNT1 0-63" sheetId="32" r:id="rId83"/>
    <sheet name="MODELE GR2 0-63" sheetId="12" r:id="rId84"/>
    <sheet name="MODELE GDNT2 0-31,5" sheetId="31" r:id="rId85"/>
    <sheet name="MODELE GR3 0-31,5" sheetId="19" r:id="rId86"/>
    <sheet name="MODELE GDNT3 0-20" sheetId="30" r:id="rId87"/>
    <sheet name="MODELE GR4 0-20" sheetId="18" r:id="rId88"/>
  </sheets>
  <definedNames>
    <definedName name="_xlnm.Print_Area" localSheetId="73">'1 - GR3 0-31,5 031213'!$A$1:$V$71</definedName>
    <definedName name="_xlnm.Print_Area" localSheetId="64">'10 - GD1 - sol 270514 (2)'!$A$1:$V$76</definedName>
    <definedName name="_xlnm.Print_Area" localSheetId="63">'11 - GDNT2 B 0-31,5 270514 (2)'!$A$1:$W$75</definedName>
    <definedName name="_xlnm.Print_Area" localSheetId="62">'12 - GD1 - sol 300714'!$A$1:$V$76</definedName>
    <definedName name="_xlnm.Print_Area" localSheetId="61">'13 - GDNT2 B 0-31,5 290914'!$A$1:$W$75</definedName>
    <definedName name="_xlnm.Print_Area" localSheetId="60">'14 - GD1 - sol 290914'!$A$1:$V$76</definedName>
    <definedName name="_xlnm.Print_Area" localSheetId="59">'15 - GDNT2 B 0-31,5 290914'!$A$1:$W$75</definedName>
    <definedName name="_xlnm.Print_Area" localSheetId="58">'16 - GD1 - sol 290914 '!$A$1:$V$76</definedName>
    <definedName name="_xlnm.Print_Area" localSheetId="57">'17 - GD1 - sol 090215'!$A$1:$V$76</definedName>
    <definedName name="_xlnm.Print_Area" localSheetId="56">'18 - GDNT2 B 0-31,5 090215'!$A$1:$W$75</definedName>
    <definedName name="_xlnm.Print_Area" localSheetId="55">'19 - GDNT2 B 0-31,5 190315'!$A$1:$W$75</definedName>
    <definedName name="_xlnm.Print_Area" localSheetId="72">'2 - GR3 0-31,5 091213'!$A$1:$V$71</definedName>
    <definedName name="_xlnm.Print_Area" localSheetId="54">'20 - GD1 - sol 280115'!$A$1:$V$76</definedName>
    <definedName name="_xlnm.Print_Area" localSheetId="53">'21 - GDNT1 0-63 040515'!$A$1:$W$75</definedName>
    <definedName name="_xlnm.Print_Area" localSheetId="52">'22 - GDNT2 B 0-31,5 211015'!$A$1:$W$75</definedName>
    <definedName name="_xlnm.Print_Area" localSheetId="51">'23 - GDNT1 0-63 211015'!$A$1:$W$75</definedName>
    <definedName name="_xlnm.Print_Area" localSheetId="50">'24 - GDNT2 B 0-31,5 261115'!$A$1:$W$75</definedName>
    <definedName name="_xlnm.Print_Area" localSheetId="49">'25 - GDNT1 0-63 261115'!$A$1:$W$75</definedName>
    <definedName name="_xlnm.Print_Area" localSheetId="48">'26 - GDNT2 B 0-31,5 040216'!$A$1:$W$75</definedName>
    <definedName name="_xlnm.Print_Area" localSheetId="47">'27 - GDNT1 0-63 040216'!$A$1:$W$75</definedName>
    <definedName name="_xlnm.Print_Area" localSheetId="46">'28 - GDNT2 B 0-31,5 240416'!$A$1:$W$73</definedName>
    <definedName name="_xlnm.Print_Area" localSheetId="45">'29 - GDNT1 0-63 300816'!$A$1:$W$75</definedName>
    <definedName name="_xlnm.Print_Area" localSheetId="71">'3 - GR1 091213'!$A$1:$V$76</definedName>
    <definedName name="_xlnm.Print_Area" localSheetId="44">'30 - GDNT2 B 0-31,5 300816'!$A$1:$W$73</definedName>
    <definedName name="_xlnm.Print_Area" localSheetId="43">'31 - GDNT1 0-63 090916'!$A$1:$W$75</definedName>
    <definedName name="_xlnm.Print_Area" localSheetId="42">'32 - GDNT2 B 0-31,5 090916'!$A$1:$W$73</definedName>
    <definedName name="_xlnm.Print_Area" localSheetId="41">'33 - GDNT2 B 0-31,5 161216'!$A$1:$W$73</definedName>
    <definedName name="_xlnm.Print_Area" localSheetId="40">'34 - GDNT1 0-63 090916 (2)'!$A$1:$W$75</definedName>
    <definedName name="_xlnm.Print_Area" localSheetId="39">'35 - GDNT2 B 0-31,5 230617'!$A$1:$W$74</definedName>
    <definedName name="_xlnm.Print_Area" localSheetId="38">'36 - GDNT1 0-63 230617'!$A$1:$W$76</definedName>
    <definedName name="_xlnm.Print_Area" localSheetId="37">'37 - GDNT2 B 0-31,5 090318'!$A$1:$W$74</definedName>
    <definedName name="_xlnm.Print_Area" localSheetId="36">'38 - GDNT1 0-63 060418'!$A$1:$W$76</definedName>
    <definedName name="_xlnm.Print_Area" localSheetId="35">'39 - GDNT2 B 0-31,5 060418'!$A$1:$W$74</definedName>
    <definedName name="_xlnm.Print_Area" localSheetId="70">'4 - GDNT2 B 0-31,5 250314'!$A$1:$W$75</definedName>
    <definedName name="_xlnm.Print_Area" localSheetId="34">'40 - GDNT2 B 0-31,5 090818'!$A$1:$W$74</definedName>
    <definedName name="_xlnm.Print_Area" localSheetId="33">'41 - GDNT1 0-63 050918'!$A$1:$W$76</definedName>
    <definedName name="_xlnm.Print_Area" localSheetId="32">'42 - GDNT1 M 0-63 140319'!$A$1:$W$76</definedName>
    <definedName name="_xlnm.Print_Area" localSheetId="31">'43 - GDNT2 B 0-31,5 090818 (2)'!$A$1:$W$74</definedName>
    <definedName name="_xlnm.Print_Area" localSheetId="30">'44 - GDNT2 B 0-31,5 090919'!$A$1:$W$74</definedName>
    <definedName name="_xlnm.Print_Area" localSheetId="29">'45 - GDNT1 M 0-63 250919'!$A$1:$W$76</definedName>
    <definedName name="_xlnm.Print_Area" localSheetId="28">'46 - GDNT2 B 0-31,5 180220'!$A$1:$W$74</definedName>
    <definedName name="_xlnm.Print_Area" localSheetId="27">'47 - GDNT1 M 0-63 180220'!$A$1:$W$76</definedName>
    <definedName name="_xlnm.Print_Area" localSheetId="26">'48 - GDNT1 M 0-63 280820'!$A$1:$W$76</definedName>
    <definedName name="_xlnm.Print_Area" localSheetId="25">'49 - GDNT2 B 0-31,5 280820'!$A$1:$W$74</definedName>
    <definedName name="_xlnm.Print_Area" localSheetId="69">'5 - GD1 - sol 250314'!$A$1:$V$76</definedName>
    <definedName name="_xlnm.Print_Area" localSheetId="24">'50 - GDNT1 M 0-63 201120'!$A$1:$W$76</definedName>
    <definedName name="_xlnm.Print_Area" localSheetId="23">'51 - GDNT2 B 0-31,5 201120'!$A$1:$W$74</definedName>
    <definedName name="_xlnm.Print_Area" localSheetId="22">'52 - GD1-sol M 0-80 090721'!$A$1:$V$76</definedName>
    <definedName name="_xlnm.Print_Area" localSheetId="21">'53 - GDNT2 M 0-31,5 090721'!$A$1:$W$74</definedName>
    <definedName name="_xlnm.Print_Area" localSheetId="20">'54 - GD1-sol M 0-80 270122'!$A$1:$V$76</definedName>
    <definedName name="_xlnm.Print_Area" localSheetId="19">'55 - GDNT2 M 0-31,5 270122'!$A$1:$W$74</definedName>
    <definedName name="_xlnm.Print_Area" localSheetId="18">'56 - GD1-sol M 0-80 141022'!$A$1:$V$76</definedName>
    <definedName name="_xlnm.Print_Area" localSheetId="17">'57 - GDNT2 M 0-31,5 031122'!$A$1:$W$74</definedName>
    <definedName name="_xlnm.Print_Area" localSheetId="16">'58 - GD1-sol M 0-80 030323'!$A$1:$V$76</definedName>
    <definedName name="_xlnm.Print_Area" localSheetId="15">'59 - GD1-sol M 0-80 200623'!$A$1:$V$76</definedName>
    <definedName name="_xlnm.Print_Area" localSheetId="68">'6 - GDNT2 B 0-31,5 130514'!$A$1:$W$75</definedName>
    <definedName name="_xlnm.Print_Area" localSheetId="14">'60 - GDNT2 M 0-31,5 200623'!$A$1:$W$74</definedName>
    <definedName name="_xlnm.Print_Area" localSheetId="13">'61 - GDNT2 M 0-31,5 151123'!$A$1:$W$74</definedName>
    <definedName name="_xlnm.Print_Area" localSheetId="12">'62 - GD1-sol M 0-80 011223'!$A$1:$V$76</definedName>
    <definedName name="_xlnm.Print_Area" localSheetId="11">'63 - GD1-sol M 0-80 270624'!$A$1:$V$76</definedName>
    <definedName name="_xlnm.Print_Area" localSheetId="10">'64 - GDNT2 M 0-31,5 270624'!$A$1:$W$74</definedName>
    <definedName name="_xlnm.Print_Area" localSheetId="9">'65 - Gravette 10-25 270325'!$A$1:$V$76</definedName>
    <definedName name="_xlnm.Print_Area" localSheetId="8">'66 - Sable 0-10 270325'!$A$1:$V$76</definedName>
    <definedName name="_xlnm.Print_Area" localSheetId="7">'67 - GDNT2 M 0-31,5 270325'!$A$1:$W$74</definedName>
    <definedName name="_xlnm.Print_Area" localSheetId="6">'68 - GD1-sol M 0-80 070525'!$A$1:$V$76</definedName>
    <definedName name="_xlnm.Print_Area" localSheetId="5">'69 - Sable 0-10 141025'!$A$1:$V$76</definedName>
    <definedName name="_xlnm.Print_Area" localSheetId="67">'7 - GD1 - sol 130514'!$A$1:$V$76</definedName>
    <definedName name="_xlnm.Print_Area" localSheetId="4">'70 - GDNT2 M 0-31,5 141025'!$A$1:$W$74</definedName>
    <definedName name="_xlnm.Print_Area" localSheetId="3">'71 - GD1-sol M 0-80 141025'!$A$1:$V$76</definedName>
    <definedName name="_xlnm.Print_Area" localSheetId="2">'72 - GDNT2 M 0-31,5 191225'!$A$1:$W$74</definedName>
    <definedName name="_xlnm.Print_Area" localSheetId="1">'73 - Sable 0-10 191225'!$A$1:$V$76</definedName>
    <definedName name="_xlnm.Print_Area" localSheetId="0">'74 - GD1-sol M 0-80 200126'!$A$1:$V$76</definedName>
    <definedName name="_xlnm.Print_Area" localSheetId="66">'8 - GD1 - sol 270514'!$A$1:$V$76</definedName>
    <definedName name="_xlnm.Print_Area" localSheetId="65">'9 - GDNT2 B 0-31,5 270514'!$A$1:$W$75</definedName>
    <definedName name="_xlnm.Print_Area" localSheetId="74">'GR1 131113'!$A$1:$V$76</definedName>
    <definedName name="_xlnm.Print_Area" localSheetId="75">'GR1 181013'!$A$1:$V$76</definedName>
    <definedName name="_xlnm.Print_Area" localSheetId="78">'MODELE GD0-SOL '!$A$1:$V$76</definedName>
    <definedName name="_xlnm.Print_Area" localSheetId="80">'MODELE GD1-SOL'!$A$1:$V$76</definedName>
    <definedName name="_xlnm.Print_Area" localSheetId="82">'MODELE GDNT1 0-63'!$A$1:$W$76</definedName>
    <definedName name="_xlnm.Print_Area" localSheetId="84">'MODELE GDNT2 0-31,5'!$A$1:$W$76</definedName>
    <definedName name="_xlnm.Print_Area" localSheetId="86">'MODELE GDNT3 0-20'!$A$1:$W$76</definedName>
    <definedName name="_xlnm.Print_Area" localSheetId="79">'MODELE GR0'!$A$1:$V$71</definedName>
    <definedName name="_xlnm.Print_Area" localSheetId="81">'MODELE GR1'!$A$1:$V$71</definedName>
    <definedName name="_xlnm.Print_Area" localSheetId="83">'MODELE GR2 0-63'!$A$1:$V$71</definedName>
    <definedName name="_xlnm.Print_Area" localSheetId="85">'MODELE GR3 0-31,5'!$A$1:$V$71</definedName>
    <definedName name="_xlnm.Print_Area" localSheetId="87">'MODELE GR4 0-20'!$A$1:$V$71</definedName>
    <definedName name="_xlnm.Print_Area" localSheetId="77">'MODELE GTR A1'!$A$1:$V$69</definedName>
    <definedName name="_xlnm.Print_Area" localSheetId="76">'MODELE GTR B5'!$A$1:$V$69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114" i="105" l="1"/>
  <c r="U114" i="105"/>
  <c r="U43" i="105" s="1"/>
  <c r="T114" i="105"/>
  <c r="T43" i="105" s="1"/>
  <c r="S114" i="105"/>
  <c r="S43" i="105" s="1"/>
  <c r="R114" i="105"/>
  <c r="R43" i="105" s="1"/>
  <c r="Q114" i="105"/>
  <c r="Q43" i="105" s="1"/>
  <c r="P114" i="105"/>
  <c r="P43" i="105" s="1"/>
  <c r="O114" i="105"/>
  <c r="O43" i="105" s="1"/>
  <c r="N114" i="105"/>
  <c r="N43" i="105" s="1"/>
  <c r="M114" i="105"/>
  <c r="M43" i="105" s="1"/>
  <c r="L114" i="105"/>
  <c r="L43" i="105" s="1"/>
  <c r="K114" i="105"/>
  <c r="K43" i="105" s="1"/>
  <c r="J114" i="105"/>
  <c r="J43" i="105" s="1"/>
  <c r="I114" i="105"/>
  <c r="I43" i="105" s="1"/>
  <c r="H114" i="105"/>
  <c r="H43" i="105" s="1"/>
  <c r="G114" i="105"/>
  <c r="G43" i="105" s="1"/>
  <c r="F114" i="105"/>
  <c r="F43" i="105" s="1"/>
  <c r="E114" i="105"/>
  <c r="E43" i="105" s="1"/>
  <c r="D114" i="105"/>
  <c r="C114" i="105"/>
  <c r="C43" i="105" s="1"/>
  <c r="V113" i="105"/>
  <c r="V41" i="105" s="1"/>
  <c r="U113" i="105"/>
  <c r="U41" i="105" s="1"/>
  <c r="T113" i="105"/>
  <c r="T41" i="105" s="1"/>
  <c r="S113" i="105"/>
  <c r="S41" i="105" s="1"/>
  <c r="R113" i="105"/>
  <c r="R41" i="105" s="1"/>
  <c r="Q113" i="105"/>
  <c r="Q41" i="105" s="1"/>
  <c r="P113" i="105"/>
  <c r="P41" i="105" s="1"/>
  <c r="O113" i="105"/>
  <c r="O41" i="105" s="1"/>
  <c r="N113" i="105"/>
  <c r="N41" i="105" s="1"/>
  <c r="M113" i="105"/>
  <c r="M41" i="105" s="1"/>
  <c r="L113" i="105"/>
  <c r="L41" i="105" s="1"/>
  <c r="K113" i="105"/>
  <c r="K41" i="105" s="1"/>
  <c r="J113" i="105"/>
  <c r="J41" i="105" s="1"/>
  <c r="I113" i="105"/>
  <c r="I41" i="105" s="1"/>
  <c r="H113" i="105"/>
  <c r="H41" i="105" s="1"/>
  <c r="G113" i="105"/>
  <c r="G41" i="105" s="1"/>
  <c r="F113" i="105"/>
  <c r="F41" i="105" s="1"/>
  <c r="E113" i="105"/>
  <c r="E41" i="105" s="1"/>
  <c r="D113" i="105"/>
  <c r="C113" i="105"/>
  <c r="C41" i="105" s="1"/>
  <c r="V112" i="105"/>
  <c r="V37" i="105" s="1"/>
  <c r="U112" i="105"/>
  <c r="U37" i="105" s="1"/>
  <c r="T112" i="105"/>
  <c r="T37" i="105" s="1"/>
  <c r="S112" i="105"/>
  <c r="S37" i="105" s="1"/>
  <c r="R112" i="105"/>
  <c r="R37" i="105" s="1"/>
  <c r="Q112" i="105"/>
  <c r="Q37" i="105" s="1"/>
  <c r="P112" i="105"/>
  <c r="P37" i="105" s="1"/>
  <c r="O112" i="105"/>
  <c r="O37" i="105" s="1"/>
  <c r="N112" i="105"/>
  <c r="N37" i="105" s="1"/>
  <c r="M112" i="105"/>
  <c r="M37" i="105" s="1"/>
  <c r="L112" i="105"/>
  <c r="L37" i="105" s="1"/>
  <c r="K112" i="105"/>
  <c r="K37" i="105" s="1"/>
  <c r="J112" i="105"/>
  <c r="J37" i="105" s="1"/>
  <c r="I112" i="105"/>
  <c r="I37" i="105" s="1"/>
  <c r="H112" i="105"/>
  <c r="H37" i="105" s="1"/>
  <c r="G112" i="105"/>
  <c r="G37" i="105" s="1"/>
  <c r="F112" i="105"/>
  <c r="F37" i="105" s="1"/>
  <c r="E112" i="105"/>
  <c r="E37" i="105" s="1"/>
  <c r="D112" i="105"/>
  <c r="D37" i="105" s="1"/>
  <c r="C112" i="105"/>
  <c r="C37" i="105" s="1"/>
  <c r="V111" i="105"/>
  <c r="V42" i="105" s="1"/>
  <c r="U111" i="105"/>
  <c r="U42" i="105" s="1"/>
  <c r="T111" i="105"/>
  <c r="T42" i="105" s="1"/>
  <c r="S111" i="105"/>
  <c r="S42" i="105" s="1"/>
  <c r="R111" i="105"/>
  <c r="R42" i="105" s="1"/>
  <c r="Q111" i="105"/>
  <c r="Q42" i="105" s="1"/>
  <c r="P111" i="105"/>
  <c r="P42" i="105" s="1"/>
  <c r="O111" i="105"/>
  <c r="O42" i="105" s="1"/>
  <c r="N111" i="105"/>
  <c r="N42" i="105" s="1"/>
  <c r="M111" i="105"/>
  <c r="M42" i="105" s="1"/>
  <c r="L111" i="105"/>
  <c r="L42" i="105" s="1"/>
  <c r="K111" i="105"/>
  <c r="K42" i="105" s="1"/>
  <c r="J111" i="105"/>
  <c r="I111" i="105"/>
  <c r="I42" i="105" s="1"/>
  <c r="H111" i="105"/>
  <c r="H42" i="105" s="1"/>
  <c r="G111" i="105"/>
  <c r="G42" i="105" s="1"/>
  <c r="F111" i="105"/>
  <c r="F42" i="105" s="1"/>
  <c r="E111" i="105"/>
  <c r="E42" i="105" s="1"/>
  <c r="D111" i="105"/>
  <c r="D42" i="105" s="1"/>
  <c r="C111" i="105"/>
  <c r="C42" i="105" s="1"/>
  <c r="V110" i="105"/>
  <c r="V39" i="105" s="1"/>
  <c r="U110" i="105"/>
  <c r="U39" i="105" s="1"/>
  <c r="T110" i="105"/>
  <c r="T39" i="105" s="1"/>
  <c r="S110" i="105"/>
  <c r="S39" i="105" s="1"/>
  <c r="R110" i="105"/>
  <c r="R39" i="105" s="1"/>
  <c r="Q110" i="105"/>
  <c r="Q39" i="105" s="1"/>
  <c r="P110" i="105"/>
  <c r="P39" i="105" s="1"/>
  <c r="P40" i="105" s="1"/>
  <c r="O110" i="105"/>
  <c r="O39" i="105" s="1"/>
  <c r="N110" i="105"/>
  <c r="N39" i="105" s="1"/>
  <c r="M110" i="105"/>
  <c r="M39" i="105" s="1"/>
  <c r="L110" i="105"/>
  <c r="L39" i="105" s="1"/>
  <c r="K110" i="105"/>
  <c r="K39" i="105" s="1"/>
  <c r="J110" i="105"/>
  <c r="J39" i="105" s="1"/>
  <c r="I110" i="105"/>
  <c r="I39" i="105" s="1"/>
  <c r="H110" i="105"/>
  <c r="H39" i="105" s="1"/>
  <c r="G110" i="105"/>
  <c r="G39" i="105" s="1"/>
  <c r="F110" i="105"/>
  <c r="F39" i="105" s="1"/>
  <c r="E110" i="105"/>
  <c r="E39" i="105" s="1"/>
  <c r="D110" i="105"/>
  <c r="D39" i="105" s="1"/>
  <c r="C110" i="105"/>
  <c r="C39" i="105" s="1"/>
  <c r="X104" i="105"/>
  <c r="P68" i="105"/>
  <c r="V43" i="105"/>
  <c r="D43" i="105"/>
  <c r="J42" i="105"/>
  <c r="D41" i="105"/>
  <c r="M34" i="105"/>
  <c r="J34" i="105"/>
  <c r="M24" i="105"/>
  <c r="P68" i="104"/>
  <c r="V114" i="104"/>
  <c r="U114" i="104"/>
  <c r="T114" i="104"/>
  <c r="S114" i="104"/>
  <c r="R114" i="104"/>
  <c r="R43" i="104" s="1"/>
  <c r="Q114" i="104"/>
  <c r="Q43" i="104" s="1"/>
  <c r="P114" i="104"/>
  <c r="P43" i="104" s="1"/>
  <c r="O114" i="104"/>
  <c r="O43" i="104" s="1"/>
  <c r="N114" i="104"/>
  <c r="N43" i="104" s="1"/>
  <c r="M114" i="104"/>
  <c r="M43" i="104" s="1"/>
  <c r="L114" i="104"/>
  <c r="L43" i="104" s="1"/>
  <c r="K114" i="104"/>
  <c r="K43" i="104" s="1"/>
  <c r="J114" i="104"/>
  <c r="J43" i="104" s="1"/>
  <c r="I114" i="104"/>
  <c r="I43" i="104" s="1"/>
  <c r="H114" i="104"/>
  <c r="H43" i="104" s="1"/>
  <c r="G114" i="104"/>
  <c r="G43" i="104" s="1"/>
  <c r="F114" i="104"/>
  <c r="F43" i="104" s="1"/>
  <c r="E114" i="104"/>
  <c r="E43" i="104" s="1"/>
  <c r="D114" i="104"/>
  <c r="D43" i="104" s="1"/>
  <c r="C114" i="104"/>
  <c r="C43" i="104" s="1"/>
  <c r="V113" i="104"/>
  <c r="U113" i="104"/>
  <c r="T113" i="104"/>
  <c r="S113" i="104"/>
  <c r="R113" i="104"/>
  <c r="R41" i="104" s="1"/>
  <c r="Q113" i="104"/>
  <c r="Q41" i="104" s="1"/>
  <c r="P113" i="104"/>
  <c r="P41" i="104" s="1"/>
  <c r="O113" i="104"/>
  <c r="O41" i="104" s="1"/>
  <c r="N113" i="104"/>
  <c r="N41" i="104" s="1"/>
  <c r="M113" i="104"/>
  <c r="M41" i="104" s="1"/>
  <c r="L113" i="104"/>
  <c r="L41" i="104" s="1"/>
  <c r="K113" i="104"/>
  <c r="K41" i="104" s="1"/>
  <c r="J113" i="104"/>
  <c r="J41" i="104" s="1"/>
  <c r="I113" i="104"/>
  <c r="I41" i="104" s="1"/>
  <c r="H113" i="104"/>
  <c r="H41" i="104" s="1"/>
  <c r="G113" i="104"/>
  <c r="G41" i="104" s="1"/>
  <c r="F113" i="104"/>
  <c r="F41" i="104" s="1"/>
  <c r="E113" i="104"/>
  <c r="E41" i="104" s="1"/>
  <c r="D113" i="104"/>
  <c r="D41" i="104" s="1"/>
  <c r="C113" i="104"/>
  <c r="C41" i="104" s="1"/>
  <c r="V112" i="104"/>
  <c r="U112" i="104"/>
  <c r="T112" i="104"/>
  <c r="S112" i="104"/>
  <c r="R112" i="104"/>
  <c r="R37" i="104" s="1"/>
  <c r="Q112" i="104"/>
  <c r="Q37" i="104" s="1"/>
  <c r="P112" i="104"/>
  <c r="P37" i="104" s="1"/>
  <c r="O112" i="104"/>
  <c r="O37" i="104" s="1"/>
  <c r="N112" i="104"/>
  <c r="N37" i="104" s="1"/>
  <c r="M112" i="104"/>
  <c r="M37" i="104" s="1"/>
  <c r="L112" i="104"/>
  <c r="L37" i="104" s="1"/>
  <c r="K112" i="104"/>
  <c r="K37" i="104" s="1"/>
  <c r="J112" i="104"/>
  <c r="J37" i="104" s="1"/>
  <c r="I112" i="104"/>
  <c r="I37" i="104" s="1"/>
  <c r="H112" i="104"/>
  <c r="H37" i="104" s="1"/>
  <c r="G112" i="104"/>
  <c r="G37" i="104" s="1"/>
  <c r="F112" i="104"/>
  <c r="F37" i="104" s="1"/>
  <c r="E112" i="104"/>
  <c r="E37" i="104" s="1"/>
  <c r="D112" i="104"/>
  <c r="D37" i="104" s="1"/>
  <c r="C112" i="104"/>
  <c r="C37" i="104" s="1"/>
  <c r="V111" i="104"/>
  <c r="U111" i="104"/>
  <c r="T111" i="104"/>
  <c r="S111" i="104"/>
  <c r="R111" i="104"/>
  <c r="R42" i="104" s="1"/>
  <c r="Q111" i="104"/>
  <c r="Q42" i="104" s="1"/>
  <c r="P111" i="104"/>
  <c r="P42" i="104" s="1"/>
  <c r="O111" i="104"/>
  <c r="O42" i="104" s="1"/>
  <c r="N111" i="104"/>
  <c r="N42" i="104" s="1"/>
  <c r="M111" i="104"/>
  <c r="M42" i="104" s="1"/>
  <c r="L111" i="104"/>
  <c r="L42" i="104" s="1"/>
  <c r="K111" i="104"/>
  <c r="K42" i="104" s="1"/>
  <c r="J111" i="104"/>
  <c r="J42" i="104" s="1"/>
  <c r="I111" i="104"/>
  <c r="I42" i="104" s="1"/>
  <c r="H111" i="104"/>
  <c r="H42" i="104" s="1"/>
  <c r="G111" i="104"/>
  <c r="G42" i="104" s="1"/>
  <c r="F111" i="104"/>
  <c r="F42" i="104" s="1"/>
  <c r="E111" i="104"/>
  <c r="E42" i="104" s="1"/>
  <c r="D111" i="104"/>
  <c r="D42" i="104" s="1"/>
  <c r="C111" i="104"/>
  <c r="C42" i="104" s="1"/>
  <c r="V110" i="104"/>
  <c r="U110" i="104"/>
  <c r="T110" i="104"/>
  <c r="S110" i="104"/>
  <c r="R110" i="104"/>
  <c r="R39" i="104" s="1"/>
  <c r="Q110" i="104"/>
  <c r="Q39" i="104" s="1"/>
  <c r="P110" i="104"/>
  <c r="P39" i="104" s="1"/>
  <c r="O110" i="104"/>
  <c r="O39" i="104" s="1"/>
  <c r="N110" i="104"/>
  <c r="N39" i="104" s="1"/>
  <c r="M110" i="104"/>
  <c r="M39" i="104" s="1"/>
  <c r="L110" i="104"/>
  <c r="L39" i="104" s="1"/>
  <c r="K110" i="104"/>
  <c r="K39" i="104" s="1"/>
  <c r="J110" i="104"/>
  <c r="J39" i="104" s="1"/>
  <c r="I110" i="104"/>
  <c r="I39" i="104" s="1"/>
  <c r="H110" i="104"/>
  <c r="H39" i="104" s="1"/>
  <c r="G110" i="104"/>
  <c r="G39" i="104" s="1"/>
  <c r="F110" i="104"/>
  <c r="F39" i="104" s="1"/>
  <c r="E110" i="104"/>
  <c r="E39" i="104" s="1"/>
  <c r="D110" i="104"/>
  <c r="D39" i="104" s="1"/>
  <c r="C110" i="104"/>
  <c r="C39" i="104" s="1"/>
  <c r="A68" i="104"/>
  <c r="M34" i="104"/>
  <c r="J34" i="104"/>
  <c r="M24" i="104"/>
  <c r="W107" i="103"/>
  <c r="W41" i="103" s="1"/>
  <c r="V107" i="103"/>
  <c r="V41" i="103" s="1"/>
  <c r="U107" i="103"/>
  <c r="U41" i="103" s="1"/>
  <c r="T107" i="103"/>
  <c r="T41" i="103" s="1"/>
  <c r="S107" i="103"/>
  <c r="S41" i="103" s="1"/>
  <c r="R107" i="103"/>
  <c r="R41" i="103" s="1"/>
  <c r="Q107" i="103"/>
  <c r="Q41" i="103" s="1"/>
  <c r="P107" i="103"/>
  <c r="P41" i="103" s="1"/>
  <c r="O107" i="103"/>
  <c r="O41" i="103" s="1"/>
  <c r="N107" i="103"/>
  <c r="N41" i="103" s="1"/>
  <c r="M107" i="103"/>
  <c r="M41" i="103" s="1"/>
  <c r="L107" i="103"/>
  <c r="L41" i="103" s="1"/>
  <c r="K107" i="103"/>
  <c r="K41" i="103" s="1"/>
  <c r="J107" i="103"/>
  <c r="J41" i="103" s="1"/>
  <c r="I107" i="103"/>
  <c r="I41" i="103" s="1"/>
  <c r="H107" i="103"/>
  <c r="H41" i="103" s="1"/>
  <c r="G107" i="103"/>
  <c r="G41" i="103" s="1"/>
  <c r="F107" i="103"/>
  <c r="F41" i="103" s="1"/>
  <c r="E107" i="103"/>
  <c r="E41" i="103" s="1"/>
  <c r="D107" i="103"/>
  <c r="D41" i="103" s="1"/>
  <c r="C107" i="103"/>
  <c r="C41" i="103" s="1"/>
  <c r="W106" i="103"/>
  <c r="W39" i="103" s="1"/>
  <c r="V106" i="103"/>
  <c r="V39" i="103" s="1"/>
  <c r="U106" i="103"/>
  <c r="U39" i="103" s="1"/>
  <c r="T106" i="103"/>
  <c r="T39" i="103" s="1"/>
  <c r="S106" i="103"/>
  <c r="S39" i="103" s="1"/>
  <c r="R106" i="103"/>
  <c r="R39" i="103" s="1"/>
  <c r="Q106" i="103"/>
  <c r="Q39" i="103" s="1"/>
  <c r="P106" i="103"/>
  <c r="P39" i="103" s="1"/>
  <c r="O106" i="103"/>
  <c r="O39" i="103" s="1"/>
  <c r="N106" i="103"/>
  <c r="N39" i="103" s="1"/>
  <c r="M106" i="103"/>
  <c r="M39" i="103" s="1"/>
  <c r="L106" i="103"/>
  <c r="L39" i="103" s="1"/>
  <c r="K106" i="103"/>
  <c r="K39" i="103" s="1"/>
  <c r="J106" i="103"/>
  <c r="J39" i="103" s="1"/>
  <c r="I106" i="103"/>
  <c r="I39" i="103" s="1"/>
  <c r="H106" i="103"/>
  <c r="H39" i="103" s="1"/>
  <c r="G106" i="103"/>
  <c r="G39" i="103" s="1"/>
  <c r="F106" i="103"/>
  <c r="F39" i="103" s="1"/>
  <c r="E106" i="103"/>
  <c r="E39" i="103" s="1"/>
  <c r="D106" i="103"/>
  <c r="D39" i="103" s="1"/>
  <c r="C106" i="103"/>
  <c r="C39" i="103" s="1"/>
  <c r="W105" i="103"/>
  <c r="W35" i="103" s="1"/>
  <c r="V105" i="103"/>
  <c r="V35" i="103" s="1"/>
  <c r="U105" i="103"/>
  <c r="U35" i="103" s="1"/>
  <c r="T105" i="103"/>
  <c r="T35" i="103" s="1"/>
  <c r="S105" i="103"/>
  <c r="S35" i="103" s="1"/>
  <c r="R105" i="103"/>
  <c r="R35" i="103" s="1"/>
  <c r="Q105" i="103"/>
  <c r="Q35" i="103" s="1"/>
  <c r="P105" i="103"/>
  <c r="P35" i="103" s="1"/>
  <c r="O105" i="103"/>
  <c r="O35" i="103" s="1"/>
  <c r="N105" i="103"/>
  <c r="N35" i="103" s="1"/>
  <c r="M105" i="103"/>
  <c r="M35" i="103" s="1"/>
  <c r="L105" i="103"/>
  <c r="L35" i="103" s="1"/>
  <c r="K105" i="103"/>
  <c r="K35" i="103" s="1"/>
  <c r="J105" i="103"/>
  <c r="J35" i="103" s="1"/>
  <c r="I105" i="103"/>
  <c r="I35" i="103" s="1"/>
  <c r="H105" i="103"/>
  <c r="H35" i="103" s="1"/>
  <c r="G105" i="103"/>
  <c r="G35" i="103" s="1"/>
  <c r="F105" i="103"/>
  <c r="F35" i="103" s="1"/>
  <c r="E105" i="103"/>
  <c r="E35" i="103" s="1"/>
  <c r="D105" i="103"/>
  <c r="D35" i="103" s="1"/>
  <c r="C105" i="103"/>
  <c r="C35" i="103" s="1"/>
  <c r="W104" i="103"/>
  <c r="W40" i="103" s="1"/>
  <c r="S104" i="103"/>
  <c r="S40" i="103" s="1"/>
  <c r="R104" i="103"/>
  <c r="R40" i="103" s="1"/>
  <c r="Q104" i="103"/>
  <c r="Q40" i="103" s="1"/>
  <c r="P104" i="103"/>
  <c r="P40" i="103" s="1"/>
  <c r="O104" i="103"/>
  <c r="O40" i="103" s="1"/>
  <c r="N104" i="103"/>
  <c r="N40" i="103" s="1"/>
  <c r="M104" i="103"/>
  <c r="M40" i="103" s="1"/>
  <c r="L104" i="103"/>
  <c r="L40" i="103" s="1"/>
  <c r="K104" i="103"/>
  <c r="K40" i="103" s="1"/>
  <c r="J104" i="103"/>
  <c r="J40" i="103" s="1"/>
  <c r="I104" i="103"/>
  <c r="I40" i="103" s="1"/>
  <c r="H104" i="103"/>
  <c r="H40" i="103" s="1"/>
  <c r="G104" i="103"/>
  <c r="G40" i="103" s="1"/>
  <c r="F104" i="103"/>
  <c r="F40" i="103" s="1"/>
  <c r="E104" i="103"/>
  <c r="E40" i="103" s="1"/>
  <c r="D104" i="103"/>
  <c r="D40" i="103" s="1"/>
  <c r="C104" i="103"/>
  <c r="C40" i="103" s="1"/>
  <c r="W103" i="103"/>
  <c r="W37" i="103" s="1"/>
  <c r="V103" i="103"/>
  <c r="V37" i="103" s="1"/>
  <c r="U103" i="103"/>
  <c r="U37" i="103" s="1"/>
  <c r="T103" i="103"/>
  <c r="T37" i="103" s="1"/>
  <c r="S103" i="103"/>
  <c r="S37" i="103" s="1"/>
  <c r="R103" i="103"/>
  <c r="R37" i="103" s="1"/>
  <c r="Q103" i="103"/>
  <c r="Q37" i="103" s="1"/>
  <c r="P103" i="103"/>
  <c r="P37" i="103" s="1"/>
  <c r="O103" i="103"/>
  <c r="O37" i="103" s="1"/>
  <c r="N103" i="103"/>
  <c r="N37" i="103" s="1"/>
  <c r="M103" i="103"/>
  <c r="M37" i="103" s="1"/>
  <c r="L103" i="103"/>
  <c r="L37" i="103" s="1"/>
  <c r="K103" i="103"/>
  <c r="K37" i="103" s="1"/>
  <c r="J103" i="103"/>
  <c r="J37" i="103" s="1"/>
  <c r="I103" i="103"/>
  <c r="I37" i="103" s="1"/>
  <c r="H103" i="103"/>
  <c r="H37" i="103" s="1"/>
  <c r="G103" i="103"/>
  <c r="G37" i="103" s="1"/>
  <c r="F103" i="103"/>
  <c r="F37" i="103" s="1"/>
  <c r="E103" i="103"/>
  <c r="E37" i="103" s="1"/>
  <c r="D103" i="103"/>
  <c r="D37" i="103" s="1"/>
  <c r="C103" i="103"/>
  <c r="C37" i="103" s="1"/>
  <c r="P66" i="103"/>
  <c r="A66" i="103"/>
  <c r="M32" i="103"/>
  <c r="J32" i="103"/>
  <c r="AA31" i="103"/>
  <c r="V114" i="102"/>
  <c r="V43" i="102" s="1"/>
  <c r="U114" i="102"/>
  <c r="U43" i="102" s="1"/>
  <c r="T114" i="102"/>
  <c r="T43" i="102" s="1"/>
  <c r="S114" i="102"/>
  <c r="S43" i="102" s="1"/>
  <c r="R114" i="102"/>
  <c r="R43" i="102" s="1"/>
  <c r="Q114" i="102"/>
  <c r="Q43" i="102" s="1"/>
  <c r="P114" i="102"/>
  <c r="P43" i="102" s="1"/>
  <c r="O114" i="102"/>
  <c r="O43" i="102" s="1"/>
  <c r="N114" i="102"/>
  <c r="N43" i="102" s="1"/>
  <c r="M114" i="102"/>
  <c r="M43" i="102" s="1"/>
  <c r="L114" i="102"/>
  <c r="L43" i="102" s="1"/>
  <c r="K114" i="102"/>
  <c r="K43" i="102" s="1"/>
  <c r="J114" i="102"/>
  <c r="J43" i="102" s="1"/>
  <c r="I114" i="102"/>
  <c r="I43" i="102" s="1"/>
  <c r="H114" i="102"/>
  <c r="H43" i="102" s="1"/>
  <c r="G114" i="102"/>
  <c r="G43" i="102" s="1"/>
  <c r="F114" i="102"/>
  <c r="F43" i="102" s="1"/>
  <c r="E114" i="102"/>
  <c r="E43" i="102" s="1"/>
  <c r="D114" i="102"/>
  <c r="D43" i="102" s="1"/>
  <c r="C114" i="102"/>
  <c r="C43" i="102" s="1"/>
  <c r="V113" i="102"/>
  <c r="V41" i="102" s="1"/>
  <c r="U113" i="102"/>
  <c r="U41" i="102" s="1"/>
  <c r="T113" i="102"/>
  <c r="T41" i="102" s="1"/>
  <c r="S113" i="102"/>
  <c r="S41" i="102" s="1"/>
  <c r="R113" i="102"/>
  <c r="R41" i="102" s="1"/>
  <c r="Q113" i="102"/>
  <c r="Q41" i="102" s="1"/>
  <c r="P113" i="102"/>
  <c r="P41" i="102" s="1"/>
  <c r="O113" i="102"/>
  <c r="O41" i="102" s="1"/>
  <c r="N113" i="102"/>
  <c r="N41" i="102" s="1"/>
  <c r="M113" i="102"/>
  <c r="M41" i="102" s="1"/>
  <c r="L113" i="102"/>
  <c r="L41" i="102" s="1"/>
  <c r="K113" i="102"/>
  <c r="K41" i="102" s="1"/>
  <c r="J113" i="102"/>
  <c r="J41" i="102" s="1"/>
  <c r="I113" i="102"/>
  <c r="I41" i="102" s="1"/>
  <c r="H113" i="102"/>
  <c r="H41" i="102" s="1"/>
  <c r="G113" i="102"/>
  <c r="G41" i="102" s="1"/>
  <c r="F113" i="102"/>
  <c r="F41" i="102" s="1"/>
  <c r="E113" i="102"/>
  <c r="E41" i="102" s="1"/>
  <c r="D113" i="102"/>
  <c r="D41" i="102" s="1"/>
  <c r="C113" i="102"/>
  <c r="C41" i="102" s="1"/>
  <c r="V112" i="102"/>
  <c r="V37" i="102" s="1"/>
  <c r="U112" i="102"/>
  <c r="U37" i="102" s="1"/>
  <c r="T112" i="102"/>
  <c r="T37" i="102" s="1"/>
  <c r="S112" i="102"/>
  <c r="S37" i="102" s="1"/>
  <c r="R112" i="102"/>
  <c r="R37" i="102" s="1"/>
  <c r="Q112" i="102"/>
  <c r="Q37" i="102" s="1"/>
  <c r="P112" i="102"/>
  <c r="P37" i="102" s="1"/>
  <c r="O112" i="102"/>
  <c r="O37" i="102" s="1"/>
  <c r="N112" i="102"/>
  <c r="N37" i="102" s="1"/>
  <c r="M112" i="102"/>
  <c r="M37" i="102" s="1"/>
  <c r="L112" i="102"/>
  <c r="L37" i="102" s="1"/>
  <c r="K112" i="102"/>
  <c r="K37" i="102" s="1"/>
  <c r="J112" i="102"/>
  <c r="J37" i="102" s="1"/>
  <c r="I112" i="102"/>
  <c r="I37" i="102" s="1"/>
  <c r="H112" i="102"/>
  <c r="H37" i="102" s="1"/>
  <c r="G112" i="102"/>
  <c r="G37" i="102" s="1"/>
  <c r="F112" i="102"/>
  <c r="F37" i="102" s="1"/>
  <c r="E112" i="102"/>
  <c r="E37" i="102" s="1"/>
  <c r="D112" i="102"/>
  <c r="D37" i="102" s="1"/>
  <c r="C112" i="102"/>
  <c r="C37" i="102" s="1"/>
  <c r="V111" i="102"/>
  <c r="V42" i="102" s="1"/>
  <c r="U111" i="102"/>
  <c r="U42" i="102" s="1"/>
  <c r="T111" i="102"/>
  <c r="T42" i="102" s="1"/>
  <c r="S111" i="102"/>
  <c r="S42" i="102" s="1"/>
  <c r="R111" i="102"/>
  <c r="R42" i="102" s="1"/>
  <c r="Q111" i="102"/>
  <c r="Q42" i="102" s="1"/>
  <c r="P111" i="102"/>
  <c r="P42" i="102" s="1"/>
  <c r="O111" i="102"/>
  <c r="O42" i="102" s="1"/>
  <c r="N111" i="102"/>
  <c r="N42" i="102" s="1"/>
  <c r="M111" i="102"/>
  <c r="M42" i="102" s="1"/>
  <c r="L111" i="102"/>
  <c r="L42" i="102" s="1"/>
  <c r="K111" i="102"/>
  <c r="K42" i="102" s="1"/>
  <c r="J111" i="102"/>
  <c r="J42" i="102" s="1"/>
  <c r="I111" i="102"/>
  <c r="I42" i="102" s="1"/>
  <c r="H111" i="102"/>
  <c r="H42" i="102" s="1"/>
  <c r="G111" i="102"/>
  <c r="G42" i="102" s="1"/>
  <c r="F111" i="102"/>
  <c r="F42" i="102" s="1"/>
  <c r="E111" i="102"/>
  <c r="E42" i="102" s="1"/>
  <c r="D111" i="102"/>
  <c r="D42" i="102" s="1"/>
  <c r="C111" i="102"/>
  <c r="C42" i="102" s="1"/>
  <c r="V110" i="102"/>
  <c r="V39" i="102" s="1"/>
  <c r="U110" i="102"/>
  <c r="U39" i="102" s="1"/>
  <c r="T110" i="102"/>
  <c r="T39" i="102" s="1"/>
  <c r="S110" i="102"/>
  <c r="S39" i="102" s="1"/>
  <c r="R110" i="102"/>
  <c r="R39" i="102" s="1"/>
  <c r="Q110" i="102"/>
  <c r="Q39" i="102" s="1"/>
  <c r="P110" i="102"/>
  <c r="P39" i="102" s="1"/>
  <c r="O110" i="102"/>
  <c r="O39" i="102" s="1"/>
  <c r="N110" i="102"/>
  <c r="N39" i="102" s="1"/>
  <c r="M110" i="102"/>
  <c r="M39" i="102" s="1"/>
  <c r="L110" i="102"/>
  <c r="L39" i="102" s="1"/>
  <c r="K110" i="102"/>
  <c r="K39" i="102" s="1"/>
  <c r="J110" i="102"/>
  <c r="J39" i="102" s="1"/>
  <c r="I110" i="102"/>
  <c r="I39" i="102" s="1"/>
  <c r="H110" i="102"/>
  <c r="H39" i="102" s="1"/>
  <c r="G110" i="102"/>
  <c r="G39" i="102" s="1"/>
  <c r="F110" i="102"/>
  <c r="F39" i="102" s="1"/>
  <c r="E110" i="102"/>
  <c r="E39" i="102" s="1"/>
  <c r="D110" i="102"/>
  <c r="D39" i="102" s="1"/>
  <c r="C110" i="102"/>
  <c r="C39" i="102" s="1"/>
  <c r="X104" i="102"/>
  <c r="P68" i="102"/>
  <c r="M34" i="102"/>
  <c r="J34" i="102"/>
  <c r="M24" i="102"/>
  <c r="P66" i="101"/>
  <c r="P68" i="100"/>
  <c r="W107" i="101"/>
  <c r="W41" i="101" s="1"/>
  <c r="V107" i="101"/>
  <c r="V41" i="101" s="1"/>
  <c r="U107" i="101"/>
  <c r="U41" i="101" s="1"/>
  <c r="T107" i="101"/>
  <c r="T41" i="101" s="1"/>
  <c r="S107" i="101"/>
  <c r="S41" i="101" s="1"/>
  <c r="R107" i="101"/>
  <c r="R41" i="101" s="1"/>
  <c r="Q107" i="101"/>
  <c r="Q41" i="101" s="1"/>
  <c r="P107" i="101"/>
  <c r="P41" i="101" s="1"/>
  <c r="O107" i="101"/>
  <c r="O41" i="101" s="1"/>
  <c r="N107" i="101"/>
  <c r="N41" i="101" s="1"/>
  <c r="M107" i="101"/>
  <c r="M41" i="101" s="1"/>
  <c r="L107" i="101"/>
  <c r="L41" i="101" s="1"/>
  <c r="K107" i="101"/>
  <c r="K41" i="101" s="1"/>
  <c r="J107" i="101"/>
  <c r="J41" i="101" s="1"/>
  <c r="I107" i="101"/>
  <c r="I41" i="101" s="1"/>
  <c r="H107" i="101"/>
  <c r="H41" i="101" s="1"/>
  <c r="G107" i="101"/>
  <c r="G41" i="101" s="1"/>
  <c r="F107" i="101"/>
  <c r="F41" i="101" s="1"/>
  <c r="E107" i="101"/>
  <c r="E41" i="101" s="1"/>
  <c r="D107" i="101"/>
  <c r="D41" i="101" s="1"/>
  <c r="C107" i="101"/>
  <c r="C41" i="101" s="1"/>
  <c r="W106" i="101"/>
  <c r="W39" i="101" s="1"/>
  <c r="V106" i="101"/>
  <c r="V39" i="101" s="1"/>
  <c r="U106" i="101"/>
  <c r="U39" i="101" s="1"/>
  <c r="T106" i="101"/>
  <c r="T39" i="101" s="1"/>
  <c r="S106" i="101"/>
  <c r="S39" i="101" s="1"/>
  <c r="R106" i="101"/>
  <c r="R39" i="101" s="1"/>
  <c r="Q106" i="101"/>
  <c r="Q39" i="101" s="1"/>
  <c r="P106" i="101"/>
  <c r="P39" i="101" s="1"/>
  <c r="O106" i="101"/>
  <c r="O39" i="101" s="1"/>
  <c r="N106" i="101"/>
  <c r="N39" i="101" s="1"/>
  <c r="M106" i="101"/>
  <c r="M39" i="101" s="1"/>
  <c r="L106" i="101"/>
  <c r="L39" i="101" s="1"/>
  <c r="K106" i="101"/>
  <c r="K39" i="101" s="1"/>
  <c r="J106" i="101"/>
  <c r="J39" i="101" s="1"/>
  <c r="I106" i="101"/>
  <c r="I39" i="101" s="1"/>
  <c r="H106" i="101"/>
  <c r="H39" i="101" s="1"/>
  <c r="G106" i="101"/>
  <c r="G39" i="101" s="1"/>
  <c r="F106" i="101"/>
  <c r="F39" i="101" s="1"/>
  <c r="E106" i="101"/>
  <c r="E39" i="101" s="1"/>
  <c r="D106" i="101"/>
  <c r="D39" i="101" s="1"/>
  <c r="C106" i="101"/>
  <c r="C39" i="101" s="1"/>
  <c r="W105" i="101"/>
  <c r="W35" i="101" s="1"/>
  <c r="V105" i="101"/>
  <c r="V35" i="101" s="1"/>
  <c r="U105" i="101"/>
  <c r="U35" i="101" s="1"/>
  <c r="T105" i="101"/>
  <c r="T35" i="101" s="1"/>
  <c r="S105" i="101"/>
  <c r="S35" i="101" s="1"/>
  <c r="R105" i="101"/>
  <c r="R35" i="101" s="1"/>
  <c r="Q105" i="101"/>
  <c r="Q35" i="101" s="1"/>
  <c r="P105" i="101"/>
  <c r="P35" i="101" s="1"/>
  <c r="O105" i="101"/>
  <c r="O35" i="101" s="1"/>
  <c r="N105" i="101"/>
  <c r="N35" i="101" s="1"/>
  <c r="M105" i="101"/>
  <c r="M35" i="101" s="1"/>
  <c r="L105" i="101"/>
  <c r="L35" i="101" s="1"/>
  <c r="K105" i="101"/>
  <c r="K35" i="101" s="1"/>
  <c r="J105" i="101"/>
  <c r="J35" i="101" s="1"/>
  <c r="I105" i="101"/>
  <c r="I35" i="101" s="1"/>
  <c r="H105" i="101"/>
  <c r="H35" i="101" s="1"/>
  <c r="G105" i="101"/>
  <c r="G35" i="101" s="1"/>
  <c r="F105" i="101"/>
  <c r="F35" i="101" s="1"/>
  <c r="E105" i="101"/>
  <c r="E35" i="101" s="1"/>
  <c r="D105" i="101"/>
  <c r="D35" i="101" s="1"/>
  <c r="C105" i="101"/>
  <c r="C35" i="101" s="1"/>
  <c r="W104" i="101"/>
  <c r="W40" i="101" s="1"/>
  <c r="S104" i="101"/>
  <c r="S40" i="101" s="1"/>
  <c r="R104" i="101"/>
  <c r="R40" i="101" s="1"/>
  <c r="Q104" i="101"/>
  <c r="Q40" i="101" s="1"/>
  <c r="P104" i="101"/>
  <c r="P40" i="101" s="1"/>
  <c r="O104" i="101"/>
  <c r="O40" i="101" s="1"/>
  <c r="N104" i="101"/>
  <c r="N40" i="101" s="1"/>
  <c r="M104" i="101"/>
  <c r="M40" i="101" s="1"/>
  <c r="L104" i="101"/>
  <c r="L40" i="101" s="1"/>
  <c r="K104" i="101"/>
  <c r="K40" i="101" s="1"/>
  <c r="J104" i="101"/>
  <c r="J40" i="101" s="1"/>
  <c r="I104" i="101"/>
  <c r="I40" i="101" s="1"/>
  <c r="H104" i="101"/>
  <c r="H40" i="101" s="1"/>
  <c r="G104" i="101"/>
  <c r="G40" i="101" s="1"/>
  <c r="F104" i="101"/>
  <c r="F40" i="101" s="1"/>
  <c r="E104" i="101"/>
  <c r="E40" i="101" s="1"/>
  <c r="D104" i="101"/>
  <c r="D40" i="101" s="1"/>
  <c r="C104" i="101"/>
  <c r="C40" i="101" s="1"/>
  <c r="W103" i="101"/>
  <c r="W37" i="101" s="1"/>
  <c r="V103" i="101"/>
  <c r="V37" i="101" s="1"/>
  <c r="U103" i="101"/>
  <c r="U37" i="101" s="1"/>
  <c r="T103" i="101"/>
  <c r="T37" i="101" s="1"/>
  <c r="S103" i="101"/>
  <c r="S37" i="101" s="1"/>
  <c r="R103" i="101"/>
  <c r="R37" i="101" s="1"/>
  <c r="Q103" i="101"/>
  <c r="Q37" i="101" s="1"/>
  <c r="P103" i="101"/>
  <c r="P37" i="101" s="1"/>
  <c r="O103" i="101"/>
  <c r="O37" i="101" s="1"/>
  <c r="N103" i="101"/>
  <c r="N37" i="101" s="1"/>
  <c r="M103" i="101"/>
  <c r="M37" i="101" s="1"/>
  <c r="L103" i="101"/>
  <c r="L37" i="101" s="1"/>
  <c r="K103" i="101"/>
  <c r="K37" i="101" s="1"/>
  <c r="J103" i="101"/>
  <c r="J37" i="101" s="1"/>
  <c r="I103" i="101"/>
  <c r="I37" i="101" s="1"/>
  <c r="H103" i="101"/>
  <c r="H37" i="101" s="1"/>
  <c r="G103" i="101"/>
  <c r="G37" i="101" s="1"/>
  <c r="F103" i="101"/>
  <c r="F37" i="101" s="1"/>
  <c r="E103" i="101"/>
  <c r="E37" i="101" s="1"/>
  <c r="D103" i="101"/>
  <c r="D37" i="101" s="1"/>
  <c r="C103" i="101"/>
  <c r="C37" i="101" s="1"/>
  <c r="A66" i="101"/>
  <c r="M32" i="101"/>
  <c r="J32" i="101"/>
  <c r="AA31" i="101"/>
  <c r="V114" i="100"/>
  <c r="U114" i="100"/>
  <c r="T114" i="100"/>
  <c r="S114" i="100"/>
  <c r="R114" i="100"/>
  <c r="R43" i="100" s="1"/>
  <c r="Q114" i="100"/>
  <c r="Q43" i="100" s="1"/>
  <c r="P114" i="100"/>
  <c r="P43" i="100" s="1"/>
  <c r="O114" i="100"/>
  <c r="O43" i="100" s="1"/>
  <c r="N114" i="100"/>
  <c r="N43" i="100" s="1"/>
  <c r="M114" i="100"/>
  <c r="M43" i="100" s="1"/>
  <c r="L114" i="100"/>
  <c r="L43" i="100" s="1"/>
  <c r="K114" i="100"/>
  <c r="K43" i="100" s="1"/>
  <c r="J114" i="100"/>
  <c r="J43" i="100" s="1"/>
  <c r="I114" i="100"/>
  <c r="I43" i="100" s="1"/>
  <c r="H114" i="100"/>
  <c r="H43" i="100" s="1"/>
  <c r="G114" i="100"/>
  <c r="G43" i="100" s="1"/>
  <c r="F114" i="100"/>
  <c r="F43" i="100" s="1"/>
  <c r="E114" i="100"/>
  <c r="E43" i="100" s="1"/>
  <c r="D114" i="100"/>
  <c r="D43" i="100" s="1"/>
  <c r="C114" i="100"/>
  <c r="C43" i="100" s="1"/>
  <c r="V113" i="100"/>
  <c r="U113" i="100"/>
  <c r="T113" i="100"/>
  <c r="S113" i="100"/>
  <c r="R113" i="100"/>
  <c r="R41" i="100" s="1"/>
  <c r="Q113" i="100"/>
  <c r="Q41" i="100" s="1"/>
  <c r="P113" i="100"/>
  <c r="P41" i="100" s="1"/>
  <c r="O113" i="100"/>
  <c r="O41" i="100" s="1"/>
  <c r="N113" i="100"/>
  <c r="N41" i="100" s="1"/>
  <c r="M113" i="100"/>
  <c r="M41" i="100" s="1"/>
  <c r="L113" i="100"/>
  <c r="L41" i="100" s="1"/>
  <c r="K113" i="100"/>
  <c r="K41" i="100" s="1"/>
  <c r="J113" i="100"/>
  <c r="J41" i="100" s="1"/>
  <c r="I113" i="100"/>
  <c r="I41" i="100" s="1"/>
  <c r="H113" i="100"/>
  <c r="H41" i="100" s="1"/>
  <c r="G113" i="100"/>
  <c r="G41" i="100" s="1"/>
  <c r="F113" i="100"/>
  <c r="F41" i="100" s="1"/>
  <c r="E113" i="100"/>
  <c r="E41" i="100" s="1"/>
  <c r="D113" i="100"/>
  <c r="D41" i="100" s="1"/>
  <c r="C113" i="100"/>
  <c r="C41" i="100" s="1"/>
  <c r="V112" i="100"/>
  <c r="U112" i="100"/>
  <c r="T112" i="100"/>
  <c r="S112" i="100"/>
  <c r="R112" i="100"/>
  <c r="R37" i="100" s="1"/>
  <c r="Q112" i="100"/>
  <c r="Q37" i="100" s="1"/>
  <c r="P112" i="100"/>
  <c r="P37" i="100" s="1"/>
  <c r="O112" i="100"/>
  <c r="O37" i="100" s="1"/>
  <c r="N112" i="100"/>
  <c r="N37" i="100" s="1"/>
  <c r="M112" i="100"/>
  <c r="M37" i="100" s="1"/>
  <c r="L112" i="100"/>
  <c r="L37" i="100" s="1"/>
  <c r="K112" i="100"/>
  <c r="K37" i="100" s="1"/>
  <c r="J112" i="100"/>
  <c r="J37" i="100" s="1"/>
  <c r="I112" i="100"/>
  <c r="I37" i="100" s="1"/>
  <c r="H112" i="100"/>
  <c r="H37" i="100" s="1"/>
  <c r="G112" i="100"/>
  <c r="G37" i="100" s="1"/>
  <c r="F112" i="100"/>
  <c r="F37" i="100" s="1"/>
  <c r="E112" i="100"/>
  <c r="E37" i="100" s="1"/>
  <c r="D112" i="100"/>
  <c r="D37" i="100" s="1"/>
  <c r="C112" i="100"/>
  <c r="C37" i="100" s="1"/>
  <c r="V111" i="100"/>
  <c r="U111" i="100"/>
  <c r="T111" i="100"/>
  <c r="S111" i="100"/>
  <c r="R111" i="100"/>
  <c r="R42" i="100" s="1"/>
  <c r="Q111" i="100"/>
  <c r="Q42" i="100" s="1"/>
  <c r="P111" i="100"/>
  <c r="P42" i="100" s="1"/>
  <c r="O111" i="100"/>
  <c r="O42" i="100" s="1"/>
  <c r="N111" i="100"/>
  <c r="N42" i="100" s="1"/>
  <c r="M111" i="100"/>
  <c r="M42" i="100" s="1"/>
  <c r="L111" i="100"/>
  <c r="L42" i="100" s="1"/>
  <c r="K111" i="100"/>
  <c r="K42" i="100" s="1"/>
  <c r="J111" i="100"/>
  <c r="J42" i="100" s="1"/>
  <c r="I111" i="100"/>
  <c r="I42" i="100" s="1"/>
  <c r="H111" i="100"/>
  <c r="H42" i="100" s="1"/>
  <c r="G111" i="100"/>
  <c r="G42" i="100" s="1"/>
  <c r="F111" i="100"/>
  <c r="F42" i="100" s="1"/>
  <c r="E111" i="100"/>
  <c r="E42" i="100" s="1"/>
  <c r="D111" i="100"/>
  <c r="D42" i="100" s="1"/>
  <c r="C111" i="100"/>
  <c r="C42" i="100" s="1"/>
  <c r="V110" i="100"/>
  <c r="U110" i="100"/>
  <c r="T110" i="100"/>
  <c r="S110" i="100"/>
  <c r="R110" i="100"/>
  <c r="R39" i="100" s="1"/>
  <c r="Q110" i="100"/>
  <c r="Q39" i="100" s="1"/>
  <c r="P110" i="100"/>
  <c r="P39" i="100" s="1"/>
  <c r="O110" i="100"/>
  <c r="O39" i="100" s="1"/>
  <c r="N110" i="100"/>
  <c r="N39" i="100" s="1"/>
  <c r="M110" i="100"/>
  <c r="M39" i="100" s="1"/>
  <c r="L110" i="100"/>
  <c r="L39" i="100" s="1"/>
  <c r="K110" i="100"/>
  <c r="K39" i="100" s="1"/>
  <c r="J110" i="100"/>
  <c r="J39" i="100" s="1"/>
  <c r="I110" i="100"/>
  <c r="I39" i="100" s="1"/>
  <c r="H110" i="100"/>
  <c r="H39" i="100" s="1"/>
  <c r="G110" i="100"/>
  <c r="G39" i="100" s="1"/>
  <c r="F110" i="100"/>
  <c r="F39" i="100" s="1"/>
  <c r="E110" i="100"/>
  <c r="E39" i="100" s="1"/>
  <c r="D110" i="100"/>
  <c r="D39" i="100" s="1"/>
  <c r="C110" i="100"/>
  <c r="C39" i="100" s="1"/>
  <c r="A68" i="100"/>
  <c r="M34" i="100"/>
  <c r="J34" i="100"/>
  <c r="M24" i="100"/>
  <c r="X104" i="99"/>
  <c r="S111" i="99"/>
  <c r="P68" i="99"/>
  <c r="V40" i="105" l="1"/>
  <c r="S40" i="105"/>
  <c r="J40" i="105"/>
  <c r="M40" i="105"/>
  <c r="H40" i="105"/>
  <c r="I38" i="105"/>
  <c r="O38" i="105"/>
  <c r="G38" i="105"/>
  <c r="L38" i="105"/>
  <c r="Q40" i="105"/>
  <c r="Q38" i="105"/>
  <c r="F40" i="105"/>
  <c r="F38" i="105"/>
  <c r="I40" i="105"/>
  <c r="J38" i="105"/>
  <c r="O40" i="105"/>
  <c r="K40" i="105"/>
  <c r="P38" i="105"/>
  <c r="R40" i="105"/>
  <c r="R38" i="105"/>
  <c r="L40" i="105"/>
  <c r="D40" i="105"/>
  <c r="H38" i="105"/>
  <c r="C40" i="105"/>
  <c r="C38" i="105"/>
  <c r="E38" i="105"/>
  <c r="E40" i="105"/>
  <c r="U40" i="105"/>
  <c r="U38" i="105"/>
  <c r="T40" i="105"/>
  <c r="T38" i="105"/>
  <c r="K38" i="105"/>
  <c r="N40" i="105"/>
  <c r="G40" i="105"/>
  <c r="M38" i="105"/>
  <c r="N38" i="105"/>
  <c r="S38" i="105"/>
  <c r="D38" i="105"/>
  <c r="V38" i="105"/>
  <c r="Q40" i="104"/>
  <c r="D38" i="104"/>
  <c r="E40" i="104"/>
  <c r="R38" i="104"/>
  <c r="R40" i="104"/>
  <c r="C40" i="104"/>
  <c r="C38" i="104"/>
  <c r="D40" i="104"/>
  <c r="O38" i="104"/>
  <c r="O40" i="104"/>
  <c r="K38" i="104"/>
  <c r="P38" i="104"/>
  <c r="N38" i="104"/>
  <c r="N40" i="104"/>
  <c r="L38" i="104"/>
  <c r="L40" i="104"/>
  <c r="M38" i="104"/>
  <c r="M40" i="104"/>
  <c r="F38" i="104"/>
  <c r="F40" i="104"/>
  <c r="G40" i="104"/>
  <c r="G38" i="104"/>
  <c r="H38" i="104"/>
  <c r="H40" i="104"/>
  <c r="I38" i="104"/>
  <c r="I40" i="104"/>
  <c r="J38" i="104"/>
  <c r="J40" i="104"/>
  <c r="E38" i="104"/>
  <c r="K40" i="104"/>
  <c r="Q38" i="104"/>
  <c r="P40" i="104"/>
  <c r="S38" i="103"/>
  <c r="O36" i="103"/>
  <c r="Q38" i="103"/>
  <c r="Q36" i="103"/>
  <c r="P38" i="103"/>
  <c r="P36" i="103"/>
  <c r="G38" i="101"/>
  <c r="O38" i="103"/>
  <c r="I36" i="103"/>
  <c r="E38" i="101"/>
  <c r="F38" i="101"/>
  <c r="E40" i="100"/>
  <c r="K38" i="100"/>
  <c r="L38" i="100"/>
  <c r="F40" i="100"/>
  <c r="M36" i="103"/>
  <c r="W38" i="103"/>
  <c r="R38" i="103"/>
  <c r="R36" i="103"/>
  <c r="N38" i="103"/>
  <c r="N36" i="103"/>
  <c r="J36" i="103"/>
  <c r="K36" i="103"/>
  <c r="F38" i="103"/>
  <c r="G38" i="103"/>
  <c r="H36" i="103"/>
  <c r="M38" i="103"/>
  <c r="L38" i="103"/>
  <c r="L36" i="103"/>
  <c r="D38" i="103"/>
  <c r="D36" i="103"/>
  <c r="E38" i="103"/>
  <c r="E36" i="103"/>
  <c r="C38" i="103"/>
  <c r="C36" i="103"/>
  <c r="F36" i="103"/>
  <c r="G36" i="103"/>
  <c r="H38" i="103"/>
  <c r="I38" i="103"/>
  <c r="J38" i="103"/>
  <c r="K38" i="103"/>
  <c r="W36" i="103"/>
  <c r="S36" i="103"/>
  <c r="G38" i="100"/>
  <c r="G40" i="100"/>
  <c r="H38" i="100"/>
  <c r="H40" i="100"/>
  <c r="I38" i="100"/>
  <c r="I40" i="100"/>
  <c r="J38" i="100"/>
  <c r="J40" i="100"/>
  <c r="L40" i="100"/>
  <c r="K40" i="100"/>
  <c r="V38" i="102"/>
  <c r="D38" i="102"/>
  <c r="E38" i="102"/>
  <c r="I40" i="102"/>
  <c r="F40" i="102"/>
  <c r="F38" i="102"/>
  <c r="G40" i="102"/>
  <c r="G38" i="102"/>
  <c r="H38" i="102"/>
  <c r="I38" i="102"/>
  <c r="L40" i="102"/>
  <c r="L38" i="102"/>
  <c r="M40" i="102"/>
  <c r="M38" i="102"/>
  <c r="N40" i="102"/>
  <c r="N38" i="102"/>
  <c r="O40" i="102"/>
  <c r="O38" i="102"/>
  <c r="P40" i="102"/>
  <c r="P38" i="102"/>
  <c r="Q40" i="102"/>
  <c r="Q38" i="102"/>
  <c r="R40" i="102"/>
  <c r="R38" i="102"/>
  <c r="S40" i="102"/>
  <c r="S38" i="102"/>
  <c r="T38" i="102"/>
  <c r="T40" i="102"/>
  <c r="C38" i="102"/>
  <c r="C40" i="102"/>
  <c r="U38" i="102"/>
  <c r="U40" i="102"/>
  <c r="J40" i="102"/>
  <c r="J38" i="102"/>
  <c r="H40" i="102"/>
  <c r="K38" i="102"/>
  <c r="K40" i="102"/>
  <c r="V40" i="102"/>
  <c r="D40" i="102"/>
  <c r="E40" i="102"/>
  <c r="W36" i="101"/>
  <c r="K38" i="101"/>
  <c r="E36" i="101"/>
  <c r="F36" i="101"/>
  <c r="G36" i="101"/>
  <c r="H38" i="101"/>
  <c r="I38" i="101"/>
  <c r="J38" i="101"/>
  <c r="O38" i="101"/>
  <c r="O36" i="101"/>
  <c r="P38" i="101"/>
  <c r="P36" i="101"/>
  <c r="Q38" i="101"/>
  <c r="Q36" i="101"/>
  <c r="R38" i="101"/>
  <c r="R36" i="101"/>
  <c r="S38" i="101"/>
  <c r="S36" i="101"/>
  <c r="C36" i="101"/>
  <c r="C38" i="101"/>
  <c r="D36" i="101"/>
  <c r="D38" i="101"/>
  <c r="L38" i="101"/>
  <c r="L36" i="101"/>
  <c r="M38" i="101"/>
  <c r="M36" i="101"/>
  <c r="N38" i="101"/>
  <c r="N36" i="101"/>
  <c r="W38" i="101"/>
  <c r="H36" i="101"/>
  <c r="I36" i="101"/>
  <c r="J36" i="101"/>
  <c r="K36" i="101"/>
  <c r="P38" i="100"/>
  <c r="P40" i="100"/>
  <c r="O38" i="100"/>
  <c r="O40" i="100"/>
  <c r="M38" i="100"/>
  <c r="M40" i="100"/>
  <c r="N38" i="100"/>
  <c r="N40" i="100"/>
  <c r="Q38" i="100"/>
  <c r="Q40" i="100"/>
  <c r="R38" i="100"/>
  <c r="R40" i="100"/>
  <c r="C40" i="100"/>
  <c r="C38" i="100"/>
  <c r="D40" i="100"/>
  <c r="D38" i="100"/>
  <c r="E38" i="100"/>
  <c r="F38" i="100"/>
  <c r="V114" i="99"/>
  <c r="V43" i="99" s="1"/>
  <c r="U114" i="99"/>
  <c r="U43" i="99" s="1"/>
  <c r="T114" i="99"/>
  <c r="T43" i="99" s="1"/>
  <c r="S114" i="99"/>
  <c r="S43" i="99" s="1"/>
  <c r="R114" i="99"/>
  <c r="R43" i="99" s="1"/>
  <c r="Q114" i="99"/>
  <c r="Q43" i="99" s="1"/>
  <c r="P114" i="99"/>
  <c r="P43" i="99" s="1"/>
  <c r="O114" i="99"/>
  <c r="O43" i="99" s="1"/>
  <c r="N114" i="99"/>
  <c r="N43" i="99" s="1"/>
  <c r="M114" i="99"/>
  <c r="M43" i="99" s="1"/>
  <c r="L114" i="99"/>
  <c r="L43" i="99" s="1"/>
  <c r="K114" i="99"/>
  <c r="K43" i="99" s="1"/>
  <c r="J114" i="99"/>
  <c r="J43" i="99" s="1"/>
  <c r="I114" i="99"/>
  <c r="I43" i="99" s="1"/>
  <c r="H114" i="99"/>
  <c r="H43" i="99" s="1"/>
  <c r="G114" i="99"/>
  <c r="G43" i="99" s="1"/>
  <c r="F114" i="99"/>
  <c r="F43" i="99" s="1"/>
  <c r="E114" i="99"/>
  <c r="E43" i="99" s="1"/>
  <c r="D114" i="99"/>
  <c r="D43" i="99" s="1"/>
  <c r="C114" i="99"/>
  <c r="C43" i="99" s="1"/>
  <c r="V113" i="99"/>
  <c r="V41" i="99" s="1"/>
  <c r="U113" i="99"/>
  <c r="U41" i="99" s="1"/>
  <c r="T113" i="99"/>
  <c r="T41" i="99" s="1"/>
  <c r="S113" i="99"/>
  <c r="S41" i="99" s="1"/>
  <c r="R113" i="99"/>
  <c r="R41" i="99" s="1"/>
  <c r="Q113" i="99"/>
  <c r="Q41" i="99" s="1"/>
  <c r="P113" i="99"/>
  <c r="P41" i="99" s="1"/>
  <c r="O113" i="99"/>
  <c r="O41" i="99" s="1"/>
  <c r="N113" i="99"/>
  <c r="N41" i="99" s="1"/>
  <c r="M113" i="99"/>
  <c r="M41" i="99" s="1"/>
  <c r="L113" i="99"/>
  <c r="L41" i="99" s="1"/>
  <c r="K113" i="99"/>
  <c r="K41" i="99" s="1"/>
  <c r="J113" i="99"/>
  <c r="J41" i="99" s="1"/>
  <c r="I113" i="99"/>
  <c r="I41" i="99" s="1"/>
  <c r="H113" i="99"/>
  <c r="H41" i="99" s="1"/>
  <c r="G113" i="99"/>
  <c r="G41" i="99" s="1"/>
  <c r="F113" i="99"/>
  <c r="F41" i="99" s="1"/>
  <c r="E113" i="99"/>
  <c r="E41" i="99" s="1"/>
  <c r="D113" i="99"/>
  <c r="D41" i="99" s="1"/>
  <c r="C113" i="99"/>
  <c r="C41" i="99" s="1"/>
  <c r="V112" i="99"/>
  <c r="V37" i="99" s="1"/>
  <c r="U112" i="99"/>
  <c r="U37" i="99" s="1"/>
  <c r="T112" i="99"/>
  <c r="T37" i="99" s="1"/>
  <c r="S112" i="99"/>
  <c r="S37" i="99" s="1"/>
  <c r="R112" i="99"/>
  <c r="R37" i="99" s="1"/>
  <c r="Q112" i="99"/>
  <c r="Q37" i="99" s="1"/>
  <c r="P112" i="99"/>
  <c r="P37" i="99" s="1"/>
  <c r="O112" i="99"/>
  <c r="O37" i="99" s="1"/>
  <c r="N112" i="99"/>
  <c r="N37" i="99" s="1"/>
  <c r="M112" i="99"/>
  <c r="M37" i="99" s="1"/>
  <c r="L112" i="99"/>
  <c r="L37" i="99" s="1"/>
  <c r="K112" i="99"/>
  <c r="K37" i="99" s="1"/>
  <c r="J112" i="99"/>
  <c r="J37" i="99" s="1"/>
  <c r="I112" i="99"/>
  <c r="I37" i="99" s="1"/>
  <c r="H112" i="99"/>
  <c r="H37" i="99" s="1"/>
  <c r="G112" i="99"/>
  <c r="G37" i="99" s="1"/>
  <c r="F112" i="99"/>
  <c r="F37" i="99" s="1"/>
  <c r="E112" i="99"/>
  <c r="E37" i="99" s="1"/>
  <c r="D112" i="99"/>
  <c r="D37" i="99" s="1"/>
  <c r="C112" i="99"/>
  <c r="C37" i="99" s="1"/>
  <c r="V111" i="99"/>
  <c r="V42" i="99" s="1"/>
  <c r="U111" i="99"/>
  <c r="U42" i="99" s="1"/>
  <c r="T111" i="99"/>
  <c r="T42" i="99" s="1"/>
  <c r="S42" i="99"/>
  <c r="R111" i="99"/>
  <c r="R42" i="99" s="1"/>
  <c r="Q111" i="99"/>
  <c r="Q42" i="99" s="1"/>
  <c r="P111" i="99"/>
  <c r="P42" i="99" s="1"/>
  <c r="O111" i="99"/>
  <c r="O42" i="99" s="1"/>
  <c r="N111" i="99"/>
  <c r="N42" i="99" s="1"/>
  <c r="M111" i="99"/>
  <c r="M42" i="99" s="1"/>
  <c r="L111" i="99"/>
  <c r="L42" i="99" s="1"/>
  <c r="K111" i="99"/>
  <c r="K42" i="99" s="1"/>
  <c r="J111" i="99"/>
  <c r="J42" i="99" s="1"/>
  <c r="I111" i="99"/>
  <c r="I42" i="99" s="1"/>
  <c r="H111" i="99"/>
  <c r="H42" i="99" s="1"/>
  <c r="G111" i="99"/>
  <c r="G42" i="99" s="1"/>
  <c r="F111" i="99"/>
  <c r="F42" i="99" s="1"/>
  <c r="E111" i="99"/>
  <c r="E42" i="99" s="1"/>
  <c r="D111" i="99"/>
  <c r="D42" i="99" s="1"/>
  <c r="C111" i="99"/>
  <c r="C42" i="99" s="1"/>
  <c r="V110" i="99"/>
  <c r="V39" i="99" s="1"/>
  <c r="U110" i="99"/>
  <c r="U39" i="99" s="1"/>
  <c r="T110" i="99"/>
  <c r="T39" i="99" s="1"/>
  <c r="S110" i="99"/>
  <c r="S39" i="99" s="1"/>
  <c r="R110" i="99"/>
  <c r="R39" i="99" s="1"/>
  <c r="Q110" i="99"/>
  <c r="Q39" i="99" s="1"/>
  <c r="P110" i="99"/>
  <c r="P39" i="99" s="1"/>
  <c r="O110" i="99"/>
  <c r="O39" i="99" s="1"/>
  <c r="N110" i="99"/>
  <c r="N39" i="99" s="1"/>
  <c r="M110" i="99"/>
  <c r="M39" i="99" s="1"/>
  <c r="L110" i="99"/>
  <c r="L39" i="99" s="1"/>
  <c r="K110" i="99"/>
  <c r="K39" i="99" s="1"/>
  <c r="J110" i="99"/>
  <c r="J39" i="99" s="1"/>
  <c r="I110" i="99"/>
  <c r="I39" i="99" s="1"/>
  <c r="H110" i="99"/>
  <c r="H39" i="99" s="1"/>
  <c r="G110" i="99"/>
  <c r="G39" i="99" s="1"/>
  <c r="F110" i="99"/>
  <c r="F39" i="99" s="1"/>
  <c r="E110" i="99"/>
  <c r="E39" i="99" s="1"/>
  <c r="D110" i="99"/>
  <c r="D39" i="99" s="1"/>
  <c r="C110" i="99"/>
  <c r="C39" i="99" s="1"/>
  <c r="M34" i="99"/>
  <c r="J34" i="99"/>
  <c r="M24" i="99"/>
  <c r="S38" i="99" l="1"/>
  <c r="D38" i="99"/>
  <c r="I38" i="99"/>
  <c r="J40" i="99"/>
  <c r="M40" i="99"/>
  <c r="M38" i="99"/>
  <c r="O40" i="99"/>
  <c r="O38" i="99"/>
  <c r="K38" i="99"/>
  <c r="J38" i="99"/>
  <c r="S40" i="99"/>
  <c r="L40" i="99"/>
  <c r="I40" i="99"/>
  <c r="P40" i="99"/>
  <c r="F40" i="99"/>
  <c r="F38" i="99"/>
  <c r="V38" i="99"/>
  <c r="N40" i="99"/>
  <c r="N38" i="99"/>
  <c r="R40" i="99"/>
  <c r="R38" i="99"/>
  <c r="Q40" i="99"/>
  <c r="C38" i="99"/>
  <c r="C40" i="99"/>
  <c r="U38" i="99"/>
  <c r="U40" i="99"/>
  <c r="T38" i="99"/>
  <c r="T40" i="99"/>
  <c r="E38" i="99"/>
  <c r="E40" i="99"/>
  <c r="G40" i="99"/>
  <c r="G38" i="99"/>
  <c r="H40" i="99"/>
  <c r="H38" i="99"/>
  <c r="V40" i="99"/>
  <c r="D40" i="99"/>
  <c r="K40" i="99"/>
  <c r="L38" i="99"/>
  <c r="P38" i="99"/>
  <c r="Q38" i="99"/>
  <c r="A68" i="97" l="1"/>
  <c r="A68" i="96"/>
  <c r="A66" i="98"/>
  <c r="P66" i="98"/>
  <c r="W107" i="98"/>
  <c r="W41" i="98" s="1"/>
  <c r="V107" i="98"/>
  <c r="V41" i="98" s="1"/>
  <c r="U107" i="98"/>
  <c r="U41" i="98" s="1"/>
  <c r="T107" i="98"/>
  <c r="T41" i="98" s="1"/>
  <c r="S107" i="98"/>
  <c r="S41" i="98" s="1"/>
  <c r="R107" i="98"/>
  <c r="R41" i="98" s="1"/>
  <c r="Q107" i="98"/>
  <c r="Q41" i="98" s="1"/>
  <c r="P107" i="98"/>
  <c r="P41" i="98" s="1"/>
  <c r="O107" i="98"/>
  <c r="O41" i="98" s="1"/>
  <c r="N107" i="98"/>
  <c r="N41" i="98" s="1"/>
  <c r="M107" i="98"/>
  <c r="M41" i="98" s="1"/>
  <c r="L107" i="98"/>
  <c r="L41" i="98" s="1"/>
  <c r="K107" i="98"/>
  <c r="K41" i="98" s="1"/>
  <c r="J107" i="98"/>
  <c r="J41" i="98" s="1"/>
  <c r="I107" i="98"/>
  <c r="I41" i="98" s="1"/>
  <c r="H107" i="98"/>
  <c r="H41" i="98" s="1"/>
  <c r="G107" i="98"/>
  <c r="G41" i="98" s="1"/>
  <c r="F107" i="98"/>
  <c r="F41" i="98" s="1"/>
  <c r="E107" i="98"/>
  <c r="E41" i="98" s="1"/>
  <c r="D107" i="98"/>
  <c r="D41" i="98" s="1"/>
  <c r="C107" i="98"/>
  <c r="C41" i="98" s="1"/>
  <c r="W106" i="98"/>
  <c r="W39" i="98" s="1"/>
  <c r="V106" i="98"/>
  <c r="V39" i="98" s="1"/>
  <c r="U106" i="98"/>
  <c r="U39" i="98" s="1"/>
  <c r="T106" i="98"/>
  <c r="T39" i="98" s="1"/>
  <c r="S106" i="98"/>
  <c r="S39" i="98" s="1"/>
  <c r="R106" i="98"/>
  <c r="R39" i="98" s="1"/>
  <c r="Q106" i="98"/>
  <c r="Q39" i="98" s="1"/>
  <c r="P106" i="98"/>
  <c r="P39" i="98" s="1"/>
  <c r="O106" i="98"/>
  <c r="O39" i="98" s="1"/>
  <c r="N106" i="98"/>
  <c r="N39" i="98" s="1"/>
  <c r="M106" i="98"/>
  <c r="M39" i="98" s="1"/>
  <c r="L106" i="98"/>
  <c r="L39" i="98" s="1"/>
  <c r="K106" i="98"/>
  <c r="K39" i="98" s="1"/>
  <c r="J106" i="98"/>
  <c r="J39" i="98" s="1"/>
  <c r="I106" i="98"/>
  <c r="I39" i="98" s="1"/>
  <c r="H106" i="98"/>
  <c r="H39" i="98" s="1"/>
  <c r="G106" i="98"/>
  <c r="G39" i="98" s="1"/>
  <c r="F106" i="98"/>
  <c r="F39" i="98" s="1"/>
  <c r="E106" i="98"/>
  <c r="E39" i="98" s="1"/>
  <c r="D106" i="98"/>
  <c r="D39" i="98" s="1"/>
  <c r="C106" i="98"/>
  <c r="C39" i="98" s="1"/>
  <c r="W105" i="98"/>
  <c r="W35" i="98" s="1"/>
  <c r="V105" i="98"/>
  <c r="V35" i="98" s="1"/>
  <c r="U105" i="98"/>
  <c r="U35" i="98" s="1"/>
  <c r="T105" i="98"/>
  <c r="T35" i="98" s="1"/>
  <c r="S105" i="98"/>
  <c r="S35" i="98" s="1"/>
  <c r="R105" i="98"/>
  <c r="R35" i="98" s="1"/>
  <c r="Q105" i="98"/>
  <c r="Q35" i="98" s="1"/>
  <c r="P105" i="98"/>
  <c r="P35" i="98" s="1"/>
  <c r="O105" i="98"/>
  <c r="O35" i="98" s="1"/>
  <c r="N105" i="98"/>
  <c r="N35" i="98" s="1"/>
  <c r="M105" i="98"/>
  <c r="M35" i="98" s="1"/>
  <c r="L105" i="98"/>
  <c r="L35" i="98" s="1"/>
  <c r="K105" i="98"/>
  <c r="K35" i="98" s="1"/>
  <c r="J105" i="98"/>
  <c r="J35" i="98" s="1"/>
  <c r="I105" i="98"/>
  <c r="I35" i="98" s="1"/>
  <c r="H105" i="98"/>
  <c r="H35" i="98" s="1"/>
  <c r="G105" i="98"/>
  <c r="G35" i="98" s="1"/>
  <c r="F105" i="98"/>
  <c r="F35" i="98" s="1"/>
  <c r="E105" i="98"/>
  <c r="E35" i="98" s="1"/>
  <c r="D105" i="98"/>
  <c r="D35" i="98" s="1"/>
  <c r="C105" i="98"/>
  <c r="C35" i="98" s="1"/>
  <c r="W104" i="98"/>
  <c r="W40" i="98" s="1"/>
  <c r="S104" i="98"/>
  <c r="S40" i="98" s="1"/>
  <c r="R104" i="98"/>
  <c r="R40" i="98" s="1"/>
  <c r="Q104" i="98"/>
  <c r="Q40" i="98" s="1"/>
  <c r="P104" i="98"/>
  <c r="P40" i="98" s="1"/>
  <c r="O104" i="98"/>
  <c r="O40" i="98" s="1"/>
  <c r="N104" i="98"/>
  <c r="N40" i="98" s="1"/>
  <c r="M104" i="98"/>
  <c r="M40" i="98" s="1"/>
  <c r="L104" i="98"/>
  <c r="L40" i="98" s="1"/>
  <c r="K104" i="98"/>
  <c r="K40" i="98" s="1"/>
  <c r="J104" i="98"/>
  <c r="J40" i="98" s="1"/>
  <c r="I104" i="98"/>
  <c r="I40" i="98" s="1"/>
  <c r="H104" i="98"/>
  <c r="H40" i="98" s="1"/>
  <c r="G104" i="98"/>
  <c r="G40" i="98" s="1"/>
  <c r="F104" i="98"/>
  <c r="F40" i="98" s="1"/>
  <c r="E104" i="98"/>
  <c r="E40" i="98" s="1"/>
  <c r="D104" i="98"/>
  <c r="D40" i="98" s="1"/>
  <c r="C104" i="98"/>
  <c r="C40" i="98" s="1"/>
  <c r="W103" i="98"/>
  <c r="W37" i="98" s="1"/>
  <c r="V103" i="98"/>
  <c r="V37" i="98" s="1"/>
  <c r="U103" i="98"/>
  <c r="U37" i="98" s="1"/>
  <c r="T103" i="98"/>
  <c r="T37" i="98" s="1"/>
  <c r="S103" i="98"/>
  <c r="S37" i="98" s="1"/>
  <c r="R103" i="98"/>
  <c r="R37" i="98" s="1"/>
  <c r="Q103" i="98"/>
  <c r="Q37" i="98" s="1"/>
  <c r="P103" i="98"/>
  <c r="P37" i="98" s="1"/>
  <c r="O103" i="98"/>
  <c r="O37" i="98" s="1"/>
  <c r="N103" i="98"/>
  <c r="N37" i="98" s="1"/>
  <c r="M103" i="98"/>
  <c r="M37" i="98" s="1"/>
  <c r="L103" i="98"/>
  <c r="L37" i="98" s="1"/>
  <c r="K103" i="98"/>
  <c r="K37" i="98" s="1"/>
  <c r="J103" i="98"/>
  <c r="J37" i="98" s="1"/>
  <c r="I103" i="98"/>
  <c r="I37" i="98" s="1"/>
  <c r="H103" i="98"/>
  <c r="H37" i="98" s="1"/>
  <c r="G103" i="98"/>
  <c r="G37" i="98" s="1"/>
  <c r="F103" i="98"/>
  <c r="F37" i="98" s="1"/>
  <c r="E103" i="98"/>
  <c r="E37" i="98" s="1"/>
  <c r="D103" i="98"/>
  <c r="D37" i="98" s="1"/>
  <c r="C103" i="98"/>
  <c r="C37" i="98" s="1"/>
  <c r="M32" i="98"/>
  <c r="J32" i="98"/>
  <c r="AA31" i="98"/>
  <c r="H36" i="98" l="1"/>
  <c r="I36" i="98"/>
  <c r="D38" i="98"/>
  <c r="J38" i="98"/>
  <c r="E36" i="98"/>
  <c r="F38" i="98"/>
  <c r="W36" i="98"/>
  <c r="G36" i="98"/>
  <c r="F36" i="98"/>
  <c r="O38" i="98"/>
  <c r="O36" i="98"/>
  <c r="P36" i="98"/>
  <c r="P38" i="98"/>
  <c r="Q38" i="98"/>
  <c r="Q36" i="98"/>
  <c r="R38" i="98"/>
  <c r="R36" i="98"/>
  <c r="S36" i="98"/>
  <c r="S38" i="98"/>
  <c r="C36" i="98"/>
  <c r="C38" i="98"/>
  <c r="K38" i="98"/>
  <c r="K36" i="98"/>
  <c r="L38" i="98"/>
  <c r="L36" i="98"/>
  <c r="M38" i="98"/>
  <c r="M36" i="98"/>
  <c r="N36" i="98"/>
  <c r="N38" i="98"/>
  <c r="J36" i="98"/>
  <c r="H38" i="98"/>
  <c r="I38" i="98"/>
  <c r="D36" i="98"/>
  <c r="G38" i="98"/>
  <c r="W38" i="98"/>
  <c r="E38" i="98"/>
  <c r="V114" i="97" l="1"/>
  <c r="U114" i="97"/>
  <c r="T114" i="97"/>
  <c r="S114" i="97"/>
  <c r="R114" i="97"/>
  <c r="R43" i="97" s="1"/>
  <c r="Q114" i="97"/>
  <c r="Q43" i="97" s="1"/>
  <c r="P114" i="97"/>
  <c r="P43" i="97" s="1"/>
  <c r="O114" i="97"/>
  <c r="O43" i="97" s="1"/>
  <c r="N114" i="97"/>
  <c r="N43" i="97" s="1"/>
  <c r="M114" i="97"/>
  <c r="M43" i="97" s="1"/>
  <c r="L114" i="97"/>
  <c r="L43" i="97" s="1"/>
  <c r="K114" i="97"/>
  <c r="K43" i="97" s="1"/>
  <c r="J114" i="97"/>
  <c r="J43" i="97" s="1"/>
  <c r="I114" i="97"/>
  <c r="I43" i="97" s="1"/>
  <c r="H114" i="97"/>
  <c r="H43" i="97" s="1"/>
  <c r="G114" i="97"/>
  <c r="G43" i="97" s="1"/>
  <c r="F114" i="97"/>
  <c r="F43" i="97" s="1"/>
  <c r="E114" i="97"/>
  <c r="E43" i="97" s="1"/>
  <c r="D114" i="97"/>
  <c r="D43" i="97" s="1"/>
  <c r="C114" i="97"/>
  <c r="C43" i="97" s="1"/>
  <c r="V113" i="97"/>
  <c r="U113" i="97"/>
  <c r="T113" i="97"/>
  <c r="S113" i="97"/>
  <c r="R113" i="97"/>
  <c r="R41" i="97" s="1"/>
  <c r="Q113" i="97"/>
  <c r="Q41" i="97" s="1"/>
  <c r="P113" i="97"/>
  <c r="P41" i="97" s="1"/>
  <c r="O113" i="97"/>
  <c r="O41" i="97" s="1"/>
  <c r="N113" i="97"/>
  <c r="N41" i="97" s="1"/>
  <c r="M113" i="97"/>
  <c r="M41" i="97" s="1"/>
  <c r="L113" i="97"/>
  <c r="L41" i="97" s="1"/>
  <c r="K113" i="97"/>
  <c r="K41" i="97" s="1"/>
  <c r="J113" i="97"/>
  <c r="J41" i="97" s="1"/>
  <c r="I113" i="97"/>
  <c r="I41" i="97" s="1"/>
  <c r="H113" i="97"/>
  <c r="H41" i="97" s="1"/>
  <c r="G113" i="97"/>
  <c r="G41" i="97" s="1"/>
  <c r="F113" i="97"/>
  <c r="F41" i="97" s="1"/>
  <c r="E113" i="97"/>
  <c r="E41" i="97" s="1"/>
  <c r="D113" i="97"/>
  <c r="D41" i="97" s="1"/>
  <c r="C113" i="97"/>
  <c r="C41" i="97" s="1"/>
  <c r="V112" i="97"/>
  <c r="U112" i="97"/>
  <c r="T112" i="97"/>
  <c r="S112" i="97"/>
  <c r="R112" i="97"/>
  <c r="R37" i="97" s="1"/>
  <c r="Q112" i="97"/>
  <c r="Q37" i="97" s="1"/>
  <c r="P112" i="97"/>
  <c r="P37" i="97" s="1"/>
  <c r="O112" i="97"/>
  <c r="O37" i="97" s="1"/>
  <c r="N112" i="97"/>
  <c r="N37" i="97" s="1"/>
  <c r="M112" i="97"/>
  <c r="M37" i="97" s="1"/>
  <c r="L112" i="97"/>
  <c r="L37" i="97" s="1"/>
  <c r="K112" i="97"/>
  <c r="K37" i="97" s="1"/>
  <c r="J112" i="97"/>
  <c r="J37" i="97" s="1"/>
  <c r="I112" i="97"/>
  <c r="I37" i="97" s="1"/>
  <c r="H112" i="97"/>
  <c r="H37" i="97" s="1"/>
  <c r="G112" i="97"/>
  <c r="G37" i="97" s="1"/>
  <c r="F112" i="97"/>
  <c r="F37" i="97" s="1"/>
  <c r="E112" i="97"/>
  <c r="E37" i="97" s="1"/>
  <c r="D112" i="97"/>
  <c r="D37" i="97" s="1"/>
  <c r="C112" i="97"/>
  <c r="C37" i="97" s="1"/>
  <c r="V111" i="97"/>
  <c r="U111" i="97"/>
  <c r="T111" i="97"/>
  <c r="S111" i="97"/>
  <c r="R111" i="97"/>
  <c r="R42" i="97" s="1"/>
  <c r="Q111" i="97"/>
  <c r="Q42" i="97" s="1"/>
  <c r="P111" i="97"/>
  <c r="P42" i="97" s="1"/>
  <c r="O111" i="97"/>
  <c r="O42" i="97" s="1"/>
  <c r="N111" i="97"/>
  <c r="N42" i="97" s="1"/>
  <c r="M111" i="97"/>
  <c r="M42" i="97" s="1"/>
  <c r="L111" i="97"/>
  <c r="L42" i="97" s="1"/>
  <c r="K111" i="97"/>
  <c r="K42" i="97" s="1"/>
  <c r="J111" i="97"/>
  <c r="J42" i="97" s="1"/>
  <c r="I111" i="97"/>
  <c r="I42" i="97" s="1"/>
  <c r="H111" i="97"/>
  <c r="H42" i="97" s="1"/>
  <c r="G111" i="97"/>
  <c r="G42" i="97" s="1"/>
  <c r="F111" i="97"/>
  <c r="F42" i="97" s="1"/>
  <c r="E111" i="97"/>
  <c r="E42" i="97" s="1"/>
  <c r="D111" i="97"/>
  <c r="D42" i="97" s="1"/>
  <c r="C111" i="97"/>
  <c r="C42" i="97" s="1"/>
  <c r="V110" i="97"/>
  <c r="U110" i="97"/>
  <c r="T110" i="97"/>
  <c r="S110" i="97"/>
  <c r="R110" i="97"/>
  <c r="R39" i="97" s="1"/>
  <c r="Q110" i="97"/>
  <c r="Q39" i="97" s="1"/>
  <c r="P110" i="97"/>
  <c r="P39" i="97" s="1"/>
  <c r="O110" i="97"/>
  <c r="O39" i="97" s="1"/>
  <c r="N110" i="97"/>
  <c r="N39" i="97" s="1"/>
  <c r="M110" i="97"/>
  <c r="M39" i="97" s="1"/>
  <c r="L110" i="97"/>
  <c r="L39" i="97" s="1"/>
  <c r="K110" i="97"/>
  <c r="K39" i="97" s="1"/>
  <c r="J110" i="97"/>
  <c r="J39" i="97" s="1"/>
  <c r="I110" i="97"/>
  <c r="I39" i="97" s="1"/>
  <c r="H110" i="97"/>
  <c r="H39" i="97" s="1"/>
  <c r="G110" i="97"/>
  <c r="G39" i="97" s="1"/>
  <c r="F110" i="97"/>
  <c r="F39" i="97" s="1"/>
  <c r="E110" i="97"/>
  <c r="E39" i="97" s="1"/>
  <c r="D110" i="97"/>
  <c r="D39" i="97" s="1"/>
  <c r="C110" i="97"/>
  <c r="C39" i="97" s="1"/>
  <c r="P68" i="97"/>
  <c r="M34" i="97"/>
  <c r="J34" i="97"/>
  <c r="M24" i="97"/>
  <c r="R38" i="97" l="1"/>
  <c r="R40" i="97"/>
  <c r="Q40" i="97"/>
  <c r="C38" i="97"/>
  <c r="C40" i="97"/>
  <c r="D38" i="97"/>
  <c r="D40" i="97"/>
  <c r="L38" i="97"/>
  <c r="E40" i="97"/>
  <c r="H38" i="97"/>
  <c r="H40" i="97"/>
  <c r="I38" i="97"/>
  <c r="F40" i="97"/>
  <c r="E38" i="97"/>
  <c r="G40" i="97"/>
  <c r="M38" i="97"/>
  <c r="M40" i="97"/>
  <c r="N38" i="97"/>
  <c r="N40" i="97"/>
  <c r="O40" i="97"/>
  <c r="O38" i="97"/>
  <c r="P40" i="97"/>
  <c r="P38" i="97"/>
  <c r="F38" i="97"/>
  <c r="J38" i="97"/>
  <c r="J40" i="97"/>
  <c r="G38" i="97"/>
  <c r="K38" i="97"/>
  <c r="K40" i="97"/>
  <c r="I40" i="97"/>
  <c r="L40" i="97"/>
  <c r="Q38" i="97"/>
  <c r="V114" i="96" l="1"/>
  <c r="U114" i="96"/>
  <c r="T114" i="96"/>
  <c r="S114" i="96"/>
  <c r="R114" i="96"/>
  <c r="Q114" i="96"/>
  <c r="Q43" i="96" s="1"/>
  <c r="P114" i="96"/>
  <c r="P43" i="96" s="1"/>
  <c r="O114" i="96"/>
  <c r="O43" i="96" s="1"/>
  <c r="N114" i="96"/>
  <c r="N43" i="96" s="1"/>
  <c r="M114" i="96"/>
  <c r="M43" i="96" s="1"/>
  <c r="L114" i="96"/>
  <c r="L43" i="96" s="1"/>
  <c r="K114" i="96"/>
  <c r="K43" i="96" s="1"/>
  <c r="J114" i="96"/>
  <c r="J43" i="96" s="1"/>
  <c r="I114" i="96"/>
  <c r="I43" i="96" s="1"/>
  <c r="H114" i="96"/>
  <c r="H43" i="96" s="1"/>
  <c r="G114" i="96"/>
  <c r="G43" i="96" s="1"/>
  <c r="F114" i="96"/>
  <c r="F43" i="96" s="1"/>
  <c r="E114" i="96"/>
  <c r="E43" i="96" s="1"/>
  <c r="D114" i="96"/>
  <c r="D43" i="96" s="1"/>
  <c r="C114" i="96"/>
  <c r="C43" i="96" s="1"/>
  <c r="V113" i="96"/>
  <c r="U113" i="96"/>
  <c r="T113" i="96"/>
  <c r="S113" i="96"/>
  <c r="R113" i="96"/>
  <c r="Q113" i="96"/>
  <c r="Q41" i="96" s="1"/>
  <c r="P113" i="96"/>
  <c r="P41" i="96" s="1"/>
  <c r="O113" i="96"/>
  <c r="O41" i="96" s="1"/>
  <c r="N113" i="96"/>
  <c r="N41" i="96" s="1"/>
  <c r="M113" i="96"/>
  <c r="M41" i="96" s="1"/>
  <c r="L113" i="96"/>
  <c r="L41" i="96" s="1"/>
  <c r="K113" i="96"/>
  <c r="K41" i="96" s="1"/>
  <c r="J113" i="96"/>
  <c r="J41" i="96" s="1"/>
  <c r="I113" i="96"/>
  <c r="I41" i="96" s="1"/>
  <c r="H113" i="96"/>
  <c r="H41" i="96" s="1"/>
  <c r="G113" i="96"/>
  <c r="G41" i="96" s="1"/>
  <c r="F113" i="96"/>
  <c r="F41" i="96" s="1"/>
  <c r="E113" i="96"/>
  <c r="E41" i="96" s="1"/>
  <c r="D113" i="96"/>
  <c r="D41" i="96" s="1"/>
  <c r="C113" i="96"/>
  <c r="C41" i="96" s="1"/>
  <c r="V112" i="96"/>
  <c r="U112" i="96"/>
  <c r="T112" i="96"/>
  <c r="S112" i="96"/>
  <c r="R112" i="96"/>
  <c r="Q112" i="96"/>
  <c r="Q37" i="96" s="1"/>
  <c r="P112" i="96"/>
  <c r="P37" i="96" s="1"/>
  <c r="O112" i="96"/>
  <c r="O37" i="96" s="1"/>
  <c r="N112" i="96"/>
  <c r="N37" i="96" s="1"/>
  <c r="M112" i="96"/>
  <c r="M37" i="96" s="1"/>
  <c r="L112" i="96"/>
  <c r="L37" i="96" s="1"/>
  <c r="K112" i="96"/>
  <c r="K37" i="96" s="1"/>
  <c r="J112" i="96"/>
  <c r="J37" i="96" s="1"/>
  <c r="I112" i="96"/>
  <c r="I37" i="96" s="1"/>
  <c r="H112" i="96"/>
  <c r="H37" i="96" s="1"/>
  <c r="G112" i="96"/>
  <c r="G37" i="96" s="1"/>
  <c r="F112" i="96"/>
  <c r="F37" i="96" s="1"/>
  <c r="E112" i="96"/>
  <c r="E37" i="96" s="1"/>
  <c r="D112" i="96"/>
  <c r="D37" i="96" s="1"/>
  <c r="C112" i="96"/>
  <c r="C37" i="96" s="1"/>
  <c r="V111" i="96"/>
  <c r="U111" i="96"/>
  <c r="T111" i="96"/>
  <c r="S111" i="96"/>
  <c r="R111" i="96"/>
  <c r="Q111" i="96"/>
  <c r="Q42" i="96" s="1"/>
  <c r="P111" i="96"/>
  <c r="P42" i="96" s="1"/>
  <c r="O111" i="96"/>
  <c r="O42" i="96" s="1"/>
  <c r="N111" i="96"/>
  <c r="N42" i="96" s="1"/>
  <c r="M111" i="96"/>
  <c r="M42" i="96" s="1"/>
  <c r="L111" i="96"/>
  <c r="L42" i="96" s="1"/>
  <c r="K111" i="96"/>
  <c r="K42" i="96" s="1"/>
  <c r="J111" i="96"/>
  <c r="J42" i="96" s="1"/>
  <c r="I111" i="96"/>
  <c r="I42" i="96" s="1"/>
  <c r="H111" i="96"/>
  <c r="H42" i="96" s="1"/>
  <c r="G111" i="96"/>
  <c r="G42" i="96" s="1"/>
  <c r="F111" i="96"/>
  <c r="F42" i="96" s="1"/>
  <c r="E111" i="96"/>
  <c r="E42" i="96" s="1"/>
  <c r="D111" i="96"/>
  <c r="D42" i="96" s="1"/>
  <c r="C111" i="96"/>
  <c r="C42" i="96" s="1"/>
  <c r="V110" i="96"/>
  <c r="U110" i="96"/>
  <c r="T110" i="96"/>
  <c r="S110" i="96"/>
  <c r="R110" i="96"/>
  <c r="Q110" i="96"/>
  <c r="Q39" i="96" s="1"/>
  <c r="P110" i="96"/>
  <c r="P39" i="96" s="1"/>
  <c r="O110" i="96"/>
  <c r="O39" i="96" s="1"/>
  <c r="N110" i="96"/>
  <c r="N39" i="96" s="1"/>
  <c r="M110" i="96"/>
  <c r="M39" i="96" s="1"/>
  <c r="L110" i="96"/>
  <c r="L39" i="96" s="1"/>
  <c r="K110" i="96"/>
  <c r="K39" i="96" s="1"/>
  <c r="J110" i="96"/>
  <c r="J39" i="96" s="1"/>
  <c r="I110" i="96"/>
  <c r="I39" i="96" s="1"/>
  <c r="H110" i="96"/>
  <c r="H39" i="96" s="1"/>
  <c r="G110" i="96"/>
  <c r="G39" i="96" s="1"/>
  <c r="F110" i="96"/>
  <c r="F39" i="96" s="1"/>
  <c r="E110" i="96"/>
  <c r="E39" i="96" s="1"/>
  <c r="D110" i="96"/>
  <c r="D39" i="96" s="1"/>
  <c r="C110" i="96"/>
  <c r="C39" i="96" s="1"/>
  <c r="P68" i="96"/>
  <c r="M34" i="96"/>
  <c r="J34" i="96"/>
  <c r="P66" i="95"/>
  <c r="W107" i="95"/>
  <c r="W41" i="95" s="1"/>
  <c r="V107" i="95"/>
  <c r="V41" i="95" s="1"/>
  <c r="U107" i="95"/>
  <c r="U41" i="95" s="1"/>
  <c r="T107" i="95"/>
  <c r="T41" i="95" s="1"/>
  <c r="S107" i="95"/>
  <c r="S41" i="95" s="1"/>
  <c r="R107" i="95"/>
  <c r="R41" i="95" s="1"/>
  <c r="Q107" i="95"/>
  <c r="Q41" i="95" s="1"/>
  <c r="P107" i="95"/>
  <c r="P41" i="95" s="1"/>
  <c r="O107" i="95"/>
  <c r="O41" i="95" s="1"/>
  <c r="N107" i="95"/>
  <c r="N41" i="95" s="1"/>
  <c r="M107" i="95"/>
  <c r="M41" i="95" s="1"/>
  <c r="L107" i="95"/>
  <c r="L41" i="95" s="1"/>
  <c r="K107" i="95"/>
  <c r="K41" i="95" s="1"/>
  <c r="J107" i="95"/>
  <c r="J41" i="95" s="1"/>
  <c r="I107" i="95"/>
  <c r="I41" i="95" s="1"/>
  <c r="H107" i="95"/>
  <c r="H41" i="95" s="1"/>
  <c r="G107" i="95"/>
  <c r="G41" i="95" s="1"/>
  <c r="F107" i="95"/>
  <c r="F41" i="95" s="1"/>
  <c r="E107" i="95"/>
  <c r="E41" i="95" s="1"/>
  <c r="D107" i="95"/>
  <c r="D41" i="95" s="1"/>
  <c r="C107" i="95"/>
  <c r="C41" i="95" s="1"/>
  <c r="W106" i="95"/>
  <c r="W39" i="95" s="1"/>
  <c r="V106" i="95"/>
  <c r="V39" i="95" s="1"/>
  <c r="U106" i="95"/>
  <c r="U39" i="95" s="1"/>
  <c r="T106" i="95"/>
  <c r="T39" i="95" s="1"/>
  <c r="S106" i="95"/>
  <c r="S39" i="95" s="1"/>
  <c r="R106" i="95"/>
  <c r="R39" i="95" s="1"/>
  <c r="Q106" i="95"/>
  <c r="Q39" i="95" s="1"/>
  <c r="P106" i="95"/>
  <c r="P39" i="95" s="1"/>
  <c r="O106" i="95"/>
  <c r="O39" i="95" s="1"/>
  <c r="N106" i="95"/>
  <c r="N39" i="95" s="1"/>
  <c r="M106" i="95"/>
  <c r="M39" i="95" s="1"/>
  <c r="L106" i="95"/>
  <c r="L39" i="95" s="1"/>
  <c r="K106" i="95"/>
  <c r="K39" i="95" s="1"/>
  <c r="J106" i="95"/>
  <c r="J39" i="95" s="1"/>
  <c r="I106" i="95"/>
  <c r="I39" i="95" s="1"/>
  <c r="H106" i="95"/>
  <c r="H39" i="95" s="1"/>
  <c r="G106" i="95"/>
  <c r="G39" i="95" s="1"/>
  <c r="F106" i="95"/>
  <c r="F39" i="95" s="1"/>
  <c r="E106" i="95"/>
  <c r="E39" i="95" s="1"/>
  <c r="D106" i="95"/>
  <c r="D39" i="95" s="1"/>
  <c r="C106" i="95"/>
  <c r="C39" i="95" s="1"/>
  <c r="W105" i="95"/>
  <c r="W35" i="95" s="1"/>
  <c r="V105" i="95"/>
  <c r="V35" i="95" s="1"/>
  <c r="U105" i="95"/>
  <c r="U35" i="95" s="1"/>
  <c r="T105" i="95"/>
  <c r="T35" i="95" s="1"/>
  <c r="S105" i="95"/>
  <c r="S35" i="95" s="1"/>
  <c r="R105" i="95"/>
  <c r="R35" i="95" s="1"/>
  <c r="Q105" i="95"/>
  <c r="Q35" i="95" s="1"/>
  <c r="P105" i="95"/>
  <c r="P35" i="95" s="1"/>
  <c r="O105" i="95"/>
  <c r="O35" i="95" s="1"/>
  <c r="N105" i="95"/>
  <c r="N35" i="95" s="1"/>
  <c r="M105" i="95"/>
  <c r="M35" i="95" s="1"/>
  <c r="L105" i="95"/>
  <c r="L35" i="95" s="1"/>
  <c r="K105" i="95"/>
  <c r="K35" i="95" s="1"/>
  <c r="J105" i="95"/>
  <c r="J35" i="95" s="1"/>
  <c r="I105" i="95"/>
  <c r="I35" i="95" s="1"/>
  <c r="H105" i="95"/>
  <c r="H35" i="95" s="1"/>
  <c r="G105" i="95"/>
  <c r="G35" i="95" s="1"/>
  <c r="F105" i="95"/>
  <c r="F35" i="95" s="1"/>
  <c r="E105" i="95"/>
  <c r="E35" i="95" s="1"/>
  <c r="D105" i="95"/>
  <c r="D35" i="95" s="1"/>
  <c r="C105" i="95"/>
  <c r="C35" i="95" s="1"/>
  <c r="W104" i="95"/>
  <c r="W40" i="95" s="1"/>
  <c r="S104" i="95"/>
  <c r="S40" i="95" s="1"/>
  <c r="R104" i="95"/>
  <c r="R40" i="95" s="1"/>
  <c r="Q104" i="95"/>
  <c r="Q40" i="95" s="1"/>
  <c r="P104" i="95"/>
  <c r="P40" i="95" s="1"/>
  <c r="O104" i="95"/>
  <c r="O40" i="95" s="1"/>
  <c r="N104" i="95"/>
  <c r="N40" i="95" s="1"/>
  <c r="M104" i="95"/>
  <c r="M40" i="95" s="1"/>
  <c r="L104" i="95"/>
  <c r="L40" i="95" s="1"/>
  <c r="K104" i="95"/>
  <c r="K40" i="95" s="1"/>
  <c r="J104" i="95"/>
  <c r="J40" i="95" s="1"/>
  <c r="I104" i="95"/>
  <c r="I40" i="95" s="1"/>
  <c r="H104" i="95"/>
  <c r="H40" i="95" s="1"/>
  <c r="G104" i="95"/>
  <c r="G40" i="95" s="1"/>
  <c r="F104" i="95"/>
  <c r="F40" i="95" s="1"/>
  <c r="E104" i="95"/>
  <c r="E40" i="95" s="1"/>
  <c r="D104" i="95"/>
  <c r="D40" i="95" s="1"/>
  <c r="C104" i="95"/>
  <c r="C40" i="95" s="1"/>
  <c r="W103" i="95"/>
  <c r="W37" i="95" s="1"/>
  <c r="V103" i="95"/>
  <c r="V37" i="95" s="1"/>
  <c r="U103" i="95"/>
  <c r="U37" i="95" s="1"/>
  <c r="T103" i="95"/>
  <c r="T37" i="95" s="1"/>
  <c r="S103" i="95"/>
  <c r="S37" i="95" s="1"/>
  <c r="R103" i="95"/>
  <c r="R37" i="95" s="1"/>
  <c r="Q103" i="95"/>
  <c r="Q37" i="95" s="1"/>
  <c r="P103" i="95"/>
  <c r="P37" i="95" s="1"/>
  <c r="O103" i="95"/>
  <c r="O37" i="95" s="1"/>
  <c r="N103" i="95"/>
  <c r="N37" i="95" s="1"/>
  <c r="M103" i="95"/>
  <c r="M37" i="95" s="1"/>
  <c r="L103" i="95"/>
  <c r="L37" i="95" s="1"/>
  <c r="K103" i="95"/>
  <c r="K37" i="95" s="1"/>
  <c r="J103" i="95"/>
  <c r="J37" i="95" s="1"/>
  <c r="I103" i="95"/>
  <c r="I37" i="95" s="1"/>
  <c r="H103" i="95"/>
  <c r="H37" i="95" s="1"/>
  <c r="G103" i="95"/>
  <c r="G37" i="95" s="1"/>
  <c r="F103" i="95"/>
  <c r="F37" i="95" s="1"/>
  <c r="E103" i="95"/>
  <c r="E37" i="95" s="1"/>
  <c r="D103" i="95"/>
  <c r="D37" i="95" s="1"/>
  <c r="C103" i="95"/>
  <c r="C37" i="95" s="1"/>
  <c r="A66" i="95"/>
  <c r="M32" i="95"/>
  <c r="J32" i="95"/>
  <c r="AA31" i="95"/>
  <c r="L40" i="96" l="1"/>
  <c r="P38" i="96"/>
  <c r="M40" i="96"/>
  <c r="D40" i="96"/>
  <c r="G40" i="96"/>
  <c r="G38" i="96"/>
  <c r="Q40" i="96"/>
  <c r="O40" i="96"/>
  <c r="O38" i="96"/>
  <c r="I40" i="96"/>
  <c r="E40" i="96"/>
  <c r="E38" i="96"/>
  <c r="F40" i="96"/>
  <c r="N40" i="96"/>
  <c r="H40" i="96"/>
  <c r="P40" i="96"/>
  <c r="J40" i="96"/>
  <c r="C40" i="96"/>
  <c r="K40" i="96"/>
  <c r="H38" i="96"/>
  <c r="J38" i="96"/>
  <c r="M38" i="96"/>
  <c r="I38" i="96"/>
  <c r="Q38" i="96"/>
  <c r="C38" i="96"/>
  <c r="K38" i="96"/>
  <c r="D38" i="96"/>
  <c r="L38" i="96"/>
  <c r="F38" i="96"/>
  <c r="N38" i="96"/>
  <c r="O36" i="95"/>
  <c r="P38" i="95"/>
  <c r="J38" i="95"/>
  <c r="H38" i="95"/>
  <c r="M36" i="95"/>
  <c r="C36" i="95"/>
  <c r="W36" i="95"/>
  <c r="S36" i="95"/>
  <c r="R38" i="95"/>
  <c r="E36" i="95"/>
  <c r="G36" i="95"/>
  <c r="R36" i="95"/>
  <c r="J36" i="95"/>
  <c r="H36" i="95"/>
  <c r="E38" i="95"/>
  <c r="K36" i="95"/>
  <c r="M38" i="95"/>
  <c r="I36" i="95"/>
  <c r="I38" i="95"/>
  <c r="Q36" i="95"/>
  <c r="Q38" i="95"/>
  <c r="W38" i="95"/>
  <c r="L36" i="95"/>
  <c r="F36" i="95"/>
  <c r="F38" i="95"/>
  <c r="N36" i="95"/>
  <c r="N38" i="95"/>
  <c r="D36" i="95"/>
  <c r="C38" i="95"/>
  <c r="K38" i="95"/>
  <c r="S38" i="95"/>
  <c r="D38" i="95"/>
  <c r="L38" i="95"/>
  <c r="P36" i="95"/>
  <c r="G38" i="95"/>
  <c r="O38" i="95"/>
  <c r="V114" i="94" l="1"/>
  <c r="V43" i="94" s="1"/>
  <c r="U114" i="94"/>
  <c r="U43" i="94" s="1"/>
  <c r="T114" i="94"/>
  <c r="T43" i="94" s="1"/>
  <c r="S114" i="94"/>
  <c r="S43" i="94" s="1"/>
  <c r="R114" i="94"/>
  <c r="R43" i="94" s="1"/>
  <c r="Q114" i="94"/>
  <c r="Q43" i="94" s="1"/>
  <c r="P114" i="94"/>
  <c r="P43" i="94" s="1"/>
  <c r="O114" i="94"/>
  <c r="O43" i="94" s="1"/>
  <c r="N114" i="94"/>
  <c r="N43" i="94" s="1"/>
  <c r="M114" i="94"/>
  <c r="M43" i="94" s="1"/>
  <c r="L114" i="94"/>
  <c r="L43" i="94" s="1"/>
  <c r="K114" i="94"/>
  <c r="K43" i="94" s="1"/>
  <c r="J114" i="94"/>
  <c r="J43" i="94" s="1"/>
  <c r="I114" i="94"/>
  <c r="I43" i="94" s="1"/>
  <c r="H114" i="94"/>
  <c r="H43" i="94" s="1"/>
  <c r="G114" i="94"/>
  <c r="G43" i="94" s="1"/>
  <c r="F114" i="94"/>
  <c r="F43" i="94" s="1"/>
  <c r="E114" i="94"/>
  <c r="E43" i="94" s="1"/>
  <c r="D114" i="94"/>
  <c r="D43" i="94" s="1"/>
  <c r="C114" i="94"/>
  <c r="C43" i="94" s="1"/>
  <c r="V113" i="94"/>
  <c r="V41" i="94" s="1"/>
  <c r="U113" i="94"/>
  <c r="U41" i="94" s="1"/>
  <c r="T113" i="94"/>
  <c r="T41" i="94" s="1"/>
  <c r="S113" i="94"/>
  <c r="S41" i="94" s="1"/>
  <c r="R113" i="94"/>
  <c r="R41" i="94" s="1"/>
  <c r="Q113" i="94"/>
  <c r="Q41" i="94" s="1"/>
  <c r="P113" i="94"/>
  <c r="P41" i="94" s="1"/>
  <c r="O113" i="94"/>
  <c r="O41" i="94" s="1"/>
  <c r="N113" i="94"/>
  <c r="N41" i="94" s="1"/>
  <c r="M113" i="94"/>
  <c r="M41" i="94" s="1"/>
  <c r="L113" i="94"/>
  <c r="L41" i="94" s="1"/>
  <c r="K113" i="94"/>
  <c r="K41" i="94" s="1"/>
  <c r="J113" i="94"/>
  <c r="J41" i="94" s="1"/>
  <c r="I113" i="94"/>
  <c r="I41" i="94" s="1"/>
  <c r="H113" i="94"/>
  <c r="H41" i="94" s="1"/>
  <c r="G113" i="94"/>
  <c r="G41" i="94" s="1"/>
  <c r="F113" i="94"/>
  <c r="F41" i="94" s="1"/>
  <c r="E113" i="94"/>
  <c r="E41" i="94" s="1"/>
  <c r="D113" i="94"/>
  <c r="D41" i="94" s="1"/>
  <c r="C113" i="94"/>
  <c r="C41" i="94" s="1"/>
  <c r="V112" i="94"/>
  <c r="V37" i="94" s="1"/>
  <c r="U112" i="94"/>
  <c r="U37" i="94" s="1"/>
  <c r="T112" i="94"/>
  <c r="T37" i="94" s="1"/>
  <c r="S112" i="94"/>
  <c r="S37" i="94" s="1"/>
  <c r="R112" i="94"/>
  <c r="R37" i="94" s="1"/>
  <c r="Q112" i="94"/>
  <c r="Q37" i="94" s="1"/>
  <c r="P112" i="94"/>
  <c r="P37" i="94" s="1"/>
  <c r="O112" i="94"/>
  <c r="O37" i="94" s="1"/>
  <c r="N112" i="94"/>
  <c r="N37" i="94" s="1"/>
  <c r="M112" i="94"/>
  <c r="M37" i="94" s="1"/>
  <c r="L112" i="94"/>
  <c r="L37" i="94" s="1"/>
  <c r="K112" i="94"/>
  <c r="K37" i="94" s="1"/>
  <c r="J112" i="94"/>
  <c r="J37" i="94" s="1"/>
  <c r="I112" i="94"/>
  <c r="I37" i="94" s="1"/>
  <c r="H112" i="94"/>
  <c r="H37" i="94" s="1"/>
  <c r="G112" i="94"/>
  <c r="G37" i="94" s="1"/>
  <c r="F112" i="94"/>
  <c r="F37" i="94" s="1"/>
  <c r="E112" i="94"/>
  <c r="E37" i="94" s="1"/>
  <c r="D112" i="94"/>
  <c r="D37" i="94" s="1"/>
  <c r="C112" i="94"/>
  <c r="C37" i="94" s="1"/>
  <c r="V111" i="94"/>
  <c r="V42" i="94" s="1"/>
  <c r="U111" i="94"/>
  <c r="U42" i="94" s="1"/>
  <c r="T111" i="94"/>
  <c r="T42" i="94" s="1"/>
  <c r="S111" i="94"/>
  <c r="S42" i="94" s="1"/>
  <c r="R111" i="94"/>
  <c r="R42" i="94" s="1"/>
  <c r="Q111" i="94"/>
  <c r="Q42" i="94" s="1"/>
  <c r="P111" i="94"/>
  <c r="P42" i="94" s="1"/>
  <c r="O111" i="94"/>
  <c r="O42" i="94" s="1"/>
  <c r="N111" i="94"/>
  <c r="N42" i="94" s="1"/>
  <c r="M111" i="94"/>
  <c r="M42" i="94" s="1"/>
  <c r="L111" i="94"/>
  <c r="L42" i="94" s="1"/>
  <c r="K111" i="94"/>
  <c r="K42" i="94" s="1"/>
  <c r="J111" i="94"/>
  <c r="J42" i="94" s="1"/>
  <c r="I111" i="94"/>
  <c r="I42" i="94" s="1"/>
  <c r="H111" i="94"/>
  <c r="H42" i="94" s="1"/>
  <c r="G111" i="94"/>
  <c r="G42" i="94" s="1"/>
  <c r="F111" i="94"/>
  <c r="F42" i="94" s="1"/>
  <c r="E111" i="94"/>
  <c r="E42" i="94" s="1"/>
  <c r="D111" i="94"/>
  <c r="D42" i="94" s="1"/>
  <c r="C111" i="94"/>
  <c r="C42" i="94" s="1"/>
  <c r="V110" i="94"/>
  <c r="V39" i="94" s="1"/>
  <c r="U110" i="94"/>
  <c r="U39" i="94" s="1"/>
  <c r="T110" i="94"/>
  <c r="T39" i="94" s="1"/>
  <c r="S110" i="94"/>
  <c r="S39" i="94" s="1"/>
  <c r="R110" i="94"/>
  <c r="R39" i="94" s="1"/>
  <c r="Q110" i="94"/>
  <c r="Q39" i="94" s="1"/>
  <c r="P110" i="94"/>
  <c r="P39" i="94" s="1"/>
  <c r="O110" i="94"/>
  <c r="O39" i="94" s="1"/>
  <c r="N110" i="94"/>
  <c r="N39" i="94" s="1"/>
  <c r="M110" i="94"/>
  <c r="M39" i="94" s="1"/>
  <c r="L110" i="94"/>
  <c r="L39" i="94" s="1"/>
  <c r="K110" i="94"/>
  <c r="K39" i="94" s="1"/>
  <c r="J110" i="94"/>
  <c r="J39" i="94" s="1"/>
  <c r="I110" i="94"/>
  <c r="I39" i="94" s="1"/>
  <c r="H110" i="94"/>
  <c r="H39" i="94" s="1"/>
  <c r="G110" i="94"/>
  <c r="G39" i="94" s="1"/>
  <c r="F110" i="94"/>
  <c r="F39" i="94" s="1"/>
  <c r="E110" i="94"/>
  <c r="E39" i="94" s="1"/>
  <c r="D110" i="94"/>
  <c r="D39" i="94" s="1"/>
  <c r="C110" i="94"/>
  <c r="C39" i="94" s="1"/>
  <c r="P68" i="94"/>
  <c r="M34" i="94"/>
  <c r="J34" i="94"/>
  <c r="M24" i="94"/>
  <c r="V114" i="93"/>
  <c r="V43" i="93" s="1"/>
  <c r="U114" i="93"/>
  <c r="U43" i="93" s="1"/>
  <c r="T114" i="93"/>
  <c r="T43" i="93" s="1"/>
  <c r="S114" i="93"/>
  <c r="S43" i="93" s="1"/>
  <c r="R114" i="93"/>
  <c r="R43" i="93" s="1"/>
  <c r="Q114" i="93"/>
  <c r="Q43" i="93" s="1"/>
  <c r="P114" i="93"/>
  <c r="P43" i="93" s="1"/>
  <c r="O114" i="93"/>
  <c r="O43" i="93" s="1"/>
  <c r="N114" i="93"/>
  <c r="N43" i="93" s="1"/>
  <c r="M114" i="93"/>
  <c r="M43" i="93" s="1"/>
  <c r="L114" i="93"/>
  <c r="L43" i="93" s="1"/>
  <c r="K114" i="93"/>
  <c r="K43" i="93" s="1"/>
  <c r="J114" i="93"/>
  <c r="J43" i="93" s="1"/>
  <c r="I114" i="93"/>
  <c r="I43" i="93" s="1"/>
  <c r="H114" i="93"/>
  <c r="H43" i="93" s="1"/>
  <c r="G114" i="93"/>
  <c r="G43" i="93" s="1"/>
  <c r="F114" i="93"/>
  <c r="F43" i="93" s="1"/>
  <c r="E114" i="93"/>
  <c r="E43" i="93" s="1"/>
  <c r="D114" i="93"/>
  <c r="D43" i="93" s="1"/>
  <c r="C114" i="93"/>
  <c r="C43" i="93" s="1"/>
  <c r="V113" i="93"/>
  <c r="V41" i="93" s="1"/>
  <c r="U113" i="93"/>
  <c r="U41" i="93" s="1"/>
  <c r="T113" i="93"/>
  <c r="T41" i="93" s="1"/>
  <c r="S113" i="93"/>
  <c r="S41" i="93" s="1"/>
  <c r="R113" i="93"/>
  <c r="R41" i="93" s="1"/>
  <c r="Q113" i="93"/>
  <c r="Q41" i="93" s="1"/>
  <c r="P113" i="93"/>
  <c r="P41" i="93" s="1"/>
  <c r="O113" i="93"/>
  <c r="O41" i="93" s="1"/>
  <c r="N113" i="93"/>
  <c r="N41" i="93" s="1"/>
  <c r="M113" i="93"/>
  <c r="M41" i="93" s="1"/>
  <c r="L113" i="93"/>
  <c r="L41" i="93" s="1"/>
  <c r="K113" i="93"/>
  <c r="K41" i="93" s="1"/>
  <c r="J113" i="93"/>
  <c r="J41" i="93" s="1"/>
  <c r="I113" i="93"/>
  <c r="I41" i="93" s="1"/>
  <c r="H113" i="93"/>
  <c r="H41" i="93" s="1"/>
  <c r="G113" i="93"/>
  <c r="G41" i="93" s="1"/>
  <c r="F113" i="93"/>
  <c r="F41" i="93" s="1"/>
  <c r="E113" i="93"/>
  <c r="E41" i="93" s="1"/>
  <c r="D113" i="93"/>
  <c r="D41" i="93" s="1"/>
  <c r="C113" i="93"/>
  <c r="C41" i="93" s="1"/>
  <c r="V112" i="93"/>
  <c r="V37" i="93" s="1"/>
  <c r="U112" i="93"/>
  <c r="U37" i="93" s="1"/>
  <c r="T112" i="93"/>
  <c r="T37" i="93" s="1"/>
  <c r="S112" i="93"/>
  <c r="S37" i="93" s="1"/>
  <c r="R112" i="93"/>
  <c r="R37" i="93" s="1"/>
  <c r="Q112" i="93"/>
  <c r="Q37" i="93" s="1"/>
  <c r="P112" i="93"/>
  <c r="P37" i="93" s="1"/>
  <c r="O112" i="93"/>
  <c r="O37" i="93" s="1"/>
  <c r="N112" i="93"/>
  <c r="N37" i="93" s="1"/>
  <c r="M112" i="93"/>
  <c r="M37" i="93" s="1"/>
  <c r="L112" i="93"/>
  <c r="L37" i="93" s="1"/>
  <c r="K112" i="93"/>
  <c r="K37" i="93" s="1"/>
  <c r="J112" i="93"/>
  <c r="J37" i="93" s="1"/>
  <c r="I112" i="93"/>
  <c r="I37" i="93" s="1"/>
  <c r="H112" i="93"/>
  <c r="H37" i="93" s="1"/>
  <c r="G112" i="93"/>
  <c r="G37" i="93" s="1"/>
  <c r="F112" i="93"/>
  <c r="F37" i="93" s="1"/>
  <c r="E112" i="93"/>
  <c r="E37" i="93" s="1"/>
  <c r="D112" i="93"/>
  <c r="D37" i="93" s="1"/>
  <c r="C112" i="93"/>
  <c r="C37" i="93" s="1"/>
  <c r="V111" i="93"/>
  <c r="V42" i="93" s="1"/>
  <c r="U111" i="93"/>
  <c r="U42" i="93" s="1"/>
  <c r="T111" i="93"/>
  <c r="T42" i="93" s="1"/>
  <c r="S111" i="93"/>
  <c r="S42" i="93" s="1"/>
  <c r="R111" i="93"/>
  <c r="R42" i="93" s="1"/>
  <c r="Q111" i="93"/>
  <c r="Q42" i="93" s="1"/>
  <c r="P111" i="93"/>
  <c r="P42" i="93" s="1"/>
  <c r="O111" i="93"/>
  <c r="O42" i="93" s="1"/>
  <c r="N111" i="93"/>
  <c r="N42" i="93" s="1"/>
  <c r="M111" i="93"/>
  <c r="M42" i="93" s="1"/>
  <c r="L111" i="93"/>
  <c r="L42" i="93" s="1"/>
  <c r="K111" i="93"/>
  <c r="K42" i="93" s="1"/>
  <c r="J111" i="93"/>
  <c r="J42" i="93" s="1"/>
  <c r="I111" i="93"/>
  <c r="I42" i="93" s="1"/>
  <c r="H111" i="93"/>
  <c r="H42" i="93" s="1"/>
  <c r="G111" i="93"/>
  <c r="G42" i="93" s="1"/>
  <c r="F111" i="93"/>
  <c r="F42" i="93" s="1"/>
  <c r="E111" i="93"/>
  <c r="E42" i="93" s="1"/>
  <c r="D111" i="93"/>
  <c r="D42" i="93" s="1"/>
  <c r="C111" i="93"/>
  <c r="C42" i="93" s="1"/>
  <c r="V110" i="93"/>
  <c r="V39" i="93" s="1"/>
  <c r="U110" i="93"/>
  <c r="U39" i="93" s="1"/>
  <c r="T110" i="93"/>
  <c r="T39" i="93" s="1"/>
  <c r="S110" i="93"/>
  <c r="S39" i="93" s="1"/>
  <c r="R110" i="93"/>
  <c r="R39" i="93" s="1"/>
  <c r="Q110" i="93"/>
  <c r="Q39" i="93" s="1"/>
  <c r="P110" i="93"/>
  <c r="P39" i="93" s="1"/>
  <c r="O110" i="93"/>
  <c r="O39" i="93" s="1"/>
  <c r="N110" i="93"/>
  <c r="N39" i="93" s="1"/>
  <c r="M110" i="93"/>
  <c r="M39" i="93" s="1"/>
  <c r="L110" i="93"/>
  <c r="L39" i="93" s="1"/>
  <c r="K110" i="93"/>
  <c r="K39" i="93" s="1"/>
  <c r="J110" i="93"/>
  <c r="J39" i="93" s="1"/>
  <c r="I110" i="93"/>
  <c r="I39" i="93" s="1"/>
  <c r="H110" i="93"/>
  <c r="H39" i="93" s="1"/>
  <c r="G110" i="93"/>
  <c r="G39" i="93" s="1"/>
  <c r="F110" i="93"/>
  <c r="F39" i="93" s="1"/>
  <c r="E110" i="93"/>
  <c r="E39" i="93" s="1"/>
  <c r="D110" i="93"/>
  <c r="D39" i="93" s="1"/>
  <c r="C110" i="93"/>
  <c r="C39" i="93" s="1"/>
  <c r="P68" i="93"/>
  <c r="A68" i="93"/>
  <c r="M34" i="93"/>
  <c r="J34" i="93"/>
  <c r="M24" i="93"/>
  <c r="P38" i="94" l="1"/>
  <c r="O38" i="93"/>
  <c r="G38" i="93"/>
  <c r="H40" i="94"/>
  <c r="E40" i="94"/>
  <c r="E38" i="94"/>
  <c r="F38" i="94"/>
  <c r="F40" i="94"/>
  <c r="I40" i="94"/>
  <c r="G40" i="94"/>
  <c r="G38" i="94"/>
  <c r="O38" i="94"/>
  <c r="O40" i="94"/>
  <c r="U40" i="94"/>
  <c r="U38" i="94"/>
  <c r="N40" i="94"/>
  <c r="N38" i="94"/>
  <c r="V38" i="94"/>
  <c r="V40" i="94"/>
  <c r="J40" i="94"/>
  <c r="J38" i="94"/>
  <c r="M38" i="94"/>
  <c r="M40" i="94"/>
  <c r="Q38" i="94"/>
  <c r="R40" i="94"/>
  <c r="R38" i="94"/>
  <c r="C40" i="94"/>
  <c r="C38" i="94"/>
  <c r="K40" i="94"/>
  <c r="K38" i="94"/>
  <c r="S40" i="94"/>
  <c r="S38" i="94"/>
  <c r="D40" i="94"/>
  <c r="D38" i="94"/>
  <c r="L40" i="94"/>
  <c r="L38" i="94"/>
  <c r="T40" i="94"/>
  <c r="T38" i="94"/>
  <c r="H38" i="94"/>
  <c r="P40" i="94"/>
  <c r="I38" i="94"/>
  <c r="Q40" i="94"/>
  <c r="P40" i="93"/>
  <c r="V40" i="93"/>
  <c r="V38" i="93"/>
  <c r="K40" i="93"/>
  <c r="M40" i="93"/>
  <c r="C40" i="93"/>
  <c r="D38" i="93"/>
  <c r="L40" i="93"/>
  <c r="N38" i="93"/>
  <c r="N40" i="93"/>
  <c r="J40" i="93"/>
  <c r="H40" i="93"/>
  <c r="D40" i="93"/>
  <c r="L38" i="93"/>
  <c r="T40" i="93"/>
  <c r="F40" i="93"/>
  <c r="Q38" i="93"/>
  <c r="I38" i="93"/>
  <c r="R40" i="93"/>
  <c r="S40" i="93"/>
  <c r="F38" i="93"/>
  <c r="E38" i="93"/>
  <c r="E40" i="93"/>
  <c r="U38" i="93"/>
  <c r="M38" i="93"/>
  <c r="O40" i="93"/>
  <c r="G40" i="93"/>
  <c r="U40" i="93"/>
  <c r="Q40" i="93"/>
  <c r="T38" i="93"/>
  <c r="I40" i="93"/>
  <c r="J38" i="93"/>
  <c r="R38" i="93"/>
  <c r="C38" i="93"/>
  <c r="K38" i="93"/>
  <c r="S38" i="93"/>
  <c r="H38" i="93"/>
  <c r="P38" i="93"/>
  <c r="W107" i="90" l="1"/>
  <c r="W41" i="90" s="1"/>
  <c r="V107" i="90"/>
  <c r="V41" i="90" s="1"/>
  <c r="U107" i="90"/>
  <c r="U41" i="90" s="1"/>
  <c r="T107" i="90"/>
  <c r="T41" i="90" s="1"/>
  <c r="S107" i="90"/>
  <c r="S41" i="90" s="1"/>
  <c r="R107" i="90"/>
  <c r="R41" i="90" s="1"/>
  <c r="Q107" i="90"/>
  <c r="Q41" i="90" s="1"/>
  <c r="P107" i="90"/>
  <c r="P41" i="90" s="1"/>
  <c r="O107" i="90"/>
  <c r="O41" i="90" s="1"/>
  <c r="N107" i="90"/>
  <c r="N41" i="90" s="1"/>
  <c r="M107" i="90"/>
  <c r="M41" i="90" s="1"/>
  <c r="L107" i="90"/>
  <c r="L41" i="90" s="1"/>
  <c r="K107" i="90"/>
  <c r="K41" i="90" s="1"/>
  <c r="J107" i="90"/>
  <c r="J41" i="90" s="1"/>
  <c r="I107" i="90"/>
  <c r="I41" i="90" s="1"/>
  <c r="H107" i="90"/>
  <c r="H41" i="90" s="1"/>
  <c r="G107" i="90"/>
  <c r="G41" i="90" s="1"/>
  <c r="F107" i="90"/>
  <c r="F41" i="90" s="1"/>
  <c r="E107" i="90"/>
  <c r="E41" i="90" s="1"/>
  <c r="D107" i="90"/>
  <c r="D41" i="90" s="1"/>
  <c r="C107" i="90"/>
  <c r="C41" i="90" s="1"/>
  <c r="W106" i="90"/>
  <c r="W39" i="90" s="1"/>
  <c r="V106" i="90"/>
  <c r="V39" i="90" s="1"/>
  <c r="U106" i="90"/>
  <c r="U39" i="90" s="1"/>
  <c r="T106" i="90"/>
  <c r="T39" i="90" s="1"/>
  <c r="S106" i="90"/>
  <c r="S39" i="90" s="1"/>
  <c r="R106" i="90"/>
  <c r="R39" i="90" s="1"/>
  <c r="Q106" i="90"/>
  <c r="Q39" i="90" s="1"/>
  <c r="P106" i="90"/>
  <c r="P39" i="90" s="1"/>
  <c r="O106" i="90"/>
  <c r="O39" i="90" s="1"/>
  <c r="N106" i="90"/>
  <c r="N39" i="90" s="1"/>
  <c r="M106" i="90"/>
  <c r="M39" i="90" s="1"/>
  <c r="L106" i="90"/>
  <c r="L39" i="90" s="1"/>
  <c r="K106" i="90"/>
  <c r="K39" i="90" s="1"/>
  <c r="J106" i="90"/>
  <c r="J39" i="90" s="1"/>
  <c r="I106" i="90"/>
  <c r="I39" i="90" s="1"/>
  <c r="H106" i="90"/>
  <c r="H39" i="90" s="1"/>
  <c r="G106" i="90"/>
  <c r="G39" i="90" s="1"/>
  <c r="F106" i="90"/>
  <c r="F39" i="90" s="1"/>
  <c r="E106" i="90"/>
  <c r="E39" i="90" s="1"/>
  <c r="D106" i="90"/>
  <c r="D39" i="90" s="1"/>
  <c r="C106" i="90"/>
  <c r="C39" i="90" s="1"/>
  <c r="W105" i="90"/>
  <c r="W35" i="90" s="1"/>
  <c r="V105" i="90"/>
  <c r="V35" i="90" s="1"/>
  <c r="U105" i="90"/>
  <c r="U35" i="90" s="1"/>
  <c r="T105" i="90"/>
  <c r="T35" i="90" s="1"/>
  <c r="S105" i="90"/>
  <c r="S35" i="90" s="1"/>
  <c r="R105" i="90"/>
  <c r="R35" i="90" s="1"/>
  <c r="Q105" i="90"/>
  <c r="Q35" i="90" s="1"/>
  <c r="P105" i="90"/>
  <c r="P35" i="90" s="1"/>
  <c r="O105" i="90"/>
  <c r="O35" i="90" s="1"/>
  <c r="N105" i="90"/>
  <c r="N35" i="90" s="1"/>
  <c r="M105" i="90"/>
  <c r="M35" i="90" s="1"/>
  <c r="L105" i="90"/>
  <c r="L35" i="90" s="1"/>
  <c r="K105" i="90"/>
  <c r="K35" i="90" s="1"/>
  <c r="J105" i="90"/>
  <c r="J35" i="90" s="1"/>
  <c r="I105" i="90"/>
  <c r="I35" i="90" s="1"/>
  <c r="H105" i="90"/>
  <c r="H35" i="90" s="1"/>
  <c r="G105" i="90"/>
  <c r="G35" i="90" s="1"/>
  <c r="F105" i="90"/>
  <c r="F35" i="90" s="1"/>
  <c r="E105" i="90"/>
  <c r="E35" i="90" s="1"/>
  <c r="D105" i="90"/>
  <c r="D35" i="90" s="1"/>
  <c r="C105" i="90"/>
  <c r="C35" i="90" s="1"/>
  <c r="W104" i="90"/>
  <c r="W40" i="90" s="1"/>
  <c r="S104" i="90"/>
  <c r="S40" i="90" s="1"/>
  <c r="R104" i="90"/>
  <c r="R40" i="90" s="1"/>
  <c r="Q104" i="90"/>
  <c r="Q40" i="90" s="1"/>
  <c r="P104" i="90"/>
  <c r="P40" i="90" s="1"/>
  <c r="O104" i="90"/>
  <c r="O40" i="90" s="1"/>
  <c r="N104" i="90"/>
  <c r="N40" i="90" s="1"/>
  <c r="M104" i="90"/>
  <c r="M40" i="90" s="1"/>
  <c r="L104" i="90"/>
  <c r="L40" i="90" s="1"/>
  <c r="K104" i="90"/>
  <c r="K40" i="90" s="1"/>
  <c r="J104" i="90"/>
  <c r="J40" i="90" s="1"/>
  <c r="I104" i="90"/>
  <c r="I40" i="90" s="1"/>
  <c r="H104" i="90"/>
  <c r="H40" i="90" s="1"/>
  <c r="G104" i="90"/>
  <c r="G40" i="90" s="1"/>
  <c r="F104" i="90"/>
  <c r="F40" i="90" s="1"/>
  <c r="E104" i="90"/>
  <c r="E40" i="90" s="1"/>
  <c r="D104" i="90"/>
  <c r="D40" i="90" s="1"/>
  <c r="C104" i="90"/>
  <c r="C40" i="90" s="1"/>
  <c r="W103" i="90"/>
  <c r="W37" i="90" s="1"/>
  <c r="V103" i="90"/>
  <c r="V37" i="90" s="1"/>
  <c r="U103" i="90"/>
  <c r="U37" i="90" s="1"/>
  <c r="T103" i="90"/>
  <c r="T37" i="90" s="1"/>
  <c r="S103" i="90"/>
  <c r="S37" i="90" s="1"/>
  <c r="R103" i="90"/>
  <c r="R37" i="90" s="1"/>
  <c r="Q103" i="90"/>
  <c r="Q37" i="90" s="1"/>
  <c r="P103" i="90"/>
  <c r="P37" i="90" s="1"/>
  <c r="O103" i="90"/>
  <c r="O37" i="90" s="1"/>
  <c r="N103" i="90"/>
  <c r="N37" i="90" s="1"/>
  <c r="M103" i="90"/>
  <c r="M37" i="90" s="1"/>
  <c r="L103" i="90"/>
  <c r="L37" i="90" s="1"/>
  <c r="K103" i="90"/>
  <c r="K37" i="90" s="1"/>
  <c r="J103" i="90"/>
  <c r="J37" i="90" s="1"/>
  <c r="I103" i="90"/>
  <c r="I37" i="90" s="1"/>
  <c r="H103" i="90"/>
  <c r="H37" i="90" s="1"/>
  <c r="G103" i="90"/>
  <c r="G37" i="90" s="1"/>
  <c r="F103" i="90"/>
  <c r="F37" i="90" s="1"/>
  <c r="E103" i="90"/>
  <c r="E37" i="90" s="1"/>
  <c r="D103" i="90"/>
  <c r="D37" i="90" s="1"/>
  <c r="C103" i="90"/>
  <c r="C37" i="90" s="1"/>
  <c r="P66" i="90"/>
  <c r="A66" i="90"/>
  <c r="M32" i="90"/>
  <c r="J32" i="90"/>
  <c r="AA31" i="90"/>
  <c r="W107" i="89"/>
  <c r="W41" i="89" s="1"/>
  <c r="V107" i="89"/>
  <c r="V41" i="89" s="1"/>
  <c r="U107" i="89"/>
  <c r="U41" i="89" s="1"/>
  <c r="T107" i="89"/>
  <c r="T41" i="89" s="1"/>
  <c r="S107" i="89"/>
  <c r="S41" i="89" s="1"/>
  <c r="R107" i="89"/>
  <c r="R41" i="89" s="1"/>
  <c r="Q107" i="89"/>
  <c r="Q41" i="89" s="1"/>
  <c r="P107" i="89"/>
  <c r="P41" i="89" s="1"/>
  <c r="O107" i="89"/>
  <c r="O41" i="89" s="1"/>
  <c r="N107" i="89"/>
  <c r="N41" i="89" s="1"/>
  <c r="M107" i="89"/>
  <c r="M41" i="89" s="1"/>
  <c r="L107" i="89"/>
  <c r="L41" i="89" s="1"/>
  <c r="K107" i="89"/>
  <c r="K41" i="89" s="1"/>
  <c r="J107" i="89"/>
  <c r="J41" i="89" s="1"/>
  <c r="I107" i="89"/>
  <c r="I41" i="89" s="1"/>
  <c r="H107" i="89"/>
  <c r="H41" i="89" s="1"/>
  <c r="G107" i="89"/>
  <c r="G41" i="89" s="1"/>
  <c r="F107" i="89"/>
  <c r="F41" i="89" s="1"/>
  <c r="E107" i="89"/>
  <c r="E41" i="89" s="1"/>
  <c r="D107" i="89"/>
  <c r="D41" i="89" s="1"/>
  <c r="C107" i="89"/>
  <c r="C41" i="89" s="1"/>
  <c r="W106" i="89"/>
  <c r="W39" i="89" s="1"/>
  <c r="V106" i="89"/>
  <c r="V39" i="89" s="1"/>
  <c r="U106" i="89"/>
  <c r="U39" i="89" s="1"/>
  <c r="T106" i="89"/>
  <c r="T39" i="89" s="1"/>
  <c r="S106" i="89"/>
  <c r="S39" i="89" s="1"/>
  <c r="R106" i="89"/>
  <c r="R39" i="89" s="1"/>
  <c r="Q106" i="89"/>
  <c r="Q39" i="89" s="1"/>
  <c r="P106" i="89"/>
  <c r="P39" i="89" s="1"/>
  <c r="O106" i="89"/>
  <c r="O39" i="89" s="1"/>
  <c r="N106" i="89"/>
  <c r="N39" i="89" s="1"/>
  <c r="M106" i="89"/>
  <c r="M39" i="89" s="1"/>
  <c r="L106" i="89"/>
  <c r="L39" i="89" s="1"/>
  <c r="K106" i="89"/>
  <c r="K39" i="89" s="1"/>
  <c r="J106" i="89"/>
  <c r="J39" i="89" s="1"/>
  <c r="I106" i="89"/>
  <c r="I39" i="89" s="1"/>
  <c r="H106" i="89"/>
  <c r="H39" i="89" s="1"/>
  <c r="G106" i="89"/>
  <c r="G39" i="89" s="1"/>
  <c r="F106" i="89"/>
  <c r="F39" i="89" s="1"/>
  <c r="E106" i="89"/>
  <c r="E39" i="89" s="1"/>
  <c r="D106" i="89"/>
  <c r="D39" i="89" s="1"/>
  <c r="C106" i="89"/>
  <c r="C39" i="89" s="1"/>
  <c r="W105" i="89"/>
  <c r="W35" i="89" s="1"/>
  <c r="V105" i="89"/>
  <c r="V35" i="89" s="1"/>
  <c r="U105" i="89"/>
  <c r="U35" i="89" s="1"/>
  <c r="T105" i="89"/>
  <c r="T35" i="89" s="1"/>
  <c r="S105" i="89"/>
  <c r="S35" i="89" s="1"/>
  <c r="R105" i="89"/>
  <c r="R35" i="89" s="1"/>
  <c r="Q105" i="89"/>
  <c r="Q35" i="89" s="1"/>
  <c r="P105" i="89"/>
  <c r="P35" i="89" s="1"/>
  <c r="O105" i="89"/>
  <c r="O35" i="89" s="1"/>
  <c r="N105" i="89"/>
  <c r="N35" i="89" s="1"/>
  <c r="M105" i="89"/>
  <c r="M35" i="89" s="1"/>
  <c r="L105" i="89"/>
  <c r="L35" i="89" s="1"/>
  <c r="K105" i="89"/>
  <c r="K35" i="89" s="1"/>
  <c r="J105" i="89"/>
  <c r="J35" i="89" s="1"/>
  <c r="I105" i="89"/>
  <c r="I35" i="89" s="1"/>
  <c r="H105" i="89"/>
  <c r="H35" i="89" s="1"/>
  <c r="G105" i="89"/>
  <c r="G35" i="89" s="1"/>
  <c r="F105" i="89"/>
  <c r="F35" i="89" s="1"/>
  <c r="E105" i="89"/>
  <c r="E35" i="89" s="1"/>
  <c r="D105" i="89"/>
  <c r="D35" i="89" s="1"/>
  <c r="C105" i="89"/>
  <c r="C35" i="89" s="1"/>
  <c r="W104" i="89"/>
  <c r="W40" i="89" s="1"/>
  <c r="S104" i="89"/>
  <c r="S40" i="89" s="1"/>
  <c r="R104" i="89"/>
  <c r="R40" i="89" s="1"/>
  <c r="Q104" i="89"/>
  <c r="Q40" i="89" s="1"/>
  <c r="P104" i="89"/>
  <c r="P40" i="89" s="1"/>
  <c r="O104" i="89"/>
  <c r="O40" i="89" s="1"/>
  <c r="N104" i="89"/>
  <c r="N40" i="89" s="1"/>
  <c r="M104" i="89"/>
  <c r="M40" i="89" s="1"/>
  <c r="L104" i="89"/>
  <c r="L40" i="89" s="1"/>
  <c r="K104" i="89"/>
  <c r="K40" i="89" s="1"/>
  <c r="J104" i="89"/>
  <c r="J40" i="89" s="1"/>
  <c r="I104" i="89"/>
  <c r="I40" i="89" s="1"/>
  <c r="H104" i="89"/>
  <c r="H40" i="89" s="1"/>
  <c r="G104" i="89"/>
  <c r="G40" i="89" s="1"/>
  <c r="F104" i="89"/>
  <c r="F40" i="89" s="1"/>
  <c r="E104" i="89"/>
  <c r="E40" i="89" s="1"/>
  <c r="D104" i="89"/>
  <c r="D40" i="89" s="1"/>
  <c r="C104" i="89"/>
  <c r="C40" i="89" s="1"/>
  <c r="W103" i="89"/>
  <c r="W37" i="89" s="1"/>
  <c r="V103" i="89"/>
  <c r="V37" i="89" s="1"/>
  <c r="U103" i="89"/>
  <c r="U37" i="89" s="1"/>
  <c r="T103" i="89"/>
  <c r="T37" i="89" s="1"/>
  <c r="S103" i="89"/>
  <c r="S37" i="89" s="1"/>
  <c r="R103" i="89"/>
  <c r="R37" i="89" s="1"/>
  <c r="Q103" i="89"/>
  <c r="Q37" i="89" s="1"/>
  <c r="P103" i="89"/>
  <c r="P37" i="89" s="1"/>
  <c r="O103" i="89"/>
  <c r="O37" i="89" s="1"/>
  <c r="N103" i="89"/>
  <c r="N37" i="89" s="1"/>
  <c r="M103" i="89"/>
  <c r="M37" i="89" s="1"/>
  <c r="L103" i="89"/>
  <c r="L37" i="89" s="1"/>
  <c r="K103" i="89"/>
  <c r="K37" i="89" s="1"/>
  <c r="J103" i="89"/>
  <c r="J37" i="89" s="1"/>
  <c r="I103" i="89"/>
  <c r="I37" i="89" s="1"/>
  <c r="H103" i="89"/>
  <c r="H37" i="89" s="1"/>
  <c r="G103" i="89"/>
  <c r="G37" i="89" s="1"/>
  <c r="F103" i="89"/>
  <c r="F37" i="89" s="1"/>
  <c r="E103" i="89"/>
  <c r="E37" i="89" s="1"/>
  <c r="D103" i="89"/>
  <c r="D37" i="89" s="1"/>
  <c r="C103" i="89"/>
  <c r="C37" i="89" s="1"/>
  <c r="P66" i="89"/>
  <c r="A66" i="89"/>
  <c r="M32" i="89"/>
  <c r="J32" i="89"/>
  <c r="AA31" i="89"/>
  <c r="P68" i="88"/>
  <c r="V114" i="88"/>
  <c r="V43" i="88" s="1"/>
  <c r="U114" i="88"/>
  <c r="U43" i="88" s="1"/>
  <c r="T114" i="88"/>
  <c r="T43" i="88" s="1"/>
  <c r="S114" i="88"/>
  <c r="S43" i="88" s="1"/>
  <c r="R114" i="88"/>
  <c r="R43" i="88" s="1"/>
  <c r="Q114" i="88"/>
  <c r="Q43" i="88" s="1"/>
  <c r="P114" i="88"/>
  <c r="P43" i="88" s="1"/>
  <c r="O114" i="88"/>
  <c r="O43" i="88" s="1"/>
  <c r="N114" i="88"/>
  <c r="N43" i="88" s="1"/>
  <c r="M114" i="88"/>
  <c r="M43" i="88" s="1"/>
  <c r="L114" i="88"/>
  <c r="L43" i="88" s="1"/>
  <c r="K114" i="88"/>
  <c r="K43" i="88" s="1"/>
  <c r="J114" i="88"/>
  <c r="J43" i="88" s="1"/>
  <c r="I114" i="88"/>
  <c r="I43" i="88" s="1"/>
  <c r="H114" i="88"/>
  <c r="H43" i="88" s="1"/>
  <c r="G114" i="88"/>
  <c r="G43" i="88" s="1"/>
  <c r="F114" i="88"/>
  <c r="F43" i="88" s="1"/>
  <c r="E114" i="88"/>
  <c r="E43" i="88" s="1"/>
  <c r="D114" i="88"/>
  <c r="D43" i="88" s="1"/>
  <c r="C114" i="88"/>
  <c r="C43" i="88" s="1"/>
  <c r="V113" i="88"/>
  <c r="V41" i="88" s="1"/>
  <c r="U113" i="88"/>
  <c r="U41" i="88" s="1"/>
  <c r="T113" i="88"/>
  <c r="T41" i="88" s="1"/>
  <c r="S113" i="88"/>
  <c r="S41" i="88" s="1"/>
  <c r="R113" i="88"/>
  <c r="R41" i="88" s="1"/>
  <c r="Q113" i="88"/>
  <c r="Q41" i="88" s="1"/>
  <c r="P113" i="88"/>
  <c r="P41" i="88" s="1"/>
  <c r="O113" i="88"/>
  <c r="O41" i="88" s="1"/>
  <c r="N113" i="88"/>
  <c r="N41" i="88" s="1"/>
  <c r="M113" i="88"/>
  <c r="M41" i="88" s="1"/>
  <c r="L113" i="88"/>
  <c r="L41" i="88" s="1"/>
  <c r="K113" i="88"/>
  <c r="K41" i="88" s="1"/>
  <c r="J113" i="88"/>
  <c r="J41" i="88" s="1"/>
  <c r="I113" i="88"/>
  <c r="I41" i="88" s="1"/>
  <c r="H113" i="88"/>
  <c r="H41" i="88" s="1"/>
  <c r="G113" i="88"/>
  <c r="G41" i="88" s="1"/>
  <c r="F113" i="88"/>
  <c r="F41" i="88" s="1"/>
  <c r="E113" i="88"/>
  <c r="E41" i="88" s="1"/>
  <c r="D113" i="88"/>
  <c r="D41" i="88" s="1"/>
  <c r="C113" i="88"/>
  <c r="C41" i="88" s="1"/>
  <c r="V112" i="88"/>
  <c r="V37" i="88" s="1"/>
  <c r="U112" i="88"/>
  <c r="U37" i="88" s="1"/>
  <c r="T112" i="88"/>
  <c r="T37" i="88" s="1"/>
  <c r="S112" i="88"/>
  <c r="S37" i="88" s="1"/>
  <c r="R112" i="88"/>
  <c r="R37" i="88" s="1"/>
  <c r="Q112" i="88"/>
  <c r="Q37" i="88" s="1"/>
  <c r="P112" i="88"/>
  <c r="P37" i="88" s="1"/>
  <c r="O112" i="88"/>
  <c r="O37" i="88" s="1"/>
  <c r="N112" i="88"/>
  <c r="N37" i="88" s="1"/>
  <c r="M112" i="88"/>
  <c r="M37" i="88" s="1"/>
  <c r="L112" i="88"/>
  <c r="L37" i="88" s="1"/>
  <c r="K112" i="88"/>
  <c r="K37" i="88" s="1"/>
  <c r="J112" i="88"/>
  <c r="J37" i="88" s="1"/>
  <c r="I112" i="88"/>
  <c r="I37" i="88" s="1"/>
  <c r="H112" i="88"/>
  <c r="H37" i="88" s="1"/>
  <c r="G112" i="88"/>
  <c r="G37" i="88" s="1"/>
  <c r="F112" i="88"/>
  <c r="F37" i="88" s="1"/>
  <c r="E112" i="88"/>
  <c r="E37" i="88" s="1"/>
  <c r="D112" i="88"/>
  <c r="D37" i="88" s="1"/>
  <c r="C112" i="88"/>
  <c r="C37" i="88" s="1"/>
  <c r="V111" i="88"/>
  <c r="V42" i="88" s="1"/>
  <c r="U111" i="88"/>
  <c r="U42" i="88" s="1"/>
  <c r="T111" i="88"/>
  <c r="T42" i="88" s="1"/>
  <c r="S111" i="88"/>
  <c r="S42" i="88" s="1"/>
  <c r="R111" i="88"/>
  <c r="R42" i="88" s="1"/>
  <c r="Q111" i="88"/>
  <c r="Q42" i="88" s="1"/>
  <c r="P111" i="88"/>
  <c r="P42" i="88" s="1"/>
  <c r="O111" i="88"/>
  <c r="O42" i="88" s="1"/>
  <c r="N111" i="88"/>
  <c r="N42" i="88" s="1"/>
  <c r="M111" i="88"/>
  <c r="M42" i="88" s="1"/>
  <c r="L111" i="88"/>
  <c r="L42" i="88" s="1"/>
  <c r="K111" i="88"/>
  <c r="K42" i="88" s="1"/>
  <c r="J111" i="88"/>
  <c r="J42" i="88" s="1"/>
  <c r="I111" i="88"/>
  <c r="I42" i="88" s="1"/>
  <c r="H111" i="88"/>
  <c r="H42" i="88" s="1"/>
  <c r="G111" i="88"/>
  <c r="G42" i="88" s="1"/>
  <c r="F111" i="88"/>
  <c r="F42" i="88" s="1"/>
  <c r="E111" i="88"/>
  <c r="E42" i="88" s="1"/>
  <c r="D111" i="88"/>
  <c r="D42" i="88" s="1"/>
  <c r="C111" i="88"/>
  <c r="C42" i="88" s="1"/>
  <c r="V110" i="88"/>
  <c r="V39" i="88" s="1"/>
  <c r="U110" i="88"/>
  <c r="U39" i="88" s="1"/>
  <c r="T110" i="88"/>
  <c r="T39" i="88" s="1"/>
  <c r="S110" i="88"/>
  <c r="S39" i="88" s="1"/>
  <c r="R110" i="88"/>
  <c r="R39" i="88" s="1"/>
  <c r="Q110" i="88"/>
  <c r="Q39" i="88" s="1"/>
  <c r="P110" i="88"/>
  <c r="P39" i="88" s="1"/>
  <c r="O110" i="88"/>
  <c r="O39" i="88" s="1"/>
  <c r="N110" i="88"/>
  <c r="N39" i="88" s="1"/>
  <c r="M110" i="88"/>
  <c r="M39" i="88" s="1"/>
  <c r="L110" i="88"/>
  <c r="L39" i="88" s="1"/>
  <c r="K110" i="88"/>
  <c r="K39" i="88" s="1"/>
  <c r="J110" i="88"/>
  <c r="J39" i="88" s="1"/>
  <c r="I110" i="88"/>
  <c r="I39" i="88" s="1"/>
  <c r="H110" i="88"/>
  <c r="H39" i="88" s="1"/>
  <c r="G110" i="88"/>
  <c r="G39" i="88" s="1"/>
  <c r="F110" i="88"/>
  <c r="F39" i="88" s="1"/>
  <c r="E110" i="88"/>
  <c r="E39" i="88" s="1"/>
  <c r="D110" i="88"/>
  <c r="D39" i="88" s="1"/>
  <c r="C110" i="88"/>
  <c r="C39" i="88" s="1"/>
  <c r="M34" i="88"/>
  <c r="J34" i="88"/>
  <c r="M24" i="88"/>
  <c r="A68" i="88"/>
  <c r="S111" i="87"/>
  <c r="S42" i="87" s="1"/>
  <c r="V114" i="87"/>
  <c r="V43" i="87" s="1"/>
  <c r="U114" i="87"/>
  <c r="U43" i="87" s="1"/>
  <c r="T114" i="87"/>
  <c r="T43" i="87" s="1"/>
  <c r="S114" i="87"/>
  <c r="S43" i="87" s="1"/>
  <c r="R114" i="87"/>
  <c r="R43" i="87" s="1"/>
  <c r="Q114" i="87"/>
  <c r="Q43" i="87" s="1"/>
  <c r="P114" i="87"/>
  <c r="P43" i="87" s="1"/>
  <c r="O114" i="87"/>
  <c r="O43" i="87" s="1"/>
  <c r="N114" i="87"/>
  <c r="N43" i="87" s="1"/>
  <c r="M114" i="87"/>
  <c r="M43" i="87" s="1"/>
  <c r="L114" i="87"/>
  <c r="L43" i="87" s="1"/>
  <c r="K114" i="87"/>
  <c r="K43" i="87" s="1"/>
  <c r="J114" i="87"/>
  <c r="J43" i="87" s="1"/>
  <c r="I114" i="87"/>
  <c r="I43" i="87" s="1"/>
  <c r="H114" i="87"/>
  <c r="H43" i="87" s="1"/>
  <c r="G114" i="87"/>
  <c r="G43" i="87" s="1"/>
  <c r="F114" i="87"/>
  <c r="F43" i="87" s="1"/>
  <c r="E114" i="87"/>
  <c r="E43" i="87" s="1"/>
  <c r="D114" i="87"/>
  <c r="D43" i="87" s="1"/>
  <c r="C114" i="87"/>
  <c r="C43" i="87" s="1"/>
  <c r="V113" i="87"/>
  <c r="V41" i="87" s="1"/>
  <c r="U113" i="87"/>
  <c r="U41" i="87" s="1"/>
  <c r="T113" i="87"/>
  <c r="T41" i="87" s="1"/>
  <c r="S113" i="87"/>
  <c r="S41" i="87" s="1"/>
  <c r="R113" i="87"/>
  <c r="R41" i="87" s="1"/>
  <c r="Q113" i="87"/>
  <c r="Q41" i="87" s="1"/>
  <c r="P113" i="87"/>
  <c r="P41" i="87" s="1"/>
  <c r="O113" i="87"/>
  <c r="O41" i="87" s="1"/>
  <c r="N113" i="87"/>
  <c r="N41" i="87" s="1"/>
  <c r="M113" i="87"/>
  <c r="M41" i="87" s="1"/>
  <c r="L113" i="87"/>
  <c r="L41" i="87" s="1"/>
  <c r="K113" i="87"/>
  <c r="K41" i="87" s="1"/>
  <c r="J113" i="87"/>
  <c r="J41" i="87" s="1"/>
  <c r="I113" i="87"/>
  <c r="I41" i="87" s="1"/>
  <c r="H113" i="87"/>
  <c r="H41" i="87" s="1"/>
  <c r="G113" i="87"/>
  <c r="G41" i="87" s="1"/>
  <c r="F113" i="87"/>
  <c r="F41" i="87" s="1"/>
  <c r="E113" i="87"/>
  <c r="E41" i="87" s="1"/>
  <c r="D113" i="87"/>
  <c r="D41" i="87" s="1"/>
  <c r="C113" i="87"/>
  <c r="C41" i="87" s="1"/>
  <c r="V112" i="87"/>
  <c r="V37" i="87" s="1"/>
  <c r="U112" i="87"/>
  <c r="U37" i="87" s="1"/>
  <c r="T112" i="87"/>
  <c r="T37" i="87" s="1"/>
  <c r="S112" i="87"/>
  <c r="S37" i="87" s="1"/>
  <c r="R112" i="87"/>
  <c r="R37" i="87" s="1"/>
  <c r="Q112" i="87"/>
  <c r="Q37" i="87" s="1"/>
  <c r="P112" i="87"/>
  <c r="P37" i="87" s="1"/>
  <c r="O112" i="87"/>
  <c r="O37" i="87" s="1"/>
  <c r="N112" i="87"/>
  <c r="N37" i="87" s="1"/>
  <c r="M112" i="87"/>
  <c r="M37" i="87" s="1"/>
  <c r="L112" i="87"/>
  <c r="L37" i="87" s="1"/>
  <c r="K112" i="87"/>
  <c r="K37" i="87" s="1"/>
  <c r="J112" i="87"/>
  <c r="J37" i="87" s="1"/>
  <c r="I112" i="87"/>
  <c r="I37" i="87" s="1"/>
  <c r="H112" i="87"/>
  <c r="H37" i="87" s="1"/>
  <c r="G112" i="87"/>
  <c r="G37" i="87" s="1"/>
  <c r="F112" i="87"/>
  <c r="F37" i="87" s="1"/>
  <c r="E112" i="87"/>
  <c r="E37" i="87" s="1"/>
  <c r="D112" i="87"/>
  <c r="D37" i="87" s="1"/>
  <c r="C112" i="87"/>
  <c r="C37" i="87" s="1"/>
  <c r="V111" i="87"/>
  <c r="V42" i="87" s="1"/>
  <c r="U111" i="87"/>
  <c r="U42" i="87" s="1"/>
  <c r="T111" i="87"/>
  <c r="T42" i="87" s="1"/>
  <c r="R111" i="87"/>
  <c r="R42" i="87" s="1"/>
  <c r="Q111" i="87"/>
  <c r="Q42" i="87" s="1"/>
  <c r="P111" i="87"/>
  <c r="P42" i="87" s="1"/>
  <c r="O111" i="87"/>
  <c r="O42" i="87" s="1"/>
  <c r="N111" i="87"/>
  <c r="N42" i="87" s="1"/>
  <c r="M111" i="87"/>
  <c r="M42" i="87" s="1"/>
  <c r="L111" i="87"/>
  <c r="L42" i="87" s="1"/>
  <c r="K111" i="87"/>
  <c r="K42" i="87" s="1"/>
  <c r="J111" i="87"/>
  <c r="J42" i="87" s="1"/>
  <c r="I111" i="87"/>
  <c r="I42" i="87" s="1"/>
  <c r="H111" i="87"/>
  <c r="H42" i="87" s="1"/>
  <c r="G111" i="87"/>
  <c r="G42" i="87" s="1"/>
  <c r="F111" i="87"/>
  <c r="F42" i="87" s="1"/>
  <c r="E111" i="87"/>
  <c r="E42" i="87" s="1"/>
  <c r="D111" i="87"/>
  <c r="D42" i="87" s="1"/>
  <c r="C111" i="87"/>
  <c r="C42" i="87" s="1"/>
  <c r="V110" i="87"/>
  <c r="V39" i="87" s="1"/>
  <c r="U110" i="87"/>
  <c r="U39" i="87" s="1"/>
  <c r="T110" i="87"/>
  <c r="T39" i="87" s="1"/>
  <c r="S110" i="87"/>
  <c r="S39" i="87" s="1"/>
  <c r="R110" i="87"/>
  <c r="R39" i="87" s="1"/>
  <c r="Q110" i="87"/>
  <c r="Q39" i="87" s="1"/>
  <c r="P110" i="87"/>
  <c r="P39" i="87" s="1"/>
  <c r="O110" i="87"/>
  <c r="O39" i="87" s="1"/>
  <c r="N110" i="87"/>
  <c r="N39" i="87" s="1"/>
  <c r="M110" i="87"/>
  <c r="M39" i="87" s="1"/>
  <c r="L110" i="87"/>
  <c r="L39" i="87" s="1"/>
  <c r="K110" i="87"/>
  <c r="K39" i="87" s="1"/>
  <c r="J110" i="87"/>
  <c r="J39" i="87" s="1"/>
  <c r="I110" i="87"/>
  <c r="I39" i="87" s="1"/>
  <c r="H110" i="87"/>
  <c r="H39" i="87" s="1"/>
  <c r="G110" i="87"/>
  <c r="G39" i="87" s="1"/>
  <c r="F110" i="87"/>
  <c r="F39" i="87" s="1"/>
  <c r="E110" i="87"/>
  <c r="E39" i="87" s="1"/>
  <c r="D110" i="87"/>
  <c r="D39" i="87" s="1"/>
  <c r="C110" i="87"/>
  <c r="C39" i="87" s="1"/>
  <c r="P68" i="87"/>
  <c r="M34" i="87"/>
  <c r="J34" i="87"/>
  <c r="M24" i="87"/>
  <c r="N5" i="87"/>
  <c r="A68" i="87" s="1"/>
  <c r="H40" i="87" l="1"/>
  <c r="V40" i="88"/>
  <c r="G40" i="87"/>
  <c r="P38" i="90"/>
  <c r="G38" i="89"/>
  <c r="C38" i="88"/>
  <c r="J40" i="88"/>
  <c r="F40" i="88"/>
  <c r="G40" i="88"/>
  <c r="U38" i="88"/>
  <c r="O40" i="88"/>
  <c r="K40" i="88"/>
  <c r="G36" i="90"/>
  <c r="P36" i="90"/>
  <c r="S40" i="88"/>
  <c r="C40" i="88"/>
  <c r="R40" i="88"/>
  <c r="R38" i="88"/>
  <c r="K38" i="88"/>
  <c r="J38" i="88"/>
  <c r="T40" i="88"/>
  <c r="M38" i="88"/>
  <c r="S38" i="88"/>
  <c r="U40" i="88"/>
  <c r="E38" i="88"/>
  <c r="N40" i="88"/>
  <c r="E38" i="90"/>
  <c r="H38" i="90"/>
  <c r="M36" i="90"/>
  <c r="F36" i="90"/>
  <c r="E36" i="90"/>
  <c r="H36" i="90"/>
  <c r="I38" i="90"/>
  <c r="I36" i="90"/>
  <c r="J38" i="90"/>
  <c r="J36" i="90"/>
  <c r="R38" i="90"/>
  <c r="R36" i="90"/>
  <c r="Q38" i="90"/>
  <c r="Q36" i="90"/>
  <c r="W38" i="90"/>
  <c r="C36" i="90"/>
  <c r="C38" i="90"/>
  <c r="K36" i="90"/>
  <c r="K38" i="90"/>
  <c r="S36" i="90"/>
  <c r="S38" i="90"/>
  <c r="D38" i="90"/>
  <c r="D36" i="90"/>
  <c r="L38" i="90"/>
  <c r="L36" i="90"/>
  <c r="M38" i="90"/>
  <c r="N36" i="90"/>
  <c r="O36" i="90"/>
  <c r="W36" i="90"/>
  <c r="F38" i="90"/>
  <c r="N38" i="90"/>
  <c r="G38" i="90"/>
  <c r="O38" i="90"/>
  <c r="F36" i="89"/>
  <c r="M36" i="89"/>
  <c r="E38" i="89"/>
  <c r="K38" i="89"/>
  <c r="K36" i="89"/>
  <c r="S38" i="89"/>
  <c r="S36" i="89"/>
  <c r="C38" i="89"/>
  <c r="C36" i="89"/>
  <c r="R36" i="89"/>
  <c r="G36" i="89"/>
  <c r="J36" i="89"/>
  <c r="N36" i="89"/>
  <c r="W38" i="89"/>
  <c r="I36" i="89"/>
  <c r="I38" i="89"/>
  <c r="Q36" i="89"/>
  <c r="Q38" i="89"/>
  <c r="O38" i="89"/>
  <c r="P36" i="89"/>
  <c r="D36" i="89"/>
  <c r="D38" i="89"/>
  <c r="L36" i="89"/>
  <c r="L38" i="89"/>
  <c r="H36" i="89"/>
  <c r="H38" i="89"/>
  <c r="W36" i="89"/>
  <c r="J38" i="89"/>
  <c r="R38" i="89"/>
  <c r="P38" i="89"/>
  <c r="M38" i="89"/>
  <c r="E36" i="89"/>
  <c r="F38" i="89"/>
  <c r="N38" i="89"/>
  <c r="O36" i="89"/>
  <c r="H40" i="88"/>
  <c r="H38" i="88"/>
  <c r="Q40" i="88"/>
  <c r="Q38" i="88"/>
  <c r="L40" i="88"/>
  <c r="I40" i="88"/>
  <c r="I38" i="88"/>
  <c r="M40" i="88"/>
  <c r="D40" i="88"/>
  <c r="E40" i="88"/>
  <c r="P38" i="88"/>
  <c r="P40" i="88"/>
  <c r="L38" i="88"/>
  <c r="D38" i="88"/>
  <c r="T38" i="88"/>
  <c r="F38" i="88"/>
  <c r="N38" i="88"/>
  <c r="V38" i="88"/>
  <c r="G38" i="88"/>
  <c r="O38" i="88"/>
  <c r="S40" i="87"/>
  <c r="S38" i="87"/>
  <c r="I40" i="87"/>
  <c r="E38" i="87"/>
  <c r="E40" i="87"/>
  <c r="U40" i="87"/>
  <c r="U38" i="87"/>
  <c r="Q40" i="87"/>
  <c r="M40" i="87"/>
  <c r="M38" i="87"/>
  <c r="J40" i="87"/>
  <c r="J38" i="87"/>
  <c r="K40" i="87"/>
  <c r="K38" i="87"/>
  <c r="L40" i="87"/>
  <c r="L38" i="87"/>
  <c r="P38" i="87"/>
  <c r="N38" i="87"/>
  <c r="N40" i="87"/>
  <c r="R40" i="87"/>
  <c r="R38" i="87"/>
  <c r="C40" i="87"/>
  <c r="C38" i="87"/>
  <c r="D38" i="87"/>
  <c r="D40" i="87"/>
  <c r="T38" i="87"/>
  <c r="T40" i="87"/>
  <c r="O40" i="87"/>
  <c r="F40" i="87"/>
  <c r="F38" i="87"/>
  <c r="V40" i="87"/>
  <c r="V38" i="87"/>
  <c r="H38" i="87"/>
  <c r="P40" i="87"/>
  <c r="I38" i="87"/>
  <c r="Q38" i="87"/>
  <c r="G38" i="87"/>
  <c r="O38" i="87"/>
  <c r="M32" i="86" l="1"/>
  <c r="J32" i="86"/>
  <c r="M34" i="85"/>
  <c r="J34" i="85"/>
  <c r="Z58" i="84"/>
  <c r="W107" i="86"/>
  <c r="W41" i="86" s="1"/>
  <c r="V107" i="86"/>
  <c r="V41" i="86" s="1"/>
  <c r="U107" i="86"/>
  <c r="U41" i="86" s="1"/>
  <c r="T107" i="86"/>
  <c r="T41" i="86" s="1"/>
  <c r="S107" i="86"/>
  <c r="S41" i="86" s="1"/>
  <c r="R107" i="86"/>
  <c r="R41" i="86" s="1"/>
  <c r="Q107" i="86"/>
  <c r="Q41" i="86" s="1"/>
  <c r="P107" i="86"/>
  <c r="P41" i="86" s="1"/>
  <c r="O107" i="86"/>
  <c r="O41" i="86" s="1"/>
  <c r="N107" i="86"/>
  <c r="N41" i="86" s="1"/>
  <c r="M107" i="86"/>
  <c r="M41" i="86" s="1"/>
  <c r="L107" i="86"/>
  <c r="L41" i="86" s="1"/>
  <c r="K107" i="86"/>
  <c r="K41" i="86" s="1"/>
  <c r="J107" i="86"/>
  <c r="J41" i="86" s="1"/>
  <c r="I107" i="86"/>
  <c r="I41" i="86" s="1"/>
  <c r="H107" i="86"/>
  <c r="H41" i="86" s="1"/>
  <c r="G107" i="86"/>
  <c r="G41" i="86" s="1"/>
  <c r="F107" i="86"/>
  <c r="F41" i="86" s="1"/>
  <c r="E107" i="86"/>
  <c r="E41" i="86" s="1"/>
  <c r="D107" i="86"/>
  <c r="D41" i="86" s="1"/>
  <c r="C107" i="86"/>
  <c r="C41" i="86" s="1"/>
  <c r="W106" i="86"/>
  <c r="W39" i="86" s="1"/>
  <c r="V106" i="86"/>
  <c r="V39" i="86" s="1"/>
  <c r="U106" i="86"/>
  <c r="U39" i="86" s="1"/>
  <c r="T106" i="86"/>
  <c r="T39" i="86" s="1"/>
  <c r="S106" i="86"/>
  <c r="S39" i="86" s="1"/>
  <c r="R106" i="86"/>
  <c r="R39" i="86" s="1"/>
  <c r="Q106" i="86"/>
  <c r="Q39" i="86" s="1"/>
  <c r="P106" i="86"/>
  <c r="P39" i="86" s="1"/>
  <c r="O106" i="86"/>
  <c r="O39" i="86" s="1"/>
  <c r="N106" i="86"/>
  <c r="N39" i="86" s="1"/>
  <c r="M106" i="86"/>
  <c r="M39" i="86" s="1"/>
  <c r="L106" i="86"/>
  <c r="L39" i="86" s="1"/>
  <c r="K106" i="86"/>
  <c r="K39" i="86" s="1"/>
  <c r="J106" i="86"/>
  <c r="J39" i="86" s="1"/>
  <c r="I106" i="86"/>
  <c r="I39" i="86" s="1"/>
  <c r="H106" i="86"/>
  <c r="H39" i="86" s="1"/>
  <c r="G106" i="86"/>
  <c r="G39" i="86" s="1"/>
  <c r="F106" i="86"/>
  <c r="F39" i="86" s="1"/>
  <c r="E106" i="86"/>
  <c r="E39" i="86" s="1"/>
  <c r="D106" i="86"/>
  <c r="D39" i="86" s="1"/>
  <c r="C106" i="86"/>
  <c r="C39" i="86" s="1"/>
  <c r="W105" i="86"/>
  <c r="W35" i="86" s="1"/>
  <c r="V105" i="86"/>
  <c r="V35" i="86" s="1"/>
  <c r="U105" i="86"/>
  <c r="U35" i="86" s="1"/>
  <c r="T105" i="86"/>
  <c r="T35" i="86" s="1"/>
  <c r="S105" i="86"/>
  <c r="S35" i="86" s="1"/>
  <c r="R105" i="86"/>
  <c r="R35" i="86" s="1"/>
  <c r="Q105" i="86"/>
  <c r="Q35" i="86" s="1"/>
  <c r="P105" i="86"/>
  <c r="P35" i="86" s="1"/>
  <c r="O105" i="86"/>
  <c r="O35" i="86" s="1"/>
  <c r="N105" i="86"/>
  <c r="N35" i="86" s="1"/>
  <c r="M105" i="86"/>
  <c r="M35" i="86" s="1"/>
  <c r="L105" i="86"/>
  <c r="L35" i="86" s="1"/>
  <c r="K105" i="86"/>
  <c r="K35" i="86" s="1"/>
  <c r="J105" i="86"/>
  <c r="J35" i="86" s="1"/>
  <c r="I105" i="86"/>
  <c r="I35" i="86" s="1"/>
  <c r="H105" i="86"/>
  <c r="H35" i="86" s="1"/>
  <c r="G105" i="86"/>
  <c r="G35" i="86" s="1"/>
  <c r="F105" i="86"/>
  <c r="F35" i="86" s="1"/>
  <c r="E105" i="86"/>
  <c r="E35" i="86" s="1"/>
  <c r="D105" i="86"/>
  <c r="D35" i="86" s="1"/>
  <c r="C105" i="86"/>
  <c r="C35" i="86" s="1"/>
  <c r="W104" i="86"/>
  <c r="W40" i="86" s="1"/>
  <c r="S104" i="86"/>
  <c r="S40" i="86" s="1"/>
  <c r="R104" i="86"/>
  <c r="R40" i="86" s="1"/>
  <c r="Q104" i="86"/>
  <c r="Q40" i="86" s="1"/>
  <c r="P104" i="86"/>
  <c r="P40" i="86" s="1"/>
  <c r="O104" i="86"/>
  <c r="O40" i="86" s="1"/>
  <c r="N104" i="86"/>
  <c r="N40" i="86" s="1"/>
  <c r="M104" i="86"/>
  <c r="M40" i="86" s="1"/>
  <c r="L104" i="86"/>
  <c r="L40" i="86" s="1"/>
  <c r="K104" i="86"/>
  <c r="K40" i="86" s="1"/>
  <c r="J104" i="86"/>
  <c r="J40" i="86" s="1"/>
  <c r="I104" i="86"/>
  <c r="I40" i="86" s="1"/>
  <c r="H104" i="86"/>
  <c r="H40" i="86" s="1"/>
  <c r="G104" i="86"/>
  <c r="G40" i="86" s="1"/>
  <c r="F104" i="86"/>
  <c r="F40" i="86" s="1"/>
  <c r="E104" i="86"/>
  <c r="E40" i="86" s="1"/>
  <c r="D104" i="86"/>
  <c r="D40" i="86" s="1"/>
  <c r="C104" i="86"/>
  <c r="C40" i="86" s="1"/>
  <c r="W103" i="86"/>
  <c r="W37" i="86" s="1"/>
  <c r="V103" i="86"/>
  <c r="V37" i="86" s="1"/>
  <c r="U103" i="86"/>
  <c r="U37" i="86" s="1"/>
  <c r="T103" i="86"/>
  <c r="T37" i="86" s="1"/>
  <c r="S103" i="86"/>
  <c r="S37" i="86" s="1"/>
  <c r="R103" i="86"/>
  <c r="R37" i="86" s="1"/>
  <c r="Q103" i="86"/>
  <c r="Q37" i="86" s="1"/>
  <c r="P103" i="86"/>
  <c r="P37" i="86" s="1"/>
  <c r="O103" i="86"/>
  <c r="O37" i="86" s="1"/>
  <c r="N103" i="86"/>
  <c r="N37" i="86" s="1"/>
  <c r="M103" i="86"/>
  <c r="M37" i="86" s="1"/>
  <c r="L103" i="86"/>
  <c r="L37" i="86" s="1"/>
  <c r="K103" i="86"/>
  <c r="K37" i="86" s="1"/>
  <c r="J103" i="86"/>
  <c r="J37" i="86" s="1"/>
  <c r="I103" i="86"/>
  <c r="I37" i="86" s="1"/>
  <c r="H103" i="86"/>
  <c r="H37" i="86" s="1"/>
  <c r="G103" i="86"/>
  <c r="G37" i="86" s="1"/>
  <c r="F103" i="86"/>
  <c r="F37" i="86" s="1"/>
  <c r="E103" i="86"/>
  <c r="E37" i="86" s="1"/>
  <c r="D103" i="86"/>
  <c r="D37" i="86" s="1"/>
  <c r="C103" i="86"/>
  <c r="C37" i="86" s="1"/>
  <c r="P66" i="86"/>
  <c r="AA31" i="86"/>
  <c r="N5" i="86"/>
  <c r="A66" i="86" s="1"/>
  <c r="Q36" i="86" l="1"/>
  <c r="G36" i="86"/>
  <c r="W36" i="86"/>
  <c r="R36" i="86"/>
  <c r="P36" i="86"/>
  <c r="I38" i="86"/>
  <c r="O36" i="86"/>
  <c r="M38" i="86"/>
  <c r="J38" i="86"/>
  <c r="H38" i="86"/>
  <c r="H36" i="86"/>
  <c r="E38" i="86"/>
  <c r="D38" i="86"/>
  <c r="L36" i="86"/>
  <c r="K36" i="86"/>
  <c r="F36" i="86"/>
  <c r="N36" i="86"/>
  <c r="E36" i="86"/>
  <c r="M36" i="86"/>
  <c r="Q38" i="86"/>
  <c r="S36" i="86"/>
  <c r="I36" i="86"/>
  <c r="P38" i="86"/>
  <c r="C38" i="86"/>
  <c r="R38" i="86"/>
  <c r="J36" i="86"/>
  <c r="K38" i="86"/>
  <c r="S38" i="86"/>
  <c r="C36" i="86"/>
  <c r="L38" i="86"/>
  <c r="W38" i="86"/>
  <c r="D36" i="86"/>
  <c r="F38" i="86"/>
  <c r="N38" i="86"/>
  <c r="G38" i="86"/>
  <c r="O38" i="86"/>
  <c r="N5" i="85" l="1"/>
  <c r="V114" i="85" l="1"/>
  <c r="V43" i="85" s="1"/>
  <c r="U114" i="85"/>
  <c r="U43" i="85" s="1"/>
  <c r="T114" i="85"/>
  <c r="T43" i="85" s="1"/>
  <c r="S114" i="85"/>
  <c r="S43" i="85" s="1"/>
  <c r="R114" i="85"/>
  <c r="R43" i="85" s="1"/>
  <c r="Q114" i="85"/>
  <c r="Q43" i="85" s="1"/>
  <c r="P114" i="85"/>
  <c r="P43" i="85" s="1"/>
  <c r="O114" i="85"/>
  <c r="O43" i="85" s="1"/>
  <c r="N114" i="85"/>
  <c r="N43" i="85" s="1"/>
  <c r="M114" i="85"/>
  <c r="M43" i="85" s="1"/>
  <c r="L114" i="85"/>
  <c r="L43" i="85" s="1"/>
  <c r="K114" i="85"/>
  <c r="K43" i="85" s="1"/>
  <c r="J114" i="85"/>
  <c r="J43" i="85" s="1"/>
  <c r="I114" i="85"/>
  <c r="I43" i="85" s="1"/>
  <c r="H114" i="85"/>
  <c r="H43" i="85" s="1"/>
  <c r="G114" i="85"/>
  <c r="G43" i="85" s="1"/>
  <c r="F114" i="85"/>
  <c r="F43" i="85" s="1"/>
  <c r="E114" i="85"/>
  <c r="E43" i="85" s="1"/>
  <c r="D114" i="85"/>
  <c r="D43" i="85" s="1"/>
  <c r="C114" i="85"/>
  <c r="C43" i="85" s="1"/>
  <c r="V113" i="85"/>
  <c r="V41" i="85" s="1"/>
  <c r="U113" i="85"/>
  <c r="U41" i="85" s="1"/>
  <c r="T113" i="85"/>
  <c r="T41" i="85" s="1"/>
  <c r="S113" i="85"/>
  <c r="S41" i="85" s="1"/>
  <c r="R113" i="85"/>
  <c r="R41" i="85" s="1"/>
  <c r="Q113" i="85"/>
  <c r="Q41" i="85" s="1"/>
  <c r="P113" i="85"/>
  <c r="P41" i="85" s="1"/>
  <c r="O113" i="85"/>
  <c r="O41" i="85" s="1"/>
  <c r="N113" i="85"/>
  <c r="N41" i="85" s="1"/>
  <c r="M113" i="85"/>
  <c r="M41" i="85" s="1"/>
  <c r="L113" i="85"/>
  <c r="L41" i="85" s="1"/>
  <c r="K113" i="85"/>
  <c r="K41" i="85" s="1"/>
  <c r="J113" i="85"/>
  <c r="J41" i="85" s="1"/>
  <c r="I113" i="85"/>
  <c r="I41" i="85" s="1"/>
  <c r="H113" i="85"/>
  <c r="H41" i="85" s="1"/>
  <c r="G113" i="85"/>
  <c r="G41" i="85" s="1"/>
  <c r="F113" i="85"/>
  <c r="F41" i="85" s="1"/>
  <c r="E113" i="85"/>
  <c r="E41" i="85" s="1"/>
  <c r="D113" i="85"/>
  <c r="D41" i="85" s="1"/>
  <c r="C113" i="85"/>
  <c r="C41" i="85" s="1"/>
  <c r="V112" i="85"/>
  <c r="V37" i="85" s="1"/>
  <c r="U112" i="85"/>
  <c r="U37" i="85" s="1"/>
  <c r="T112" i="85"/>
  <c r="T37" i="85" s="1"/>
  <c r="S112" i="85"/>
  <c r="S37" i="85" s="1"/>
  <c r="R112" i="85"/>
  <c r="R37" i="85" s="1"/>
  <c r="Q112" i="85"/>
  <c r="Q37" i="85" s="1"/>
  <c r="P112" i="85"/>
  <c r="P37" i="85" s="1"/>
  <c r="O112" i="85"/>
  <c r="O37" i="85" s="1"/>
  <c r="N112" i="85"/>
  <c r="N37" i="85" s="1"/>
  <c r="M112" i="85"/>
  <c r="M37" i="85" s="1"/>
  <c r="L112" i="85"/>
  <c r="L37" i="85" s="1"/>
  <c r="K112" i="85"/>
  <c r="K37" i="85" s="1"/>
  <c r="J112" i="85"/>
  <c r="J37" i="85" s="1"/>
  <c r="I112" i="85"/>
  <c r="I37" i="85" s="1"/>
  <c r="H112" i="85"/>
  <c r="H37" i="85" s="1"/>
  <c r="G112" i="85"/>
  <c r="G37" i="85" s="1"/>
  <c r="F112" i="85"/>
  <c r="F37" i="85" s="1"/>
  <c r="E112" i="85"/>
  <c r="E37" i="85" s="1"/>
  <c r="D112" i="85"/>
  <c r="D37" i="85" s="1"/>
  <c r="C112" i="85"/>
  <c r="C37" i="85" s="1"/>
  <c r="V111" i="85"/>
  <c r="V42" i="85" s="1"/>
  <c r="U111" i="85"/>
  <c r="U42" i="85" s="1"/>
  <c r="T111" i="85"/>
  <c r="T42" i="85" s="1"/>
  <c r="S111" i="85"/>
  <c r="S42" i="85" s="1"/>
  <c r="R111" i="85"/>
  <c r="R42" i="85" s="1"/>
  <c r="Q111" i="85"/>
  <c r="Q42" i="85" s="1"/>
  <c r="P111" i="85"/>
  <c r="P42" i="85" s="1"/>
  <c r="O111" i="85"/>
  <c r="O42" i="85" s="1"/>
  <c r="N111" i="85"/>
  <c r="N42" i="85" s="1"/>
  <c r="M111" i="85"/>
  <c r="M42" i="85" s="1"/>
  <c r="L111" i="85"/>
  <c r="L42" i="85" s="1"/>
  <c r="K111" i="85"/>
  <c r="K42" i="85" s="1"/>
  <c r="J111" i="85"/>
  <c r="J42" i="85" s="1"/>
  <c r="I111" i="85"/>
  <c r="I42" i="85" s="1"/>
  <c r="H111" i="85"/>
  <c r="H42" i="85" s="1"/>
  <c r="G111" i="85"/>
  <c r="G42" i="85" s="1"/>
  <c r="F111" i="85"/>
  <c r="F42" i="85" s="1"/>
  <c r="E111" i="85"/>
  <c r="E42" i="85" s="1"/>
  <c r="D111" i="85"/>
  <c r="D42" i="85" s="1"/>
  <c r="C111" i="85"/>
  <c r="C42" i="85" s="1"/>
  <c r="V110" i="85"/>
  <c r="V39" i="85" s="1"/>
  <c r="U110" i="85"/>
  <c r="U39" i="85" s="1"/>
  <c r="T110" i="85"/>
  <c r="T39" i="85" s="1"/>
  <c r="S110" i="85"/>
  <c r="S39" i="85" s="1"/>
  <c r="R110" i="85"/>
  <c r="R39" i="85" s="1"/>
  <c r="Q110" i="85"/>
  <c r="Q39" i="85" s="1"/>
  <c r="P110" i="85"/>
  <c r="P39" i="85" s="1"/>
  <c r="O110" i="85"/>
  <c r="O39" i="85" s="1"/>
  <c r="N110" i="85"/>
  <c r="N39" i="85" s="1"/>
  <c r="M110" i="85"/>
  <c r="M39" i="85" s="1"/>
  <c r="L110" i="85"/>
  <c r="L39" i="85" s="1"/>
  <c r="K110" i="85"/>
  <c r="K39" i="85" s="1"/>
  <c r="J110" i="85"/>
  <c r="J39" i="85" s="1"/>
  <c r="I110" i="85"/>
  <c r="I39" i="85" s="1"/>
  <c r="H110" i="85"/>
  <c r="H39" i="85" s="1"/>
  <c r="G110" i="85"/>
  <c r="G39" i="85" s="1"/>
  <c r="F110" i="85"/>
  <c r="F39" i="85" s="1"/>
  <c r="E110" i="85"/>
  <c r="E39" i="85" s="1"/>
  <c r="D110" i="85"/>
  <c r="D39" i="85" s="1"/>
  <c r="C110" i="85"/>
  <c r="C39" i="85" s="1"/>
  <c r="P68" i="85"/>
  <c r="A68" i="85"/>
  <c r="M24" i="85"/>
  <c r="N5" i="84"/>
  <c r="A66" i="84" s="1"/>
  <c r="P66" i="84"/>
  <c r="P68" i="83"/>
  <c r="W107" i="84"/>
  <c r="W41" i="84" s="1"/>
  <c r="V107" i="84"/>
  <c r="V41" i="84" s="1"/>
  <c r="U107" i="84"/>
  <c r="U41" i="84" s="1"/>
  <c r="T107" i="84"/>
  <c r="T41" i="84" s="1"/>
  <c r="S107" i="84"/>
  <c r="S41" i="84" s="1"/>
  <c r="R107" i="84"/>
  <c r="R41" i="84" s="1"/>
  <c r="Q107" i="84"/>
  <c r="Q41" i="84" s="1"/>
  <c r="P107" i="84"/>
  <c r="P41" i="84" s="1"/>
  <c r="O107" i="84"/>
  <c r="O41" i="84" s="1"/>
  <c r="N107" i="84"/>
  <c r="N41" i="84" s="1"/>
  <c r="M107" i="84"/>
  <c r="M41" i="84" s="1"/>
  <c r="L107" i="84"/>
  <c r="L41" i="84" s="1"/>
  <c r="K107" i="84"/>
  <c r="K41" i="84" s="1"/>
  <c r="J107" i="84"/>
  <c r="J41" i="84" s="1"/>
  <c r="I107" i="84"/>
  <c r="I41" i="84" s="1"/>
  <c r="H107" i="84"/>
  <c r="H41" i="84" s="1"/>
  <c r="G107" i="84"/>
  <c r="G41" i="84" s="1"/>
  <c r="F107" i="84"/>
  <c r="F41" i="84" s="1"/>
  <c r="E107" i="84"/>
  <c r="E41" i="84" s="1"/>
  <c r="D107" i="84"/>
  <c r="D41" i="84" s="1"/>
  <c r="C107" i="84"/>
  <c r="C41" i="84" s="1"/>
  <c r="W106" i="84"/>
  <c r="W39" i="84" s="1"/>
  <c r="V106" i="84"/>
  <c r="V39" i="84" s="1"/>
  <c r="U106" i="84"/>
  <c r="U39" i="84" s="1"/>
  <c r="T106" i="84"/>
  <c r="T39" i="84" s="1"/>
  <c r="S106" i="84"/>
  <c r="S39" i="84" s="1"/>
  <c r="R106" i="84"/>
  <c r="R39" i="84" s="1"/>
  <c r="Q106" i="84"/>
  <c r="Q39" i="84" s="1"/>
  <c r="P106" i="84"/>
  <c r="P39" i="84" s="1"/>
  <c r="O106" i="84"/>
  <c r="O39" i="84" s="1"/>
  <c r="N106" i="84"/>
  <c r="N39" i="84" s="1"/>
  <c r="M106" i="84"/>
  <c r="M39" i="84" s="1"/>
  <c r="L106" i="84"/>
  <c r="L39" i="84" s="1"/>
  <c r="K106" i="84"/>
  <c r="K39" i="84" s="1"/>
  <c r="J106" i="84"/>
  <c r="J39" i="84" s="1"/>
  <c r="I106" i="84"/>
  <c r="I39" i="84" s="1"/>
  <c r="H106" i="84"/>
  <c r="H39" i="84" s="1"/>
  <c r="G106" i="84"/>
  <c r="G39" i="84" s="1"/>
  <c r="F106" i="84"/>
  <c r="F39" i="84" s="1"/>
  <c r="E106" i="84"/>
  <c r="E39" i="84" s="1"/>
  <c r="D106" i="84"/>
  <c r="D39" i="84" s="1"/>
  <c r="C106" i="84"/>
  <c r="C39" i="84" s="1"/>
  <c r="W105" i="84"/>
  <c r="W35" i="84" s="1"/>
  <c r="V105" i="84"/>
  <c r="V35" i="84" s="1"/>
  <c r="U105" i="84"/>
  <c r="U35" i="84" s="1"/>
  <c r="T105" i="84"/>
  <c r="T35" i="84" s="1"/>
  <c r="S105" i="84"/>
  <c r="S35" i="84" s="1"/>
  <c r="R105" i="84"/>
  <c r="R35" i="84" s="1"/>
  <c r="Q105" i="84"/>
  <c r="Q35" i="84" s="1"/>
  <c r="P105" i="84"/>
  <c r="P35" i="84" s="1"/>
  <c r="O105" i="84"/>
  <c r="O35" i="84" s="1"/>
  <c r="N105" i="84"/>
  <c r="N35" i="84" s="1"/>
  <c r="M105" i="84"/>
  <c r="M35" i="84" s="1"/>
  <c r="L105" i="84"/>
  <c r="L35" i="84" s="1"/>
  <c r="K105" i="84"/>
  <c r="K35" i="84" s="1"/>
  <c r="J105" i="84"/>
  <c r="J35" i="84" s="1"/>
  <c r="I105" i="84"/>
  <c r="I35" i="84" s="1"/>
  <c r="H105" i="84"/>
  <c r="H35" i="84" s="1"/>
  <c r="G105" i="84"/>
  <c r="G35" i="84" s="1"/>
  <c r="F105" i="84"/>
  <c r="F35" i="84" s="1"/>
  <c r="E105" i="84"/>
  <c r="E35" i="84" s="1"/>
  <c r="D105" i="84"/>
  <c r="D35" i="84" s="1"/>
  <c r="C105" i="84"/>
  <c r="C35" i="84" s="1"/>
  <c r="W104" i="84"/>
  <c r="W40" i="84" s="1"/>
  <c r="S104" i="84"/>
  <c r="S40" i="84" s="1"/>
  <c r="R104" i="84"/>
  <c r="R40" i="84" s="1"/>
  <c r="Q104" i="84"/>
  <c r="Q40" i="84" s="1"/>
  <c r="P104" i="84"/>
  <c r="P40" i="84" s="1"/>
  <c r="O104" i="84"/>
  <c r="O40" i="84" s="1"/>
  <c r="N104" i="84"/>
  <c r="N40" i="84" s="1"/>
  <c r="M104" i="84"/>
  <c r="M40" i="84" s="1"/>
  <c r="L104" i="84"/>
  <c r="L40" i="84" s="1"/>
  <c r="K104" i="84"/>
  <c r="K40" i="84" s="1"/>
  <c r="J104" i="84"/>
  <c r="J40" i="84" s="1"/>
  <c r="I104" i="84"/>
  <c r="I40" i="84" s="1"/>
  <c r="H104" i="84"/>
  <c r="H40" i="84" s="1"/>
  <c r="G104" i="84"/>
  <c r="G40" i="84" s="1"/>
  <c r="F104" i="84"/>
  <c r="F40" i="84" s="1"/>
  <c r="E104" i="84"/>
  <c r="E40" i="84" s="1"/>
  <c r="D104" i="84"/>
  <c r="D40" i="84" s="1"/>
  <c r="C104" i="84"/>
  <c r="C40" i="84" s="1"/>
  <c r="W103" i="84"/>
  <c r="W37" i="84" s="1"/>
  <c r="V103" i="84"/>
  <c r="V37" i="84" s="1"/>
  <c r="U103" i="84"/>
  <c r="U37" i="84" s="1"/>
  <c r="T103" i="84"/>
  <c r="T37" i="84" s="1"/>
  <c r="S103" i="84"/>
  <c r="S37" i="84" s="1"/>
  <c r="R103" i="84"/>
  <c r="R37" i="84" s="1"/>
  <c r="Q103" i="84"/>
  <c r="Q37" i="84" s="1"/>
  <c r="P103" i="84"/>
  <c r="P37" i="84" s="1"/>
  <c r="O103" i="84"/>
  <c r="O37" i="84" s="1"/>
  <c r="N103" i="84"/>
  <c r="N37" i="84" s="1"/>
  <c r="M103" i="84"/>
  <c r="M37" i="84" s="1"/>
  <c r="L103" i="84"/>
  <c r="L37" i="84" s="1"/>
  <c r="K103" i="84"/>
  <c r="K37" i="84" s="1"/>
  <c r="J103" i="84"/>
  <c r="J37" i="84" s="1"/>
  <c r="I103" i="84"/>
  <c r="I37" i="84" s="1"/>
  <c r="H103" i="84"/>
  <c r="H37" i="84" s="1"/>
  <c r="G103" i="84"/>
  <c r="G37" i="84" s="1"/>
  <c r="F103" i="84"/>
  <c r="F37" i="84" s="1"/>
  <c r="E103" i="84"/>
  <c r="E37" i="84" s="1"/>
  <c r="D103" i="84"/>
  <c r="D37" i="84" s="1"/>
  <c r="C103" i="84"/>
  <c r="C37" i="84" s="1"/>
  <c r="AA31" i="84"/>
  <c r="U13" i="83"/>
  <c r="R13" i="83"/>
  <c r="N5" i="83"/>
  <c r="A68" i="83" s="1"/>
  <c r="J34" i="83"/>
  <c r="M34" i="83"/>
  <c r="V114" i="83"/>
  <c r="V43" i="83" s="1"/>
  <c r="U114" i="83"/>
  <c r="U43" i="83" s="1"/>
  <c r="T114" i="83"/>
  <c r="T43" i="83" s="1"/>
  <c r="S114" i="83"/>
  <c r="S43" i="83" s="1"/>
  <c r="R114" i="83"/>
  <c r="R43" i="83" s="1"/>
  <c r="Q114" i="83"/>
  <c r="Q43" i="83" s="1"/>
  <c r="P114" i="83"/>
  <c r="P43" i="83" s="1"/>
  <c r="O114" i="83"/>
  <c r="O43" i="83" s="1"/>
  <c r="N114" i="83"/>
  <c r="N43" i="83" s="1"/>
  <c r="M114" i="83"/>
  <c r="M43" i="83" s="1"/>
  <c r="L114" i="83"/>
  <c r="L43" i="83" s="1"/>
  <c r="K114" i="83"/>
  <c r="K43" i="83" s="1"/>
  <c r="J114" i="83"/>
  <c r="J43" i="83" s="1"/>
  <c r="I114" i="83"/>
  <c r="I43" i="83" s="1"/>
  <c r="H114" i="83"/>
  <c r="H43" i="83" s="1"/>
  <c r="G114" i="83"/>
  <c r="G43" i="83" s="1"/>
  <c r="F114" i="83"/>
  <c r="F43" i="83" s="1"/>
  <c r="E114" i="83"/>
  <c r="E43" i="83" s="1"/>
  <c r="D114" i="83"/>
  <c r="D43" i="83" s="1"/>
  <c r="C114" i="83"/>
  <c r="C43" i="83" s="1"/>
  <c r="V113" i="83"/>
  <c r="V41" i="83" s="1"/>
  <c r="U113" i="83"/>
  <c r="U41" i="83" s="1"/>
  <c r="T113" i="83"/>
  <c r="T41" i="83" s="1"/>
  <c r="S113" i="83"/>
  <c r="S41" i="83" s="1"/>
  <c r="R113" i="83"/>
  <c r="R41" i="83" s="1"/>
  <c r="Q113" i="83"/>
  <c r="Q41" i="83" s="1"/>
  <c r="P113" i="83"/>
  <c r="P41" i="83" s="1"/>
  <c r="O113" i="83"/>
  <c r="O41" i="83" s="1"/>
  <c r="N113" i="83"/>
  <c r="N41" i="83" s="1"/>
  <c r="M113" i="83"/>
  <c r="M41" i="83" s="1"/>
  <c r="L113" i="83"/>
  <c r="L41" i="83" s="1"/>
  <c r="K113" i="83"/>
  <c r="K41" i="83" s="1"/>
  <c r="J113" i="83"/>
  <c r="J41" i="83" s="1"/>
  <c r="I113" i="83"/>
  <c r="I41" i="83" s="1"/>
  <c r="H113" i="83"/>
  <c r="H41" i="83" s="1"/>
  <c r="G113" i="83"/>
  <c r="G41" i="83" s="1"/>
  <c r="F113" i="83"/>
  <c r="F41" i="83" s="1"/>
  <c r="E113" i="83"/>
  <c r="E41" i="83" s="1"/>
  <c r="D113" i="83"/>
  <c r="D41" i="83" s="1"/>
  <c r="C113" i="83"/>
  <c r="C41" i="83" s="1"/>
  <c r="V112" i="83"/>
  <c r="V37" i="83" s="1"/>
  <c r="U112" i="83"/>
  <c r="U37" i="83" s="1"/>
  <c r="T112" i="83"/>
  <c r="T37" i="83" s="1"/>
  <c r="S112" i="83"/>
  <c r="S37" i="83" s="1"/>
  <c r="R112" i="83"/>
  <c r="R37" i="83" s="1"/>
  <c r="Q112" i="83"/>
  <c r="Q37" i="83" s="1"/>
  <c r="P112" i="83"/>
  <c r="P37" i="83" s="1"/>
  <c r="O112" i="83"/>
  <c r="O37" i="83" s="1"/>
  <c r="N112" i="83"/>
  <c r="N37" i="83" s="1"/>
  <c r="M112" i="83"/>
  <c r="M37" i="83" s="1"/>
  <c r="L112" i="83"/>
  <c r="L37" i="83" s="1"/>
  <c r="K112" i="83"/>
  <c r="K37" i="83" s="1"/>
  <c r="J112" i="83"/>
  <c r="J37" i="83" s="1"/>
  <c r="I112" i="83"/>
  <c r="I37" i="83" s="1"/>
  <c r="H112" i="83"/>
  <c r="H37" i="83" s="1"/>
  <c r="G112" i="83"/>
  <c r="G37" i="83" s="1"/>
  <c r="F112" i="83"/>
  <c r="F37" i="83" s="1"/>
  <c r="E112" i="83"/>
  <c r="E37" i="83" s="1"/>
  <c r="D112" i="83"/>
  <c r="D37" i="83" s="1"/>
  <c r="C112" i="83"/>
  <c r="C37" i="83" s="1"/>
  <c r="V111" i="83"/>
  <c r="V42" i="83" s="1"/>
  <c r="U111" i="83"/>
  <c r="U42" i="83" s="1"/>
  <c r="T111" i="83"/>
  <c r="T42" i="83" s="1"/>
  <c r="S111" i="83"/>
  <c r="S42" i="83" s="1"/>
  <c r="R111" i="83"/>
  <c r="R42" i="83" s="1"/>
  <c r="Q111" i="83"/>
  <c r="Q42" i="83" s="1"/>
  <c r="P111" i="83"/>
  <c r="P42" i="83" s="1"/>
  <c r="O111" i="83"/>
  <c r="O42" i="83" s="1"/>
  <c r="N111" i="83"/>
  <c r="N42" i="83" s="1"/>
  <c r="M111" i="83"/>
  <c r="M42" i="83" s="1"/>
  <c r="L111" i="83"/>
  <c r="L42" i="83" s="1"/>
  <c r="K111" i="83"/>
  <c r="K42" i="83" s="1"/>
  <c r="J111" i="83"/>
  <c r="J42" i="83" s="1"/>
  <c r="I111" i="83"/>
  <c r="I42" i="83" s="1"/>
  <c r="H111" i="83"/>
  <c r="H42" i="83" s="1"/>
  <c r="G111" i="83"/>
  <c r="G42" i="83" s="1"/>
  <c r="F111" i="83"/>
  <c r="F42" i="83" s="1"/>
  <c r="E111" i="83"/>
  <c r="E42" i="83" s="1"/>
  <c r="D111" i="83"/>
  <c r="D42" i="83" s="1"/>
  <c r="C111" i="83"/>
  <c r="C42" i="83" s="1"/>
  <c r="V110" i="83"/>
  <c r="V39" i="83" s="1"/>
  <c r="U110" i="83"/>
  <c r="U39" i="83" s="1"/>
  <c r="T110" i="83"/>
  <c r="T39" i="83" s="1"/>
  <c r="S110" i="83"/>
  <c r="S39" i="83" s="1"/>
  <c r="R110" i="83"/>
  <c r="R39" i="83" s="1"/>
  <c r="Q110" i="83"/>
  <c r="Q39" i="83" s="1"/>
  <c r="P110" i="83"/>
  <c r="P39" i="83" s="1"/>
  <c r="O110" i="83"/>
  <c r="O39" i="83" s="1"/>
  <c r="N110" i="83"/>
  <c r="N39" i="83" s="1"/>
  <c r="M110" i="83"/>
  <c r="M39" i="83" s="1"/>
  <c r="L110" i="83"/>
  <c r="L39" i="83" s="1"/>
  <c r="K110" i="83"/>
  <c r="K39" i="83" s="1"/>
  <c r="J110" i="83"/>
  <c r="J39" i="83" s="1"/>
  <c r="I110" i="83"/>
  <c r="I39" i="83" s="1"/>
  <c r="H110" i="83"/>
  <c r="H39" i="83" s="1"/>
  <c r="G110" i="83"/>
  <c r="G39" i="83" s="1"/>
  <c r="F110" i="83"/>
  <c r="F39" i="83" s="1"/>
  <c r="E110" i="83"/>
  <c r="E39" i="83" s="1"/>
  <c r="D110" i="83"/>
  <c r="D39" i="83" s="1"/>
  <c r="C110" i="83"/>
  <c r="C39" i="83" s="1"/>
  <c r="M24" i="83"/>
  <c r="P68" i="81"/>
  <c r="O110" i="81"/>
  <c r="O39" i="81" s="1"/>
  <c r="O111" i="81"/>
  <c r="O42" i="81" s="1"/>
  <c r="O112" i="81"/>
  <c r="O37" i="81" s="1"/>
  <c r="O113" i="81"/>
  <c r="O41" i="81" s="1"/>
  <c r="O114" i="81"/>
  <c r="O43" i="81" s="1"/>
  <c r="N110" i="81"/>
  <c r="N39" i="81" s="1"/>
  <c r="N111" i="81"/>
  <c r="N42" i="81" s="1"/>
  <c r="N112" i="81"/>
  <c r="N37" i="81" s="1"/>
  <c r="N113" i="81"/>
  <c r="N41" i="81" s="1"/>
  <c r="N114" i="81"/>
  <c r="N43" i="81" s="1"/>
  <c r="M110" i="81"/>
  <c r="M39" i="81" s="1"/>
  <c r="M111" i="81"/>
  <c r="M42" i="81" s="1"/>
  <c r="M112" i="81"/>
  <c r="M37" i="81" s="1"/>
  <c r="M113" i="81"/>
  <c r="M41" i="81" s="1"/>
  <c r="M114" i="81"/>
  <c r="M43" i="81" s="1"/>
  <c r="L110" i="81"/>
  <c r="L39" i="81" s="1"/>
  <c r="L111" i="81"/>
  <c r="L42" i="81" s="1"/>
  <c r="L112" i="81"/>
  <c r="L37" i="81" s="1"/>
  <c r="L113" i="81"/>
  <c r="L41" i="81" s="1"/>
  <c r="L114" i="81"/>
  <c r="L43" i="81" s="1"/>
  <c r="K110" i="81"/>
  <c r="K39" i="81" s="1"/>
  <c r="K111" i="81"/>
  <c r="K42" i="81" s="1"/>
  <c r="K112" i="81"/>
  <c r="K37" i="81" s="1"/>
  <c r="K113" i="81"/>
  <c r="K41" i="81" s="1"/>
  <c r="K114" i="81"/>
  <c r="K43" i="81" s="1"/>
  <c r="J110" i="81"/>
  <c r="J39" i="81" s="1"/>
  <c r="J111" i="81"/>
  <c r="J42" i="81" s="1"/>
  <c r="J112" i="81"/>
  <c r="J37" i="81" s="1"/>
  <c r="J113" i="81"/>
  <c r="J41" i="81" s="1"/>
  <c r="J114" i="81"/>
  <c r="J43" i="81" s="1"/>
  <c r="I110" i="81"/>
  <c r="I39" i="81" s="1"/>
  <c r="I111" i="81"/>
  <c r="I42" i="81" s="1"/>
  <c r="I112" i="81"/>
  <c r="I37" i="81" s="1"/>
  <c r="I113" i="81"/>
  <c r="I41" i="81" s="1"/>
  <c r="I114" i="81"/>
  <c r="I43" i="81" s="1"/>
  <c r="H110" i="81"/>
  <c r="H39" i="81" s="1"/>
  <c r="H111" i="81"/>
  <c r="H42" i="81" s="1"/>
  <c r="H112" i="81"/>
  <c r="H37" i="81" s="1"/>
  <c r="H113" i="81"/>
  <c r="H41" i="81" s="1"/>
  <c r="H114" i="81"/>
  <c r="H43" i="81" s="1"/>
  <c r="G110" i="81"/>
  <c r="G39" i="81" s="1"/>
  <c r="G111" i="81"/>
  <c r="G42" i="81" s="1"/>
  <c r="G112" i="81"/>
  <c r="G37" i="81" s="1"/>
  <c r="G113" i="81"/>
  <c r="G41" i="81" s="1"/>
  <c r="G114" i="81"/>
  <c r="G43" i="81" s="1"/>
  <c r="F110" i="81"/>
  <c r="F39" i="81" s="1"/>
  <c r="F111" i="81"/>
  <c r="F42" i="81" s="1"/>
  <c r="F112" i="81"/>
  <c r="F37" i="81" s="1"/>
  <c r="F113" i="81"/>
  <c r="F41" i="81" s="1"/>
  <c r="F114" i="81"/>
  <c r="F43" i="81" s="1"/>
  <c r="E110" i="81"/>
  <c r="E39" i="81" s="1"/>
  <c r="E111" i="81"/>
  <c r="E42" i="81" s="1"/>
  <c r="E112" i="81"/>
  <c r="E37" i="81" s="1"/>
  <c r="E113" i="81"/>
  <c r="E41" i="81" s="1"/>
  <c r="E114" i="81"/>
  <c r="E43" i="81" s="1"/>
  <c r="D110" i="81"/>
  <c r="D39" i="81" s="1"/>
  <c r="D111" i="81"/>
  <c r="D42" i="81" s="1"/>
  <c r="D112" i="81"/>
  <c r="D37" i="81" s="1"/>
  <c r="D113" i="81"/>
  <c r="D41" i="81" s="1"/>
  <c r="D114" i="81"/>
  <c r="D43" i="81" s="1"/>
  <c r="C110" i="81"/>
  <c r="C39" i="81" s="1"/>
  <c r="C111" i="81"/>
  <c r="C42" i="81" s="1"/>
  <c r="C112" i="81"/>
  <c r="C37" i="81" s="1"/>
  <c r="C113" i="81"/>
  <c r="C41" i="81" s="1"/>
  <c r="C114" i="81"/>
  <c r="C43" i="81" s="1"/>
  <c r="P110" i="81"/>
  <c r="P39" i="81" s="1"/>
  <c r="P111" i="81"/>
  <c r="P42" i="81" s="1"/>
  <c r="P112" i="81"/>
  <c r="P37" i="81" s="1"/>
  <c r="P113" i="81"/>
  <c r="P41" i="81" s="1"/>
  <c r="P114" i="81"/>
  <c r="P43" i="81" s="1"/>
  <c r="Q110" i="81"/>
  <c r="Q39" i="81" s="1"/>
  <c r="Q111" i="81"/>
  <c r="Q42" i="81" s="1"/>
  <c r="Q112" i="81"/>
  <c r="Q37" i="81" s="1"/>
  <c r="Q113" i="81"/>
  <c r="Q41" i="81" s="1"/>
  <c r="Q114" i="81"/>
  <c r="Q43" i="81" s="1"/>
  <c r="R110" i="81"/>
  <c r="R39" i="81" s="1"/>
  <c r="R111" i="81"/>
  <c r="R42" i="81" s="1"/>
  <c r="R112" i="81"/>
  <c r="R37" i="81" s="1"/>
  <c r="R113" i="81"/>
  <c r="R41" i="81" s="1"/>
  <c r="R114" i="81"/>
  <c r="R43" i="81" s="1"/>
  <c r="S110" i="81"/>
  <c r="S39" i="81" s="1"/>
  <c r="S111" i="81"/>
  <c r="S42" i="81" s="1"/>
  <c r="S112" i="81"/>
  <c r="S37" i="81" s="1"/>
  <c r="S113" i="81"/>
  <c r="S41" i="81" s="1"/>
  <c r="S114" i="81"/>
  <c r="S43" i="81" s="1"/>
  <c r="T110" i="81"/>
  <c r="T39" i="81" s="1"/>
  <c r="T111" i="81"/>
  <c r="T42" i="81" s="1"/>
  <c r="T112" i="81"/>
  <c r="T37" i="81" s="1"/>
  <c r="T113" i="81"/>
  <c r="T41" i="81" s="1"/>
  <c r="T114" i="81"/>
  <c r="T43" i="81" s="1"/>
  <c r="U110" i="81"/>
  <c r="U39" i="81" s="1"/>
  <c r="U111" i="81"/>
  <c r="U42" i="81" s="1"/>
  <c r="U112" i="81"/>
  <c r="U37" i="81" s="1"/>
  <c r="U113" i="81"/>
  <c r="U41" i="81" s="1"/>
  <c r="U114" i="81"/>
  <c r="U43" i="81" s="1"/>
  <c r="V110" i="81"/>
  <c r="V39" i="81" s="1"/>
  <c r="V111" i="81"/>
  <c r="V42" i="81" s="1"/>
  <c r="V112" i="81"/>
  <c r="V37" i="81" s="1"/>
  <c r="V113" i="81"/>
  <c r="V41" i="81" s="1"/>
  <c r="V114" i="81"/>
  <c r="V43" i="81" s="1"/>
  <c r="W107" i="82"/>
  <c r="W41" i="82" s="1"/>
  <c r="V107" i="82"/>
  <c r="V41" i="82" s="1"/>
  <c r="U107" i="82"/>
  <c r="U41" i="82" s="1"/>
  <c r="T107" i="82"/>
  <c r="T41" i="82" s="1"/>
  <c r="S107" i="82"/>
  <c r="S41" i="82" s="1"/>
  <c r="R107" i="82"/>
  <c r="R41" i="82" s="1"/>
  <c r="Q107" i="82"/>
  <c r="Q41" i="82" s="1"/>
  <c r="P107" i="82"/>
  <c r="P41" i="82" s="1"/>
  <c r="O107" i="82"/>
  <c r="O41" i="82" s="1"/>
  <c r="N107" i="82"/>
  <c r="N41" i="82" s="1"/>
  <c r="M107" i="82"/>
  <c r="M41" i="82" s="1"/>
  <c r="L107" i="82"/>
  <c r="L41" i="82" s="1"/>
  <c r="K107" i="82"/>
  <c r="K41" i="82" s="1"/>
  <c r="J107" i="82"/>
  <c r="J41" i="82" s="1"/>
  <c r="I107" i="82"/>
  <c r="I41" i="82" s="1"/>
  <c r="H107" i="82"/>
  <c r="H41" i="82" s="1"/>
  <c r="G107" i="82"/>
  <c r="G41" i="82" s="1"/>
  <c r="F107" i="82"/>
  <c r="F41" i="82" s="1"/>
  <c r="E107" i="82"/>
  <c r="E41" i="82" s="1"/>
  <c r="D107" i="82"/>
  <c r="D41" i="82" s="1"/>
  <c r="C107" i="82"/>
  <c r="C41" i="82" s="1"/>
  <c r="W106" i="82"/>
  <c r="W39" i="82" s="1"/>
  <c r="V106" i="82"/>
  <c r="V39" i="82" s="1"/>
  <c r="U106" i="82"/>
  <c r="U39" i="82" s="1"/>
  <c r="T106" i="82"/>
  <c r="T39" i="82" s="1"/>
  <c r="S106" i="82"/>
  <c r="S39" i="82" s="1"/>
  <c r="R106" i="82"/>
  <c r="R39" i="82" s="1"/>
  <c r="Q106" i="82"/>
  <c r="Q39" i="82" s="1"/>
  <c r="P106" i="82"/>
  <c r="P39" i="82" s="1"/>
  <c r="O106" i="82"/>
  <c r="O39" i="82" s="1"/>
  <c r="N106" i="82"/>
  <c r="N39" i="82" s="1"/>
  <c r="M106" i="82"/>
  <c r="M39" i="82" s="1"/>
  <c r="L106" i="82"/>
  <c r="L39" i="82" s="1"/>
  <c r="K106" i="82"/>
  <c r="K39" i="82" s="1"/>
  <c r="J106" i="82"/>
  <c r="J39" i="82" s="1"/>
  <c r="I106" i="82"/>
  <c r="I39" i="82" s="1"/>
  <c r="H106" i="82"/>
  <c r="H39" i="82" s="1"/>
  <c r="G106" i="82"/>
  <c r="G39" i="82" s="1"/>
  <c r="F106" i="82"/>
  <c r="F39" i="82" s="1"/>
  <c r="E106" i="82"/>
  <c r="E39" i="82" s="1"/>
  <c r="D106" i="82"/>
  <c r="D39" i="82" s="1"/>
  <c r="C106" i="82"/>
  <c r="C39" i="82" s="1"/>
  <c r="W105" i="82"/>
  <c r="W35" i="82" s="1"/>
  <c r="V105" i="82"/>
  <c r="V35" i="82" s="1"/>
  <c r="U105" i="82"/>
  <c r="U35" i="82" s="1"/>
  <c r="T105" i="82"/>
  <c r="T35" i="82" s="1"/>
  <c r="S105" i="82"/>
  <c r="S35" i="82" s="1"/>
  <c r="R105" i="82"/>
  <c r="R35" i="82" s="1"/>
  <c r="Q105" i="82"/>
  <c r="Q35" i="82" s="1"/>
  <c r="P105" i="82"/>
  <c r="P35" i="82" s="1"/>
  <c r="O105" i="82"/>
  <c r="O35" i="82" s="1"/>
  <c r="N105" i="82"/>
  <c r="N35" i="82" s="1"/>
  <c r="M105" i="82"/>
  <c r="M35" i="82" s="1"/>
  <c r="L105" i="82"/>
  <c r="L35" i="82" s="1"/>
  <c r="K105" i="82"/>
  <c r="K35" i="82" s="1"/>
  <c r="J105" i="82"/>
  <c r="J35" i="82" s="1"/>
  <c r="I105" i="82"/>
  <c r="I35" i="82" s="1"/>
  <c r="H105" i="82"/>
  <c r="H35" i="82" s="1"/>
  <c r="G105" i="82"/>
  <c r="G35" i="82" s="1"/>
  <c r="F105" i="82"/>
  <c r="F35" i="82" s="1"/>
  <c r="E105" i="82"/>
  <c r="E35" i="82" s="1"/>
  <c r="D105" i="82"/>
  <c r="D35" i="82" s="1"/>
  <c r="C105" i="82"/>
  <c r="C35" i="82" s="1"/>
  <c r="W104" i="82"/>
  <c r="W40" i="82" s="1"/>
  <c r="S104" i="82"/>
  <c r="S40" i="82" s="1"/>
  <c r="R104" i="82"/>
  <c r="R40" i="82" s="1"/>
  <c r="Q104" i="82"/>
  <c r="Q40" i="82" s="1"/>
  <c r="P104" i="82"/>
  <c r="P40" i="82" s="1"/>
  <c r="O104" i="82"/>
  <c r="O40" i="82" s="1"/>
  <c r="N104" i="82"/>
  <c r="N40" i="82" s="1"/>
  <c r="M104" i="82"/>
  <c r="M40" i="82" s="1"/>
  <c r="L104" i="82"/>
  <c r="L40" i="82" s="1"/>
  <c r="K104" i="82"/>
  <c r="K40" i="82" s="1"/>
  <c r="J104" i="82"/>
  <c r="J40" i="82" s="1"/>
  <c r="I104" i="82"/>
  <c r="I40" i="82" s="1"/>
  <c r="H104" i="82"/>
  <c r="H40" i="82" s="1"/>
  <c r="G104" i="82"/>
  <c r="G40" i="82" s="1"/>
  <c r="F104" i="82"/>
  <c r="F40" i="82" s="1"/>
  <c r="E104" i="82"/>
  <c r="E40" i="82" s="1"/>
  <c r="D104" i="82"/>
  <c r="D40" i="82" s="1"/>
  <c r="C104" i="82"/>
  <c r="C40" i="82" s="1"/>
  <c r="W103" i="82"/>
  <c r="W37" i="82" s="1"/>
  <c r="V103" i="82"/>
  <c r="V37" i="82" s="1"/>
  <c r="U103" i="82"/>
  <c r="U37" i="82" s="1"/>
  <c r="T103" i="82"/>
  <c r="T37" i="82" s="1"/>
  <c r="S103" i="82"/>
  <c r="S37" i="82" s="1"/>
  <c r="R103" i="82"/>
  <c r="R37" i="82" s="1"/>
  <c r="Q103" i="82"/>
  <c r="Q37" i="82" s="1"/>
  <c r="P103" i="82"/>
  <c r="P37" i="82" s="1"/>
  <c r="O103" i="82"/>
  <c r="O37" i="82" s="1"/>
  <c r="N103" i="82"/>
  <c r="N37" i="82" s="1"/>
  <c r="M103" i="82"/>
  <c r="M37" i="82" s="1"/>
  <c r="L103" i="82"/>
  <c r="L37" i="82" s="1"/>
  <c r="K103" i="82"/>
  <c r="K37" i="82" s="1"/>
  <c r="J103" i="82"/>
  <c r="J37" i="82" s="1"/>
  <c r="I103" i="82"/>
  <c r="I37" i="82" s="1"/>
  <c r="H103" i="82"/>
  <c r="H37" i="82" s="1"/>
  <c r="G103" i="82"/>
  <c r="G37" i="82" s="1"/>
  <c r="F103" i="82"/>
  <c r="F37" i="82" s="1"/>
  <c r="E103" i="82"/>
  <c r="E37" i="82" s="1"/>
  <c r="D103" i="82"/>
  <c r="D37" i="82" s="1"/>
  <c r="C103" i="82"/>
  <c r="C37" i="82" s="1"/>
  <c r="Y98" i="82"/>
  <c r="Y97" i="82"/>
  <c r="Y96" i="82"/>
  <c r="Y95" i="82"/>
  <c r="Y94" i="82"/>
  <c r="Y93" i="82"/>
  <c r="Y92" i="82"/>
  <c r="Y91" i="82"/>
  <c r="Y90" i="82"/>
  <c r="Y89" i="82"/>
  <c r="Y88" i="82"/>
  <c r="Y87" i="82"/>
  <c r="Y86" i="82"/>
  <c r="Y85" i="82"/>
  <c r="Y84" i="82"/>
  <c r="AA31" i="82"/>
  <c r="M24" i="81"/>
  <c r="W107" i="80"/>
  <c r="W41" i="80" s="1"/>
  <c r="V107" i="80"/>
  <c r="V41" i="80" s="1"/>
  <c r="U107" i="80"/>
  <c r="U41" i="80" s="1"/>
  <c r="T107" i="80"/>
  <c r="T41" i="80" s="1"/>
  <c r="S107" i="80"/>
  <c r="S41" i="80" s="1"/>
  <c r="R107" i="80"/>
  <c r="R41" i="80" s="1"/>
  <c r="Q107" i="80"/>
  <c r="Q41" i="80" s="1"/>
  <c r="P107" i="80"/>
  <c r="P41" i="80" s="1"/>
  <c r="O107" i="80"/>
  <c r="O41" i="80" s="1"/>
  <c r="N107" i="80"/>
  <c r="N41" i="80" s="1"/>
  <c r="M107" i="80"/>
  <c r="M41" i="80" s="1"/>
  <c r="L107" i="80"/>
  <c r="L41" i="80" s="1"/>
  <c r="K107" i="80"/>
  <c r="K41" i="80" s="1"/>
  <c r="J107" i="80"/>
  <c r="J41" i="80" s="1"/>
  <c r="I107" i="80"/>
  <c r="I41" i="80" s="1"/>
  <c r="H107" i="80"/>
  <c r="H41" i="80" s="1"/>
  <c r="G107" i="80"/>
  <c r="G41" i="80" s="1"/>
  <c r="F107" i="80"/>
  <c r="F41" i="80" s="1"/>
  <c r="E107" i="80"/>
  <c r="E41" i="80" s="1"/>
  <c r="D107" i="80"/>
  <c r="D41" i="80" s="1"/>
  <c r="C107" i="80"/>
  <c r="C41" i="80" s="1"/>
  <c r="W106" i="80"/>
  <c r="W39" i="80" s="1"/>
  <c r="V106" i="80"/>
  <c r="V39" i="80" s="1"/>
  <c r="U106" i="80"/>
  <c r="U39" i="80" s="1"/>
  <c r="T106" i="80"/>
  <c r="T39" i="80" s="1"/>
  <c r="S106" i="80"/>
  <c r="S39" i="80" s="1"/>
  <c r="R106" i="80"/>
  <c r="R39" i="80" s="1"/>
  <c r="Q106" i="80"/>
  <c r="Q39" i="80" s="1"/>
  <c r="P106" i="80"/>
  <c r="P39" i="80" s="1"/>
  <c r="O106" i="80"/>
  <c r="O39" i="80" s="1"/>
  <c r="N106" i="80"/>
  <c r="N39" i="80" s="1"/>
  <c r="M106" i="80"/>
  <c r="M39" i="80" s="1"/>
  <c r="L106" i="80"/>
  <c r="L39" i="80" s="1"/>
  <c r="K106" i="80"/>
  <c r="K39" i="80" s="1"/>
  <c r="J106" i="80"/>
  <c r="J39" i="80" s="1"/>
  <c r="I106" i="80"/>
  <c r="I39" i="80" s="1"/>
  <c r="H106" i="80"/>
  <c r="H39" i="80" s="1"/>
  <c r="G106" i="80"/>
  <c r="G39" i="80" s="1"/>
  <c r="F106" i="80"/>
  <c r="F39" i="80" s="1"/>
  <c r="E106" i="80"/>
  <c r="E39" i="80" s="1"/>
  <c r="D106" i="80"/>
  <c r="D39" i="80" s="1"/>
  <c r="C106" i="80"/>
  <c r="C39" i="80" s="1"/>
  <c r="W105" i="80"/>
  <c r="W35" i="80" s="1"/>
  <c r="V105" i="80"/>
  <c r="V35" i="80" s="1"/>
  <c r="U105" i="80"/>
  <c r="U35" i="80" s="1"/>
  <c r="T105" i="80"/>
  <c r="T35" i="80" s="1"/>
  <c r="S105" i="80"/>
  <c r="S35" i="80" s="1"/>
  <c r="R105" i="80"/>
  <c r="R35" i="80" s="1"/>
  <c r="Q105" i="80"/>
  <c r="Q35" i="80" s="1"/>
  <c r="P105" i="80"/>
  <c r="P35" i="80" s="1"/>
  <c r="O105" i="80"/>
  <c r="O35" i="80" s="1"/>
  <c r="N105" i="80"/>
  <c r="N35" i="80" s="1"/>
  <c r="M105" i="80"/>
  <c r="M35" i="80" s="1"/>
  <c r="L105" i="80"/>
  <c r="L35" i="80" s="1"/>
  <c r="K105" i="80"/>
  <c r="K35" i="80" s="1"/>
  <c r="J105" i="80"/>
  <c r="J35" i="80" s="1"/>
  <c r="I105" i="80"/>
  <c r="I35" i="80" s="1"/>
  <c r="H105" i="80"/>
  <c r="H35" i="80" s="1"/>
  <c r="G105" i="80"/>
  <c r="G35" i="80" s="1"/>
  <c r="F105" i="80"/>
  <c r="F35" i="80" s="1"/>
  <c r="E105" i="80"/>
  <c r="E35" i="80" s="1"/>
  <c r="D105" i="80"/>
  <c r="D35" i="80" s="1"/>
  <c r="C105" i="80"/>
  <c r="C35" i="80" s="1"/>
  <c r="W104" i="80"/>
  <c r="W40" i="80" s="1"/>
  <c r="S104" i="80"/>
  <c r="S40" i="80" s="1"/>
  <c r="R104" i="80"/>
  <c r="R40" i="80" s="1"/>
  <c r="Q104" i="80"/>
  <c r="Q40" i="80" s="1"/>
  <c r="P104" i="80"/>
  <c r="P40" i="80" s="1"/>
  <c r="O104" i="80"/>
  <c r="O40" i="80" s="1"/>
  <c r="N104" i="80"/>
  <c r="N40" i="80" s="1"/>
  <c r="M104" i="80"/>
  <c r="M40" i="80" s="1"/>
  <c r="L104" i="80"/>
  <c r="L40" i="80" s="1"/>
  <c r="K104" i="80"/>
  <c r="K40" i="80" s="1"/>
  <c r="J104" i="80"/>
  <c r="J40" i="80" s="1"/>
  <c r="I104" i="80"/>
  <c r="I40" i="80" s="1"/>
  <c r="H104" i="80"/>
  <c r="H40" i="80" s="1"/>
  <c r="G104" i="80"/>
  <c r="G40" i="80" s="1"/>
  <c r="F104" i="80"/>
  <c r="F40" i="80" s="1"/>
  <c r="E104" i="80"/>
  <c r="E40" i="80" s="1"/>
  <c r="D104" i="80"/>
  <c r="D40" i="80" s="1"/>
  <c r="C104" i="80"/>
  <c r="C40" i="80" s="1"/>
  <c r="W103" i="80"/>
  <c r="W37" i="80" s="1"/>
  <c r="V103" i="80"/>
  <c r="V37" i="80" s="1"/>
  <c r="U103" i="80"/>
  <c r="U37" i="80" s="1"/>
  <c r="T103" i="80"/>
  <c r="T37" i="80" s="1"/>
  <c r="S103" i="80"/>
  <c r="S37" i="80" s="1"/>
  <c r="R103" i="80"/>
  <c r="R37" i="80" s="1"/>
  <c r="Q103" i="80"/>
  <c r="Q37" i="80" s="1"/>
  <c r="P103" i="80"/>
  <c r="P37" i="80" s="1"/>
  <c r="O103" i="80"/>
  <c r="O37" i="80" s="1"/>
  <c r="N103" i="80"/>
  <c r="N37" i="80" s="1"/>
  <c r="M103" i="80"/>
  <c r="M37" i="80" s="1"/>
  <c r="L103" i="80"/>
  <c r="L37" i="80" s="1"/>
  <c r="K103" i="80"/>
  <c r="K37" i="80" s="1"/>
  <c r="J103" i="80"/>
  <c r="J37" i="80" s="1"/>
  <c r="I103" i="80"/>
  <c r="I37" i="80" s="1"/>
  <c r="H103" i="80"/>
  <c r="H37" i="80" s="1"/>
  <c r="G103" i="80"/>
  <c r="G37" i="80" s="1"/>
  <c r="F103" i="80"/>
  <c r="F37" i="80" s="1"/>
  <c r="E103" i="80"/>
  <c r="E37" i="80" s="1"/>
  <c r="D103" i="80"/>
  <c r="D37" i="80" s="1"/>
  <c r="C103" i="80"/>
  <c r="C37" i="80" s="1"/>
  <c r="Y98" i="80"/>
  <c r="Y97" i="80"/>
  <c r="Y96" i="80"/>
  <c r="Y95" i="80"/>
  <c r="Y94" i="80"/>
  <c r="Y93" i="80"/>
  <c r="Y92" i="80"/>
  <c r="Y91" i="80"/>
  <c r="Y90" i="80"/>
  <c r="Y89" i="80"/>
  <c r="Y88" i="80"/>
  <c r="Y87" i="80"/>
  <c r="Y86" i="80"/>
  <c r="Y85" i="80"/>
  <c r="Y84" i="80"/>
  <c r="AA31" i="80"/>
  <c r="Y104" i="79"/>
  <c r="W113" i="79"/>
  <c r="W43" i="79" s="1"/>
  <c r="V113" i="79"/>
  <c r="V43" i="79" s="1"/>
  <c r="U113" i="79"/>
  <c r="U43" i="79" s="1"/>
  <c r="T113" i="79"/>
  <c r="T43" i="79" s="1"/>
  <c r="S113" i="79"/>
  <c r="S43" i="79" s="1"/>
  <c r="R113" i="79"/>
  <c r="R43" i="79" s="1"/>
  <c r="Q113" i="79"/>
  <c r="Q43" i="79" s="1"/>
  <c r="P113" i="79"/>
  <c r="P43" i="79" s="1"/>
  <c r="O113" i="79"/>
  <c r="O43" i="79" s="1"/>
  <c r="N113" i="79"/>
  <c r="N43" i="79" s="1"/>
  <c r="M113" i="79"/>
  <c r="M43" i="79" s="1"/>
  <c r="L113" i="79"/>
  <c r="L43" i="79" s="1"/>
  <c r="K113" i="79"/>
  <c r="K43" i="79" s="1"/>
  <c r="J113" i="79"/>
  <c r="J43" i="79" s="1"/>
  <c r="I113" i="79"/>
  <c r="I43" i="79" s="1"/>
  <c r="H113" i="79"/>
  <c r="H43" i="79" s="1"/>
  <c r="G113" i="79"/>
  <c r="G43" i="79" s="1"/>
  <c r="F113" i="79"/>
  <c r="F43" i="79" s="1"/>
  <c r="E113" i="79"/>
  <c r="E43" i="79" s="1"/>
  <c r="D113" i="79"/>
  <c r="D43" i="79" s="1"/>
  <c r="C113" i="79"/>
  <c r="C43" i="79" s="1"/>
  <c r="W112" i="79"/>
  <c r="W41" i="79" s="1"/>
  <c r="V112" i="79"/>
  <c r="V41" i="79" s="1"/>
  <c r="U112" i="79"/>
  <c r="U41" i="79" s="1"/>
  <c r="T112" i="79"/>
  <c r="T41" i="79" s="1"/>
  <c r="S112" i="79"/>
  <c r="S41" i="79" s="1"/>
  <c r="R112" i="79"/>
  <c r="R41" i="79" s="1"/>
  <c r="Q112" i="79"/>
  <c r="Q41" i="79" s="1"/>
  <c r="P112" i="79"/>
  <c r="P41" i="79" s="1"/>
  <c r="O112" i="79"/>
  <c r="O41" i="79" s="1"/>
  <c r="N112" i="79"/>
  <c r="N41" i="79" s="1"/>
  <c r="M112" i="79"/>
  <c r="M41" i="79" s="1"/>
  <c r="L112" i="79"/>
  <c r="L41" i="79" s="1"/>
  <c r="K112" i="79"/>
  <c r="K41" i="79" s="1"/>
  <c r="J112" i="79"/>
  <c r="J41" i="79" s="1"/>
  <c r="I112" i="79"/>
  <c r="I41" i="79" s="1"/>
  <c r="H112" i="79"/>
  <c r="H41" i="79" s="1"/>
  <c r="G112" i="79"/>
  <c r="G41" i="79" s="1"/>
  <c r="F112" i="79"/>
  <c r="F41" i="79" s="1"/>
  <c r="E112" i="79"/>
  <c r="E41" i="79" s="1"/>
  <c r="D112" i="79"/>
  <c r="D41" i="79" s="1"/>
  <c r="C112" i="79"/>
  <c r="C41" i="79" s="1"/>
  <c r="W111" i="79"/>
  <c r="W37" i="79" s="1"/>
  <c r="V111" i="79"/>
  <c r="V37" i="79" s="1"/>
  <c r="U111" i="79"/>
  <c r="U37" i="79" s="1"/>
  <c r="T111" i="79"/>
  <c r="T37" i="79" s="1"/>
  <c r="S111" i="79"/>
  <c r="S37" i="79" s="1"/>
  <c r="R111" i="79"/>
  <c r="R37" i="79" s="1"/>
  <c r="Q111" i="79"/>
  <c r="Q37" i="79" s="1"/>
  <c r="P111" i="79"/>
  <c r="P37" i="79" s="1"/>
  <c r="O111" i="79"/>
  <c r="O37" i="79" s="1"/>
  <c r="N111" i="79"/>
  <c r="N37" i="79" s="1"/>
  <c r="M111" i="79"/>
  <c r="M37" i="79" s="1"/>
  <c r="L111" i="79"/>
  <c r="L37" i="79" s="1"/>
  <c r="K111" i="79"/>
  <c r="K37" i="79" s="1"/>
  <c r="J111" i="79"/>
  <c r="J37" i="79" s="1"/>
  <c r="I111" i="79"/>
  <c r="I37" i="79" s="1"/>
  <c r="H111" i="79"/>
  <c r="H37" i="79" s="1"/>
  <c r="G111" i="79"/>
  <c r="G37" i="79" s="1"/>
  <c r="F111" i="79"/>
  <c r="F37" i="79" s="1"/>
  <c r="E111" i="79"/>
  <c r="E37" i="79" s="1"/>
  <c r="D111" i="79"/>
  <c r="D37" i="79" s="1"/>
  <c r="C111" i="79"/>
  <c r="C37" i="79" s="1"/>
  <c r="W110" i="79"/>
  <c r="W42" i="79" s="1"/>
  <c r="V110" i="79"/>
  <c r="V42" i="79" s="1"/>
  <c r="U110" i="79"/>
  <c r="U42" i="79" s="1"/>
  <c r="T110" i="79"/>
  <c r="T42" i="79" s="1"/>
  <c r="S110" i="79"/>
  <c r="S42" i="79" s="1"/>
  <c r="R110" i="79"/>
  <c r="R42" i="79" s="1"/>
  <c r="Q110" i="79"/>
  <c r="Q42" i="79" s="1"/>
  <c r="P110" i="79"/>
  <c r="P42" i="79" s="1"/>
  <c r="O110" i="79"/>
  <c r="O42" i="79" s="1"/>
  <c r="N110" i="79"/>
  <c r="N42" i="79" s="1"/>
  <c r="M110" i="79"/>
  <c r="M42" i="79" s="1"/>
  <c r="L110" i="79"/>
  <c r="L42" i="79" s="1"/>
  <c r="K110" i="79"/>
  <c r="K42" i="79" s="1"/>
  <c r="J110" i="79"/>
  <c r="J42" i="79" s="1"/>
  <c r="I110" i="79"/>
  <c r="I42" i="79" s="1"/>
  <c r="H110" i="79"/>
  <c r="H42" i="79" s="1"/>
  <c r="G110" i="79"/>
  <c r="G42" i="79" s="1"/>
  <c r="F110" i="79"/>
  <c r="F42" i="79" s="1"/>
  <c r="E110" i="79"/>
  <c r="E42" i="79" s="1"/>
  <c r="D110" i="79"/>
  <c r="D42" i="79" s="1"/>
  <c r="C110" i="79"/>
  <c r="C42" i="79" s="1"/>
  <c r="Y109" i="79"/>
  <c r="W109" i="79"/>
  <c r="W39" i="79" s="1"/>
  <c r="V109" i="79"/>
  <c r="V39" i="79" s="1"/>
  <c r="U109" i="79"/>
  <c r="U39" i="79" s="1"/>
  <c r="T109" i="79"/>
  <c r="S109" i="79"/>
  <c r="S39" i="79" s="1"/>
  <c r="R109" i="79"/>
  <c r="R39" i="79" s="1"/>
  <c r="Q109" i="79"/>
  <c r="Q39" i="79" s="1"/>
  <c r="P109" i="79"/>
  <c r="P39" i="79" s="1"/>
  <c r="O109" i="79"/>
  <c r="O39" i="79" s="1"/>
  <c r="N109" i="79"/>
  <c r="N39" i="79" s="1"/>
  <c r="M109" i="79"/>
  <c r="M39" i="79" s="1"/>
  <c r="L109" i="79"/>
  <c r="L39" i="79" s="1"/>
  <c r="K109" i="79"/>
  <c r="K39" i="79" s="1"/>
  <c r="J109" i="79"/>
  <c r="J39" i="79" s="1"/>
  <c r="I109" i="79"/>
  <c r="I39" i="79" s="1"/>
  <c r="H109" i="79"/>
  <c r="H39" i="79" s="1"/>
  <c r="G109" i="79"/>
  <c r="G39" i="79" s="1"/>
  <c r="F109" i="79"/>
  <c r="F39" i="79" s="1"/>
  <c r="E109" i="79"/>
  <c r="E39" i="79" s="1"/>
  <c r="D109" i="79"/>
  <c r="D39" i="79" s="1"/>
  <c r="C109" i="79"/>
  <c r="C39" i="79" s="1"/>
  <c r="Y103" i="79"/>
  <c r="Y102" i="79"/>
  <c r="Y101" i="79"/>
  <c r="Y100" i="79"/>
  <c r="Y99" i="79"/>
  <c r="Y98" i="79"/>
  <c r="Y97" i="79"/>
  <c r="Y96" i="79"/>
  <c r="Y95" i="79"/>
  <c r="Y94" i="79"/>
  <c r="Y93" i="79"/>
  <c r="Y92" i="79"/>
  <c r="Y91" i="79"/>
  <c r="Y90" i="79"/>
  <c r="Y89" i="79"/>
  <c r="Y88" i="79"/>
  <c r="Y87" i="79"/>
  <c r="Y86" i="79"/>
  <c r="Y85" i="79"/>
  <c r="M83" i="79"/>
  <c r="AA75" i="79"/>
  <c r="T39" i="79"/>
  <c r="M36" i="79"/>
  <c r="M24" i="79"/>
  <c r="G40" i="85" l="1"/>
  <c r="S38" i="85"/>
  <c r="K40" i="85"/>
  <c r="L40" i="85"/>
  <c r="L38" i="85"/>
  <c r="C38" i="85"/>
  <c r="D40" i="85"/>
  <c r="D38" i="85"/>
  <c r="H40" i="85"/>
  <c r="K38" i="85"/>
  <c r="P38" i="85"/>
  <c r="T40" i="85"/>
  <c r="T38" i="85"/>
  <c r="S40" i="85"/>
  <c r="O38" i="85"/>
  <c r="O40" i="85"/>
  <c r="C40" i="85"/>
  <c r="G38" i="85"/>
  <c r="F40" i="85"/>
  <c r="F38" i="85"/>
  <c r="N40" i="85"/>
  <c r="N38" i="85"/>
  <c r="M40" i="85"/>
  <c r="M38" i="85"/>
  <c r="Q40" i="85"/>
  <c r="Q38" i="85"/>
  <c r="R40" i="85"/>
  <c r="R38" i="85"/>
  <c r="I40" i="85"/>
  <c r="I38" i="85"/>
  <c r="J40" i="85"/>
  <c r="J38" i="85"/>
  <c r="E40" i="85"/>
  <c r="E38" i="85"/>
  <c r="U40" i="85"/>
  <c r="U38" i="85"/>
  <c r="V40" i="85"/>
  <c r="V38" i="85"/>
  <c r="H38" i="85"/>
  <c r="P40" i="85"/>
  <c r="H38" i="84"/>
  <c r="N36" i="84"/>
  <c r="S36" i="84"/>
  <c r="E38" i="84"/>
  <c r="C36" i="84"/>
  <c r="W36" i="84"/>
  <c r="F38" i="84"/>
  <c r="N38" i="84"/>
  <c r="G36" i="84"/>
  <c r="P38" i="84"/>
  <c r="F36" i="84"/>
  <c r="K36" i="84"/>
  <c r="E36" i="84"/>
  <c r="M36" i="84"/>
  <c r="O36" i="84"/>
  <c r="P36" i="84"/>
  <c r="H36" i="84"/>
  <c r="I36" i="84"/>
  <c r="I38" i="84"/>
  <c r="Q36" i="84"/>
  <c r="Q38" i="84"/>
  <c r="J36" i="84"/>
  <c r="J38" i="84"/>
  <c r="R36" i="84"/>
  <c r="R38" i="84"/>
  <c r="L36" i="84"/>
  <c r="M38" i="84"/>
  <c r="W38" i="84"/>
  <c r="D36" i="84"/>
  <c r="G38" i="84"/>
  <c r="O38" i="84"/>
  <c r="C38" i="84"/>
  <c r="K38" i="84"/>
  <c r="S38" i="84"/>
  <c r="D38" i="84"/>
  <c r="L38" i="84"/>
  <c r="R40" i="83"/>
  <c r="I40" i="83"/>
  <c r="Q40" i="83"/>
  <c r="J40" i="83"/>
  <c r="P38" i="83"/>
  <c r="P40" i="83"/>
  <c r="H40" i="83"/>
  <c r="H38" i="83"/>
  <c r="L40" i="83"/>
  <c r="T40" i="83"/>
  <c r="D40" i="83"/>
  <c r="I38" i="83"/>
  <c r="Q38" i="83"/>
  <c r="C40" i="83"/>
  <c r="C38" i="83"/>
  <c r="S40" i="83"/>
  <c r="S38" i="83"/>
  <c r="E40" i="83"/>
  <c r="E38" i="83"/>
  <c r="U40" i="83"/>
  <c r="U38" i="83"/>
  <c r="F40" i="83"/>
  <c r="F38" i="83"/>
  <c r="N40" i="83"/>
  <c r="N38" i="83"/>
  <c r="V40" i="83"/>
  <c r="V38" i="83"/>
  <c r="G40" i="83"/>
  <c r="G38" i="83"/>
  <c r="O40" i="83"/>
  <c r="O38" i="83"/>
  <c r="K40" i="83"/>
  <c r="K38" i="83"/>
  <c r="M40" i="83"/>
  <c r="M38" i="83"/>
  <c r="J38" i="83"/>
  <c r="R38" i="83"/>
  <c r="D38" i="83"/>
  <c r="L38" i="83"/>
  <c r="T38" i="83"/>
  <c r="I36" i="82"/>
  <c r="Q36" i="82"/>
  <c r="J36" i="82"/>
  <c r="R36" i="82"/>
  <c r="F38" i="82"/>
  <c r="H36" i="82"/>
  <c r="P36" i="82"/>
  <c r="I38" i="82"/>
  <c r="Q38" i="82"/>
  <c r="N38" i="82"/>
  <c r="C36" i="82"/>
  <c r="C38" i="82"/>
  <c r="K36" i="82"/>
  <c r="K38" i="82"/>
  <c r="S36" i="82"/>
  <c r="S38" i="82"/>
  <c r="H38" i="82"/>
  <c r="D36" i="82"/>
  <c r="D38" i="82"/>
  <c r="L36" i="82"/>
  <c r="L38" i="82"/>
  <c r="E36" i="82"/>
  <c r="E38" i="82"/>
  <c r="G36" i="82"/>
  <c r="G38" i="82"/>
  <c r="O36" i="82"/>
  <c r="O38" i="82"/>
  <c r="W36" i="82"/>
  <c r="W38" i="82"/>
  <c r="M36" i="82"/>
  <c r="M38" i="82"/>
  <c r="P38" i="82"/>
  <c r="F36" i="82"/>
  <c r="N36" i="82"/>
  <c r="J38" i="82"/>
  <c r="R38" i="82"/>
  <c r="F40" i="81"/>
  <c r="L36" i="80"/>
  <c r="H40" i="81"/>
  <c r="P40" i="81"/>
  <c r="V38" i="81"/>
  <c r="J38" i="81"/>
  <c r="G40" i="81"/>
  <c r="O40" i="81"/>
  <c r="N40" i="81"/>
  <c r="N38" i="81"/>
  <c r="G40" i="79"/>
  <c r="J40" i="81"/>
  <c r="R40" i="81"/>
  <c r="V40" i="81"/>
  <c r="H38" i="79"/>
  <c r="F38" i="81"/>
  <c r="R38" i="81"/>
  <c r="E38" i="81"/>
  <c r="E40" i="81"/>
  <c r="M40" i="81"/>
  <c r="M38" i="81"/>
  <c r="U40" i="81"/>
  <c r="U38" i="81"/>
  <c r="Q40" i="81"/>
  <c r="I40" i="81"/>
  <c r="C40" i="81"/>
  <c r="C38" i="81"/>
  <c r="K40" i="81"/>
  <c r="K38" i="81"/>
  <c r="S40" i="81"/>
  <c r="S38" i="81"/>
  <c r="D40" i="81"/>
  <c r="D38" i="81"/>
  <c r="L40" i="81"/>
  <c r="L38" i="81"/>
  <c r="T40" i="81"/>
  <c r="T38" i="81"/>
  <c r="G38" i="81"/>
  <c r="O38" i="81"/>
  <c r="C38" i="80"/>
  <c r="K38" i="80"/>
  <c r="H38" i="81"/>
  <c r="P38" i="81"/>
  <c r="O40" i="79"/>
  <c r="I38" i="81"/>
  <c r="Q38" i="81"/>
  <c r="L40" i="79"/>
  <c r="I36" i="80"/>
  <c r="Q36" i="80"/>
  <c r="J40" i="79"/>
  <c r="S40" i="79"/>
  <c r="E38" i="79"/>
  <c r="D40" i="79"/>
  <c r="C38" i="79"/>
  <c r="M38" i="79"/>
  <c r="F36" i="80"/>
  <c r="P40" i="79"/>
  <c r="P38" i="79"/>
  <c r="L38" i="80"/>
  <c r="R40" i="79"/>
  <c r="T40" i="79"/>
  <c r="M36" i="80"/>
  <c r="U40" i="79"/>
  <c r="W40" i="79"/>
  <c r="E40" i="79"/>
  <c r="N40" i="79"/>
  <c r="V40" i="79"/>
  <c r="N36" i="80"/>
  <c r="D36" i="80"/>
  <c r="S36" i="80"/>
  <c r="K40" i="79"/>
  <c r="F38" i="79"/>
  <c r="F40" i="79"/>
  <c r="I40" i="79"/>
  <c r="I38" i="79"/>
  <c r="Q40" i="79"/>
  <c r="Q38" i="79"/>
  <c r="O38" i="79"/>
  <c r="V38" i="79"/>
  <c r="D38" i="80"/>
  <c r="P66" i="80"/>
  <c r="T38" i="79"/>
  <c r="W38" i="79"/>
  <c r="H40" i="79"/>
  <c r="G38" i="79"/>
  <c r="M40" i="79"/>
  <c r="C36" i="80"/>
  <c r="K36" i="80"/>
  <c r="G36" i="80"/>
  <c r="G38" i="80"/>
  <c r="W36" i="80"/>
  <c r="W38" i="80"/>
  <c r="R36" i="80"/>
  <c r="R38" i="80"/>
  <c r="O36" i="80"/>
  <c r="O38" i="80"/>
  <c r="J36" i="80"/>
  <c r="J38" i="80"/>
  <c r="E36" i="80"/>
  <c r="H36" i="80"/>
  <c r="H38" i="80"/>
  <c r="P36" i="80"/>
  <c r="P38" i="80"/>
  <c r="S38" i="80"/>
  <c r="F38" i="80"/>
  <c r="N38" i="80"/>
  <c r="I38" i="80"/>
  <c r="Q38" i="80"/>
  <c r="E38" i="80"/>
  <c r="M38" i="80"/>
  <c r="P68" i="79"/>
  <c r="J38" i="79"/>
  <c r="S38" i="79"/>
  <c r="R38" i="79"/>
  <c r="K38" i="79"/>
  <c r="D38" i="79"/>
  <c r="L38" i="79"/>
  <c r="U38" i="79"/>
  <c r="C40" i="79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84" i="78"/>
  <c r="W107" i="78" l="1"/>
  <c r="W41" i="78" s="1"/>
  <c r="V107" i="78"/>
  <c r="V41" i="78" s="1"/>
  <c r="U107" i="78"/>
  <c r="U41" i="78" s="1"/>
  <c r="T107" i="78"/>
  <c r="T41" i="78" s="1"/>
  <c r="S107" i="78"/>
  <c r="S41" i="78" s="1"/>
  <c r="R107" i="78"/>
  <c r="R41" i="78" s="1"/>
  <c r="Q107" i="78"/>
  <c r="Q41" i="78" s="1"/>
  <c r="P107" i="78"/>
  <c r="P41" i="78" s="1"/>
  <c r="O107" i="78"/>
  <c r="O41" i="78" s="1"/>
  <c r="N107" i="78"/>
  <c r="N41" i="78" s="1"/>
  <c r="M107" i="78"/>
  <c r="M41" i="78" s="1"/>
  <c r="L107" i="78"/>
  <c r="L41" i="78" s="1"/>
  <c r="K107" i="78"/>
  <c r="K41" i="78" s="1"/>
  <c r="J107" i="78"/>
  <c r="J41" i="78" s="1"/>
  <c r="I107" i="78"/>
  <c r="I41" i="78" s="1"/>
  <c r="H107" i="78"/>
  <c r="H41" i="78" s="1"/>
  <c r="G107" i="78"/>
  <c r="G41" i="78" s="1"/>
  <c r="F107" i="78"/>
  <c r="F41" i="78" s="1"/>
  <c r="E107" i="78"/>
  <c r="E41" i="78" s="1"/>
  <c r="D107" i="78"/>
  <c r="D41" i="78" s="1"/>
  <c r="C107" i="78"/>
  <c r="C41" i="78" s="1"/>
  <c r="W106" i="78"/>
  <c r="W39" i="78" s="1"/>
  <c r="V106" i="78"/>
  <c r="V39" i="78" s="1"/>
  <c r="U106" i="78"/>
  <c r="U39" i="78" s="1"/>
  <c r="T106" i="78"/>
  <c r="T39" i="78" s="1"/>
  <c r="S106" i="78"/>
  <c r="S39" i="78" s="1"/>
  <c r="R106" i="78"/>
  <c r="R39" i="78" s="1"/>
  <c r="Q106" i="78"/>
  <c r="Q39" i="78" s="1"/>
  <c r="P106" i="78"/>
  <c r="P39" i="78" s="1"/>
  <c r="O106" i="78"/>
  <c r="O39" i="78" s="1"/>
  <c r="N106" i="78"/>
  <c r="N39" i="78" s="1"/>
  <c r="M106" i="78"/>
  <c r="M39" i="78" s="1"/>
  <c r="L106" i="78"/>
  <c r="L39" i="78" s="1"/>
  <c r="K106" i="78"/>
  <c r="K39" i="78" s="1"/>
  <c r="J106" i="78"/>
  <c r="J39" i="78" s="1"/>
  <c r="I106" i="78"/>
  <c r="I39" i="78" s="1"/>
  <c r="H106" i="78"/>
  <c r="H39" i="78" s="1"/>
  <c r="G106" i="78"/>
  <c r="G39" i="78" s="1"/>
  <c r="F106" i="78"/>
  <c r="F39" i="78" s="1"/>
  <c r="E106" i="78"/>
  <c r="E39" i="78" s="1"/>
  <c r="D106" i="78"/>
  <c r="D39" i="78" s="1"/>
  <c r="C106" i="78"/>
  <c r="C39" i="78" s="1"/>
  <c r="W105" i="78"/>
  <c r="W35" i="78" s="1"/>
  <c r="V105" i="78"/>
  <c r="V35" i="78" s="1"/>
  <c r="U105" i="78"/>
  <c r="U35" i="78" s="1"/>
  <c r="T105" i="78"/>
  <c r="T35" i="78" s="1"/>
  <c r="S105" i="78"/>
  <c r="S35" i="78" s="1"/>
  <c r="R105" i="78"/>
  <c r="R35" i="78" s="1"/>
  <c r="Q105" i="78"/>
  <c r="Q35" i="78" s="1"/>
  <c r="P105" i="78"/>
  <c r="P35" i="78" s="1"/>
  <c r="O105" i="78"/>
  <c r="O35" i="78" s="1"/>
  <c r="N105" i="78"/>
  <c r="N35" i="78" s="1"/>
  <c r="M105" i="78"/>
  <c r="M35" i="78" s="1"/>
  <c r="L105" i="78"/>
  <c r="L35" i="78" s="1"/>
  <c r="K105" i="78"/>
  <c r="K35" i="78" s="1"/>
  <c r="J105" i="78"/>
  <c r="J35" i="78" s="1"/>
  <c r="I105" i="78"/>
  <c r="I35" i="78" s="1"/>
  <c r="H105" i="78"/>
  <c r="H35" i="78" s="1"/>
  <c r="G105" i="78"/>
  <c r="G35" i="78" s="1"/>
  <c r="F105" i="78"/>
  <c r="F35" i="78" s="1"/>
  <c r="E105" i="78"/>
  <c r="E35" i="78" s="1"/>
  <c r="D105" i="78"/>
  <c r="D35" i="78" s="1"/>
  <c r="C105" i="78"/>
  <c r="C35" i="78" s="1"/>
  <c r="W104" i="78"/>
  <c r="W40" i="78" s="1"/>
  <c r="S104" i="78"/>
  <c r="S40" i="78" s="1"/>
  <c r="R104" i="78"/>
  <c r="R40" i="78" s="1"/>
  <c r="Q104" i="78"/>
  <c r="Q40" i="78" s="1"/>
  <c r="P104" i="78"/>
  <c r="P40" i="78" s="1"/>
  <c r="O104" i="78"/>
  <c r="O40" i="78" s="1"/>
  <c r="N104" i="78"/>
  <c r="N40" i="78" s="1"/>
  <c r="M104" i="78"/>
  <c r="M40" i="78" s="1"/>
  <c r="L104" i="78"/>
  <c r="L40" i="78" s="1"/>
  <c r="K104" i="78"/>
  <c r="K40" i="78" s="1"/>
  <c r="J104" i="78"/>
  <c r="J40" i="78" s="1"/>
  <c r="I104" i="78"/>
  <c r="I40" i="78" s="1"/>
  <c r="H104" i="78"/>
  <c r="H40" i="78" s="1"/>
  <c r="G104" i="78"/>
  <c r="G40" i="78" s="1"/>
  <c r="F104" i="78"/>
  <c r="F40" i="78" s="1"/>
  <c r="E104" i="78"/>
  <c r="E40" i="78" s="1"/>
  <c r="D104" i="78"/>
  <c r="D40" i="78" s="1"/>
  <c r="C104" i="78"/>
  <c r="C40" i="78" s="1"/>
  <c r="W103" i="78"/>
  <c r="W37" i="78" s="1"/>
  <c r="V103" i="78"/>
  <c r="V37" i="78" s="1"/>
  <c r="U103" i="78"/>
  <c r="U37" i="78" s="1"/>
  <c r="T103" i="78"/>
  <c r="T37" i="78" s="1"/>
  <c r="S103" i="78"/>
  <c r="S37" i="78" s="1"/>
  <c r="R103" i="78"/>
  <c r="R37" i="78" s="1"/>
  <c r="Q103" i="78"/>
  <c r="Q37" i="78" s="1"/>
  <c r="P103" i="78"/>
  <c r="P37" i="78" s="1"/>
  <c r="O103" i="78"/>
  <c r="O37" i="78" s="1"/>
  <c r="N103" i="78"/>
  <c r="N37" i="78" s="1"/>
  <c r="M103" i="78"/>
  <c r="M37" i="78" s="1"/>
  <c r="L103" i="78"/>
  <c r="L37" i="78" s="1"/>
  <c r="K103" i="78"/>
  <c r="K37" i="78" s="1"/>
  <c r="J103" i="78"/>
  <c r="J37" i="78" s="1"/>
  <c r="I103" i="78"/>
  <c r="I37" i="78" s="1"/>
  <c r="H103" i="78"/>
  <c r="H37" i="78" s="1"/>
  <c r="G103" i="78"/>
  <c r="G37" i="78" s="1"/>
  <c r="F103" i="78"/>
  <c r="F37" i="78" s="1"/>
  <c r="E103" i="78"/>
  <c r="E37" i="78" s="1"/>
  <c r="D103" i="78"/>
  <c r="D37" i="78" s="1"/>
  <c r="C103" i="78"/>
  <c r="C37" i="78" s="1"/>
  <c r="P66" i="78"/>
  <c r="AA31" i="78"/>
  <c r="L38" i="78" l="1"/>
  <c r="F36" i="78"/>
  <c r="G36" i="78"/>
  <c r="N38" i="78"/>
  <c r="P38" i="78"/>
  <c r="W36" i="78"/>
  <c r="J38" i="78"/>
  <c r="K38" i="78"/>
  <c r="C38" i="78"/>
  <c r="S38" i="78"/>
  <c r="S36" i="78"/>
  <c r="R38" i="78"/>
  <c r="R36" i="78"/>
  <c r="O36" i="78"/>
  <c r="P36" i="78"/>
  <c r="L36" i="78"/>
  <c r="K36" i="78"/>
  <c r="J36" i="78"/>
  <c r="H38" i="78"/>
  <c r="H36" i="78"/>
  <c r="D38" i="78"/>
  <c r="D36" i="78"/>
  <c r="C36" i="78"/>
  <c r="I36" i="78"/>
  <c r="I38" i="78"/>
  <c r="M36" i="78"/>
  <c r="M38" i="78"/>
  <c r="Q36" i="78"/>
  <c r="Q38" i="78"/>
  <c r="E38" i="78"/>
  <c r="E36" i="78"/>
  <c r="W38" i="78"/>
  <c r="F38" i="78"/>
  <c r="N36" i="78"/>
  <c r="G38" i="78"/>
  <c r="O38" i="78"/>
  <c r="W113" i="77"/>
  <c r="W43" i="77" s="1"/>
  <c r="V113" i="77"/>
  <c r="V43" i="77" s="1"/>
  <c r="U113" i="77"/>
  <c r="U43" i="77" s="1"/>
  <c r="T113" i="77"/>
  <c r="T43" i="77" s="1"/>
  <c r="S113" i="77"/>
  <c r="S43" i="77" s="1"/>
  <c r="R113" i="77"/>
  <c r="R43" i="77" s="1"/>
  <c r="Q113" i="77"/>
  <c r="Q43" i="77" s="1"/>
  <c r="P113" i="77"/>
  <c r="P43" i="77" s="1"/>
  <c r="O113" i="77"/>
  <c r="O43" i="77" s="1"/>
  <c r="N113" i="77"/>
  <c r="N43" i="77" s="1"/>
  <c r="M113" i="77"/>
  <c r="M43" i="77" s="1"/>
  <c r="L113" i="77"/>
  <c r="L43" i="77" s="1"/>
  <c r="K113" i="77"/>
  <c r="K43" i="77" s="1"/>
  <c r="J113" i="77"/>
  <c r="J43" i="77" s="1"/>
  <c r="I113" i="77"/>
  <c r="I43" i="77" s="1"/>
  <c r="H113" i="77"/>
  <c r="H43" i="77" s="1"/>
  <c r="G113" i="77"/>
  <c r="G43" i="77" s="1"/>
  <c r="F113" i="77"/>
  <c r="F43" i="77" s="1"/>
  <c r="E113" i="77"/>
  <c r="E43" i="77" s="1"/>
  <c r="D113" i="77"/>
  <c r="D43" i="77" s="1"/>
  <c r="C113" i="77"/>
  <c r="C43" i="77" s="1"/>
  <c r="W112" i="77"/>
  <c r="W41" i="77" s="1"/>
  <c r="V112" i="77"/>
  <c r="V41" i="77" s="1"/>
  <c r="U112" i="77"/>
  <c r="U41" i="77" s="1"/>
  <c r="T112" i="77"/>
  <c r="T41" i="77" s="1"/>
  <c r="S112" i="77"/>
  <c r="S41" i="77" s="1"/>
  <c r="R112" i="77"/>
  <c r="R41" i="77" s="1"/>
  <c r="Q112" i="77"/>
  <c r="Q41" i="77" s="1"/>
  <c r="P112" i="77"/>
  <c r="P41" i="77" s="1"/>
  <c r="O112" i="77"/>
  <c r="O41" i="77" s="1"/>
  <c r="N112" i="77"/>
  <c r="N41" i="77" s="1"/>
  <c r="M112" i="77"/>
  <c r="M41" i="77" s="1"/>
  <c r="L112" i="77"/>
  <c r="L41" i="77" s="1"/>
  <c r="K112" i="77"/>
  <c r="K41" i="77" s="1"/>
  <c r="J112" i="77"/>
  <c r="J41" i="77" s="1"/>
  <c r="I112" i="77"/>
  <c r="I41" i="77" s="1"/>
  <c r="H112" i="77"/>
  <c r="H41" i="77" s="1"/>
  <c r="G112" i="77"/>
  <c r="G41" i="77" s="1"/>
  <c r="F112" i="77"/>
  <c r="F41" i="77" s="1"/>
  <c r="E112" i="77"/>
  <c r="E41" i="77" s="1"/>
  <c r="D112" i="77"/>
  <c r="D41" i="77" s="1"/>
  <c r="C112" i="77"/>
  <c r="C41" i="77" s="1"/>
  <c r="W111" i="77"/>
  <c r="W37" i="77" s="1"/>
  <c r="V111" i="77"/>
  <c r="V37" i="77" s="1"/>
  <c r="U111" i="77"/>
  <c r="U37" i="77" s="1"/>
  <c r="T111" i="77"/>
  <c r="T37" i="77" s="1"/>
  <c r="S111" i="77"/>
  <c r="S37" i="77" s="1"/>
  <c r="R111" i="77"/>
  <c r="R37" i="77" s="1"/>
  <c r="Q111" i="77"/>
  <c r="Q37" i="77" s="1"/>
  <c r="P111" i="77"/>
  <c r="P37" i="77" s="1"/>
  <c r="O111" i="77"/>
  <c r="O37" i="77" s="1"/>
  <c r="N111" i="77"/>
  <c r="N37" i="77" s="1"/>
  <c r="M111" i="77"/>
  <c r="M37" i="77" s="1"/>
  <c r="L111" i="77"/>
  <c r="L37" i="77" s="1"/>
  <c r="K111" i="77"/>
  <c r="K37" i="77" s="1"/>
  <c r="J111" i="77"/>
  <c r="J37" i="77" s="1"/>
  <c r="I111" i="77"/>
  <c r="I37" i="77" s="1"/>
  <c r="H111" i="77"/>
  <c r="H37" i="77" s="1"/>
  <c r="G111" i="77"/>
  <c r="G37" i="77" s="1"/>
  <c r="F111" i="77"/>
  <c r="F37" i="77" s="1"/>
  <c r="E111" i="77"/>
  <c r="E37" i="77" s="1"/>
  <c r="D111" i="77"/>
  <c r="D37" i="77" s="1"/>
  <c r="C111" i="77"/>
  <c r="C37" i="77" s="1"/>
  <c r="W110" i="77"/>
  <c r="W42" i="77" s="1"/>
  <c r="V110" i="77"/>
  <c r="V42" i="77" s="1"/>
  <c r="U110" i="77"/>
  <c r="U42" i="77" s="1"/>
  <c r="T110" i="77"/>
  <c r="T42" i="77" s="1"/>
  <c r="S110" i="77"/>
  <c r="S42" i="77" s="1"/>
  <c r="R110" i="77"/>
  <c r="R42" i="77" s="1"/>
  <c r="Q110" i="77"/>
  <c r="Q42" i="77" s="1"/>
  <c r="P110" i="77"/>
  <c r="P42" i="77" s="1"/>
  <c r="O110" i="77"/>
  <c r="O42" i="77" s="1"/>
  <c r="N110" i="77"/>
  <c r="N42" i="77" s="1"/>
  <c r="M110" i="77"/>
  <c r="M42" i="77" s="1"/>
  <c r="L110" i="77"/>
  <c r="L42" i="77" s="1"/>
  <c r="K110" i="77"/>
  <c r="K42" i="77" s="1"/>
  <c r="J110" i="77"/>
  <c r="J42" i="77" s="1"/>
  <c r="I110" i="77"/>
  <c r="I42" i="77" s="1"/>
  <c r="H110" i="77"/>
  <c r="H42" i="77" s="1"/>
  <c r="G110" i="77"/>
  <c r="G42" i="77" s="1"/>
  <c r="F110" i="77"/>
  <c r="F42" i="77" s="1"/>
  <c r="E110" i="77"/>
  <c r="E42" i="77" s="1"/>
  <c r="D110" i="77"/>
  <c r="D42" i="77" s="1"/>
  <c r="C110" i="77"/>
  <c r="C42" i="77" s="1"/>
  <c r="Y109" i="77"/>
  <c r="W109" i="77"/>
  <c r="W39" i="77" s="1"/>
  <c r="V109" i="77"/>
  <c r="V39" i="77" s="1"/>
  <c r="U109" i="77"/>
  <c r="U39" i="77" s="1"/>
  <c r="T109" i="77"/>
  <c r="S109" i="77"/>
  <c r="S39" i="77" s="1"/>
  <c r="R109" i="77"/>
  <c r="R39" i="77" s="1"/>
  <c r="Q109" i="77"/>
  <c r="Q39" i="77" s="1"/>
  <c r="P109" i="77"/>
  <c r="P39" i="77" s="1"/>
  <c r="O109" i="77"/>
  <c r="O39" i="77" s="1"/>
  <c r="N109" i="77"/>
  <c r="N39" i="77" s="1"/>
  <c r="M109" i="77"/>
  <c r="M39" i="77" s="1"/>
  <c r="L109" i="77"/>
  <c r="L39" i="77" s="1"/>
  <c r="K109" i="77"/>
  <c r="K39" i="77" s="1"/>
  <c r="J109" i="77"/>
  <c r="J39" i="77" s="1"/>
  <c r="I109" i="77"/>
  <c r="I39" i="77" s="1"/>
  <c r="H109" i="77"/>
  <c r="H39" i="77" s="1"/>
  <c r="G109" i="77"/>
  <c r="G39" i="77" s="1"/>
  <c r="F109" i="77"/>
  <c r="F39" i="77" s="1"/>
  <c r="E109" i="77"/>
  <c r="E39" i="77" s="1"/>
  <c r="D109" i="77"/>
  <c r="D39" i="77" s="1"/>
  <c r="C109" i="77"/>
  <c r="C39" i="77" s="1"/>
  <c r="Y103" i="77"/>
  <c r="Y102" i="77"/>
  <c r="Y101" i="77"/>
  <c r="Y100" i="77"/>
  <c r="Y99" i="77"/>
  <c r="Y98" i="77"/>
  <c r="Y97" i="77"/>
  <c r="Y96" i="77"/>
  <c r="Y95" i="77"/>
  <c r="Y94" i="77"/>
  <c r="Y93" i="77"/>
  <c r="Y92" i="77"/>
  <c r="Y91" i="77"/>
  <c r="Y90" i="77"/>
  <c r="Y89" i="77"/>
  <c r="Y88" i="77"/>
  <c r="Y87" i="77"/>
  <c r="Y86" i="77"/>
  <c r="Y85" i="77"/>
  <c r="M83" i="77"/>
  <c r="AA75" i="77"/>
  <c r="T39" i="77"/>
  <c r="M36" i="77"/>
  <c r="M24" i="77"/>
  <c r="Y99" i="76"/>
  <c r="Y100" i="76"/>
  <c r="Y101" i="76"/>
  <c r="Y102" i="76"/>
  <c r="Y103" i="76"/>
  <c r="C40" i="77" l="1"/>
  <c r="Q40" i="77"/>
  <c r="O38" i="77"/>
  <c r="K40" i="77"/>
  <c r="K38" i="77"/>
  <c r="C38" i="77"/>
  <c r="D40" i="77"/>
  <c r="T38" i="77"/>
  <c r="G40" i="77"/>
  <c r="W40" i="77"/>
  <c r="N40" i="77"/>
  <c r="I40" i="77"/>
  <c r="L40" i="77"/>
  <c r="S40" i="77"/>
  <c r="O40" i="77"/>
  <c r="Q38" i="77"/>
  <c r="G38" i="77"/>
  <c r="W38" i="77"/>
  <c r="I38" i="77"/>
  <c r="P68" i="77"/>
  <c r="J40" i="77"/>
  <c r="J38" i="77"/>
  <c r="E40" i="77"/>
  <c r="E38" i="77"/>
  <c r="U40" i="77"/>
  <c r="U38" i="77"/>
  <c r="F40" i="77"/>
  <c r="F38" i="77"/>
  <c r="R40" i="77"/>
  <c r="R38" i="77"/>
  <c r="M40" i="77"/>
  <c r="M38" i="77"/>
  <c r="V40" i="77"/>
  <c r="V38" i="77"/>
  <c r="H40" i="77"/>
  <c r="H38" i="77"/>
  <c r="P38" i="77"/>
  <c r="P40" i="77"/>
  <c r="S38" i="77"/>
  <c r="T40" i="77"/>
  <c r="D38" i="77"/>
  <c r="L38" i="77"/>
  <c r="W113" i="76" l="1"/>
  <c r="W43" i="76" s="1"/>
  <c r="V113" i="76"/>
  <c r="V43" i="76" s="1"/>
  <c r="U113" i="76"/>
  <c r="U43" i="76" s="1"/>
  <c r="T113" i="76"/>
  <c r="T43" i="76" s="1"/>
  <c r="S113" i="76"/>
  <c r="S43" i="76" s="1"/>
  <c r="R113" i="76"/>
  <c r="R43" i="76" s="1"/>
  <c r="Q113" i="76"/>
  <c r="Q43" i="76" s="1"/>
  <c r="P113" i="76"/>
  <c r="P43" i="76" s="1"/>
  <c r="O113" i="76"/>
  <c r="O43" i="76" s="1"/>
  <c r="N113" i="76"/>
  <c r="N43" i="76" s="1"/>
  <c r="M113" i="76"/>
  <c r="M43" i="76" s="1"/>
  <c r="L113" i="76"/>
  <c r="L43" i="76" s="1"/>
  <c r="K113" i="76"/>
  <c r="K43" i="76" s="1"/>
  <c r="J113" i="76"/>
  <c r="J43" i="76" s="1"/>
  <c r="I113" i="76"/>
  <c r="I43" i="76" s="1"/>
  <c r="H113" i="76"/>
  <c r="H43" i="76" s="1"/>
  <c r="G113" i="76"/>
  <c r="G43" i="76" s="1"/>
  <c r="F113" i="76"/>
  <c r="F43" i="76" s="1"/>
  <c r="E113" i="76"/>
  <c r="E43" i="76" s="1"/>
  <c r="D113" i="76"/>
  <c r="D43" i="76" s="1"/>
  <c r="C113" i="76"/>
  <c r="C43" i="76" s="1"/>
  <c r="W112" i="76"/>
  <c r="W41" i="76" s="1"/>
  <c r="V112" i="76"/>
  <c r="V41" i="76" s="1"/>
  <c r="U112" i="76"/>
  <c r="U41" i="76" s="1"/>
  <c r="T112" i="76"/>
  <c r="T41" i="76" s="1"/>
  <c r="S112" i="76"/>
  <c r="S41" i="76" s="1"/>
  <c r="R112" i="76"/>
  <c r="R41" i="76" s="1"/>
  <c r="Q112" i="76"/>
  <c r="Q41" i="76" s="1"/>
  <c r="P112" i="76"/>
  <c r="P41" i="76" s="1"/>
  <c r="O112" i="76"/>
  <c r="O41" i="76" s="1"/>
  <c r="N112" i="76"/>
  <c r="N41" i="76" s="1"/>
  <c r="M112" i="76"/>
  <c r="M41" i="76" s="1"/>
  <c r="L112" i="76"/>
  <c r="L41" i="76" s="1"/>
  <c r="K112" i="76"/>
  <c r="K41" i="76" s="1"/>
  <c r="J112" i="76"/>
  <c r="J41" i="76" s="1"/>
  <c r="I112" i="76"/>
  <c r="I41" i="76" s="1"/>
  <c r="H112" i="76"/>
  <c r="H41" i="76" s="1"/>
  <c r="G112" i="76"/>
  <c r="G41" i="76" s="1"/>
  <c r="F112" i="76"/>
  <c r="F41" i="76" s="1"/>
  <c r="E112" i="76"/>
  <c r="E41" i="76" s="1"/>
  <c r="D112" i="76"/>
  <c r="D41" i="76" s="1"/>
  <c r="C112" i="76"/>
  <c r="C41" i="76" s="1"/>
  <c r="W111" i="76"/>
  <c r="W37" i="76" s="1"/>
  <c r="V111" i="76"/>
  <c r="V37" i="76" s="1"/>
  <c r="U111" i="76"/>
  <c r="U37" i="76" s="1"/>
  <c r="T111" i="76"/>
  <c r="T37" i="76" s="1"/>
  <c r="S111" i="76"/>
  <c r="S37" i="76" s="1"/>
  <c r="R111" i="76"/>
  <c r="R37" i="76" s="1"/>
  <c r="Q111" i="76"/>
  <c r="Q37" i="76" s="1"/>
  <c r="P111" i="76"/>
  <c r="P37" i="76" s="1"/>
  <c r="O111" i="76"/>
  <c r="O37" i="76" s="1"/>
  <c r="N111" i="76"/>
  <c r="N37" i="76" s="1"/>
  <c r="M111" i="76"/>
  <c r="M37" i="76" s="1"/>
  <c r="L111" i="76"/>
  <c r="L37" i="76" s="1"/>
  <c r="K111" i="76"/>
  <c r="K37" i="76" s="1"/>
  <c r="J111" i="76"/>
  <c r="J37" i="76" s="1"/>
  <c r="I111" i="76"/>
  <c r="I37" i="76" s="1"/>
  <c r="H111" i="76"/>
  <c r="H37" i="76" s="1"/>
  <c r="G111" i="76"/>
  <c r="G37" i="76" s="1"/>
  <c r="F111" i="76"/>
  <c r="F37" i="76" s="1"/>
  <c r="E111" i="76"/>
  <c r="E37" i="76" s="1"/>
  <c r="D111" i="76"/>
  <c r="D37" i="76" s="1"/>
  <c r="C111" i="76"/>
  <c r="C37" i="76" s="1"/>
  <c r="W110" i="76"/>
  <c r="W42" i="76" s="1"/>
  <c r="V110" i="76"/>
  <c r="V42" i="76" s="1"/>
  <c r="U110" i="76"/>
  <c r="U42" i="76" s="1"/>
  <c r="T110" i="76"/>
  <c r="T42" i="76" s="1"/>
  <c r="S110" i="76"/>
  <c r="S42" i="76" s="1"/>
  <c r="R110" i="76"/>
  <c r="R42" i="76" s="1"/>
  <c r="Q110" i="76"/>
  <c r="Q42" i="76" s="1"/>
  <c r="P110" i="76"/>
  <c r="P42" i="76" s="1"/>
  <c r="O110" i="76"/>
  <c r="O42" i="76" s="1"/>
  <c r="N110" i="76"/>
  <c r="N42" i="76" s="1"/>
  <c r="M110" i="76"/>
  <c r="M42" i="76" s="1"/>
  <c r="L110" i="76"/>
  <c r="L42" i="76" s="1"/>
  <c r="K110" i="76"/>
  <c r="K42" i="76" s="1"/>
  <c r="J110" i="76"/>
  <c r="J42" i="76" s="1"/>
  <c r="I110" i="76"/>
  <c r="I42" i="76" s="1"/>
  <c r="H110" i="76"/>
  <c r="H42" i="76" s="1"/>
  <c r="G110" i="76"/>
  <c r="G42" i="76" s="1"/>
  <c r="F110" i="76"/>
  <c r="F42" i="76" s="1"/>
  <c r="E110" i="76"/>
  <c r="E42" i="76" s="1"/>
  <c r="D110" i="76"/>
  <c r="D42" i="76" s="1"/>
  <c r="C110" i="76"/>
  <c r="C42" i="76" s="1"/>
  <c r="Y109" i="76"/>
  <c r="W109" i="76"/>
  <c r="W39" i="76" s="1"/>
  <c r="V109" i="76"/>
  <c r="V39" i="76" s="1"/>
  <c r="U109" i="76"/>
  <c r="U39" i="76" s="1"/>
  <c r="T109" i="76"/>
  <c r="T39" i="76"/>
  <c r="S109" i="76"/>
  <c r="S39" i="76" s="1"/>
  <c r="R109" i="76"/>
  <c r="R39" i="76" s="1"/>
  <c r="Q109" i="76"/>
  <c r="Q39" i="76" s="1"/>
  <c r="P109" i="76"/>
  <c r="P39" i="76" s="1"/>
  <c r="O109" i="76"/>
  <c r="O39" i="76" s="1"/>
  <c r="N109" i="76"/>
  <c r="N39" i="76" s="1"/>
  <c r="M109" i="76"/>
  <c r="M39" i="76" s="1"/>
  <c r="L109" i="76"/>
  <c r="L39" i="76" s="1"/>
  <c r="K109" i="76"/>
  <c r="K39" i="76" s="1"/>
  <c r="J109" i="76"/>
  <c r="J39" i="76" s="1"/>
  <c r="I109" i="76"/>
  <c r="I39" i="76" s="1"/>
  <c r="H109" i="76"/>
  <c r="H39" i="76" s="1"/>
  <c r="G109" i="76"/>
  <c r="G39" i="76" s="1"/>
  <c r="F109" i="76"/>
  <c r="F39" i="76" s="1"/>
  <c r="E109" i="76"/>
  <c r="E39" i="76" s="1"/>
  <c r="D109" i="76"/>
  <c r="D39" i="76" s="1"/>
  <c r="C109" i="76"/>
  <c r="C39" i="76" s="1"/>
  <c r="Y98" i="76"/>
  <c r="Y97" i="76"/>
  <c r="Y96" i="76"/>
  <c r="Y95" i="76"/>
  <c r="Y94" i="76"/>
  <c r="Y93" i="76"/>
  <c r="Y92" i="76"/>
  <c r="Y91" i="76"/>
  <c r="Y90" i="76"/>
  <c r="Y89" i="76"/>
  <c r="Y88" i="76"/>
  <c r="Y87" i="76"/>
  <c r="Y86" i="76"/>
  <c r="Y85" i="76"/>
  <c r="M83" i="76"/>
  <c r="AA75" i="76"/>
  <c r="M36" i="76"/>
  <c r="M24" i="76"/>
  <c r="K104" i="75"/>
  <c r="K40" i="75" s="1"/>
  <c r="L104" i="75"/>
  <c r="L40" i="75" s="1"/>
  <c r="W107" i="75"/>
  <c r="W41" i="75" s="1"/>
  <c r="V107" i="75"/>
  <c r="V41" i="75" s="1"/>
  <c r="U107" i="75"/>
  <c r="U41" i="75" s="1"/>
  <c r="T107" i="75"/>
  <c r="T41" i="75" s="1"/>
  <c r="S107" i="75"/>
  <c r="S41" i="75" s="1"/>
  <c r="R107" i="75"/>
  <c r="R41" i="75" s="1"/>
  <c r="Q107" i="75"/>
  <c r="Q41" i="75" s="1"/>
  <c r="P107" i="75"/>
  <c r="P41" i="75" s="1"/>
  <c r="O107" i="75"/>
  <c r="O41" i="75" s="1"/>
  <c r="N107" i="75"/>
  <c r="N41" i="75" s="1"/>
  <c r="M107" i="75"/>
  <c r="M41" i="75" s="1"/>
  <c r="L107" i="75"/>
  <c r="L41" i="75" s="1"/>
  <c r="K107" i="75"/>
  <c r="K41" i="75" s="1"/>
  <c r="J107" i="75"/>
  <c r="J41" i="75" s="1"/>
  <c r="I107" i="75"/>
  <c r="I41" i="75" s="1"/>
  <c r="H107" i="75"/>
  <c r="H41" i="75" s="1"/>
  <c r="G107" i="75"/>
  <c r="G41" i="75" s="1"/>
  <c r="F107" i="75"/>
  <c r="F41" i="75" s="1"/>
  <c r="E107" i="75"/>
  <c r="E41" i="75" s="1"/>
  <c r="D107" i="75"/>
  <c r="D41" i="75" s="1"/>
  <c r="C107" i="75"/>
  <c r="C41" i="75" s="1"/>
  <c r="W106" i="75"/>
  <c r="W39" i="75" s="1"/>
  <c r="V106" i="75"/>
  <c r="V39" i="75" s="1"/>
  <c r="U106" i="75"/>
  <c r="U39" i="75" s="1"/>
  <c r="T106" i="75"/>
  <c r="T39" i="75" s="1"/>
  <c r="S106" i="75"/>
  <c r="S39" i="75" s="1"/>
  <c r="R106" i="75"/>
  <c r="R39" i="75" s="1"/>
  <c r="Q106" i="75"/>
  <c r="Q39" i="75" s="1"/>
  <c r="P106" i="75"/>
  <c r="P39" i="75" s="1"/>
  <c r="O106" i="75"/>
  <c r="O39" i="75" s="1"/>
  <c r="N106" i="75"/>
  <c r="N39" i="75" s="1"/>
  <c r="M106" i="75"/>
  <c r="M39" i="75" s="1"/>
  <c r="L106" i="75"/>
  <c r="L39" i="75" s="1"/>
  <c r="K106" i="75"/>
  <c r="K39" i="75" s="1"/>
  <c r="J106" i="75"/>
  <c r="J39" i="75" s="1"/>
  <c r="I106" i="75"/>
  <c r="I39" i="75" s="1"/>
  <c r="H106" i="75"/>
  <c r="H39" i="75" s="1"/>
  <c r="G106" i="75"/>
  <c r="G39" i="75" s="1"/>
  <c r="F106" i="75"/>
  <c r="F39" i="75" s="1"/>
  <c r="E106" i="75"/>
  <c r="E39" i="75" s="1"/>
  <c r="D106" i="75"/>
  <c r="D39" i="75" s="1"/>
  <c r="C106" i="75"/>
  <c r="C39" i="75" s="1"/>
  <c r="W105" i="75"/>
  <c r="W35" i="75" s="1"/>
  <c r="V105" i="75"/>
  <c r="V35" i="75" s="1"/>
  <c r="U105" i="75"/>
  <c r="U35" i="75" s="1"/>
  <c r="T105" i="75"/>
  <c r="T35" i="75" s="1"/>
  <c r="S105" i="75"/>
  <c r="S35" i="75" s="1"/>
  <c r="R105" i="75"/>
  <c r="R35" i="75" s="1"/>
  <c r="Q105" i="75"/>
  <c r="Q35" i="75" s="1"/>
  <c r="P105" i="75"/>
  <c r="P35" i="75" s="1"/>
  <c r="O105" i="75"/>
  <c r="O35" i="75" s="1"/>
  <c r="N105" i="75"/>
  <c r="N35" i="75" s="1"/>
  <c r="M105" i="75"/>
  <c r="M35" i="75" s="1"/>
  <c r="L105" i="75"/>
  <c r="L35" i="75" s="1"/>
  <c r="K105" i="75"/>
  <c r="K35" i="75" s="1"/>
  <c r="J105" i="75"/>
  <c r="J35" i="75" s="1"/>
  <c r="I105" i="75"/>
  <c r="I35" i="75" s="1"/>
  <c r="H105" i="75"/>
  <c r="H35" i="75" s="1"/>
  <c r="G105" i="75"/>
  <c r="G35" i="75" s="1"/>
  <c r="F105" i="75"/>
  <c r="F35" i="75" s="1"/>
  <c r="E105" i="75"/>
  <c r="E35" i="75" s="1"/>
  <c r="D105" i="75"/>
  <c r="D35" i="75" s="1"/>
  <c r="C105" i="75"/>
  <c r="C35" i="75" s="1"/>
  <c r="W104" i="75"/>
  <c r="W40" i="75" s="1"/>
  <c r="S104" i="75"/>
  <c r="S40" i="75" s="1"/>
  <c r="R104" i="75"/>
  <c r="R40" i="75" s="1"/>
  <c r="Q104" i="75"/>
  <c r="Q40" i="75" s="1"/>
  <c r="P104" i="75"/>
  <c r="P40" i="75" s="1"/>
  <c r="O104" i="75"/>
  <c r="O40" i="75" s="1"/>
  <c r="N104" i="75"/>
  <c r="N40" i="75" s="1"/>
  <c r="M104" i="75"/>
  <c r="M40" i="75" s="1"/>
  <c r="J104" i="75"/>
  <c r="J40" i="75" s="1"/>
  <c r="I104" i="75"/>
  <c r="I40" i="75" s="1"/>
  <c r="H104" i="75"/>
  <c r="H40" i="75" s="1"/>
  <c r="G104" i="75"/>
  <c r="G40" i="75" s="1"/>
  <c r="F104" i="75"/>
  <c r="F40" i="75" s="1"/>
  <c r="E104" i="75"/>
  <c r="E40" i="75" s="1"/>
  <c r="D104" i="75"/>
  <c r="D40" i="75" s="1"/>
  <c r="C104" i="75"/>
  <c r="C40" i="75" s="1"/>
  <c r="W103" i="75"/>
  <c r="W37" i="75" s="1"/>
  <c r="V103" i="75"/>
  <c r="V37" i="75" s="1"/>
  <c r="U103" i="75"/>
  <c r="U37" i="75" s="1"/>
  <c r="T103" i="75"/>
  <c r="T37" i="75" s="1"/>
  <c r="S103" i="75"/>
  <c r="S37" i="75" s="1"/>
  <c r="R103" i="75"/>
  <c r="R37" i="75" s="1"/>
  <c r="Q103" i="75"/>
  <c r="Q37" i="75" s="1"/>
  <c r="P103" i="75"/>
  <c r="P37" i="75" s="1"/>
  <c r="O103" i="75"/>
  <c r="O37" i="75" s="1"/>
  <c r="N103" i="75"/>
  <c r="N37" i="75" s="1"/>
  <c r="M103" i="75"/>
  <c r="M37" i="75" s="1"/>
  <c r="L103" i="75"/>
  <c r="L37" i="75" s="1"/>
  <c r="K103" i="75"/>
  <c r="K37" i="75" s="1"/>
  <c r="J103" i="75"/>
  <c r="J37" i="75" s="1"/>
  <c r="I103" i="75"/>
  <c r="I37" i="75" s="1"/>
  <c r="H103" i="75"/>
  <c r="H37" i="75" s="1"/>
  <c r="G103" i="75"/>
  <c r="G37" i="75" s="1"/>
  <c r="F103" i="75"/>
  <c r="F37" i="75" s="1"/>
  <c r="E103" i="75"/>
  <c r="E37" i="75" s="1"/>
  <c r="D103" i="75"/>
  <c r="D37" i="75" s="1"/>
  <c r="C103" i="75"/>
  <c r="C37" i="75" s="1"/>
  <c r="Y95" i="75"/>
  <c r="Y94" i="75"/>
  <c r="Y93" i="75"/>
  <c r="Y92" i="75"/>
  <c r="Y91" i="75"/>
  <c r="Y90" i="75"/>
  <c r="Y89" i="75"/>
  <c r="Y88" i="75"/>
  <c r="Y87" i="75"/>
  <c r="Y86" i="75"/>
  <c r="Y85" i="75"/>
  <c r="Y84" i="75"/>
  <c r="AA31" i="75"/>
  <c r="W105" i="74"/>
  <c r="W43" i="74" s="1"/>
  <c r="V105" i="74"/>
  <c r="V43" i="74" s="1"/>
  <c r="U105" i="74"/>
  <c r="U43" i="74" s="1"/>
  <c r="T105" i="74"/>
  <c r="T43" i="74" s="1"/>
  <c r="S105" i="74"/>
  <c r="S43" i="74" s="1"/>
  <c r="R105" i="74"/>
  <c r="R43" i="74" s="1"/>
  <c r="Q105" i="74"/>
  <c r="Q43" i="74" s="1"/>
  <c r="P105" i="74"/>
  <c r="P43" i="74" s="1"/>
  <c r="O105" i="74"/>
  <c r="O43" i="74" s="1"/>
  <c r="N105" i="74"/>
  <c r="N43" i="74" s="1"/>
  <c r="M105" i="74"/>
  <c r="M43" i="74" s="1"/>
  <c r="L105" i="74"/>
  <c r="L43" i="74" s="1"/>
  <c r="K105" i="74"/>
  <c r="K43" i="74" s="1"/>
  <c r="J105" i="74"/>
  <c r="J43" i="74" s="1"/>
  <c r="I105" i="74"/>
  <c r="I43" i="74" s="1"/>
  <c r="H105" i="74"/>
  <c r="H43" i="74" s="1"/>
  <c r="G105" i="74"/>
  <c r="G43" i="74" s="1"/>
  <c r="F105" i="74"/>
  <c r="F43" i="74" s="1"/>
  <c r="E105" i="74"/>
  <c r="E43" i="74" s="1"/>
  <c r="D105" i="74"/>
  <c r="D43" i="74" s="1"/>
  <c r="C105" i="74"/>
  <c r="C43" i="74" s="1"/>
  <c r="W104" i="74"/>
  <c r="W41" i="74" s="1"/>
  <c r="V104" i="74"/>
  <c r="V41" i="74" s="1"/>
  <c r="U104" i="74"/>
  <c r="U41" i="74" s="1"/>
  <c r="T104" i="74"/>
  <c r="T41" i="74" s="1"/>
  <c r="S104" i="74"/>
  <c r="S41" i="74" s="1"/>
  <c r="R104" i="74"/>
  <c r="R41" i="74" s="1"/>
  <c r="Q104" i="74"/>
  <c r="Q41" i="74" s="1"/>
  <c r="P104" i="74"/>
  <c r="P41" i="74" s="1"/>
  <c r="O104" i="74"/>
  <c r="O41" i="74" s="1"/>
  <c r="N104" i="74"/>
  <c r="N41" i="74" s="1"/>
  <c r="M104" i="74"/>
  <c r="M41" i="74" s="1"/>
  <c r="L104" i="74"/>
  <c r="L41" i="74" s="1"/>
  <c r="K104" i="74"/>
  <c r="K41" i="74" s="1"/>
  <c r="J104" i="74"/>
  <c r="J41" i="74" s="1"/>
  <c r="I104" i="74"/>
  <c r="I41" i="74" s="1"/>
  <c r="H104" i="74"/>
  <c r="H41" i="74" s="1"/>
  <c r="G104" i="74"/>
  <c r="G41" i="74" s="1"/>
  <c r="F104" i="74"/>
  <c r="F41" i="74" s="1"/>
  <c r="E104" i="74"/>
  <c r="E41" i="74" s="1"/>
  <c r="D104" i="74"/>
  <c r="D41" i="74" s="1"/>
  <c r="C104" i="74"/>
  <c r="C41" i="74" s="1"/>
  <c r="W103" i="74"/>
  <c r="W37" i="74" s="1"/>
  <c r="V103" i="74"/>
  <c r="V37" i="74" s="1"/>
  <c r="U103" i="74"/>
  <c r="U37" i="74" s="1"/>
  <c r="T103" i="74"/>
  <c r="T37" i="74" s="1"/>
  <c r="S103" i="74"/>
  <c r="S37" i="74" s="1"/>
  <c r="R103" i="74"/>
  <c r="R37" i="74" s="1"/>
  <c r="Q103" i="74"/>
  <c r="Q37" i="74" s="1"/>
  <c r="P103" i="74"/>
  <c r="P37" i="74" s="1"/>
  <c r="O103" i="74"/>
  <c r="O37" i="74" s="1"/>
  <c r="N103" i="74"/>
  <c r="N37" i="74" s="1"/>
  <c r="M103" i="74"/>
  <c r="M37" i="74" s="1"/>
  <c r="L103" i="74"/>
  <c r="L37" i="74" s="1"/>
  <c r="K103" i="74"/>
  <c r="K37" i="74" s="1"/>
  <c r="J103" i="74"/>
  <c r="J37" i="74" s="1"/>
  <c r="I103" i="74"/>
  <c r="I37" i="74" s="1"/>
  <c r="H103" i="74"/>
  <c r="H37" i="74" s="1"/>
  <c r="G103" i="74"/>
  <c r="G37" i="74" s="1"/>
  <c r="F103" i="74"/>
  <c r="F37" i="74" s="1"/>
  <c r="E103" i="74"/>
  <c r="E37" i="74" s="1"/>
  <c r="D103" i="74"/>
  <c r="D37" i="74" s="1"/>
  <c r="C103" i="74"/>
  <c r="C37" i="74" s="1"/>
  <c r="W102" i="74"/>
  <c r="W42" i="74" s="1"/>
  <c r="V102" i="74"/>
  <c r="V42" i="74" s="1"/>
  <c r="U102" i="74"/>
  <c r="U42" i="74" s="1"/>
  <c r="T102" i="74"/>
  <c r="T42" i="74" s="1"/>
  <c r="S102" i="74"/>
  <c r="S42" i="74" s="1"/>
  <c r="R102" i="74"/>
  <c r="R42" i="74" s="1"/>
  <c r="Q102" i="74"/>
  <c r="Q42" i="74" s="1"/>
  <c r="P102" i="74"/>
  <c r="P42" i="74" s="1"/>
  <c r="O102" i="74"/>
  <c r="O42" i="74" s="1"/>
  <c r="N102" i="74"/>
  <c r="N42" i="74" s="1"/>
  <c r="M102" i="74"/>
  <c r="M42" i="74" s="1"/>
  <c r="L102" i="74"/>
  <c r="L42" i="74" s="1"/>
  <c r="K102" i="74"/>
  <c r="K42" i="74" s="1"/>
  <c r="J102" i="74"/>
  <c r="J42" i="74" s="1"/>
  <c r="I102" i="74"/>
  <c r="I42" i="74" s="1"/>
  <c r="H102" i="74"/>
  <c r="H42" i="74" s="1"/>
  <c r="G102" i="74"/>
  <c r="G42" i="74" s="1"/>
  <c r="F102" i="74"/>
  <c r="F42" i="74" s="1"/>
  <c r="E102" i="74"/>
  <c r="E42" i="74" s="1"/>
  <c r="D102" i="74"/>
  <c r="D42" i="74" s="1"/>
  <c r="C102" i="74"/>
  <c r="C42" i="74" s="1"/>
  <c r="Y101" i="74"/>
  <c r="W101" i="74"/>
  <c r="W39" i="74" s="1"/>
  <c r="V101" i="74"/>
  <c r="V39" i="74" s="1"/>
  <c r="U101" i="74"/>
  <c r="U39" i="74" s="1"/>
  <c r="T101" i="74"/>
  <c r="T39" i="74" s="1"/>
  <c r="S101" i="74"/>
  <c r="S39" i="74" s="1"/>
  <c r="R101" i="74"/>
  <c r="R39" i="74" s="1"/>
  <c r="Q101" i="74"/>
  <c r="Q39" i="74" s="1"/>
  <c r="P101" i="74"/>
  <c r="P39" i="74" s="1"/>
  <c r="O101" i="74"/>
  <c r="O39" i="74" s="1"/>
  <c r="N101" i="74"/>
  <c r="N39" i="74" s="1"/>
  <c r="M101" i="74"/>
  <c r="M39" i="74" s="1"/>
  <c r="L101" i="74"/>
  <c r="L39" i="74" s="1"/>
  <c r="K101" i="74"/>
  <c r="K39" i="74" s="1"/>
  <c r="J101" i="74"/>
  <c r="J39" i="74" s="1"/>
  <c r="I101" i="74"/>
  <c r="I39" i="74" s="1"/>
  <c r="H101" i="74"/>
  <c r="H39" i="74" s="1"/>
  <c r="G101" i="74"/>
  <c r="G39" i="74" s="1"/>
  <c r="F101" i="74"/>
  <c r="F39" i="74" s="1"/>
  <c r="E101" i="74"/>
  <c r="E39" i="74" s="1"/>
  <c r="D101" i="74"/>
  <c r="D39" i="74" s="1"/>
  <c r="C101" i="74"/>
  <c r="C39" i="74" s="1"/>
  <c r="Y98" i="74"/>
  <c r="Y97" i="74"/>
  <c r="Y96" i="74"/>
  <c r="Y95" i="74"/>
  <c r="Y94" i="74"/>
  <c r="Y93" i="74"/>
  <c r="Y92" i="74"/>
  <c r="Y91" i="74"/>
  <c r="Y90" i="74"/>
  <c r="Y89" i="74"/>
  <c r="Y88" i="74"/>
  <c r="Y87" i="74"/>
  <c r="Y86" i="74"/>
  <c r="Y85" i="74"/>
  <c r="M83" i="74"/>
  <c r="AA75" i="74"/>
  <c r="M36" i="74"/>
  <c r="M24" i="74"/>
  <c r="W107" i="73"/>
  <c r="W41" i="73" s="1"/>
  <c r="V107" i="73"/>
  <c r="V41" i="73" s="1"/>
  <c r="U107" i="73"/>
  <c r="U41" i="73" s="1"/>
  <c r="T107" i="73"/>
  <c r="T41" i="73" s="1"/>
  <c r="S107" i="73"/>
  <c r="S41" i="73" s="1"/>
  <c r="R107" i="73"/>
  <c r="R41" i="73" s="1"/>
  <c r="Q107" i="73"/>
  <c r="Q41" i="73" s="1"/>
  <c r="P107" i="73"/>
  <c r="P41" i="73" s="1"/>
  <c r="O107" i="73"/>
  <c r="O41" i="73" s="1"/>
  <c r="N107" i="73"/>
  <c r="N41" i="73" s="1"/>
  <c r="M107" i="73"/>
  <c r="M41" i="73" s="1"/>
  <c r="L107" i="73"/>
  <c r="L41" i="73" s="1"/>
  <c r="K107" i="73"/>
  <c r="K41" i="73" s="1"/>
  <c r="J107" i="73"/>
  <c r="J41" i="73" s="1"/>
  <c r="I107" i="73"/>
  <c r="I41" i="73" s="1"/>
  <c r="H107" i="73"/>
  <c r="H41" i="73" s="1"/>
  <c r="G107" i="73"/>
  <c r="G41" i="73" s="1"/>
  <c r="F107" i="73"/>
  <c r="F41" i="73" s="1"/>
  <c r="E107" i="73"/>
  <c r="E41" i="73" s="1"/>
  <c r="D107" i="73"/>
  <c r="D41" i="73" s="1"/>
  <c r="C107" i="73"/>
  <c r="C41" i="73" s="1"/>
  <c r="W106" i="73"/>
  <c r="W39" i="73" s="1"/>
  <c r="V106" i="73"/>
  <c r="V39" i="73" s="1"/>
  <c r="U106" i="73"/>
  <c r="U39" i="73" s="1"/>
  <c r="T106" i="73"/>
  <c r="T39" i="73" s="1"/>
  <c r="S106" i="73"/>
  <c r="S39" i="73" s="1"/>
  <c r="R106" i="73"/>
  <c r="R39" i="73" s="1"/>
  <c r="Q106" i="73"/>
  <c r="Q39" i="73" s="1"/>
  <c r="P106" i="73"/>
  <c r="P39" i="73" s="1"/>
  <c r="O106" i="73"/>
  <c r="O39" i="73" s="1"/>
  <c r="N106" i="73"/>
  <c r="N39" i="73" s="1"/>
  <c r="M106" i="73"/>
  <c r="M39" i="73" s="1"/>
  <c r="L106" i="73"/>
  <c r="L39" i="73" s="1"/>
  <c r="K106" i="73"/>
  <c r="K39" i="73" s="1"/>
  <c r="J106" i="73"/>
  <c r="J39" i="73" s="1"/>
  <c r="I106" i="73"/>
  <c r="I39" i="73" s="1"/>
  <c r="H106" i="73"/>
  <c r="H39" i="73" s="1"/>
  <c r="G106" i="73"/>
  <c r="G39" i="73" s="1"/>
  <c r="F106" i="73"/>
  <c r="F39" i="73" s="1"/>
  <c r="E106" i="73"/>
  <c r="E39" i="73" s="1"/>
  <c r="D106" i="73"/>
  <c r="D39" i="73" s="1"/>
  <c r="C106" i="73"/>
  <c r="C39" i="73" s="1"/>
  <c r="W105" i="73"/>
  <c r="W35" i="73" s="1"/>
  <c r="V105" i="73"/>
  <c r="V35" i="73" s="1"/>
  <c r="U105" i="73"/>
  <c r="U35" i="73" s="1"/>
  <c r="T105" i="73"/>
  <c r="T35" i="73" s="1"/>
  <c r="S105" i="73"/>
  <c r="S35" i="73" s="1"/>
  <c r="R105" i="73"/>
  <c r="R35" i="73" s="1"/>
  <c r="Q105" i="73"/>
  <c r="Q35" i="73" s="1"/>
  <c r="P105" i="73"/>
  <c r="P35" i="73" s="1"/>
  <c r="O105" i="73"/>
  <c r="O35" i="73" s="1"/>
  <c r="N105" i="73"/>
  <c r="N35" i="73" s="1"/>
  <c r="M105" i="73"/>
  <c r="M35" i="73" s="1"/>
  <c r="L105" i="73"/>
  <c r="L35" i="73" s="1"/>
  <c r="K105" i="73"/>
  <c r="K35" i="73" s="1"/>
  <c r="J105" i="73"/>
  <c r="J35" i="73" s="1"/>
  <c r="I105" i="73"/>
  <c r="I35" i="73" s="1"/>
  <c r="H105" i="73"/>
  <c r="H35" i="73" s="1"/>
  <c r="G105" i="73"/>
  <c r="G35" i="73" s="1"/>
  <c r="F105" i="73"/>
  <c r="F35" i="73" s="1"/>
  <c r="E105" i="73"/>
  <c r="E35" i="73" s="1"/>
  <c r="D105" i="73"/>
  <c r="D35" i="73" s="1"/>
  <c r="C105" i="73"/>
  <c r="C35" i="73" s="1"/>
  <c r="W104" i="73"/>
  <c r="W40" i="73" s="1"/>
  <c r="S104" i="73"/>
  <c r="S40" i="73" s="1"/>
  <c r="R104" i="73"/>
  <c r="R40" i="73" s="1"/>
  <c r="Q104" i="73"/>
  <c r="Q40" i="73" s="1"/>
  <c r="P104" i="73"/>
  <c r="P40" i="73" s="1"/>
  <c r="O104" i="73"/>
  <c r="O40" i="73" s="1"/>
  <c r="N104" i="73"/>
  <c r="N40" i="73" s="1"/>
  <c r="M104" i="73"/>
  <c r="M40" i="73" s="1"/>
  <c r="L104" i="73"/>
  <c r="L40" i="73" s="1"/>
  <c r="K104" i="73"/>
  <c r="K40" i="73" s="1"/>
  <c r="J104" i="73"/>
  <c r="J40" i="73" s="1"/>
  <c r="I104" i="73"/>
  <c r="I40" i="73" s="1"/>
  <c r="H104" i="73"/>
  <c r="H40" i="73" s="1"/>
  <c r="G104" i="73"/>
  <c r="G40" i="73" s="1"/>
  <c r="F104" i="73"/>
  <c r="F40" i="73" s="1"/>
  <c r="E104" i="73"/>
  <c r="E40" i="73" s="1"/>
  <c r="D104" i="73"/>
  <c r="D40" i="73" s="1"/>
  <c r="C104" i="73"/>
  <c r="C40" i="73" s="1"/>
  <c r="W103" i="73"/>
  <c r="W37" i="73" s="1"/>
  <c r="V103" i="73"/>
  <c r="V37" i="73" s="1"/>
  <c r="U103" i="73"/>
  <c r="U37" i="73" s="1"/>
  <c r="T103" i="73"/>
  <c r="T37" i="73" s="1"/>
  <c r="S103" i="73"/>
  <c r="S37" i="73" s="1"/>
  <c r="R103" i="73"/>
  <c r="R37" i="73" s="1"/>
  <c r="Q103" i="73"/>
  <c r="Q37" i="73" s="1"/>
  <c r="P103" i="73"/>
  <c r="P37" i="73" s="1"/>
  <c r="O103" i="73"/>
  <c r="O37" i="73" s="1"/>
  <c r="N103" i="73"/>
  <c r="N37" i="73" s="1"/>
  <c r="M103" i="73"/>
  <c r="M37" i="73" s="1"/>
  <c r="L103" i="73"/>
  <c r="L37" i="73" s="1"/>
  <c r="K103" i="73"/>
  <c r="K37" i="73" s="1"/>
  <c r="J103" i="73"/>
  <c r="J37" i="73" s="1"/>
  <c r="I103" i="73"/>
  <c r="I37" i="73" s="1"/>
  <c r="H103" i="73"/>
  <c r="H37" i="73" s="1"/>
  <c r="G103" i="73"/>
  <c r="G37" i="73" s="1"/>
  <c r="F103" i="73"/>
  <c r="F37" i="73" s="1"/>
  <c r="E103" i="73"/>
  <c r="E37" i="73" s="1"/>
  <c r="D103" i="73"/>
  <c r="D37" i="73" s="1"/>
  <c r="C103" i="73"/>
  <c r="C37" i="73" s="1"/>
  <c r="Y95" i="73"/>
  <c r="Y94" i="73"/>
  <c r="Y93" i="73"/>
  <c r="Y92" i="73"/>
  <c r="Y91" i="73"/>
  <c r="Y90" i="73"/>
  <c r="Y89" i="73"/>
  <c r="Y88" i="73"/>
  <c r="Y87" i="73"/>
  <c r="Y86" i="73"/>
  <c r="Y85" i="73"/>
  <c r="Y84" i="73"/>
  <c r="AA31" i="73"/>
  <c r="AA75" i="71"/>
  <c r="A66" i="72"/>
  <c r="W107" i="72"/>
  <c r="W41" i="72" s="1"/>
  <c r="V107" i="72"/>
  <c r="V41" i="72" s="1"/>
  <c r="U107" i="72"/>
  <c r="U41" i="72" s="1"/>
  <c r="T107" i="72"/>
  <c r="T41" i="72" s="1"/>
  <c r="S107" i="72"/>
  <c r="S41" i="72" s="1"/>
  <c r="R107" i="72"/>
  <c r="R41" i="72" s="1"/>
  <c r="Q107" i="72"/>
  <c r="Q41" i="72" s="1"/>
  <c r="P107" i="72"/>
  <c r="P41" i="72" s="1"/>
  <c r="O107" i="72"/>
  <c r="O41" i="72" s="1"/>
  <c r="N107" i="72"/>
  <c r="N41" i="72" s="1"/>
  <c r="M107" i="72"/>
  <c r="M41" i="72" s="1"/>
  <c r="L107" i="72"/>
  <c r="L41" i="72" s="1"/>
  <c r="K107" i="72"/>
  <c r="K41" i="72" s="1"/>
  <c r="J107" i="72"/>
  <c r="J41" i="72" s="1"/>
  <c r="I107" i="72"/>
  <c r="I41" i="72" s="1"/>
  <c r="H107" i="72"/>
  <c r="H41" i="72" s="1"/>
  <c r="G107" i="72"/>
  <c r="G41" i="72" s="1"/>
  <c r="F107" i="72"/>
  <c r="F41" i="72" s="1"/>
  <c r="E107" i="72"/>
  <c r="E41" i="72" s="1"/>
  <c r="D107" i="72"/>
  <c r="D41" i="72" s="1"/>
  <c r="C107" i="72"/>
  <c r="C41" i="72" s="1"/>
  <c r="W106" i="72"/>
  <c r="W39" i="72" s="1"/>
  <c r="V106" i="72"/>
  <c r="V39" i="72" s="1"/>
  <c r="U106" i="72"/>
  <c r="U39" i="72" s="1"/>
  <c r="T106" i="72"/>
  <c r="T39" i="72" s="1"/>
  <c r="S106" i="72"/>
  <c r="S39" i="72" s="1"/>
  <c r="R106" i="72"/>
  <c r="R39" i="72" s="1"/>
  <c r="Q106" i="72"/>
  <c r="Q39" i="72" s="1"/>
  <c r="P106" i="72"/>
  <c r="P39" i="72" s="1"/>
  <c r="O106" i="72"/>
  <c r="O39" i="72" s="1"/>
  <c r="N106" i="72"/>
  <c r="N39" i="72" s="1"/>
  <c r="M106" i="72"/>
  <c r="M39" i="72" s="1"/>
  <c r="L106" i="72"/>
  <c r="L39" i="72" s="1"/>
  <c r="K106" i="72"/>
  <c r="K39" i="72" s="1"/>
  <c r="J106" i="72"/>
  <c r="J39" i="72" s="1"/>
  <c r="I106" i="72"/>
  <c r="I39" i="72" s="1"/>
  <c r="H106" i="72"/>
  <c r="H39" i="72" s="1"/>
  <c r="G106" i="72"/>
  <c r="G39" i="72" s="1"/>
  <c r="F106" i="72"/>
  <c r="F39" i="72" s="1"/>
  <c r="E106" i="72"/>
  <c r="E39" i="72" s="1"/>
  <c r="D106" i="72"/>
  <c r="D39" i="72" s="1"/>
  <c r="C106" i="72"/>
  <c r="C39" i="72" s="1"/>
  <c r="W105" i="72"/>
  <c r="W35" i="72" s="1"/>
  <c r="V105" i="72"/>
  <c r="V35" i="72" s="1"/>
  <c r="U105" i="72"/>
  <c r="U35" i="72" s="1"/>
  <c r="T105" i="72"/>
  <c r="T35" i="72" s="1"/>
  <c r="S105" i="72"/>
  <c r="S35" i="72" s="1"/>
  <c r="R105" i="72"/>
  <c r="R35" i="72" s="1"/>
  <c r="Q105" i="72"/>
  <c r="Q35" i="72" s="1"/>
  <c r="P105" i="72"/>
  <c r="P35" i="72" s="1"/>
  <c r="O105" i="72"/>
  <c r="O35" i="72" s="1"/>
  <c r="N105" i="72"/>
  <c r="N35" i="72" s="1"/>
  <c r="M105" i="72"/>
  <c r="M35" i="72" s="1"/>
  <c r="L105" i="72"/>
  <c r="L35" i="72" s="1"/>
  <c r="K105" i="72"/>
  <c r="K35" i="72" s="1"/>
  <c r="J105" i="72"/>
  <c r="J35" i="72" s="1"/>
  <c r="I105" i="72"/>
  <c r="I35" i="72" s="1"/>
  <c r="H105" i="72"/>
  <c r="H35" i="72" s="1"/>
  <c r="G105" i="72"/>
  <c r="G35" i="72" s="1"/>
  <c r="F105" i="72"/>
  <c r="F35" i="72" s="1"/>
  <c r="E105" i="72"/>
  <c r="E35" i="72" s="1"/>
  <c r="D105" i="72"/>
  <c r="D35" i="72" s="1"/>
  <c r="C105" i="72"/>
  <c r="C35" i="72" s="1"/>
  <c r="W104" i="72"/>
  <c r="W40" i="72" s="1"/>
  <c r="S104" i="72"/>
  <c r="S40" i="72" s="1"/>
  <c r="R104" i="72"/>
  <c r="R40" i="72" s="1"/>
  <c r="Q104" i="72"/>
  <c r="Q40" i="72" s="1"/>
  <c r="P104" i="72"/>
  <c r="P40" i="72" s="1"/>
  <c r="O104" i="72"/>
  <c r="O40" i="72" s="1"/>
  <c r="N104" i="72"/>
  <c r="N40" i="72" s="1"/>
  <c r="M104" i="72"/>
  <c r="M40" i="72" s="1"/>
  <c r="L104" i="72"/>
  <c r="L40" i="72" s="1"/>
  <c r="K104" i="72"/>
  <c r="K40" i="72" s="1"/>
  <c r="J104" i="72"/>
  <c r="J40" i="72" s="1"/>
  <c r="I104" i="72"/>
  <c r="I40" i="72" s="1"/>
  <c r="H104" i="72"/>
  <c r="H40" i="72" s="1"/>
  <c r="G104" i="72"/>
  <c r="G40" i="72" s="1"/>
  <c r="F104" i="72"/>
  <c r="F40" i="72" s="1"/>
  <c r="E104" i="72"/>
  <c r="E40" i="72" s="1"/>
  <c r="D104" i="72"/>
  <c r="D40" i="72" s="1"/>
  <c r="C104" i="72"/>
  <c r="C40" i="72" s="1"/>
  <c r="W103" i="72"/>
  <c r="W37" i="72" s="1"/>
  <c r="V103" i="72"/>
  <c r="V37" i="72" s="1"/>
  <c r="U103" i="72"/>
  <c r="U37" i="72" s="1"/>
  <c r="T103" i="72"/>
  <c r="T37" i="72" s="1"/>
  <c r="S103" i="72"/>
  <c r="S37" i="72" s="1"/>
  <c r="R103" i="72"/>
  <c r="R37" i="72" s="1"/>
  <c r="Q103" i="72"/>
  <c r="Q37" i="72" s="1"/>
  <c r="P103" i="72"/>
  <c r="P37" i="72" s="1"/>
  <c r="O103" i="72"/>
  <c r="O37" i="72" s="1"/>
  <c r="N103" i="72"/>
  <c r="N37" i="72" s="1"/>
  <c r="M103" i="72"/>
  <c r="M37" i="72" s="1"/>
  <c r="L103" i="72"/>
  <c r="L37" i="72" s="1"/>
  <c r="K103" i="72"/>
  <c r="K37" i="72" s="1"/>
  <c r="J103" i="72"/>
  <c r="J37" i="72" s="1"/>
  <c r="I103" i="72"/>
  <c r="I37" i="72" s="1"/>
  <c r="H103" i="72"/>
  <c r="H37" i="72" s="1"/>
  <c r="G103" i="72"/>
  <c r="G37" i="72" s="1"/>
  <c r="F103" i="72"/>
  <c r="F37" i="72" s="1"/>
  <c r="E103" i="72"/>
  <c r="E37" i="72" s="1"/>
  <c r="D103" i="72"/>
  <c r="D37" i="72" s="1"/>
  <c r="C103" i="72"/>
  <c r="C37" i="72" s="1"/>
  <c r="Y95" i="72"/>
  <c r="Y94" i="72"/>
  <c r="Y93" i="72"/>
  <c r="Y92" i="72"/>
  <c r="Y91" i="72"/>
  <c r="Y90" i="72"/>
  <c r="Y89" i="72"/>
  <c r="Y88" i="72"/>
  <c r="Y87" i="72"/>
  <c r="Y86" i="72"/>
  <c r="Y85" i="72"/>
  <c r="Y84" i="72"/>
  <c r="AA31" i="72"/>
  <c r="W105" i="71"/>
  <c r="W43" i="71" s="1"/>
  <c r="V105" i="71"/>
  <c r="V43" i="71" s="1"/>
  <c r="U105" i="71"/>
  <c r="U43" i="71" s="1"/>
  <c r="T105" i="71"/>
  <c r="T43" i="71" s="1"/>
  <c r="S105" i="71"/>
  <c r="S43" i="71" s="1"/>
  <c r="R105" i="71"/>
  <c r="R43" i="71" s="1"/>
  <c r="Q105" i="71"/>
  <c r="Q43" i="71" s="1"/>
  <c r="P105" i="71"/>
  <c r="P43" i="71" s="1"/>
  <c r="O105" i="71"/>
  <c r="O43" i="71" s="1"/>
  <c r="N105" i="71"/>
  <c r="N43" i="71" s="1"/>
  <c r="M105" i="71"/>
  <c r="M43" i="71" s="1"/>
  <c r="L105" i="71"/>
  <c r="L43" i="71" s="1"/>
  <c r="K105" i="71"/>
  <c r="K43" i="71" s="1"/>
  <c r="J105" i="71"/>
  <c r="J43" i="71" s="1"/>
  <c r="I105" i="71"/>
  <c r="I43" i="71" s="1"/>
  <c r="H105" i="71"/>
  <c r="H43" i="71" s="1"/>
  <c r="G105" i="71"/>
  <c r="G43" i="71" s="1"/>
  <c r="F105" i="71"/>
  <c r="F43" i="71" s="1"/>
  <c r="E105" i="71"/>
  <c r="E43" i="71" s="1"/>
  <c r="D105" i="71"/>
  <c r="D43" i="71" s="1"/>
  <c r="C105" i="71"/>
  <c r="C43" i="71" s="1"/>
  <c r="W104" i="71"/>
  <c r="W41" i="71" s="1"/>
  <c r="V104" i="71"/>
  <c r="V41" i="71" s="1"/>
  <c r="U104" i="71"/>
  <c r="U41" i="71" s="1"/>
  <c r="T104" i="71"/>
  <c r="T41" i="71" s="1"/>
  <c r="S104" i="71"/>
  <c r="S41" i="71" s="1"/>
  <c r="R104" i="71"/>
  <c r="R41" i="71" s="1"/>
  <c r="Q104" i="71"/>
  <c r="Q41" i="71" s="1"/>
  <c r="P104" i="71"/>
  <c r="P41" i="71" s="1"/>
  <c r="O104" i="71"/>
  <c r="O41" i="71" s="1"/>
  <c r="N104" i="71"/>
  <c r="N41" i="71" s="1"/>
  <c r="M104" i="71"/>
  <c r="M41" i="71" s="1"/>
  <c r="L104" i="71"/>
  <c r="L41" i="71" s="1"/>
  <c r="K104" i="71"/>
  <c r="K41" i="71" s="1"/>
  <c r="J104" i="71"/>
  <c r="J41" i="71" s="1"/>
  <c r="I104" i="71"/>
  <c r="I41" i="71" s="1"/>
  <c r="H104" i="71"/>
  <c r="H41" i="71" s="1"/>
  <c r="G104" i="71"/>
  <c r="G41" i="71" s="1"/>
  <c r="F104" i="71"/>
  <c r="F41" i="71" s="1"/>
  <c r="E104" i="71"/>
  <c r="E41" i="71" s="1"/>
  <c r="D104" i="71"/>
  <c r="D41" i="71" s="1"/>
  <c r="C104" i="71"/>
  <c r="C41" i="71" s="1"/>
  <c r="W103" i="71"/>
  <c r="W37" i="71" s="1"/>
  <c r="V103" i="71"/>
  <c r="V37" i="71" s="1"/>
  <c r="U103" i="71"/>
  <c r="U37" i="71" s="1"/>
  <c r="T103" i="71"/>
  <c r="T37" i="71" s="1"/>
  <c r="S103" i="71"/>
  <c r="S37" i="71" s="1"/>
  <c r="R103" i="71"/>
  <c r="R37" i="71" s="1"/>
  <c r="Q103" i="71"/>
  <c r="Q37" i="71" s="1"/>
  <c r="P103" i="71"/>
  <c r="P37" i="71" s="1"/>
  <c r="O103" i="71"/>
  <c r="O37" i="71" s="1"/>
  <c r="N103" i="71"/>
  <c r="N37" i="71" s="1"/>
  <c r="M103" i="71"/>
  <c r="M37" i="71" s="1"/>
  <c r="L103" i="71"/>
  <c r="L37" i="71" s="1"/>
  <c r="K103" i="71"/>
  <c r="K37" i="71" s="1"/>
  <c r="J103" i="71"/>
  <c r="J37" i="71" s="1"/>
  <c r="I103" i="71"/>
  <c r="I37" i="71" s="1"/>
  <c r="H103" i="71"/>
  <c r="H37" i="71" s="1"/>
  <c r="G103" i="71"/>
  <c r="G37" i="71" s="1"/>
  <c r="F103" i="71"/>
  <c r="F37" i="71" s="1"/>
  <c r="E103" i="71"/>
  <c r="E37" i="71" s="1"/>
  <c r="D103" i="71"/>
  <c r="D37" i="71" s="1"/>
  <c r="C103" i="71"/>
  <c r="C37" i="71" s="1"/>
  <c r="W102" i="71"/>
  <c r="W42" i="71" s="1"/>
  <c r="V102" i="71"/>
  <c r="V42" i="71" s="1"/>
  <c r="U102" i="71"/>
  <c r="U42" i="71" s="1"/>
  <c r="T102" i="71"/>
  <c r="T42" i="71" s="1"/>
  <c r="S102" i="71"/>
  <c r="S42" i="71" s="1"/>
  <c r="R102" i="71"/>
  <c r="R42" i="71" s="1"/>
  <c r="Q102" i="71"/>
  <c r="Q42" i="71" s="1"/>
  <c r="P102" i="71"/>
  <c r="P42" i="71" s="1"/>
  <c r="O102" i="71"/>
  <c r="O42" i="71" s="1"/>
  <c r="N102" i="71"/>
  <c r="N42" i="71" s="1"/>
  <c r="M102" i="71"/>
  <c r="M42" i="71" s="1"/>
  <c r="L102" i="71"/>
  <c r="L42" i="71" s="1"/>
  <c r="K102" i="71"/>
  <c r="K42" i="71" s="1"/>
  <c r="J102" i="71"/>
  <c r="J42" i="71" s="1"/>
  <c r="I102" i="71"/>
  <c r="I42" i="71" s="1"/>
  <c r="H102" i="71"/>
  <c r="H42" i="71" s="1"/>
  <c r="G102" i="71"/>
  <c r="G42" i="71" s="1"/>
  <c r="F102" i="71"/>
  <c r="F42" i="71" s="1"/>
  <c r="E102" i="71"/>
  <c r="E42" i="71" s="1"/>
  <c r="D102" i="71"/>
  <c r="D42" i="71" s="1"/>
  <c r="C102" i="71"/>
  <c r="C42" i="71" s="1"/>
  <c r="Y101" i="71"/>
  <c r="W101" i="71"/>
  <c r="W39" i="71" s="1"/>
  <c r="V101" i="71"/>
  <c r="V39" i="71" s="1"/>
  <c r="U101" i="71"/>
  <c r="U39" i="71" s="1"/>
  <c r="T101" i="71"/>
  <c r="T39" i="71" s="1"/>
  <c r="S101" i="71"/>
  <c r="S39" i="71" s="1"/>
  <c r="R101" i="71"/>
  <c r="R39" i="71" s="1"/>
  <c r="Q101" i="71"/>
  <c r="Q39" i="71" s="1"/>
  <c r="P101" i="71"/>
  <c r="P39" i="71" s="1"/>
  <c r="O101" i="71"/>
  <c r="O39" i="71" s="1"/>
  <c r="N101" i="71"/>
  <c r="N39" i="71" s="1"/>
  <c r="M101" i="71"/>
  <c r="M39" i="71" s="1"/>
  <c r="L101" i="71"/>
  <c r="L39" i="71" s="1"/>
  <c r="K101" i="71"/>
  <c r="K39" i="71" s="1"/>
  <c r="J101" i="71"/>
  <c r="J39" i="71" s="1"/>
  <c r="I101" i="71"/>
  <c r="I39" i="71" s="1"/>
  <c r="H101" i="71"/>
  <c r="H39" i="71" s="1"/>
  <c r="G101" i="71"/>
  <c r="G39" i="71" s="1"/>
  <c r="F101" i="71"/>
  <c r="F39" i="71" s="1"/>
  <c r="E101" i="71"/>
  <c r="E39" i="71" s="1"/>
  <c r="D101" i="71"/>
  <c r="D39" i="71" s="1"/>
  <c r="C101" i="71"/>
  <c r="C39" i="71" s="1"/>
  <c r="Y98" i="71"/>
  <c r="Y97" i="71"/>
  <c r="Y96" i="71"/>
  <c r="Y95" i="71"/>
  <c r="Y94" i="71"/>
  <c r="Y93" i="71"/>
  <c r="Y92" i="71"/>
  <c r="Y91" i="71"/>
  <c r="P68" i="71" s="1"/>
  <c r="Y90" i="71"/>
  <c r="Y89" i="71"/>
  <c r="Y88" i="71"/>
  <c r="Y87" i="71"/>
  <c r="Y86" i="71"/>
  <c r="Y85" i="71"/>
  <c r="M83" i="71"/>
  <c r="M36" i="71"/>
  <c r="M24" i="71"/>
  <c r="T103" i="69"/>
  <c r="T37" i="69" s="1"/>
  <c r="S103" i="69"/>
  <c r="S37" i="69" s="1"/>
  <c r="Y94" i="70"/>
  <c r="Y98" i="70"/>
  <c r="P68" i="70" s="1"/>
  <c r="Y97" i="70"/>
  <c r="Y96" i="70"/>
  <c r="Y95" i="70"/>
  <c r="W105" i="70"/>
  <c r="W43" i="70" s="1"/>
  <c r="V105" i="70"/>
  <c r="V43" i="70" s="1"/>
  <c r="U105" i="70"/>
  <c r="U43" i="70" s="1"/>
  <c r="T105" i="70"/>
  <c r="T43" i="70" s="1"/>
  <c r="S105" i="70"/>
  <c r="S43" i="70" s="1"/>
  <c r="R105" i="70"/>
  <c r="R43" i="70" s="1"/>
  <c r="Q105" i="70"/>
  <c r="Q43" i="70" s="1"/>
  <c r="P105" i="70"/>
  <c r="P43" i="70" s="1"/>
  <c r="O105" i="70"/>
  <c r="O43" i="70" s="1"/>
  <c r="N105" i="70"/>
  <c r="N43" i="70" s="1"/>
  <c r="M105" i="70"/>
  <c r="M43" i="70" s="1"/>
  <c r="L105" i="70"/>
  <c r="L43" i="70" s="1"/>
  <c r="K105" i="70"/>
  <c r="K43" i="70" s="1"/>
  <c r="J105" i="70"/>
  <c r="J43" i="70" s="1"/>
  <c r="I105" i="70"/>
  <c r="I43" i="70" s="1"/>
  <c r="H105" i="70"/>
  <c r="H43" i="70" s="1"/>
  <c r="G105" i="70"/>
  <c r="G43" i="70" s="1"/>
  <c r="F105" i="70"/>
  <c r="F43" i="70" s="1"/>
  <c r="E105" i="70"/>
  <c r="E43" i="70" s="1"/>
  <c r="D105" i="70"/>
  <c r="D43" i="70" s="1"/>
  <c r="C105" i="70"/>
  <c r="C43" i="70" s="1"/>
  <c r="W104" i="70"/>
  <c r="W41" i="70" s="1"/>
  <c r="V104" i="70"/>
  <c r="V41" i="70" s="1"/>
  <c r="U104" i="70"/>
  <c r="U41" i="70" s="1"/>
  <c r="T104" i="70"/>
  <c r="T41" i="70" s="1"/>
  <c r="S104" i="70"/>
  <c r="S41" i="70" s="1"/>
  <c r="R104" i="70"/>
  <c r="R41" i="70" s="1"/>
  <c r="Q104" i="70"/>
  <c r="Q41" i="70" s="1"/>
  <c r="P104" i="70"/>
  <c r="P41" i="70" s="1"/>
  <c r="O104" i="70"/>
  <c r="O41" i="70" s="1"/>
  <c r="N104" i="70"/>
  <c r="N41" i="70" s="1"/>
  <c r="M104" i="70"/>
  <c r="M41" i="70" s="1"/>
  <c r="L104" i="70"/>
  <c r="L41" i="70" s="1"/>
  <c r="K104" i="70"/>
  <c r="K41" i="70" s="1"/>
  <c r="J104" i="70"/>
  <c r="J41" i="70" s="1"/>
  <c r="I104" i="70"/>
  <c r="I41" i="70" s="1"/>
  <c r="H104" i="70"/>
  <c r="H41" i="70" s="1"/>
  <c r="G104" i="70"/>
  <c r="G41" i="70" s="1"/>
  <c r="F104" i="70"/>
  <c r="F41" i="70" s="1"/>
  <c r="E104" i="70"/>
  <c r="E41" i="70" s="1"/>
  <c r="D104" i="70"/>
  <c r="D41" i="70" s="1"/>
  <c r="C104" i="70"/>
  <c r="C41" i="70" s="1"/>
  <c r="W103" i="70"/>
  <c r="W37" i="70" s="1"/>
  <c r="V103" i="70"/>
  <c r="V37" i="70" s="1"/>
  <c r="U103" i="70"/>
  <c r="U37" i="70" s="1"/>
  <c r="T103" i="70"/>
  <c r="T37" i="70" s="1"/>
  <c r="S103" i="70"/>
  <c r="S37" i="70" s="1"/>
  <c r="R103" i="70"/>
  <c r="R37" i="70" s="1"/>
  <c r="Q103" i="70"/>
  <c r="Q37" i="70" s="1"/>
  <c r="P103" i="70"/>
  <c r="P37" i="70" s="1"/>
  <c r="O103" i="70"/>
  <c r="O37" i="70" s="1"/>
  <c r="N103" i="70"/>
  <c r="N37" i="70" s="1"/>
  <c r="M103" i="70"/>
  <c r="M37" i="70" s="1"/>
  <c r="L103" i="70"/>
  <c r="L37" i="70" s="1"/>
  <c r="K103" i="70"/>
  <c r="K37" i="70" s="1"/>
  <c r="J103" i="70"/>
  <c r="J37" i="70" s="1"/>
  <c r="I103" i="70"/>
  <c r="I37" i="70" s="1"/>
  <c r="H103" i="70"/>
  <c r="H37" i="70" s="1"/>
  <c r="G103" i="70"/>
  <c r="G37" i="70" s="1"/>
  <c r="F103" i="70"/>
  <c r="F37" i="70" s="1"/>
  <c r="E103" i="70"/>
  <c r="E37" i="70" s="1"/>
  <c r="D103" i="70"/>
  <c r="D37" i="70" s="1"/>
  <c r="C103" i="70"/>
  <c r="C37" i="70" s="1"/>
  <c r="W102" i="70"/>
  <c r="W42" i="70" s="1"/>
  <c r="V102" i="70"/>
  <c r="V42" i="70" s="1"/>
  <c r="U102" i="70"/>
  <c r="U42" i="70" s="1"/>
  <c r="T102" i="70"/>
  <c r="T42" i="70" s="1"/>
  <c r="S102" i="70"/>
  <c r="S42" i="70" s="1"/>
  <c r="R102" i="70"/>
  <c r="R42" i="70" s="1"/>
  <c r="Q102" i="70"/>
  <c r="Q42" i="70" s="1"/>
  <c r="P102" i="70"/>
  <c r="P42" i="70" s="1"/>
  <c r="O102" i="70"/>
  <c r="O42" i="70" s="1"/>
  <c r="N102" i="70"/>
  <c r="N42" i="70" s="1"/>
  <c r="M102" i="70"/>
  <c r="M42" i="70" s="1"/>
  <c r="L102" i="70"/>
  <c r="L42" i="70" s="1"/>
  <c r="K102" i="70"/>
  <c r="K42" i="70" s="1"/>
  <c r="J102" i="70"/>
  <c r="J42" i="70" s="1"/>
  <c r="I102" i="70"/>
  <c r="I42" i="70" s="1"/>
  <c r="H102" i="70"/>
  <c r="H42" i="70" s="1"/>
  <c r="G102" i="70"/>
  <c r="G42" i="70" s="1"/>
  <c r="F102" i="70"/>
  <c r="F42" i="70" s="1"/>
  <c r="E102" i="70"/>
  <c r="E42" i="70" s="1"/>
  <c r="D102" i="70"/>
  <c r="D42" i="70" s="1"/>
  <c r="C102" i="70"/>
  <c r="C42" i="70" s="1"/>
  <c r="Y101" i="70"/>
  <c r="W101" i="70"/>
  <c r="W39" i="70" s="1"/>
  <c r="V101" i="70"/>
  <c r="V39" i="70" s="1"/>
  <c r="U101" i="70"/>
  <c r="U39" i="70" s="1"/>
  <c r="T101" i="70"/>
  <c r="T39" i="70" s="1"/>
  <c r="S101" i="70"/>
  <c r="S39" i="70" s="1"/>
  <c r="R101" i="70"/>
  <c r="R39" i="70" s="1"/>
  <c r="Q101" i="70"/>
  <c r="Q39" i="70" s="1"/>
  <c r="P101" i="70"/>
  <c r="P39" i="70" s="1"/>
  <c r="O101" i="70"/>
  <c r="O39" i="70" s="1"/>
  <c r="N101" i="70"/>
  <c r="N39" i="70" s="1"/>
  <c r="M101" i="70"/>
  <c r="M39" i="70" s="1"/>
  <c r="L101" i="70"/>
  <c r="L39" i="70" s="1"/>
  <c r="K101" i="70"/>
  <c r="K39" i="70" s="1"/>
  <c r="J101" i="70"/>
  <c r="J39" i="70" s="1"/>
  <c r="I101" i="70"/>
  <c r="I39" i="70" s="1"/>
  <c r="H101" i="70"/>
  <c r="H39" i="70" s="1"/>
  <c r="G101" i="70"/>
  <c r="G39" i="70" s="1"/>
  <c r="F101" i="70"/>
  <c r="F39" i="70" s="1"/>
  <c r="E101" i="70"/>
  <c r="E39" i="70" s="1"/>
  <c r="D101" i="70"/>
  <c r="D39" i="70" s="1"/>
  <c r="C101" i="70"/>
  <c r="C39" i="70" s="1"/>
  <c r="Y93" i="70"/>
  <c r="Y92" i="70"/>
  <c r="Y91" i="70"/>
  <c r="Y90" i="70"/>
  <c r="Y89" i="70"/>
  <c r="Y88" i="70"/>
  <c r="Y87" i="70"/>
  <c r="Y86" i="70"/>
  <c r="Y85" i="70"/>
  <c r="M83" i="70"/>
  <c r="M36" i="70"/>
  <c r="M24" i="70"/>
  <c r="W107" i="69"/>
  <c r="W41" i="69" s="1"/>
  <c r="V107" i="69"/>
  <c r="V41" i="69" s="1"/>
  <c r="U107" i="69"/>
  <c r="U41" i="69" s="1"/>
  <c r="T107" i="69"/>
  <c r="T41" i="69" s="1"/>
  <c r="S107" i="69"/>
  <c r="S41" i="69" s="1"/>
  <c r="R107" i="69"/>
  <c r="R41" i="69" s="1"/>
  <c r="Q107" i="69"/>
  <c r="Q41" i="69" s="1"/>
  <c r="P107" i="69"/>
  <c r="P41" i="69" s="1"/>
  <c r="O107" i="69"/>
  <c r="O41" i="69" s="1"/>
  <c r="N107" i="69"/>
  <c r="N41" i="69" s="1"/>
  <c r="M107" i="69"/>
  <c r="M41" i="69" s="1"/>
  <c r="L107" i="69"/>
  <c r="L41" i="69" s="1"/>
  <c r="K107" i="69"/>
  <c r="K41" i="69" s="1"/>
  <c r="J107" i="69"/>
  <c r="J41" i="69" s="1"/>
  <c r="I107" i="69"/>
  <c r="I41" i="69" s="1"/>
  <c r="H107" i="69"/>
  <c r="H41" i="69" s="1"/>
  <c r="G107" i="69"/>
  <c r="G41" i="69" s="1"/>
  <c r="F107" i="69"/>
  <c r="F41" i="69" s="1"/>
  <c r="E107" i="69"/>
  <c r="E41" i="69" s="1"/>
  <c r="D107" i="69"/>
  <c r="D41" i="69" s="1"/>
  <c r="C107" i="69"/>
  <c r="C41" i="69" s="1"/>
  <c r="W106" i="69"/>
  <c r="W39" i="69" s="1"/>
  <c r="V106" i="69"/>
  <c r="V39" i="69" s="1"/>
  <c r="U106" i="69"/>
  <c r="U39" i="69" s="1"/>
  <c r="T106" i="69"/>
  <c r="T39" i="69" s="1"/>
  <c r="S106" i="69"/>
  <c r="S39" i="69" s="1"/>
  <c r="R106" i="69"/>
  <c r="R39" i="69" s="1"/>
  <c r="Q106" i="69"/>
  <c r="Q39" i="69" s="1"/>
  <c r="P106" i="69"/>
  <c r="P39" i="69" s="1"/>
  <c r="O106" i="69"/>
  <c r="O39" i="69" s="1"/>
  <c r="N106" i="69"/>
  <c r="N39" i="69" s="1"/>
  <c r="M106" i="69"/>
  <c r="M39" i="69" s="1"/>
  <c r="L106" i="69"/>
  <c r="L39" i="69" s="1"/>
  <c r="K106" i="69"/>
  <c r="K39" i="69" s="1"/>
  <c r="J106" i="69"/>
  <c r="J39" i="69" s="1"/>
  <c r="I106" i="69"/>
  <c r="I39" i="69" s="1"/>
  <c r="H106" i="69"/>
  <c r="H39" i="69" s="1"/>
  <c r="G106" i="69"/>
  <c r="G39" i="69" s="1"/>
  <c r="F106" i="69"/>
  <c r="F39" i="69" s="1"/>
  <c r="E106" i="69"/>
  <c r="E39" i="69" s="1"/>
  <c r="D106" i="69"/>
  <c r="D39" i="69" s="1"/>
  <c r="C106" i="69"/>
  <c r="C39" i="69" s="1"/>
  <c r="W105" i="69"/>
  <c r="W35" i="69" s="1"/>
  <c r="V105" i="69"/>
  <c r="V35" i="69" s="1"/>
  <c r="U105" i="69"/>
  <c r="U35" i="69" s="1"/>
  <c r="T105" i="69"/>
  <c r="T35" i="69" s="1"/>
  <c r="S105" i="69"/>
  <c r="S35" i="69" s="1"/>
  <c r="R105" i="69"/>
  <c r="R35" i="69" s="1"/>
  <c r="Q105" i="69"/>
  <c r="Q35" i="69" s="1"/>
  <c r="P105" i="69"/>
  <c r="P35" i="69" s="1"/>
  <c r="O105" i="69"/>
  <c r="O35" i="69" s="1"/>
  <c r="N105" i="69"/>
  <c r="N35" i="69" s="1"/>
  <c r="M105" i="69"/>
  <c r="M35" i="69" s="1"/>
  <c r="L105" i="69"/>
  <c r="L35" i="69" s="1"/>
  <c r="K105" i="69"/>
  <c r="K35" i="69" s="1"/>
  <c r="J105" i="69"/>
  <c r="J35" i="69" s="1"/>
  <c r="I105" i="69"/>
  <c r="I35" i="69" s="1"/>
  <c r="H105" i="69"/>
  <c r="H35" i="69" s="1"/>
  <c r="G105" i="69"/>
  <c r="G35" i="69" s="1"/>
  <c r="F105" i="69"/>
  <c r="F35" i="69" s="1"/>
  <c r="E105" i="69"/>
  <c r="E35" i="69" s="1"/>
  <c r="D105" i="69"/>
  <c r="D35" i="69" s="1"/>
  <c r="C105" i="69"/>
  <c r="C35" i="69" s="1"/>
  <c r="W104" i="69"/>
  <c r="W40" i="69" s="1"/>
  <c r="S104" i="69"/>
  <c r="S40" i="69" s="1"/>
  <c r="R104" i="69"/>
  <c r="R40" i="69" s="1"/>
  <c r="Q104" i="69"/>
  <c r="Q40" i="69" s="1"/>
  <c r="P104" i="69"/>
  <c r="P40" i="69" s="1"/>
  <c r="O104" i="69"/>
  <c r="O40" i="69" s="1"/>
  <c r="N104" i="69"/>
  <c r="N40" i="69" s="1"/>
  <c r="M104" i="69"/>
  <c r="M40" i="69" s="1"/>
  <c r="L104" i="69"/>
  <c r="L40" i="69" s="1"/>
  <c r="K104" i="69"/>
  <c r="K40" i="69" s="1"/>
  <c r="J104" i="69"/>
  <c r="J40" i="69" s="1"/>
  <c r="I104" i="69"/>
  <c r="I40" i="69" s="1"/>
  <c r="H104" i="69"/>
  <c r="H40" i="69" s="1"/>
  <c r="G104" i="69"/>
  <c r="G40" i="69" s="1"/>
  <c r="F104" i="69"/>
  <c r="F40" i="69" s="1"/>
  <c r="E104" i="69"/>
  <c r="E40" i="69" s="1"/>
  <c r="D104" i="69"/>
  <c r="D40" i="69" s="1"/>
  <c r="C104" i="69"/>
  <c r="C40" i="69" s="1"/>
  <c r="W103" i="69"/>
  <c r="W37" i="69" s="1"/>
  <c r="V103" i="69"/>
  <c r="V37" i="69" s="1"/>
  <c r="U103" i="69"/>
  <c r="U37" i="69" s="1"/>
  <c r="R103" i="69"/>
  <c r="R37" i="69" s="1"/>
  <c r="Q103" i="69"/>
  <c r="Q37" i="69" s="1"/>
  <c r="P103" i="69"/>
  <c r="P37" i="69" s="1"/>
  <c r="O103" i="69"/>
  <c r="O37" i="69" s="1"/>
  <c r="N103" i="69"/>
  <c r="N37" i="69" s="1"/>
  <c r="M103" i="69"/>
  <c r="M37" i="69" s="1"/>
  <c r="L103" i="69"/>
  <c r="L37" i="69" s="1"/>
  <c r="K103" i="69"/>
  <c r="K37" i="69" s="1"/>
  <c r="J103" i="69"/>
  <c r="J37" i="69" s="1"/>
  <c r="I103" i="69"/>
  <c r="I37" i="69" s="1"/>
  <c r="H103" i="69"/>
  <c r="H37" i="69" s="1"/>
  <c r="G103" i="69"/>
  <c r="G37" i="69" s="1"/>
  <c r="F103" i="69"/>
  <c r="F37" i="69" s="1"/>
  <c r="E103" i="69"/>
  <c r="E37" i="69" s="1"/>
  <c r="D103" i="69"/>
  <c r="D37" i="69" s="1"/>
  <c r="C103" i="69"/>
  <c r="C37" i="69" s="1"/>
  <c r="Y95" i="69"/>
  <c r="Y94" i="69"/>
  <c r="Y93" i="69"/>
  <c r="Y92" i="69"/>
  <c r="Y91" i="69"/>
  <c r="Y90" i="69"/>
  <c r="Y89" i="69"/>
  <c r="P66" i="69" s="1"/>
  <c r="Y88" i="69"/>
  <c r="Y87" i="69"/>
  <c r="Y86" i="69"/>
  <c r="Y85" i="69"/>
  <c r="Y84" i="69"/>
  <c r="AA31" i="69"/>
  <c r="W107" i="68"/>
  <c r="W41" i="68" s="1"/>
  <c r="V107" i="68"/>
  <c r="V41" i="68" s="1"/>
  <c r="U107" i="68"/>
  <c r="U41" i="68" s="1"/>
  <c r="T107" i="68"/>
  <c r="T41" i="68" s="1"/>
  <c r="S107" i="68"/>
  <c r="S41" i="68" s="1"/>
  <c r="R107" i="68"/>
  <c r="R41" i="68" s="1"/>
  <c r="Q107" i="68"/>
  <c r="Q41" i="68" s="1"/>
  <c r="P107" i="68"/>
  <c r="P41" i="68" s="1"/>
  <c r="O107" i="68"/>
  <c r="O41" i="68" s="1"/>
  <c r="N107" i="68"/>
  <c r="N41" i="68" s="1"/>
  <c r="M107" i="68"/>
  <c r="M41" i="68" s="1"/>
  <c r="L107" i="68"/>
  <c r="L41" i="68" s="1"/>
  <c r="K107" i="68"/>
  <c r="K41" i="68" s="1"/>
  <c r="J107" i="68"/>
  <c r="J41" i="68" s="1"/>
  <c r="I107" i="68"/>
  <c r="I41" i="68" s="1"/>
  <c r="H107" i="68"/>
  <c r="H41" i="68" s="1"/>
  <c r="G107" i="68"/>
  <c r="G41" i="68" s="1"/>
  <c r="F107" i="68"/>
  <c r="F41" i="68" s="1"/>
  <c r="E107" i="68"/>
  <c r="E41" i="68" s="1"/>
  <c r="D107" i="68"/>
  <c r="D41" i="68" s="1"/>
  <c r="C107" i="68"/>
  <c r="C41" i="68" s="1"/>
  <c r="W106" i="68"/>
  <c r="W39" i="68" s="1"/>
  <c r="V106" i="68"/>
  <c r="V39" i="68" s="1"/>
  <c r="U106" i="68"/>
  <c r="U39" i="68" s="1"/>
  <c r="T106" i="68"/>
  <c r="T39" i="68" s="1"/>
  <c r="S106" i="68"/>
  <c r="S39" i="68" s="1"/>
  <c r="R106" i="68"/>
  <c r="R39" i="68" s="1"/>
  <c r="Q106" i="68"/>
  <c r="Q39" i="68" s="1"/>
  <c r="P106" i="68"/>
  <c r="P39" i="68" s="1"/>
  <c r="O106" i="68"/>
  <c r="O39" i="68" s="1"/>
  <c r="N106" i="68"/>
  <c r="N39" i="68" s="1"/>
  <c r="M106" i="68"/>
  <c r="M39" i="68" s="1"/>
  <c r="L106" i="68"/>
  <c r="L39" i="68" s="1"/>
  <c r="K106" i="68"/>
  <c r="K39" i="68" s="1"/>
  <c r="J106" i="68"/>
  <c r="J39" i="68" s="1"/>
  <c r="I106" i="68"/>
  <c r="I39" i="68" s="1"/>
  <c r="H106" i="68"/>
  <c r="H39" i="68" s="1"/>
  <c r="G106" i="68"/>
  <c r="G39" i="68" s="1"/>
  <c r="F106" i="68"/>
  <c r="F39" i="68" s="1"/>
  <c r="E106" i="68"/>
  <c r="E39" i="68" s="1"/>
  <c r="D106" i="68"/>
  <c r="D39" i="68" s="1"/>
  <c r="C106" i="68"/>
  <c r="C39" i="68" s="1"/>
  <c r="W105" i="68"/>
  <c r="W35" i="68" s="1"/>
  <c r="V105" i="68"/>
  <c r="V35" i="68" s="1"/>
  <c r="U105" i="68"/>
  <c r="U35" i="68" s="1"/>
  <c r="T105" i="68"/>
  <c r="T35" i="68" s="1"/>
  <c r="S105" i="68"/>
  <c r="S35" i="68" s="1"/>
  <c r="R105" i="68"/>
  <c r="R35" i="68" s="1"/>
  <c r="Q105" i="68"/>
  <c r="Q35" i="68" s="1"/>
  <c r="P105" i="68"/>
  <c r="P35" i="68" s="1"/>
  <c r="O105" i="68"/>
  <c r="O35" i="68" s="1"/>
  <c r="N105" i="68"/>
  <c r="N35" i="68" s="1"/>
  <c r="M105" i="68"/>
  <c r="M35" i="68" s="1"/>
  <c r="L105" i="68"/>
  <c r="L35" i="68" s="1"/>
  <c r="K105" i="68"/>
  <c r="K35" i="68" s="1"/>
  <c r="J105" i="68"/>
  <c r="J35" i="68" s="1"/>
  <c r="I105" i="68"/>
  <c r="I35" i="68" s="1"/>
  <c r="H105" i="68"/>
  <c r="H35" i="68" s="1"/>
  <c r="G105" i="68"/>
  <c r="G35" i="68" s="1"/>
  <c r="F105" i="68"/>
  <c r="F35" i="68" s="1"/>
  <c r="E105" i="68"/>
  <c r="E35" i="68" s="1"/>
  <c r="D105" i="68"/>
  <c r="D35" i="68" s="1"/>
  <c r="C105" i="68"/>
  <c r="C35" i="68" s="1"/>
  <c r="W104" i="68"/>
  <c r="W40" i="68" s="1"/>
  <c r="S104" i="68"/>
  <c r="S40" i="68" s="1"/>
  <c r="R104" i="68"/>
  <c r="R40" i="68" s="1"/>
  <c r="Q104" i="68"/>
  <c r="Q40" i="68" s="1"/>
  <c r="P104" i="68"/>
  <c r="P40" i="68" s="1"/>
  <c r="O104" i="68"/>
  <c r="O40" i="68" s="1"/>
  <c r="N104" i="68"/>
  <c r="N40" i="68" s="1"/>
  <c r="M104" i="68"/>
  <c r="M40" i="68" s="1"/>
  <c r="L104" i="68"/>
  <c r="L40" i="68" s="1"/>
  <c r="K104" i="68"/>
  <c r="K40" i="68" s="1"/>
  <c r="J104" i="68"/>
  <c r="J40" i="68" s="1"/>
  <c r="I104" i="68"/>
  <c r="I40" i="68" s="1"/>
  <c r="H104" i="68"/>
  <c r="H40" i="68" s="1"/>
  <c r="G104" i="68"/>
  <c r="G40" i="68" s="1"/>
  <c r="F104" i="68"/>
  <c r="F40" i="68" s="1"/>
  <c r="E104" i="68"/>
  <c r="E40" i="68" s="1"/>
  <c r="D104" i="68"/>
  <c r="D40" i="68" s="1"/>
  <c r="C104" i="68"/>
  <c r="C40" i="68" s="1"/>
  <c r="W103" i="68"/>
  <c r="W37" i="68" s="1"/>
  <c r="V103" i="68"/>
  <c r="V37" i="68" s="1"/>
  <c r="U103" i="68"/>
  <c r="U37" i="68" s="1"/>
  <c r="S103" i="68"/>
  <c r="S37" i="68" s="1"/>
  <c r="R103" i="68"/>
  <c r="R37" i="68" s="1"/>
  <c r="Q103" i="68"/>
  <c r="Q37" i="68" s="1"/>
  <c r="P103" i="68"/>
  <c r="P37" i="68" s="1"/>
  <c r="O103" i="68"/>
  <c r="O37" i="68" s="1"/>
  <c r="N103" i="68"/>
  <c r="N37" i="68" s="1"/>
  <c r="M103" i="68"/>
  <c r="M37" i="68" s="1"/>
  <c r="L103" i="68"/>
  <c r="L37" i="68" s="1"/>
  <c r="K103" i="68"/>
  <c r="K37" i="68" s="1"/>
  <c r="J103" i="68"/>
  <c r="J37" i="68" s="1"/>
  <c r="I103" i="68"/>
  <c r="I37" i="68" s="1"/>
  <c r="H103" i="68"/>
  <c r="H37" i="68" s="1"/>
  <c r="G103" i="68"/>
  <c r="G37" i="68" s="1"/>
  <c r="F103" i="68"/>
  <c r="F37" i="68" s="1"/>
  <c r="E103" i="68"/>
  <c r="E37" i="68" s="1"/>
  <c r="D103" i="68"/>
  <c r="D37" i="68" s="1"/>
  <c r="C103" i="68"/>
  <c r="C37" i="68" s="1"/>
  <c r="Y95" i="68"/>
  <c r="Y94" i="68"/>
  <c r="Y93" i="68"/>
  <c r="Y92" i="68"/>
  <c r="Y91" i="68"/>
  <c r="Y90" i="68"/>
  <c r="Y89" i="68"/>
  <c r="Y88" i="68"/>
  <c r="Y87" i="68"/>
  <c r="P66" i="68" s="1"/>
  <c r="Y86" i="68"/>
  <c r="Y85" i="68"/>
  <c r="Y84" i="68"/>
  <c r="T37" i="68"/>
  <c r="AA31" i="68"/>
  <c r="Y94" i="67"/>
  <c r="P68" i="67" s="1"/>
  <c r="W100" i="67"/>
  <c r="W43" i="67" s="1"/>
  <c r="V100" i="67"/>
  <c r="V43" i="67" s="1"/>
  <c r="U100" i="67"/>
  <c r="U43" i="67" s="1"/>
  <c r="T100" i="67"/>
  <c r="T43" i="67" s="1"/>
  <c r="S100" i="67"/>
  <c r="S43" i="67" s="1"/>
  <c r="R100" i="67"/>
  <c r="R43" i="67" s="1"/>
  <c r="Q100" i="67"/>
  <c r="Q43" i="67" s="1"/>
  <c r="P100" i="67"/>
  <c r="P43" i="67" s="1"/>
  <c r="O100" i="67"/>
  <c r="O43" i="67" s="1"/>
  <c r="N100" i="67"/>
  <c r="N43" i="67" s="1"/>
  <c r="M100" i="67"/>
  <c r="M43" i="67" s="1"/>
  <c r="L100" i="67"/>
  <c r="L43" i="67" s="1"/>
  <c r="K100" i="67"/>
  <c r="K43" i="67" s="1"/>
  <c r="J100" i="67"/>
  <c r="J43" i="67" s="1"/>
  <c r="I100" i="67"/>
  <c r="I43" i="67" s="1"/>
  <c r="H100" i="67"/>
  <c r="H43" i="67" s="1"/>
  <c r="G100" i="67"/>
  <c r="G43" i="67" s="1"/>
  <c r="F100" i="67"/>
  <c r="F43" i="67" s="1"/>
  <c r="E100" i="67"/>
  <c r="E43" i="67" s="1"/>
  <c r="D100" i="67"/>
  <c r="D43" i="67" s="1"/>
  <c r="C100" i="67"/>
  <c r="C43" i="67" s="1"/>
  <c r="W99" i="67"/>
  <c r="W41" i="67" s="1"/>
  <c r="V99" i="67"/>
  <c r="V41" i="67" s="1"/>
  <c r="U99" i="67"/>
  <c r="U41" i="67" s="1"/>
  <c r="T99" i="67"/>
  <c r="T41" i="67" s="1"/>
  <c r="S99" i="67"/>
  <c r="S41" i="67" s="1"/>
  <c r="R99" i="67"/>
  <c r="R41" i="67" s="1"/>
  <c r="Q99" i="67"/>
  <c r="Q41" i="67" s="1"/>
  <c r="P99" i="67"/>
  <c r="P41" i="67" s="1"/>
  <c r="O99" i="67"/>
  <c r="O41" i="67" s="1"/>
  <c r="N99" i="67"/>
  <c r="N41" i="67" s="1"/>
  <c r="M99" i="67"/>
  <c r="M41" i="67" s="1"/>
  <c r="L99" i="67"/>
  <c r="L41" i="67" s="1"/>
  <c r="K99" i="67"/>
  <c r="K41" i="67" s="1"/>
  <c r="J99" i="67"/>
  <c r="J41" i="67" s="1"/>
  <c r="I99" i="67"/>
  <c r="I41" i="67" s="1"/>
  <c r="H99" i="67"/>
  <c r="H41" i="67" s="1"/>
  <c r="G99" i="67"/>
  <c r="G41" i="67" s="1"/>
  <c r="F99" i="67"/>
  <c r="F41" i="67" s="1"/>
  <c r="E99" i="67"/>
  <c r="E41" i="67" s="1"/>
  <c r="D99" i="67"/>
  <c r="D41" i="67" s="1"/>
  <c r="C99" i="67"/>
  <c r="C41" i="67" s="1"/>
  <c r="W98" i="67"/>
  <c r="W37" i="67" s="1"/>
  <c r="V98" i="67"/>
  <c r="V37" i="67" s="1"/>
  <c r="U98" i="67"/>
  <c r="U37" i="67" s="1"/>
  <c r="T98" i="67"/>
  <c r="T37" i="67" s="1"/>
  <c r="S98" i="67"/>
  <c r="S37" i="67" s="1"/>
  <c r="R98" i="67"/>
  <c r="R37" i="67" s="1"/>
  <c r="Q98" i="67"/>
  <c r="Q37" i="67" s="1"/>
  <c r="P98" i="67"/>
  <c r="P37" i="67" s="1"/>
  <c r="O98" i="67"/>
  <c r="O37" i="67" s="1"/>
  <c r="N98" i="67"/>
  <c r="N37" i="67" s="1"/>
  <c r="M98" i="67"/>
  <c r="M37" i="67" s="1"/>
  <c r="L98" i="67"/>
  <c r="L37" i="67" s="1"/>
  <c r="K98" i="67"/>
  <c r="K37" i="67" s="1"/>
  <c r="J98" i="67"/>
  <c r="J37" i="67" s="1"/>
  <c r="I98" i="67"/>
  <c r="I37" i="67" s="1"/>
  <c r="H98" i="67"/>
  <c r="H37" i="67" s="1"/>
  <c r="G98" i="67"/>
  <c r="G37" i="67" s="1"/>
  <c r="F98" i="67"/>
  <c r="F37" i="67" s="1"/>
  <c r="E98" i="67"/>
  <c r="E37" i="67" s="1"/>
  <c r="D98" i="67"/>
  <c r="D37" i="67" s="1"/>
  <c r="C98" i="67"/>
  <c r="C37" i="67" s="1"/>
  <c r="W97" i="67"/>
  <c r="W42" i="67" s="1"/>
  <c r="V97" i="67"/>
  <c r="V42" i="67" s="1"/>
  <c r="U97" i="67"/>
  <c r="U42" i="67" s="1"/>
  <c r="T97" i="67"/>
  <c r="T42" i="67" s="1"/>
  <c r="S97" i="67"/>
  <c r="S42" i="67" s="1"/>
  <c r="R97" i="67"/>
  <c r="R42" i="67" s="1"/>
  <c r="Q97" i="67"/>
  <c r="Q42" i="67" s="1"/>
  <c r="P97" i="67"/>
  <c r="P42" i="67" s="1"/>
  <c r="O97" i="67"/>
  <c r="O42" i="67" s="1"/>
  <c r="N97" i="67"/>
  <c r="N42" i="67" s="1"/>
  <c r="M97" i="67"/>
  <c r="M42" i="67" s="1"/>
  <c r="L97" i="67"/>
  <c r="L42" i="67" s="1"/>
  <c r="K97" i="67"/>
  <c r="K42" i="67" s="1"/>
  <c r="J97" i="67"/>
  <c r="J42" i="67" s="1"/>
  <c r="I97" i="67"/>
  <c r="I42" i="67" s="1"/>
  <c r="H97" i="67"/>
  <c r="H42" i="67" s="1"/>
  <c r="G97" i="67"/>
  <c r="G42" i="67" s="1"/>
  <c r="F97" i="67"/>
  <c r="F42" i="67" s="1"/>
  <c r="E97" i="67"/>
  <c r="E42" i="67" s="1"/>
  <c r="D97" i="67"/>
  <c r="D42" i="67" s="1"/>
  <c r="C97" i="67"/>
  <c r="C42" i="67" s="1"/>
  <c r="Y96" i="67"/>
  <c r="W96" i="67"/>
  <c r="W39" i="67" s="1"/>
  <c r="V96" i="67"/>
  <c r="V39" i="67" s="1"/>
  <c r="U96" i="67"/>
  <c r="U39" i="67" s="1"/>
  <c r="T96" i="67"/>
  <c r="T39" i="67" s="1"/>
  <c r="S96" i="67"/>
  <c r="S39" i="67" s="1"/>
  <c r="R96" i="67"/>
  <c r="R39" i="67" s="1"/>
  <c r="Q96" i="67"/>
  <c r="Q39" i="67" s="1"/>
  <c r="P96" i="67"/>
  <c r="P39" i="67" s="1"/>
  <c r="O96" i="67"/>
  <c r="O39" i="67" s="1"/>
  <c r="N96" i="67"/>
  <c r="N39" i="67" s="1"/>
  <c r="M96" i="67"/>
  <c r="M39" i="67" s="1"/>
  <c r="L96" i="67"/>
  <c r="L39" i="67" s="1"/>
  <c r="K96" i="67"/>
  <c r="K39" i="67" s="1"/>
  <c r="J96" i="67"/>
  <c r="J39" i="67" s="1"/>
  <c r="I96" i="67"/>
  <c r="I39" i="67" s="1"/>
  <c r="H96" i="67"/>
  <c r="H39" i="67" s="1"/>
  <c r="G96" i="67"/>
  <c r="G39" i="67" s="1"/>
  <c r="F96" i="67"/>
  <c r="F39" i="67" s="1"/>
  <c r="E96" i="67"/>
  <c r="E39" i="67" s="1"/>
  <c r="D96" i="67"/>
  <c r="D39" i="67" s="1"/>
  <c r="C96" i="67"/>
  <c r="C39" i="67" s="1"/>
  <c r="Y93" i="67"/>
  <c r="Y92" i="67"/>
  <c r="Y91" i="67"/>
  <c r="Y90" i="67"/>
  <c r="Y89" i="67"/>
  <c r="Y88" i="67"/>
  <c r="Y87" i="67"/>
  <c r="Y86" i="67"/>
  <c r="Y85" i="67"/>
  <c r="M83" i="67"/>
  <c r="M36" i="67"/>
  <c r="M24" i="67"/>
  <c r="W107" i="66"/>
  <c r="W41" i="66" s="1"/>
  <c r="V107" i="66"/>
  <c r="V41" i="66" s="1"/>
  <c r="U107" i="66"/>
  <c r="U41" i="66" s="1"/>
  <c r="T107" i="66"/>
  <c r="T41" i="66" s="1"/>
  <c r="S107" i="66"/>
  <c r="S41" i="66" s="1"/>
  <c r="R107" i="66"/>
  <c r="R41" i="66" s="1"/>
  <c r="Q107" i="66"/>
  <c r="Q41" i="66" s="1"/>
  <c r="P107" i="66"/>
  <c r="P41" i="66" s="1"/>
  <c r="O107" i="66"/>
  <c r="O41" i="66" s="1"/>
  <c r="N107" i="66"/>
  <c r="N41" i="66" s="1"/>
  <c r="M107" i="66"/>
  <c r="M41" i="66" s="1"/>
  <c r="L107" i="66"/>
  <c r="L41" i="66" s="1"/>
  <c r="K107" i="66"/>
  <c r="K41" i="66" s="1"/>
  <c r="J107" i="66"/>
  <c r="J41" i="66" s="1"/>
  <c r="I107" i="66"/>
  <c r="I41" i="66" s="1"/>
  <c r="H107" i="66"/>
  <c r="H41" i="66" s="1"/>
  <c r="G107" i="66"/>
  <c r="G41" i="66" s="1"/>
  <c r="F107" i="66"/>
  <c r="F41" i="66" s="1"/>
  <c r="E107" i="66"/>
  <c r="E41" i="66" s="1"/>
  <c r="D107" i="66"/>
  <c r="D41" i="66" s="1"/>
  <c r="C107" i="66"/>
  <c r="C41" i="66" s="1"/>
  <c r="W106" i="66"/>
  <c r="W39" i="66" s="1"/>
  <c r="V106" i="66"/>
  <c r="V39" i="66" s="1"/>
  <c r="U106" i="66"/>
  <c r="U39" i="66" s="1"/>
  <c r="T106" i="66"/>
  <c r="T39" i="66" s="1"/>
  <c r="S106" i="66"/>
  <c r="S39" i="66" s="1"/>
  <c r="R106" i="66"/>
  <c r="R39" i="66" s="1"/>
  <c r="Q106" i="66"/>
  <c r="Q39" i="66" s="1"/>
  <c r="P106" i="66"/>
  <c r="P39" i="66" s="1"/>
  <c r="O106" i="66"/>
  <c r="O39" i="66" s="1"/>
  <c r="N106" i="66"/>
  <c r="N39" i="66" s="1"/>
  <c r="M106" i="66"/>
  <c r="M39" i="66" s="1"/>
  <c r="L106" i="66"/>
  <c r="L39" i="66" s="1"/>
  <c r="K106" i="66"/>
  <c r="K39" i="66" s="1"/>
  <c r="J106" i="66"/>
  <c r="J39" i="66" s="1"/>
  <c r="I106" i="66"/>
  <c r="I39" i="66" s="1"/>
  <c r="H106" i="66"/>
  <c r="H39" i="66" s="1"/>
  <c r="G106" i="66"/>
  <c r="G39" i="66" s="1"/>
  <c r="F106" i="66"/>
  <c r="F39" i="66" s="1"/>
  <c r="E106" i="66"/>
  <c r="E39" i="66" s="1"/>
  <c r="D106" i="66"/>
  <c r="D39" i="66" s="1"/>
  <c r="C106" i="66"/>
  <c r="C39" i="66" s="1"/>
  <c r="W105" i="66"/>
  <c r="W35" i="66" s="1"/>
  <c r="V105" i="66"/>
  <c r="V35" i="66" s="1"/>
  <c r="U105" i="66"/>
  <c r="U35" i="66" s="1"/>
  <c r="T105" i="66"/>
  <c r="T35" i="66" s="1"/>
  <c r="S105" i="66"/>
  <c r="S35" i="66" s="1"/>
  <c r="R105" i="66"/>
  <c r="R35" i="66" s="1"/>
  <c r="Q105" i="66"/>
  <c r="Q35" i="66" s="1"/>
  <c r="P105" i="66"/>
  <c r="P35" i="66" s="1"/>
  <c r="O105" i="66"/>
  <c r="O35" i="66" s="1"/>
  <c r="N105" i="66"/>
  <c r="N35" i="66" s="1"/>
  <c r="M105" i="66"/>
  <c r="M35" i="66" s="1"/>
  <c r="L105" i="66"/>
  <c r="L35" i="66" s="1"/>
  <c r="K105" i="66"/>
  <c r="K35" i="66" s="1"/>
  <c r="J105" i="66"/>
  <c r="J35" i="66" s="1"/>
  <c r="I105" i="66"/>
  <c r="I35" i="66" s="1"/>
  <c r="H105" i="66"/>
  <c r="H35" i="66" s="1"/>
  <c r="G105" i="66"/>
  <c r="G35" i="66" s="1"/>
  <c r="F105" i="66"/>
  <c r="F35" i="66" s="1"/>
  <c r="E105" i="66"/>
  <c r="E35" i="66" s="1"/>
  <c r="D105" i="66"/>
  <c r="D35" i="66" s="1"/>
  <c r="C105" i="66"/>
  <c r="C35" i="66" s="1"/>
  <c r="W104" i="66"/>
  <c r="W40" i="66" s="1"/>
  <c r="S104" i="66"/>
  <c r="S40" i="66" s="1"/>
  <c r="R104" i="66"/>
  <c r="R40" i="66" s="1"/>
  <c r="Q104" i="66"/>
  <c r="Q40" i="66" s="1"/>
  <c r="P104" i="66"/>
  <c r="P40" i="66" s="1"/>
  <c r="O104" i="66"/>
  <c r="O40" i="66" s="1"/>
  <c r="N104" i="66"/>
  <c r="N40" i="66" s="1"/>
  <c r="M104" i="66"/>
  <c r="M40" i="66" s="1"/>
  <c r="L104" i="66"/>
  <c r="L40" i="66" s="1"/>
  <c r="K104" i="66"/>
  <c r="K40" i="66" s="1"/>
  <c r="J104" i="66"/>
  <c r="J40" i="66" s="1"/>
  <c r="I104" i="66"/>
  <c r="I40" i="66" s="1"/>
  <c r="H104" i="66"/>
  <c r="H40" i="66" s="1"/>
  <c r="G104" i="66"/>
  <c r="G40" i="66" s="1"/>
  <c r="F104" i="66"/>
  <c r="F40" i="66" s="1"/>
  <c r="E104" i="66"/>
  <c r="E40" i="66" s="1"/>
  <c r="D104" i="66"/>
  <c r="D40" i="66" s="1"/>
  <c r="C104" i="66"/>
  <c r="C40" i="66" s="1"/>
  <c r="W103" i="66"/>
  <c r="W37" i="66" s="1"/>
  <c r="V103" i="66"/>
  <c r="V37" i="66" s="1"/>
  <c r="U103" i="66"/>
  <c r="U37" i="66" s="1"/>
  <c r="S103" i="66"/>
  <c r="S37" i="66" s="1"/>
  <c r="R103" i="66"/>
  <c r="R37" i="66" s="1"/>
  <c r="Q103" i="66"/>
  <c r="Q37" i="66" s="1"/>
  <c r="P103" i="66"/>
  <c r="P37" i="66" s="1"/>
  <c r="O103" i="66"/>
  <c r="O37" i="66" s="1"/>
  <c r="N103" i="66"/>
  <c r="N37" i="66" s="1"/>
  <c r="M103" i="66"/>
  <c r="M37" i="66" s="1"/>
  <c r="L103" i="66"/>
  <c r="L37" i="66" s="1"/>
  <c r="K103" i="66"/>
  <c r="K37" i="66" s="1"/>
  <c r="J103" i="66"/>
  <c r="J37" i="66" s="1"/>
  <c r="I103" i="66"/>
  <c r="I37" i="66" s="1"/>
  <c r="H103" i="66"/>
  <c r="H37" i="66" s="1"/>
  <c r="G103" i="66"/>
  <c r="G37" i="66" s="1"/>
  <c r="F103" i="66"/>
  <c r="F37" i="66" s="1"/>
  <c r="E103" i="66"/>
  <c r="E37" i="66" s="1"/>
  <c r="D103" i="66"/>
  <c r="D37" i="66" s="1"/>
  <c r="C103" i="66"/>
  <c r="C37" i="66" s="1"/>
  <c r="Y95" i="66"/>
  <c r="Y94" i="66"/>
  <c r="Y93" i="66"/>
  <c r="Y92" i="66"/>
  <c r="Y91" i="66"/>
  <c r="Y90" i="66"/>
  <c r="Y89" i="66"/>
  <c r="Y88" i="66"/>
  <c r="Y87" i="66"/>
  <c r="P66" i="66" s="1"/>
  <c r="Y86" i="66"/>
  <c r="Y85" i="66"/>
  <c r="Y84" i="66"/>
  <c r="T37" i="66"/>
  <c r="AA31" i="66"/>
  <c r="C96" i="65"/>
  <c r="C39" i="65" s="1"/>
  <c r="W100" i="65"/>
  <c r="W43" i="65" s="1"/>
  <c r="V100" i="65"/>
  <c r="V43" i="65" s="1"/>
  <c r="U100" i="65"/>
  <c r="U43" i="65" s="1"/>
  <c r="T100" i="65"/>
  <c r="T43" i="65" s="1"/>
  <c r="S100" i="65"/>
  <c r="S43" i="65" s="1"/>
  <c r="R100" i="65"/>
  <c r="R43" i="65" s="1"/>
  <c r="Q100" i="65"/>
  <c r="Q43" i="65" s="1"/>
  <c r="P100" i="65"/>
  <c r="P43" i="65" s="1"/>
  <c r="O100" i="65"/>
  <c r="O43" i="65" s="1"/>
  <c r="N100" i="65"/>
  <c r="N43" i="65" s="1"/>
  <c r="M100" i="65"/>
  <c r="M43" i="65" s="1"/>
  <c r="L100" i="65"/>
  <c r="L43" i="65" s="1"/>
  <c r="K100" i="65"/>
  <c r="K43" i="65" s="1"/>
  <c r="J100" i="65"/>
  <c r="J43" i="65" s="1"/>
  <c r="I100" i="65"/>
  <c r="I43" i="65" s="1"/>
  <c r="H100" i="65"/>
  <c r="H43" i="65" s="1"/>
  <c r="G100" i="65"/>
  <c r="G43" i="65" s="1"/>
  <c r="F100" i="65"/>
  <c r="F43" i="65" s="1"/>
  <c r="E100" i="65"/>
  <c r="E43" i="65" s="1"/>
  <c r="D100" i="65"/>
  <c r="D43" i="65" s="1"/>
  <c r="C100" i="65"/>
  <c r="C43" i="65" s="1"/>
  <c r="W99" i="65"/>
  <c r="W41" i="65" s="1"/>
  <c r="V99" i="65"/>
  <c r="V41" i="65" s="1"/>
  <c r="U99" i="65"/>
  <c r="U41" i="65" s="1"/>
  <c r="T99" i="65"/>
  <c r="T41" i="65" s="1"/>
  <c r="S99" i="65"/>
  <c r="S41" i="65" s="1"/>
  <c r="R99" i="65"/>
  <c r="R41" i="65" s="1"/>
  <c r="Q99" i="65"/>
  <c r="Q41" i="65" s="1"/>
  <c r="P99" i="65"/>
  <c r="P41" i="65" s="1"/>
  <c r="O99" i="65"/>
  <c r="O41" i="65" s="1"/>
  <c r="N99" i="65"/>
  <c r="N41" i="65" s="1"/>
  <c r="M99" i="65"/>
  <c r="M41" i="65" s="1"/>
  <c r="L99" i="65"/>
  <c r="L41" i="65" s="1"/>
  <c r="K99" i="65"/>
  <c r="K41" i="65" s="1"/>
  <c r="J99" i="65"/>
  <c r="J41" i="65" s="1"/>
  <c r="I99" i="65"/>
  <c r="I41" i="65" s="1"/>
  <c r="H99" i="65"/>
  <c r="H41" i="65" s="1"/>
  <c r="G99" i="65"/>
  <c r="G41" i="65" s="1"/>
  <c r="F99" i="65"/>
  <c r="F41" i="65" s="1"/>
  <c r="E99" i="65"/>
  <c r="E41" i="65" s="1"/>
  <c r="D99" i="65"/>
  <c r="D41" i="65" s="1"/>
  <c r="C99" i="65"/>
  <c r="C41" i="65" s="1"/>
  <c r="W98" i="65"/>
  <c r="W37" i="65" s="1"/>
  <c r="V98" i="65"/>
  <c r="V37" i="65" s="1"/>
  <c r="U98" i="65"/>
  <c r="U37" i="65" s="1"/>
  <c r="T98" i="65"/>
  <c r="T37" i="65" s="1"/>
  <c r="S98" i="65"/>
  <c r="S37" i="65" s="1"/>
  <c r="R98" i="65"/>
  <c r="R37" i="65" s="1"/>
  <c r="Q98" i="65"/>
  <c r="Q37" i="65" s="1"/>
  <c r="P98" i="65"/>
  <c r="P37" i="65" s="1"/>
  <c r="O98" i="65"/>
  <c r="O37" i="65" s="1"/>
  <c r="N98" i="65"/>
  <c r="N37" i="65" s="1"/>
  <c r="M98" i="65"/>
  <c r="M37" i="65" s="1"/>
  <c r="L98" i="65"/>
  <c r="L37" i="65" s="1"/>
  <c r="K98" i="65"/>
  <c r="K37" i="65" s="1"/>
  <c r="J98" i="65"/>
  <c r="J37" i="65" s="1"/>
  <c r="I98" i="65"/>
  <c r="I37" i="65" s="1"/>
  <c r="H98" i="65"/>
  <c r="H37" i="65" s="1"/>
  <c r="G98" i="65"/>
  <c r="G37" i="65" s="1"/>
  <c r="F98" i="65"/>
  <c r="F37" i="65" s="1"/>
  <c r="E98" i="65"/>
  <c r="E37" i="65" s="1"/>
  <c r="D98" i="65"/>
  <c r="D37" i="65" s="1"/>
  <c r="C98" i="65"/>
  <c r="C37" i="65" s="1"/>
  <c r="W97" i="65"/>
  <c r="W42" i="65" s="1"/>
  <c r="V97" i="65"/>
  <c r="V42" i="65" s="1"/>
  <c r="U97" i="65"/>
  <c r="U42" i="65" s="1"/>
  <c r="T97" i="65"/>
  <c r="T42" i="65" s="1"/>
  <c r="S97" i="65"/>
  <c r="S42" i="65" s="1"/>
  <c r="R97" i="65"/>
  <c r="R42" i="65" s="1"/>
  <c r="Q97" i="65"/>
  <c r="Q42" i="65" s="1"/>
  <c r="P97" i="65"/>
  <c r="P42" i="65" s="1"/>
  <c r="O97" i="65"/>
  <c r="O42" i="65" s="1"/>
  <c r="N97" i="65"/>
  <c r="N42" i="65" s="1"/>
  <c r="M97" i="65"/>
  <c r="M42" i="65" s="1"/>
  <c r="L97" i="65"/>
  <c r="L42" i="65" s="1"/>
  <c r="K97" i="65"/>
  <c r="K42" i="65" s="1"/>
  <c r="J97" i="65"/>
  <c r="J42" i="65" s="1"/>
  <c r="I97" i="65"/>
  <c r="I42" i="65" s="1"/>
  <c r="H97" i="65"/>
  <c r="H42" i="65" s="1"/>
  <c r="G97" i="65"/>
  <c r="G42" i="65" s="1"/>
  <c r="F97" i="65"/>
  <c r="F42" i="65" s="1"/>
  <c r="E97" i="65"/>
  <c r="E42" i="65" s="1"/>
  <c r="D97" i="65"/>
  <c r="D42" i="65" s="1"/>
  <c r="C97" i="65"/>
  <c r="C42" i="65" s="1"/>
  <c r="Y96" i="65"/>
  <c r="W96" i="65"/>
  <c r="W39" i="65" s="1"/>
  <c r="V96" i="65"/>
  <c r="V39" i="65" s="1"/>
  <c r="U96" i="65"/>
  <c r="U39" i="65" s="1"/>
  <c r="T96" i="65"/>
  <c r="T39" i="65"/>
  <c r="S96" i="65"/>
  <c r="S39" i="65" s="1"/>
  <c r="R96" i="65"/>
  <c r="R39" i="65" s="1"/>
  <c r="Q96" i="65"/>
  <c r="Q39" i="65" s="1"/>
  <c r="P96" i="65"/>
  <c r="P39" i="65" s="1"/>
  <c r="O96" i="65"/>
  <c r="O39" i="65" s="1"/>
  <c r="N96" i="65"/>
  <c r="N39" i="65" s="1"/>
  <c r="M96" i="65"/>
  <c r="M39" i="65" s="1"/>
  <c r="L96" i="65"/>
  <c r="L39" i="65" s="1"/>
  <c r="K96" i="65"/>
  <c r="K39" i="65" s="1"/>
  <c r="J96" i="65"/>
  <c r="J39" i="65" s="1"/>
  <c r="I96" i="65"/>
  <c r="I39" i="65" s="1"/>
  <c r="H96" i="65"/>
  <c r="H39" i="65" s="1"/>
  <c r="G96" i="65"/>
  <c r="G39" i="65" s="1"/>
  <c r="F96" i="65"/>
  <c r="F39" i="65" s="1"/>
  <c r="E96" i="65"/>
  <c r="E39" i="65" s="1"/>
  <c r="D96" i="65"/>
  <c r="D39" i="65" s="1"/>
  <c r="Y93" i="65"/>
  <c r="Y92" i="65"/>
  <c r="Y91" i="65"/>
  <c r="Y90" i="65"/>
  <c r="Y89" i="65"/>
  <c r="Y88" i="65"/>
  <c r="Y87" i="65"/>
  <c r="P68" i="65" s="1"/>
  <c r="Y86" i="65"/>
  <c r="Y85" i="65"/>
  <c r="M83" i="65"/>
  <c r="M36" i="65"/>
  <c r="M24" i="65"/>
  <c r="D106" i="64"/>
  <c r="D39" i="64" s="1"/>
  <c r="E106" i="64"/>
  <c r="E39" i="64" s="1"/>
  <c r="F106" i="64"/>
  <c r="F39" i="64" s="1"/>
  <c r="G106" i="64"/>
  <c r="G39" i="64" s="1"/>
  <c r="H106" i="64"/>
  <c r="H39" i="64" s="1"/>
  <c r="I106" i="64"/>
  <c r="I39" i="64" s="1"/>
  <c r="J106" i="64"/>
  <c r="J39" i="64" s="1"/>
  <c r="K106" i="64"/>
  <c r="K39" i="64" s="1"/>
  <c r="L106" i="64"/>
  <c r="L39" i="64" s="1"/>
  <c r="M106" i="64"/>
  <c r="M39" i="64" s="1"/>
  <c r="N106" i="64"/>
  <c r="N39" i="64" s="1"/>
  <c r="O106" i="64"/>
  <c r="O39" i="64" s="1"/>
  <c r="P106" i="64"/>
  <c r="P39" i="64" s="1"/>
  <c r="Q106" i="64"/>
  <c r="Q39" i="64" s="1"/>
  <c r="R106" i="64"/>
  <c r="R39" i="64" s="1"/>
  <c r="S106" i="64"/>
  <c r="S39" i="64" s="1"/>
  <c r="T106" i="64"/>
  <c r="T39" i="64" s="1"/>
  <c r="U106" i="64"/>
  <c r="U39" i="64" s="1"/>
  <c r="V106" i="64"/>
  <c r="V39" i="64" s="1"/>
  <c r="W106" i="64"/>
  <c r="W39" i="64" s="1"/>
  <c r="C106" i="64"/>
  <c r="C39" i="64" s="1"/>
  <c r="D105" i="64"/>
  <c r="D35" i="64" s="1"/>
  <c r="E105" i="64"/>
  <c r="E35" i="64" s="1"/>
  <c r="F105" i="64"/>
  <c r="F35" i="64" s="1"/>
  <c r="G105" i="64"/>
  <c r="G35" i="64" s="1"/>
  <c r="H105" i="64"/>
  <c r="H35" i="64" s="1"/>
  <c r="I105" i="64"/>
  <c r="I35" i="64" s="1"/>
  <c r="J105" i="64"/>
  <c r="J35" i="64" s="1"/>
  <c r="K105" i="64"/>
  <c r="K35" i="64" s="1"/>
  <c r="L105" i="64"/>
  <c r="L35" i="64" s="1"/>
  <c r="M105" i="64"/>
  <c r="M35" i="64" s="1"/>
  <c r="N105" i="64"/>
  <c r="N35" i="64" s="1"/>
  <c r="O105" i="64"/>
  <c r="O35" i="64" s="1"/>
  <c r="P105" i="64"/>
  <c r="P35" i="64" s="1"/>
  <c r="Q105" i="64"/>
  <c r="Q35" i="64" s="1"/>
  <c r="R105" i="64"/>
  <c r="R35" i="64" s="1"/>
  <c r="S105" i="64"/>
  <c r="S35" i="64" s="1"/>
  <c r="T105" i="64"/>
  <c r="T35" i="64" s="1"/>
  <c r="U105" i="64"/>
  <c r="U35" i="64" s="1"/>
  <c r="V105" i="64"/>
  <c r="V35" i="64" s="1"/>
  <c r="W105" i="64"/>
  <c r="W35" i="64" s="1"/>
  <c r="C105" i="64"/>
  <c r="C35" i="64" s="1"/>
  <c r="D104" i="64"/>
  <c r="D40" i="64" s="1"/>
  <c r="E104" i="64"/>
  <c r="E40" i="64" s="1"/>
  <c r="F104" i="64"/>
  <c r="F40" i="64" s="1"/>
  <c r="G104" i="64"/>
  <c r="G40" i="64" s="1"/>
  <c r="H104" i="64"/>
  <c r="H40" i="64" s="1"/>
  <c r="I104" i="64"/>
  <c r="I40" i="64" s="1"/>
  <c r="J104" i="64"/>
  <c r="J40" i="64" s="1"/>
  <c r="K104" i="64"/>
  <c r="K40" i="64" s="1"/>
  <c r="L104" i="64"/>
  <c r="L40" i="64" s="1"/>
  <c r="M104" i="64"/>
  <c r="M40" i="64" s="1"/>
  <c r="N104" i="64"/>
  <c r="N40" i="64" s="1"/>
  <c r="O104" i="64"/>
  <c r="O40" i="64" s="1"/>
  <c r="P104" i="64"/>
  <c r="P40" i="64" s="1"/>
  <c r="Q104" i="64"/>
  <c r="Q40" i="64" s="1"/>
  <c r="R104" i="64"/>
  <c r="R40" i="64" s="1"/>
  <c r="S104" i="64"/>
  <c r="S40" i="64" s="1"/>
  <c r="W104" i="64"/>
  <c r="W40" i="64" s="1"/>
  <c r="C104" i="64"/>
  <c r="C40" i="64" s="1"/>
  <c r="D103" i="64"/>
  <c r="D37" i="64" s="1"/>
  <c r="E103" i="64"/>
  <c r="E37" i="64" s="1"/>
  <c r="F103" i="64"/>
  <c r="F37" i="64" s="1"/>
  <c r="G103" i="64"/>
  <c r="G37" i="64" s="1"/>
  <c r="H103" i="64"/>
  <c r="H37" i="64" s="1"/>
  <c r="I103" i="64"/>
  <c r="I37" i="64" s="1"/>
  <c r="J103" i="64"/>
  <c r="J37" i="64" s="1"/>
  <c r="K103" i="64"/>
  <c r="K37" i="64" s="1"/>
  <c r="L103" i="64"/>
  <c r="L37" i="64" s="1"/>
  <c r="M103" i="64"/>
  <c r="M37" i="64" s="1"/>
  <c r="N103" i="64"/>
  <c r="N37" i="64" s="1"/>
  <c r="O103" i="64"/>
  <c r="O37" i="64" s="1"/>
  <c r="P103" i="64"/>
  <c r="P37" i="64" s="1"/>
  <c r="Q103" i="64"/>
  <c r="Q37" i="64" s="1"/>
  <c r="R103" i="64"/>
  <c r="R37" i="64" s="1"/>
  <c r="S103" i="64"/>
  <c r="S37" i="64" s="1"/>
  <c r="U103" i="64"/>
  <c r="U37" i="64" s="1"/>
  <c r="V103" i="64"/>
  <c r="V37" i="64" s="1"/>
  <c r="W103" i="64"/>
  <c r="W37" i="64" s="1"/>
  <c r="C103" i="64"/>
  <c r="C37" i="64" s="1"/>
  <c r="D107" i="64"/>
  <c r="D41" i="64" s="1"/>
  <c r="E107" i="64"/>
  <c r="E41" i="64" s="1"/>
  <c r="F107" i="64"/>
  <c r="F41" i="64" s="1"/>
  <c r="G107" i="64"/>
  <c r="G41" i="64" s="1"/>
  <c r="H107" i="64"/>
  <c r="H41" i="64" s="1"/>
  <c r="I107" i="64"/>
  <c r="I41" i="64" s="1"/>
  <c r="J107" i="64"/>
  <c r="J41" i="64" s="1"/>
  <c r="K107" i="64"/>
  <c r="K41" i="64" s="1"/>
  <c r="L107" i="64"/>
  <c r="L41" i="64" s="1"/>
  <c r="M107" i="64"/>
  <c r="M41" i="64" s="1"/>
  <c r="N107" i="64"/>
  <c r="N41" i="64" s="1"/>
  <c r="O107" i="64"/>
  <c r="O41" i="64" s="1"/>
  <c r="P107" i="64"/>
  <c r="P41" i="64" s="1"/>
  <c r="Q107" i="64"/>
  <c r="Q41" i="64" s="1"/>
  <c r="R107" i="64"/>
  <c r="R41" i="64" s="1"/>
  <c r="S107" i="64"/>
  <c r="S41" i="64" s="1"/>
  <c r="T107" i="64"/>
  <c r="T41" i="64" s="1"/>
  <c r="U107" i="64"/>
  <c r="U41" i="64" s="1"/>
  <c r="V107" i="64"/>
  <c r="V41" i="64" s="1"/>
  <c r="W107" i="64"/>
  <c r="W41" i="64" s="1"/>
  <c r="C107" i="64"/>
  <c r="C41" i="64" s="1"/>
  <c r="Y95" i="64"/>
  <c r="Y94" i="64"/>
  <c r="Y93" i="64"/>
  <c r="Y92" i="64"/>
  <c r="Y91" i="64"/>
  <c r="Y90" i="64"/>
  <c r="Y89" i="64"/>
  <c r="Y88" i="64"/>
  <c r="Y87" i="64"/>
  <c r="Y86" i="64"/>
  <c r="Y85" i="64"/>
  <c r="P66" i="64" s="1"/>
  <c r="Y84" i="64"/>
  <c r="T37" i="64"/>
  <c r="AA31" i="64"/>
  <c r="Y84" i="63"/>
  <c r="W99" i="63"/>
  <c r="W43" i="63" s="1"/>
  <c r="V99" i="63"/>
  <c r="V43" i="63" s="1"/>
  <c r="U99" i="63"/>
  <c r="U43" i="63" s="1"/>
  <c r="T99" i="63"/>
  <c r="T43" i="63" s="1"/>
  <c r="S99" i="63"/>
  <c r="S43" i="63" s="1"/>
  <c r="R99" i="63"/>
  <c r="R43" i="63" s="1"/>
  <c r="Q99" i="63"/>
  <c r="Q43" i="63" s="1"/>
  <c r="P99" i="63"/>
  <c r="P43" i="63" s="1"/>
  <c r="O99" i="63"/>
  <c r="O43" i="63" s="1"/>
  <c r="N99" i="63"/>
  <c r="N43" i="63" s="1"/>
  <c r="M99" i="63"/>
  <c r="M43" i="63" s="1"/>
  <c r="L99" i="63"/>
  <c r="L43" i="63" s="1"/>
  <c r="K99" i="63"/>
  <c r="K43" i="63" s="1"/>
  <c r="J99" i="63"/>
  <c r="J43" i="63" s="1"/>
  <c r="I99" i="63"/>
  <c r="I43" i="63" s="1"/>
  <c r="H99" i="63"/>
  <c r="H43" i="63" s="1"/>
  <c r="G99" i="63"/>
  <c r="G43" i="63" s="1"/>
  <c r="F99" i="63"/>
  <c r="F43" i="63" s="1"/>
  <c r="E99" i="63"/>
  <c r="E43" i="63" s="1"/>
  <c r="D99" i="63"/>
  <c r="D43" i="63" s="1"/>
  <c r="C99" i="63"/>
  <c r="C43" i="63" s="1"/>
  <c r="W98" i="63"/>
  <c r="W41" i="63" s="1"/>
  <c r="V98" i="63"/>
  <c r="V41" i="63" s="1"/>
  <c r="U98" i="63"/>
  <c r="U41" i="63" s="1"/>
  <c r="T98" i="63"/>
  <c r="T41" i="63" s="1"/>
  <c r="S98" i="63"/>
  <c r="S41" i="63" s="1"/>
  <c r="R98" i="63"/>
  <c r="R41" i="63" s="1"/>
  <c r="Q98" i="63"/>
  <c r="Q41" i="63" s="1"/>
  <c r="P98" i="63"/>
  <c r="P41" i="63" s="1"/>
  <c r="O98" i="63"/>
  <c r="O41" i="63" s="1"/>
  <c r="N98" i="63"/>
  <c r="N41" i="63" s="1"/>
  <c r="M98" i="63"/>
  <c r="M41" i="63" s="1"/>
  <c r="L98" i="63"/>
  <c r="L41" i="63" s="1"/>
  <c r="K98" i="63"/>
  <c r="K41" i="63" s="1"/>
  <c r="J98" i="63"/>
  <c r="J41" i="63" s="1"/>
  <c r="I98" i="63"/>
  <c r="I41" i="63" s="1"/>
  <c r="H98" i="63"/>
  <c r="H41" i="63" s="1"/>
  <c r="G98" i="63"/>
  <c r="G41" i="63" s="1"/>
  <c r="F98" i="63"/>
  <c r="F41" i="63" s="1"/>
  <c r="E98" i="63"/>
  <c r="E41" i="63" s="1"/>
  <c r="D98" i="63"/>
  <c r="D41" i="63" s="1"/>
  <c r="C98" i="63"/>
  <c r="C41" i="63" s="1"/>
  <c r="W97" i="63"/>
  <c r="W37" i="63" s="1"/>
  <c r="V97" i="63"/>
  <c r="V37" i="63" s="1"/>
  <c r="U97" i="63"/>
  <c r="U37" i="63" s="1"/>
  <c r="T97" i="63"/>
  <c r="T37" i="63" s="1"/>
  <c r="S97" i="63"/>
  <c r="S37" i="63" s="1"/>
  <c r="R97" i="63"/>
  <c r="R37" i="63" s="1"/>
  <c r="Q97" i="63"/>
  <c r="Q37" i="63" s="1"/>
  <c r="P97" i="63"/>
  <c r="P37" i="63" s="1"/>
  <c r="O97" i="63"/>
  <c r="O37" i="63" s="1"/>
  <c r="N97" i="63"/>
  <c r="N37" i="63" s="1"/>
  <c r="M97" i="63"/>
  <c r="M37" i="63" s="1"/>
  <c r="L97" i="63"/>
  <c r="L37" i="63" s="1"/>
  <c r="K97" i="63"/>
  <c r="K37" i="63" s="1"/>
  <c r="J97" i="63"/>
  <c r="J37" i="63" s="1"/>
  <c r="I97" i="63"/>
  <c r="I37" i="63" s="1"/>
  <c r="H97" i="63"/>
  <c r="H37" i="63" s="1"/>
  <c r="G97" i="63"/>
  <c r="G37" i="63" s="1"/>
  <c r="F97" i="63"/>
  <c r="F37" i="63" s="1"/>
  <c r="E97" i="63"/>
  <c r="E37" i="63" s="1"/>
  <c r="D97" i="63"/>
  <c r="D37" i="63" s="1"/>
  <c r="C97" i="63"/>
  <c r="C37" i="63" s="1"/>
  <c r="W96" i="63"/>
  <c r="W42" i="63" s="1"/>
  <c r="V96" i="63"/>
  <c r="V42" i="63" s="1"/>
  <c r="U96" i="63"/>
  <c r="U42" i="63" s="1"/>
  <c r="T96" i="63"/>
  <c r="T42" i="63" s="1"/>
  <c r="S96" i="63"/>
  <c r="S42" i="63" s="1"/>
  <c r="R96" i="63"/>
  <c r="R42" i="63" s="1"/>
  <c r="Q96" i="63"/>
  <c r="Q42" i="63" s="1"/>
  <c r="P96" i="63"/>
  <c r="P42" i="63" s="1"/>
  <c r="O96" i="63"/>
  <c r="O42" i="63" s="1"/>
  <c r="N96" i="63"/>
  <c r="N42" i="63" s="1"/>
  <c r="M96" i="63"/>
  <c r="M42" i="63" s="1"/>
  <c r="L96" i="63"/>
  <c r="L42" i="63" s="1"/>
  <c r="K96" i="63"/>
  <c r="K42" i="63" s="1"/>
  <c r="J96" i="63"/>
  <c r="J42" i="63" s="1"/>
  <c r="I96" i="63"/>
  <c r="I42" i="63" s="1"/>
  <c r="H96" i="63"/>
  <c r="H42" i="63" s="1"/>
  <c r="G96" i="63"/>
  <c r="G42" i="63" s="1"/>
  <c r="F96" i="63"/>
  <c r="F42" i="63" s="1"/>
  <c r="E96" i="63"/>
  <c r="E42" i="63" s="1"/>
  <c r="D96" i="63"/>
  <c r="D42" i="63" s="1"/>
  <c r="C96" i="63"/>
  <c r="C42" i="63" s="1"/>
  <c r="Y95" i="63"/>
  <c r="W95" i="63"/>
  <c r="W39" i="63" s="1"/>
  <c r="V95" i="63"/>
  <c r="V39" i="63" s="1"/>
  <c r="U95" i="63"/>
  <c r="U39" i="63" s="1"/>
  <c r="T95" i="63"/>
  <c r="S95" i="63"/>
  <c r="S39" i="63" s="1"/>
  <c r="R95" i="63"/>
  <c r="R39" i="63" s="1"/>
  <c r="Q95" i="63"/>
  <c r="Q39" i="63" s="1"/>
  <c r="P95" i="63"/>
  <c r="P39" i="63" s="1"/>
  <c r="O95" i="63"/>
  <c r="O39" i="63" s="1"/>
  <c r="N95" i="63"/>
  <c r="N39" i="63" s="1"/>
  <c r="M95" i="63"/>
  <c r="M39" i="63" s="1"/>
  <c r="L95" i="63"/>
  <c r="L39" i="63" s="1"/>
  <c r="K95" i="63"/>
  <c r="K39" i="63" s="1"/>
  <c r="J95" i="63"/>
  <c r="J39" i="63" s="1"/>
  <c r="I95" i="63"/>
  <c r="I39" i="63" s="1"/>
  <c r="H95" i="63"/>
  <c r="H39" i="63" s="1"/>
  <c r="G95" i="63"/>
  <c r="G39" i="63" s="1"/>
  <c r="F95" i="63"/>
  <c r="F39" i="63" s="1"/>
  <c r="E95" i="63"/>
  <c r="E39" i="63" s="1"/>
  <c r="D95" i="63"/>
  <c r="D39" i="63" s="1"/>
  <c r="C95" i="63"/>
  <c r="C39" i="63" s="1"/>
  <c r="Y92" i="63"/>
  <c r="Y91" i="63"/>
  <c r="Y90" i="63"/>
  <c r="Y89" i="63"/>
  <c r="Y88" i="63"/>
  <c r="Y87" i="63"/>
  <c r="Y86" i="63"/>
  <c r="Y85" i="63"/>
  <c r="P68" i="63" s="1"/>
  <c r="M82" i="63"/>
  <c r="T39" i="63"/>
  <c r="M36" i="63"/>
  <c r="M24" i="63"/>
  <c r="Y84" i="62"/>
  <c r="W106" i="62"/>
  <c r="W41" i="62" s="1"/>
  <c r="V106" i="62"/>
  <c r="V41" i="62" s="1"/>
  <c r="U106" i="62"/>
  <c r="U41" i="62" s="1"/>
  <c r="T106" i="62"/>
  <c r="T41" i="62" s="1"/>
  <c r="S106" i="62"/>
  <c r="S41" i="62" s="1"/>
  <c r="R106" i="62"/>
  <c r="R41" i="62" s="1"/>
  <c r="Q106" i="62"/>
  <c r="Q41" i="62" s="1"/>
  <c r="P106" i="62"/>
  <c r="P41" i="62" s="1"/>
  <c r="O106" i="62"/>
  <c r="O41" i="62" s="1"/>
  <c r="N106" i="62"/>
  <c r="N41" i="62" s="1"/>
  <c r="M106" i="62"/>
  <c r="M41" i="62" s="1"/>
  <c r="L106" i="62"/>
  <c r="L41" i="62" s="1"/>
  <c r="K106" i="62"/>
  <c r="K41" i="62" s="1"/>
  <c r="J106" i="62"/>
  <c r="J41" i="62" s="1"/>
  <c r="I106" i="62"/>
  <c r="I41" i="62" s="1"/>
  <c r="H106" i="62"/>
  <c r="H41" i="62" s="1"/>
  <c r="G106" i="62"/>
  <c r="G41" i="62" s="1"/>
  <c r="F106" i="62"/>
  <c r="F41" i="62" s="1"/>
  <c r="E106" i="62"/>
  <c r="E41" i="62" s="1"/>
  <c r="D106" i="62"/>
  <c r="D41" i="62" s="1"/>
  <c r="C106" i="62"/>
  <c r="C41" i="62" s="1"/>
  <c r="W105" i="62"/>
  <c r="W39" i="62" s="1"/>
  <c r="V105" i="62"/>
  <c r="V39" i="62" s="1"/>
  <c r="U105" i="62"/>
  <c r="U39" i="62" s="1"/>
  <c r="T105" i="62"/>
  <c r="T39" i="62" s="1"/>
  <c r="S105" i="62"/>
  <c r="S39" i="62" s="1"/>
  <c r="R105" i="62"/>
  <c r="R39" i="62" s="1"/>
  <c r="Q105" i="62"/>
  <c r="Q39" i="62" s="1"/>
  <c r="P105" i="62"/>
  <c r="P39" i="62" s="1"/>
  <c r="O105" i="62"/>
  <c r="O39" i="62" s="1"/>
  <c r="N105" i="62"/>
  <c r="N39" i="62" s="1"/>
  <c r="M105" i="62"/>
  <c r="M39" i="62" s="1"/>
  <c r="L105" i="62"/>
  <c r="L39" i="62" s="1"/>
  <c r="K105" i="62"/>
  <c r="K39" i="62" s="1"/>
  <c r="J105" i="62"/>
  <c r="J39" i="62" s="1"/>
  <c r="I105" i="62"/>
  <c r="I39" i="62" s="1"/>
  <c r="H105" i="62"/>
  <c r="H39" i="62" s="1"/>
  <c r="G105" i="62"/>
  <c r="G39" i="62" s="1"/>
  <c r="F105" i="62"/>
  <c r="F39" i="62" s="1"/>
  <c r="E105" i="62"/>
  <c r="E39" i="62" s="1"/>
  <c r="D105" i="62"/>
  <c r="D39" i="62" s="1"/>
  <c r="C105" i="62"/>
  <c r="C39" i="62" s="1"/>
  <c r="W104" i="62"/>
  <c r="W35" i="62" s="1"/>
  <c r="V104" i="62"/>
  <c r="V35" i="62" s="1"/>
  <c r="U104" i="62"/>
  <c r="U35" i="62" s="1"/>
  <c r="T104" i="62"/>
  <c r="T35" i="62" s="1"/>
  <c r="S104" i="62"/>
  <c r="S35" i="62" s="1"/>
  <c r="R104" i="62"/>
  <c r="R35" i="62" s="1"/>
  <c r="Q104" i="62"/>
  <c r="Q35" i="62" s="1"/>
  <c r="P104" i="62"/>
  <c r="P35" i="62" s="1"/>
  <c r="O104" i="62"/>
  <c r="O35" i="62" s="1"/>
  <c r="N104" i="62"/>
  <c r="N35" i="62" s="1"/>
  <c r="M104" i="62"/>
  <c r="M35" i="62" s="1"/>
  <c r="L104" i="62"/>
  <c r="L35" i="62" s="1"/>
  <c r="K104" i="62"/>
  <c r="K35" i="62" s="1"/>
  <c r="J104" i="62"/>
  <c r="J35" i="62" s="1"/>
  <c r="I104" i="62"/>
  <c r="I35" i="62" s="1"/>
  <c r="H104" i="62"/>
  <c r="H35" i="62" s="1"/>
  <c r="G104" i="62"/>
  <c r="G35" i="62" s="1"/>
  <c r="F104" i="62"/>
  <c r="F35" i="62" s="1"/>
  <c r="E104" i="62"/>
  <c r="E35" i="62" s="1"/>
  <c r="D104" i="62"/>
  <c r="D35" i="62" s="1"/>
  <c r="C104" i="62"/>
  <c r="C35" i="62" s="1"/>
  <c r="W103" i="62"/>
  <c r="W40" i="62" s="1"/>
  <c r="S103" i="62"/>
  <c r="S40" i="62" s="1"/>
  <c r="R103" i="62"/>
  <c r="R40" i="62" s="1"/>
  <c r="Q103" i="62"/>
  <c r="Q40" i="62" s="1"/>
  <c r="P103" i="62"/>
  <c r="P40" i="62" s="1"/>
  <c r="O103" i="62"/>
  <c r="O40" i="62" s="1"/>
  <c r="N103" i="62"/>
  <c r="N40" i="62" s="1"/>
  <c r="M103" i="62"/>
  <c r="M40" i="62" s="1"/>
  <c r="L103" i="62"/>
  <c r="L40" i="62" s="1"/>
  <c r="K103" i="62"/>
  <c r="K40" i="62" s="1"/>
  <c r="J103" i="62"/>
  <c r="J40" i="62" s="1"/>
  <c r="I103" i="62"/>
  <c r="I40" i="62" s="1"/>
  <c r="H103" i="62"/>
  <c r="H40" i="62" s="1"/>
  <c r="G103" i="62"/>
  <c r="G40" i="62" s="1"/>
  <c r="F103" i="62"/>
  <c r="F40" i="62" s="1"/>
  <c r="E103" i="62"/>
  <c r="E40" i="62" s="1"/>
  <c r="D103" i="62"/>
  <c r="D40" i="62" s="1"/>
  <c r="C103" i="62"/>
  <c r="C40" i="62" s="1"/>
  <c r="W102" i="62"/>
  <c r="W37" i="62" s="1"/>
  <c r="V102" i="62"/>
  <c r="V37" i="62" s="1"/>
  <c r="U102" i="62"/>
  <c r="U37" i="62" s="1"/>
  <c r="T102" i="62"/>
  <c r="T37" i="62" s="1"/>
  <c r="S102" i="62"/>
  <c r="S37" i="62" s="1"/>
  <c r="R102" i="62"/>
  <c r="R37" i="62" s="1"/>
  <c r="Q102" i="62"/>
  <c r="Q37" i="62" s="1"/>
  <c r="P102" i="62"/>
  <c r="P37" i="62" s="1"/>
  <c r="O102" i="62"/>
  <c r="O37" i="62" s="1"/>
  <c r="N102" i="62"/>
  <c r="N37" i="62" s="1"/>
  <c r="M102" i="62"/>
  <c r="M37" i="62" s="1"/>
  <c r="L102" i="62"/>
  <c r="L37" i="62" s="1"/>
  <c r="K102" i="62"/>
  <c r="K37" i="62" s="1"/>
  <c r="J102" i="62"/>
  <c r="J37" i="62" s="1"/>
  <c r="I102" i="62"/>
  <c r="I37" i="62" s="1"/>
  <c r="H102" i="62"/>
  <c r="H37" i="62" s="1"/>
  <c r="G102" i="62"/>
  <c r="G37" i="62" s="1"/>
  <c r="F102" i="62"/>
  <c r="F37" i="62" s="1"/>
  <c r="E102" i="62"/>
  <c r="E37" i="62" s="1"/>
  <c r="D102" i="62"/>
  <c r="D37" i="62" s="1"/>
  <c r="C102" i="62"/>
  <c r="C37" i="62" s="1"/>
  <c r="Y94" i="62"/>
  <c r="Y93" i="62"/>
  <c r="Y92" i="62"/>
  <c r="Y91" i="62"/>
  <c r="Y90" i="62"/>
  <c r="Y89" i="62"/>
  <c r="Y88" i="62"/>
  <c r="Y87" i="62"/>
  <c r="Y86" i="62"/>
  <c r="Y85" i="62"/>
  <c r="Y83" i="62"/>
  <c r="P66" i="62" s="1"/>
  <c r="AA31" i="62"/>
  <c r="W107" i="61"/>
  <c r="W41" i="61" s="1"/>
  <c r="V107" i="61"/>
  <c r="V41" i="61" s="1"/>
  <c r="U107" i="61"/>
  <c r="U41" i="61" s="1"/>
  <c r="T107" i="61"/>
  <c r="T41" i="61" s="1"/>
  <c r="S107" i="61"/>
  <c r="S41" i="61" s="1"/>
  <c r="R107" i="61"/>
  <c r="R41" i="61" s="1"/>
  <c r="Q107" i="61"/>
  <c r="Q41" i="61" s="1"/>
  <c r="P107" i="61"/>
  <c r="P41" i="61" s="1"/>
  <c r="O107" i="61"/>
  <c r="O41" i="61" s="1"/>
  <c r="N107" i="61"/>
  <c r="N41" i="61" s="1"/>
  <c r="M107" i="61"/>
  <c r="M41" i="61" s="1"/>
  <c r="L107" i="61"/>
  <c r="L41" i="61" s="1"/>
  <c r="K107" i="61"/>
  <c r="K41" i="61" s="1"/>
  <c r="J107" i="61"/>
  <c r="J41" i="61" s="1"/>
  <c r="I107" i="61"/>
  <c r="I41" i="61" s="1"/>
  <c r="H107" i="61"/>
  <c r="H41" i="61" s="1"/>
  <c r="G107" i="61"/>
  <c r="G41" i="61" s="1"/>
  <c r="F107" i="61"/>
  <c r="F41" i="61" s="1"/>
  <c r="E107" i="61"/>
  <c r="E41" i="61" s="1"/>
  <c r="D107" i="61"/>
  <c r="D41" i="61" s="1"/>
  <c r="C107" i="61"/>
  <c r="C41" i="61" s="1"/>
  <c r="W106" i="61"/>
  <c r="W39" i="61" s="1"/>
  <c r="V106" i="61"/>
  <c r="V39" i="61" s="1"/>
  <c r="U106" i="61"/>
  <c r="U39" i="61" s="1"/>
  <c r="T106" i="61"/>
  <c r="T39" i="61" s="1"/>
  <c r="S106" i="61"/>
  <c r="S39" i="61" s="1"/>
  <c r="R106" i="61"/>
  <c r="R39" i="61" s="1"/>
  <c r="Q106" i="61"/>
  <c r="Q39" i="61" s="1"/>
  <c r="P106" i="61"/>
  <c r="P39" i="61" s="1"/>
  <c r="O106" i="61"/>
  <c r="O39" i="61" s="1"/>
  <c r="N106" i="61"/>
  <c r="N39" i="61" s="1"/>
  <c r="M106" i="61"/>
  <c r="M39" i="61" s="1"/>
  <c r="L106" i="61"/>
  <c r="L39" i="61" s="1"/>
  <c r="K106" i="61"/>
  <c r="K39" i="61" s="1"/>
  <c r="J106" i="61"/>
  <c r="J39" i="61" s="1"/>
  <c r="I106" i="61"/>
  <c r="I39" i="61" s="1"/>
  <c r="H106" i="61"/>
  <c r="H39" i="61" s="1"/>
  <c r="G106" i="61"/>
  <c r="G39" i="61" s="1"/>
  <c r="F106" i="61"/>
  <c r="F39" i="61" s="1"/>
  <c r="E106" i="61"/>
  <c r="E39" i="61" s="1"/>
  <c r="D106" i="61"/>
  <c r="D39" i="61" s="1"/>
  <c r="C106" i="61"/>
  <c r="C39" i="61" s="1"/>
  <c r="W105" i="61"/>
  <c r="W35" i="61" s="1"/>
  <c r="V105" i="61"/>
  <c r="V35" i="61" s="1"/>
  <c r="U105" i="61"/>
  <c r="U35" i="61" s="1"/>
  <c r="T105" i="61"/>
  <c r="T35" i="61" s="1"/>
  <c r="S105" i="61"/>
  <c r="S35" i="61" s="1"/>
  <c r="R105" i="61"/>
  <c r="R35" i="61" s="1"/>
  <c r="Q105" i="61"/>
  <c r="Q35" i="61" s="1"/>
  <c r="P105" i="61"/>
  <c r="P35" i="61" s="1"/>
  <c r="O105" i="61"/>
  <c r="O35" i="61" s="1"/>
  <c r="N105" i="61"/>
  <c r="N35" i="61" s="1"/>
  <c r="M105" i="61"/>
  <c r="M35" i="61" s="1"/>
  <c r="L105" i="61"/>
  <c r="L35" i="61" s="1"/>
  <c r="K105" i="61"/>
  <c r="K35" i="61" s="1"/>
  <c r="J105" i="61"/>
  <c r="J35" i="61" s="1"/>
  <c r="I105" i="61"/>
  <c r="I35" i="61" s="1"/>
  <c r="H105" i="61"/>
  <c r="H35" i="61" s="1"/>
  <c r="G105" i="61"/>
  <c r="G35" i="61" s="1"/>
  <c r="F105" i="61"/>
  <c r="F35" i="61" s="1"/>
  <c r="E105" i="61"/>
  <c r="E35" i="61" s="1"/>
  <c r="D105" i="61"/>
  <c r="D35" i="61" s="1"/>
  <c r="C105" i="61"/>
  <c r="C35" i="61" s="1"/>
  <c r="W104" i="61"/>
  <c r="W40" i="61" s="1"/>
  <c r="S104" i="61"/>
  <c r="S40" i="61" s="1"/>
  <c r="R104" i="61"/>
  <c r="R40" i="61" s="1"/>
  <c r="Q104" i="61"/>
  <c r="Q40" i="61" s="1"/>
  <c r="P104" i="61"/>
  <c r="P40" i="61" s="1"/>
  <c r="O104" i="61"/>
  <c r="O40" i="61" s="1"/>
  <c r="N104" i="61"/>
  <c r="N40" i="61" s="1"/>
  <c r="M104" i="61"/>
  <c r="M40" i="61" s="1"/>
  <c r="L104" i="61"/>
  <c r="L40" i="61" s="1"/>
  <c r="K104" i="61"/>
  <c r="K40" i="61" s="1"/>
  <c r="J104" i="61"/>
  <c r="J40" i="61" s="1"/>
  <c r="I104" i="61"/>
  <c r="I40" i="61" s="1"/>
  <c r="H104" i="61"/>
  <c r="H40" i="61" s="1"/>
  <c r="G104" i="61"/>
  <c r="G40" i="61" s="1"/>
  <c r="F104" i="61"/>
  <c r="F40" i="61" s="1"/>
  <c r="E104" i="61"/>
  <c r="E40" i="61" s="1"/>
  <c r="D104" i="61"/>
  <c r="D40" i="61" s="1"/>
  <c r="C104" i="61"/>
  <c r="C40" i="61" s="1"/>
  <c r="W103" i="61"/>
  <c r="W37" i="61" s="1"/>
  <c r="V103" i="61"/>
  <c r="V37" i="61" s="1"/>
  <c r="U103" i="61"/>
  <c r="U37" i="61" s="1"/>
  <c r="T103" i="61"/>
  <c r="T37" i="61" s="1"/>
  <c r="S103" i="61"/>
  <c r="S37" i="61" s="1"/>
  <c r="R103" i="61"/>
  <c r="R37" i="61" s="1"/>
  <c r="Q103" i="61"/>
  <c r="Q37" i="61" s="1"/>
  <c r="P103" i="61"/>
  <c r="P37" i="61" s="1"/>
  <c r="O103" i="61"/>
  <c r="O37" i="61" s="1"/>
  <c r="N103" i="61"/>
  <c r="N37" i="61" s="1"/>
  <c r="M103" i="61"/>
  <c r="M37" i="61" s="1"/>
  <c r="L103" i="61"/>
  <c r="L37" i="61" s="1"/>
  <c r="K103" i="61"/>
  <c r="K37" i="61" s="1"/>
  <c r="J103" i="61"/>
  <c r="J37" i="61" s="1"/>
  <c r="I103" i="61"/>
  <c r="I37" i="61" s="1"/>
  <c r="H103" i="61"/>
  <c r="H37" i="61" s="1"/>
  <c r="G103" i="61"/>
  <c r="G37" i="61" s="1"/>
  <c r="F103" i="61"/>
  <c r="F37" i="61" s="1"/>
  <c r="E103" i="61"/>
  <c r="E37" i="61" s="1"/>
  <c r="D103" i="61"/>
  <c r="D37" i="61" s="1"/>
  <c r="C103" i="61"/>
  <c r="C37" i="61" s="1"/>
  <c r="Y95" i="61"/>
  <c r="Y94" i="61"/>
  <c r="Y93" i="61"/>
  <c r="Y92" i="61"/>
  <c r="Y91" i="61"/>
  <c r="Y90" i="61"/>
  <c r="Y89" i="61"/>
  <c r="Y88" i="61"/>
  <c r="Y87" i="61"/>
  <c r="Y86" i="61"/>
  <c r="Y85" i="61"/>
  <c r="Y84" i="61"/>
  <c r="Y83" i="61"/>
  <c r="Y82" i="61"/>
  <c r="P66" i="61" s="1"/>
  <c r="AA31" i="61"/>
  <c r="W99" i="60"/>
  <c r="W43" i="60" s="1"/>
  <c r="V99" i="60"/>
  <c r="V43" i="60" s="1"/>
  <c r="U99" i="60"/>
  <c r="U43" i="60" s="1"/>
  <c r="T99" i="60"/>
  <c r="T43" i="60" s="1"/>
  <c r="S99" i="60"/>
  <c r="S43" i="60" s="1"/>
  <c r="R99" i="60"/>
  <c r="R43" i="60" s="1"/>
  <c r="Q99" i="60"/>
  <c r="Q43" i="60" s="1"/>
  <c r="P99" i="60"/>
  <c r="P43" i="60" s="1"/>
  <c r="O99" i="60"/>
  <c r="O43" i="60" s="1"/>
  <c r="N99" i="60"/>
  <c r="N43" i="60" s="1"/>
  <c r="M99" i="60"/>
  <c r="M43" i="60" s="1"/>
  <c r="L99" i="60"/>
  <c r="L43" i="60" s="1"/>
  <c r="K99" i="60"/>
  <c r="K43" i="60" s="1"/>
  <c r="J99" i="60"/>
  <c r="J43" i="60" s="1"/>
  <c r="I99" i="60"/>
  <c r="I43" i="60" s="1"/>
  <c r="H99" i="60"/>
  <c r="H43" i="60" s="1"/>
  <c r="G99" i="60"/>
  <c r="G43" i="60" s="1"/>
  <c r="F99" i="60"/>
  <c r="F43" i="60" s="1"/>
  <c r="E99" i="60"/>
  <c r="E43" i="60" s="1"/>
  <c r="D99" i="60"/>
  <c r="D43" i="60" s="1"/>
  <c r="C99" i="60"/>
  <c r="C43" i="60" s="1"/>
  <c r="W98" i="60"/>
  <c r="W41" i="60" s="1"/>
  <c r="V98" i="60"/>
  <c r="V41" i="60" s="1"/>
  <c r="U98" i="60"/>
  <c r="U41" i="60" s="1"/>
  <c r="T98" i="60"/>
  <c r="T41" i="60" s="1"/>
  <c r="S98" i="60"/>
  <c r="S41" i="60" s="1"/>
  <c r="R98" i="60"/>
  <c r="R41" i="60" s="1"/>
  <c r="Q98" i="60"/>
  <c r="Q41" i="60" s="1"/>
  <c r="P98" i="60"/>
  <c r="P41" i="60" s="1"/>
  <c r="O98" i="60"/>
  <c r="O41" i="60" s="1"/>
  <c r="N98" i="60"/>
  <c r="N41" i="60" s="1"/>
  <c r="M98" i="60"/>
  <c r="M41" i="60" s="1"/>
  <c r="L98" i="60"/>
  <c r="L41" i="60" s="1"/>
  <c r="K98" i="60"/>
  <c r="K41" i="60" s="1"/>
  <c r="J98" i="60"/>
  <c r="J41" i="60" s="1"/>
  <c r="I98" i="60"/>
  <c r="I41" i="60" s="1"/>
  <c r="H98" i="60"/>
  <c r="H41" i="60" s="1"/>
  <c r="G98" i="60"/>
  <c r="G41" i="60" s="1"/>
  <c r="F98" i="60"/>
  <c r="F41" i="60" s="1"/>
  <c r="E98" i="60"/>
  <c r="E41" i="60" s="1"/>
  <c r="D98" i="60"/>
  <c r="D41" i="60" s="1"/>
  <c r="C98" i="60"/>
  <c r="C41" i="60" s="1"/>
  <c r="W97" i="60"/>
  <c r="W37" i="60" s="1"/>
  <c r="V97" i="60"/>
  <c r="V37" i="60" s="1"/>
  <c r="U97" i="60"/>
  <c r="U37" i="60" s="1"/>
  <c r="T97" i="60"/>
  <c r="T37" i="60" s="1"/>
  <c r="S97" i="60"/>
  <c r="S37" i="60" s="1"/>
  <c r="R97" i="60"/>
  <c r="R37" i="60" s="1"/>
  <c r="Q97" i="60"/>
  <c r="Q37" i="60" s="1"/>
  <c r="P97" i="60"/>
  <c r="P37" i="60" s="1"/>
  <c r="O97" i="60"/>
  <c r="O37" i="60" s="1"/>
  <c r="N97" i="60"/>
  <c r="N37" i="60" s="1"/>
  <c r="M97" i="60"/>
  <c r="M37" i="60" s="1"/>
  <c r="L97" i="60"/>
  <c r="L37" i="60" s="1"/>
  <c r="K97" i="60"/>
  <c r="K37" i="60" s="1"/>
  <c r="J97" i="60"/>
  <c r="J37" i="60" s="1"/>
  <c r="I97" i="60"/>
  <c r="I37" i="60" s="1"/>
  <c r="H97" i="60"/>
  <c r="H37" i="60" s="1"/>
  <c r="G97" i="60"/>
  <c r="G37" i="60" s="1"/>
  <c r="F97" i="60"/>
  <c r="F37" i="60" s="1"/>
  <c r="E97" i="60"/>
  <c r="E37" i="60" s="1"/>
  <c r="D97" i="60"/>
  <c r="D37" i="60" s="1"/>
  <c r="C97" i="60"/>
  <c r="C37" i="60" s="1"/>
  <c r="W96" i="60"/>
  <c r="W42" i="60" s="1"/>
  <c r="V96" i="60"/>
  <c r="V42" i="60" s="1"/>
  <c r="U96" i="60"/>
  <c r="U42" i="60" s="1"/>
  <c r="T96" i="60"/>
  <c r="T42" i="60" s="1"/>
  <c r="S96" i="60"/>
  <c r="S42" i="60" s="1"/>
  <c r="R96" i="60"/>
  <c r="R42" i="60" s="1"/>
  <c r="Q96" i="60"/>
  <c r="Q42" i="60" s="1"/>
  <c r="P96" i="60"/>
  <c r="P42" i="60" s="1"/>
  <c r="O96" i="60"/>
  <c r="O42" i="60" s="1"/>
  <c r="N96" i="60"/>
  <c r="N42" i="60" s="1"/>
  <c r="M96" i="60"/>
  <c r="M42" i="60" s="1"/>
  <c r="L96" i="60"/>
  <c r="L42" i="60" s="1"/>
  <c r="K96" i="60"/>
  <c r="K42" i="60" s="1"/>
  <c r="J96" i="60"/>
  <c r="J42" i="60" s="1"/>
  <c r="I96" i="60"/>
  <c r="I42" i="60" s="1"/>
  <c r="H96" i="60"/>
  <c r="H42" i="60" s="1"/>
  <c r="G96" i="60"/>
  <c r="G42" i="60" s="1"/>
  <c r="F96" i="60"/>
  <c r="F42" i="60" s="1"/>
  <c r="E96" i="60"/>
  <c r="E42" i="60" s="1"/>
  <c r="D96" i="60"/>
  <c r="D42" i="60" s="1"/>
  <c r="C96" i="60"/>
  <c r="C42" i="60" s="1"/>
  <c r="Y95" i="60"/>
  <c r="W95" i="60"/>
  <c r="W39" i="60" s="1"/>
  <c r="V95" i="60"/>
  <c r="V39" i="60" s="1"/>
  <c r="U95" i="60"/>
  <c r="U39" i="60" s="1"/>
  <c r="T95" i="60"/>
  <c r="T39" i="60" s="1"/>
  <c r="S95" i="60"/>
  <c r="S39" i="60" s="1"/>
  <c r="R95" i="60"/>
  <c r="R39" i="60" s="1"/>
  <c r="Q95" i="60"/>
  <c r="Q39" i="60" s="1"/>
  <c r="P95" i="60"/>
  <c r="P39" i="60" s="1"/>
  <c r="O95" i="60"/>
  <c r="O39" i="60" s="1"/>
  <c r="N95" i="60"/>
  <c r="N39" i="60" s="1"/>
  <c r="M95" i="60"/>
  <c r="M39" i="60" s="1"/>
  <c r="L95" i="60"/>
  <c r="L39" i="60" s="1"/>
  <c r="K95" i="60"/>
  <c r="K39" i="60" s="1"/>
  <c r="J95" i="60"/>
  <c r="J39" i="60" s="1"/>
  <c r="I95" i="60"/>
  <c r="I39" i="60" s="1"/>
  <c r="H95" i="60"/>
  <c r="H39" i="60" s="1"/>
  <c r="G95" i="60"/>
  <c r="G39" i="60" s="1"/>
  <c r="F95" i="60"/>
  <c r="F40" i="60" s="1"/>
  <c r="E95" i="60"/>
  <c r="E39" i="60" s="1"/>
  <c r="D95" i="60"/>
  <c r="D39" i="60" s="1"/>
  <c r="C95" i="60"/>
  <c r="C39" i="60" s="1"/>
  <c r="Y92" i="60"/>
  <c r="Y91" i="60"/>
  <c r="Y90" i="60"/>
  <c r="Y89" i="60"/>
  <c r="Y88" i="60"/>
  <c r="Y87" i="60"/>
  <c r="Y86" i="60"/>
  <c r="Y85" i="60"/>
  <c r="Y84" i="60"/>
  <c r="P68" i="60" s="1"/>
  <c r="M82" i="60"/>
  <c r="M36" i="60"/>
  <c r="M24" i="60"/>
  <c r="Y84" i="59"/>
  <c r="Y85" i="59"/>
  <c r="Y86" i="59"/>
  <c r="Y87" i="59"/>
  <c r="Y88" i="59"/>
  <c r="Y89" i="59"/>
  <c r="Y90" i="59"/>
  <c r="Y91" i="59"/>
  <c r="Y92" i="59"/>
  <c r="Y93" i="59"/>
  <c r="Y94" i="59"/>
  <c r="Y95" i="59"/>
  <c r="Y83" i="59"/>
  <c r="Y82" i="59"/>
  <c r="P66" i="59" s="1"/>
  <c r="W107" i="59"/>
  <c r="W41" i="59" s="1"/>
  <c r="V107" i="59"/>
  <c r="V41" i="59" s="1"/>
  <c r="U107" i="59"/>
  <c r="U41" i="59" s="1"/>
  <c r="T107" i="59"/>
  <c r="T41" i="59" s="1"/>
  <c r="S107" i="59"/>
  <c r="S41" i="59" s="1"/>
  <c r="R107" i="59"/>
  <c r="R41" i="59" s="1"/>
  <c r="Q107" i="59"/>
  <c r="Q41" i="59" s="1"/>
  <c r="P107" i="59"/>
  <c r="P41" i="59" s="1"/>
  <c r="O107" i="59"/>
  <c r="O41" i="59" s="1"/>
  <c r="N107" i="59"/>
  <c r="N41" i="59" s="1"/>
  <c r="M107" i="59"/>
  <c r="M41" i="59" s="1"/>
  <c r="L107" i="59"/>
  <c r="L41" i="59" s="1"/>
  <c r="K107" i="59"/>
  <c r="K41" i="59" s="1"/>
  <c r="J107" i="59"/>
  <c r="J41" i="59" s="1"/>
  <c r="I107" i="59"/>
  <c r="I41" i="59" s="1"/>
  <c r="H107" i="59"/>
  <c r="H41" i="59" s="1"/>
  <c r="G107" i="59"/>
  <c r="G41" i="59" s="1"/>
  <c r="F107" i="59"/>
  <c r="F41" i="59" s="1"/>
  <c r="E107" i="59"/>
  <c r="E41" i="59" s="1"/>
  <c r="D107" i="59"/>
  <c r="D41" i="59" s="1"/>
  <c r="C107" i="59"/>
  <c r="C41" i="59" s="1"/>
  <c r="W106" i="59"/>
  <c r="W39" i="59" s="1"/>
  <c r="V106" i="59"/>
  <c r="V39" i="59" s="1"/>
  <c r="U106" i="59"/>
  <c r="U39" i="59" s="1"/>
  <c r="T106" i="59"/>
  <c r="T39" i="59" s="1"/>
  <c r="S106" i="59"/>
  <c r="S39" i="59" s="1"/>
  <c r="R106" i="59"/>
  <c r="R39" i="59" s="1"/>
  <c r="Q106" i="59"/>
  <c r="Q39" i="59" s="1"/>
  <c r="P106" i="59"/>
  <c r="P39" i="59" s="1"/>
  <c r="O106" i="59"/>
  <c r="O39" i="59" s="1"/>
  <c r="N106" i="59"/>
  <c r="N39" i="59" s="1"/>
  <c r="M106" i="59"/>
  <c r="M39" i="59" s="1"/>
  <c r="L106" i="59"/>
  <c r="L39" i="59" s="1"/>
  <c r="K106" i="59"/>
  <c r="K39" i="59" s="1"/>
  <c r="J106" i="59"/>
  <c r="J39" i="59" s="1"/>
  <c r="I106" i="59"/>
  <c r="I39" i="59" s="1"/>
  <c r="H106" i="59"/>
  <c r="H39" i="59" s="1"/>
  <c r="G106" i="59"/>
  <c r="G39" i="59" s="1"/>
  <c r="F106" i="59"/>
  <c r="F39" i="59" s="1"/>
  <c r="E106" i="59"/>
  <c r="E39" i="59" s="1"/>
  <c r="D106" i="59"/>
  <c r="D39" i="59" s="1"/>
  <c r="C106" i="59"/>
  <c r="C39" i="59" s="1"/>
  <c r="W105" i="59"/>
  <c r="W35" i="59" s="1"/>
  <c r="V105" i="59"/>
  <c r="V35" i="59" s="1"/>
  <c r="U105" i="59"/>
  <c r="U35" i="59" s="1"/>
  <c r="T105" i="59"/>
  <c r="T35" i="59" s="1"/>
  <c r="S105" i="59"/>
  <c r="S35" i="59" s="1"/>
  <c r="R105" i="59"/>
  <c r="R35" i="59" s="1"/>
  <c r="Q105" i="59"/>
  <c r="Q35" i="59" s="1"/>
  <c r="P105" i="59"/>
  <c r="P35" i="59" s="1"/>
  <c r="O105" i="59"/>
  <c r="O35" i="59" s="1"/>
  <c r="N105" i="59"/>
  <c r="N35" i="59" s="1"/>
  <c r="M105" i="59"/>
  <c r="M35" i="59" s="1"/>
  <c r="L105" i="59"/>
  <c r="L35" i="59" s="1"/>
  <c r="K105" i="59"/>
  <c r="K35" i="59" s="1"/>
  <c r="J105" i="59"/>
  <c r="J35" i="59" s="1"/>
  <c r="I105" i="59"/>
  <c r="I35" i="59" s="1"/>
  <c r="H105" i="59"/>
  <c r="H35" i="59" s="1"/>
  <c r="G105" i="59"/>
  <c r="G35" i="59" s="1"/>
  <c r="F105" i="59"/>
  <c r="F35" i="59" s="1"/>
  <c r="E105" i="59"/>
  <c r="E35" i="59" s="1"/>
  <c r="D105" i="59"/>
  <c r="D35" i="59" s="1"/>
  <c r="C105" i="59"/>
  <c r="C35" i="59" s="1"/>
  <c r="W104" i="59"/>
  <c r="W40" i="59" s="1"/>
  <c r="S104" i="59"/>
  <c r="S40" i="59" s="1"/>
  <c r="R104" i="59"/>
  <c r="R40" i="59" s="1"/>
  <c r="Q104" i="59"/>
  <c r="Q40" i="59" s="1"/>
  <c r="P104" i="59"/>
  <c r="P40" i="59" s="1"/>
  <c r="O104" i="59"/>
  <c r="O40" i="59" s="1"/>
  <c r="N104" i="59"/>
  <c r="N40" i="59" s="1"/>
  <c r="M104" i="59"/>
  <c r="M40" i="59" s="1"/>
  <c r="L104" i="59"/>
  <c r="L40" i="59" s="1"/>
  <c r="K104" i="59"/>
  <c r="K40" i="59" s="1"/>
  <c r="J104" i="59"/>
  <c r="J40" i="59" s="1"/>
  <c r="I104" i="59"/>
  <c r="I40" i="59" s="1"/>
  <c r="H104" i="59"/>
  <c r="H40" i="59" s="1"/>
  <c r="G104" i="59"/>
  <c r="G40" i="59" s="1"/>
  <c r="F104" i="59"/>
  <c r="F40" i="59" s="1"/>
  <c r="E104" i="59"/>
  <c r="E40" i="59" s="1"/>
  <c r="D104" i="59"/>
  <c r="D40" i="59" s="1"/>
  <c r="C104" i="59"/>
  <c r="C40" i="59" s="1"/>
  <c r="W103" i="59"/>
  <c r="W37" i="59" s="1"/>
  <c r="V103" i="59"/>
  <c r="V37" i="59" s="1"/>
  <c r="U103" i="59"/>
  <c r="U37" i="59" s="1"/>
  <c r="T103" i="59"/>
  <c r="T37" i="59" s="1"/>
  <c r="S103" i="59"/>
  <c r="S37" i="59" s="1"/>
  <c r="R103" i="59"/>
  <c r="R37" i="59" s="1"/>
  <c r="Q103" i="59"/>
  <c r="Q37" i="59" s="1"/>
  <c r="P103" i="59"/>
  <c r="P37" i="59" s="1"/>
  <c r="O103" i="59"/>
  <c r="O37" i="59" s="1"/>
  <c r="N103" i="59"/>
  <c r="N37" i="59" s="1"/>
  <c r="M103" i="59"/>
  <c r="M37" i="59" s="1"/>
  <c r="L103" i="59"/>
  <c r="L37" i="59" s="1"/>
  <c r="K103" i="59"/>
  <c r="K37" i="59" s="1"/>
  <c r="J103" i="59"/>
  <c r="J37" i="59" s="1"/>
  <c r="I103" i="59"/>
  <c r="I37" i="59" s="1"/>
  <c r="H103" i="59"/>
  <c r="H37" i="59" s="1"/>
  <c r="G103" i="59"/>
  <c r="G37" i="59" s="1"/>
  <c r="F103" i="59"/>
  <c r="F37" i="59" s="1"/>
  <c r="E103" i="59"/>
  <c r="E37" i="59" s="1"/>
  <c r="D103" i="59"/>
  <c r="D37" i="59" s="1"/>
  <c r="C103" i="59"/>
  <c r="C37" i="59" s="1"/>
  <c r="AA31" i="59"/>
  <c r="C96" i="58"/>
  <c r="C42" i="58" s="1"/>
  <c r="C95" i="58"/>
  <c r="C39" i="58" s="1"/>
  <c r="D95" i="58"/>
  <c r="D39" i="58" s="1"/>
  <c r="E95" i="58"/>
  <c r="E39" i="58" s="1"/>
  <c r="F95" i="58"/>
  <c r="F40" i="58" s="1"/>
  <c r="G95" i="58"/>
  <c r="G39" i="58" s="1"/>
  <c r="H95" i="58"/>
  <c r="H39" i="58" s="1"/>
  <c r="I95" i="58"/>
  <c r="I39" i="58" s="1"/>
  <c r="J95" i="58"/>
  <c r="J39" i="58" s="1"/>
  <c r="K95" i="58"/>
  <c r="K39" i="58" s="1"/>
  <c r="L95" i="58"/>
  <c r="L39" i="58" s="1"/>
  <c r="M95" i="58"/>
  <c r="M39" i="58" s="1"/>
  <c r="N95" i="58"/>
  <c r="N39" i="58" s="1"/>
  <c r="O95" i="58"/>
  <c r="O39" i="58" s="1"/>
  <c r="P95" i="58"/>
  <c r="P39" i="58" s="1"/>
  <c r="Q95" i="58"/>
  <c r="Q39" i="58" s="1"/>
  <c r="R95" i="58"/>
  <c r="R39" i="58" s="1"/>
  <c r="S95" i="58"/>
  <c r="S39" i="58" s="1"/>
  <c r="T95" i="58"/>
  <c r="T39" i="58" s="1"/>
  <c r="U95" i="58"/>
  <c r="U39" i="58" s="1"/>
  <c r="V95" i="58"/>
  <c r="V39" i="58" s="1"/>
  <c r="W95" i="58"/>
  <c r="W39" i="58" s="1"/>
  <c r="D96" i="58"/>
  <c r="D42" i="58" s="1"/>
  <c r="E96" i="58"/>
  <c r="E42" i="58" s="1"/>
  <c r="F96" i="58"/>
  <c r="F42" i="58" s="1"/>
  <c r="G96" i="58"/>
  <c r="G42" i="58" s="1"/>
  <c r="H96" i="58"/>
  <c r="H42" i="58" s="1"/>
  <c r="I96" i="58"/>
  <c r="I42" i="58" s="1"/>
  <c r="J96" i="58"/>
  <c r="J42" i="58" s="1"/>
  <c r="K96" i="58"/>
  <c r="K42" i="58" s="1"/>
  <c r="L96" i="58"/>
  <c r="L42" i="58" s="1"/>
  <c r="M96" i="58"/>
  <c r="M42" i="58" s="1"/>
  <c r="N96" i="58"/>
  <c r="N42" i="58" s="1"/>
  <c r="O96" i="58"/>
  <c r="O42" i="58" s="1"/>
  <c r="P96" i="58"/>
  <c r="P42" i="58" s="1"/>
  <c r="Q96" i="58"/>
  <c r="Q42" i="58" s="1"/>
  <c r="R96" i="58"/>
  <c r="R42" i="58" s="1"/>
  <c r="S96" i="58"/>
  <c r="S42" i="58" s="1"/>
  <c r="T96" i="58"/>
  <c r="T42" i="58" s="1"/>
  <c r="U96" i="58"/>
  <c r="U42" i="58" s="1"/>
  <c r="V96" i="58"/>
  <c r="V42" i="58" s="1"/>
  <c r="W96" i="58"/>
  <c r="W42" i="58" s="1"/>
  <c r="C97" i="58"/>
  <c r="C37" i="58" s="1"/>
  <c r="D97" i="58"/>
  <c r="D37" i="58" s="1"/>
  <c r="E97" i="58"/>
  <c r="E37" i="58" s="1"/>
  <c r="F97" i="58"/>
  <c r="F37" i="58" s="1"/>
  <c r="G97" i="58"/>
  <c r="G37" i="58" s="1"/>
  <c r="H97" i="58"/>
  <c r="H37" i="58" s="1"/>
  <c r="I97" i="58"/>
  <c r="I37" i="58" s="1"/>
  <c r="J97" i="58"/>
  <c r="J37" i="58" s="1"/>
  <c r="K97" i="58"/>
  <c r="K37" i="58" s="1"/>
  <c r="L97" i="58"/>
  <c r="L37" i="58" s="1"/>
  <c r="M97" i="58"/>
  <c r="M37" i="58" s="1"/>
  <c r="N97" i="58"/>
  <c r="N37" i="58" s="1"/>
  <c r="O97" i="58"/>
  <c r="O37" i="58" s="1"/>
  <c r="P97" i="58"/>
  <c r="P37" i="58" s="1"/>
  <c r="Q97" i="58"/>
  <c r="Q37" i="58" s="1"/>
  <c r="R97" i="58"/>
  <c r="R37" i="58" s="1"/>
  <c r="S97" i="58"/>
  <c r="S37" i="58" s="1"/>
  <c r="T97" i="58"/>
  <c r="T37" i="58" s="1"/>
  <c r="U97" i="58"/>
  <c r="U37" i="58" s="1"/>
  <c r="V97" i="58"/>
  <c r="V37" i="58" s="1"/>
  <c r="W97" i="58"/>
  <c r="W37" i="58" s="1"/>
  <c r="C98" i="58"/>
  <c r="C41" i="58" s="1"/>
  <c r="D98" i="58"/>
  <c r="D41" i="58" s="1"/>
  <c r="E98" i="58"/>
  <c r="E41" i="58" s="1"/>
  <c r="F98" i="58"/>
  <c r="F41" i="58" s="1"/>
  <c r="G98" i="58"/>
  <c r="G41" i="58" s="1"/>
  <c r="H98" i="58"/>
  <c r="H41" i="58" s="1"/>
  <c r="I98" i="58"/>
  <c r="I41" i="58" s="1"/>
  <c r="J98" i="58"/>
  <c r="J41" i="58" s="1"/>
  <c r="K98" i="58"/>
  <c r="K41" i="58" s="1"/>
  <c r="L98" i="58"/>
  <c r="L41" i="58" s="1"/>
  <c r="M98" i="58"/>
  <c r="M41" i="58" s="1"/>
  <c r="N98" i="58"/>
  <c r="N41" i="58" s="1"/>
  <c r="O98" i="58"/>
  <c r="O41" i="58" s="1"/>
  <c r="P98" i="58"/>
  <c r="P41" i="58" s="1"/>
  <c r="Q98" i="58"/>
  <c r="Q41" i="58" s="1"/>
  <c r="R98" i="58"/>
  <c r="R41" i="58" s="1"/>
  <c r="S98" i="58"/>
  <c r="S41" i="58" s="1"/>
  <c r="T98" i="58"/>
  <c r="T41" i="58" s="1"/>
  <c r="U98" i="58"/>
  <c r="U41" i="58" s="1"/>
  <c r="V98" i="58"/>
  <c r="V41" i="58" s="1"/>
  <c r="W98" i="58"/>
  <c r="W41" i="58" s="1"/>
  <c r="C99" i="58"/>
  <c r="C43" i="58" s="1"/>
  <c r="D99" i="58"/>
  <c r="D43" i="58" s="1"/>
  <c r="E99" i="58"/>
  <c r="E43" i="58" s="1"/>
  <c r="F99" i="58"/>
  <c r="F43" i="58" s="1"/>
  <c r="G99" i="58"/>
  <c r="G43" i="58" s="1"/>
  <c r="H99" i="58"/>
  <c r="H43" i="58" s="1"/>
  <c r="I99" i="58"/>
  <c r="I43" i="58" s="1"/>
  <c r="J99" i="58"/>
  <c r="J43" i="58" s="1"/>
  <c r="K99" i="58"/>
  <c r="K43" i="58" s="1"/>
  <c r="L99" i="58"/>
  <c r="L43" i="58" s="1"/>
  <c r="M99" i="58"/>
  <c r="M43" i="58" s="1"/>
  <c r="N99" i="58"/>
  <c r="N43" i="58" s="1"/>
  <c r="O99" i="58"/>
  <c r="O43" i="58" s="1"/>
  <c r="P99" i="58"/>
  <c r="P43" i="58" s="1"/>
  <c r="Q99" i="58"/>
  <c r="Q43" i="58" s="1"/>
  <c r="R99" i="58"/>
  <c r="R43" i="58" s="1"/>
  <c r="S99" i="58"/>
  <c r="S43" i="58" s="1"/>
  <c r="T99" i="58"/>
  <c r="T43" i="58" s="1"/>
  <c r="U99" i="58"/>
  <c r="U43" i="58" s="1"/>
  <c r="V99" i="58"/>
  <c r="V43" i="58" s="1"/>
  <c r="W99" i="58"/>
  <c r="W43" i="58" s="1"/>
  <c r="Y95" i="58"/>
  <c r="Y92" i="58"/>
  <c r="Y91" i="58"/>
  <c r="Y90" i="58"/>
  <c r="Y89" i="58"/>
  <c r="Y88" i="58"/>
  <c r="Y87" i="58"/>
  <c r="Y86" i="58"/>
  <c r="Y85" i="58"/>
  <c r="Y84" i="58"/>
  <c r="P68" i="58" s="1"/>
  <c r="M82" i="58"/>
  <c r="M36" i="58"/>
  <c r="M24" i="58"/>
  <c r="W107" i="57"/>
  <c r="W41" i="57" s="1"/>
  <c r="V107" i="57"/>
  <c r="V41" i="57" s="1"/>
  <c r="U107" i="57"/>
  <c r="U41" i="57" s="1"/>
  <c r="T107" i="57"/>
  <c r="T41" i="57" s="1"/>
  <c r="S107" i="57"/>
  <c r="S41" i="57" s="1"/>
  <c r="R107" i="57"/>
  <c r="R41" i="57" s="1"/>
  <c r="Q107" i="57"/>
  <c r="Q41" i="57" s="1"/>
  <c r="P107" i="57"/>
  <c r="P41" i="57" s="1"/>
  <c r="O107" i="57"/>
  <c r="O41" i="57" s="1"/>
  <c r="N107" i="57"/>
  <c r="N41" i="57" s="1"/>
  <c r="M107" i="57"/>
  <c r="M41" i="57" s="1"/>
  <c r="L107" i="57"/>
  <c r="L41" i="57" s="1"/>
  <c r="K107" i="57"/>
  <c r="K41" i="57" s="1"/>
  <c r="J107" i="57"/>
  <c r="J41" i="57" s="1"/>
  <c r="I107" i="57"/>
  <c r="I41" i="57" s="1"/>
  <c r="H107" i="57"/>
  <c r="H41" i="57" s="1"/>
  <c r="G107" i="57"/>
  <c r="G41" i="57" s="1"/>
  <c r="F107" i="57"/>
  <c r="F41" i="57" s="1"/>
  <c r="E107" i="57"/>
  <c r="E41" i="57" s="1"/>
  <c r="D107" i="57"/>
  <c r="D41" i="57" s="1"/>
  <c r="C107" i="57"/>
  <c r="C41" i="57" s="1"/>
  <c r="W106" i="57"/>
  <c r="W39" i="57" s="1"/>
  <c r="V106" i="57"/>
  <c r="V39" i="57" s="1"/>
  <c r="U106" i="57"/>
  <c r="U39" i="57" s="1"/>
  <c r="T106" i="57"/>
  <c r="T39" i="57" s="1"/>
  <c r="S106" i="57"/>
  <c r="S39" i="57" s="1"/>
  <c r="R106" i="57"/>
  <c r="R39" i="57" s="1"/>
  <c r="Q106" i="57"/>
  <c r="Q39" i="57" s="1"/>
  <c r="P106" i="57"/>
  <c r="P39" i="57" s="1"/>
  <c r="O106" i="57"/>
  <c r="O39" i="57" s="1"/>
  <c r="N106" i="57"/>
  <c r="N39" i="57" s="1"/>
  <c r="M106" i="57"/>
  <c r="M39" i="57" s="1"/>
  <c r="L106" i="57"/>
  <c r="L39" i="57" s="1"/>
  <c r="K106" i="57"/>
  <c r="K39" i="57" s="1"/>
  <c r="J106" i="57"/>
  <c r="J39" i="57" s="1"/>
  <c r="I106" i="57"/>
  <c r="I39" i="57" s="1"/>
  <c r="H106" i="57"/>
  <c r="H39" i="57" s="1"/>
  <c r="G106" i="57"/>
  <c r="G39" i="57" s="1"/>
  <c r="F106" i="57"/>
  <c r="F39" i="57" s="1"/>
  <c r="E106" i="57"/>
  <c r="E39" i="57" s="1"/>
  <c r="D106" i="57"/>
  <c r="D39" i="57" s="1"/>
  <c r="C106" i="57"/>
  <c r="C39" i="57" s="1"/>
  <c r="W105" i="57"/>
  <c r="W35" i="57" s="1"/>
  <c r="V105" i="57"/>
  <c r="V35" i="57" s="1"/>
  <c r="U105" i="57"/>
  <c r="U35" i="57" s="1"/>
  <c r="T105" i="57"/>
  <c r="T35" i="57" s="1"/>
  <c r="S105" i="57"/>
  <c r="S35" i="57" s="1"/>
  <c r="R105" i="57"/>
  <c r="R35" i="57" s="1"/>
  <c r="Q105" i="57"/>
  <c r="Q35" i="57" s="1"/>
  <c r="P105" i="57"/>
  <c r="P35" i="57" s="1"/>
  <c r="O105" i="57"/>
  <c r="O35" i="57" s="1"/>
  <c r="N105" i="57"/>
  <c r="N35" i="57" s="1"/>
  <c r="M105" i="57"/>
  <c r="M35" i="57" s="1"/>
  <c r="L105" i="57"/>
  <c r="L35" i="57" s="1"/>
  <c r="K105" i="57"/>
  <c r="K35" i="57" s="1"/>
  <c r="J105" i="57"/>
  <c r="J35" i="57" s="1"/>
  <c r="I105" i="57"/>
  <c r="I35" i="57" s="1"/>
  <c r="H105" i="57"/>
  <c r="H35" i="57" s="1"/>
  <c r="G105" i="57"/>
  <c r="G35" i="57" s="1"/>
  <c r="F105" i="57"/>
  <c r="F35" i="57" s="1"/>
  <c r="E105" i="57"/>
  <c r="E35" i="57" s="1"/>
  <c r="D105" i="57"/>
  <c r="D35" i="57" s="1"/>
  <c r="C105" i="57"/>
  <c r="C35" i="57" s="1"/>
  <c r="W104" i="57"/>
  <c r="W40" i="57" s="1"/>
  <c r="S104" i="57"/>
  <c r="S40" i="57" s="1"/>
  <c r="R104" i="57"/>
  <c r="R40" i="57" s="1"/>
  <c r="Q104" i="57"/>
  <c r="Q40" i="57" s="1"/>
  <c r="P104" i="57"/>
  <c r="P40" i="57" s="1"/>
  <c r="O104" i="57"/>
  <c r="O40" i="57" s="1"/>
  <c r="N104" i="57"/>
  <c r="N40" i="57" s="1"/>
  <c r="M104" i="57"/>
  <c r="M40" i="57" s="1"/>
  <c r="L104" i="57"/>
  <c r="L40" i="57" s="1"/>
  <c r="K104" i="57"/>
  <c r="K40" i="57" s="1"/>
  <c r="J104" i="57"/>
  <c r="J40" i="57" s="1"/>
  <c r="I104" i="57"/>
  <c r="I40" i="57" s="1"/>
  <c r="H104" i="57"/>
  <c r="H40" i="57" s="1"/>
  <c r="G104" i="57"/>
  <c r="G40" i="57" s="1"/>
  <c r="F104" i="57"/>
  <c r="F40" i="57" s="1"/>
  <c r="E104" i="57"/>
  <c r="E40" i="57" s="1"/>
  <c r="D104" i="57"/>
  <c r="D40" i="57" s="1"/>
  <c r="C104" i="57"/>
  <c r="C40" i="57" s="1"/>
  <c r="W103" i="57"/>
  <c r="W37" i="57" s="1"/>
  <c r="V103" i="57"/>
  <c r="V37" i="57" s="1"/>
  <c r="U103" i="57"/>
  <c r="U37" i="57" s="1"/>
  <c r="T103" i="57"/>
  <c r="T37" i="57" s="1"/>
  <c r="S103" i="57"/>
  <c r="S37" i="57" s="1"/>
  <c r="R103" i="57"/>
  <c r="R37" i="57" s="1"/>
  <c r="Q103" i="57"/>
  <c r="Q37" i="57" s="1"/>
  <c r="P103" i="57"/>
  <c r="P37" i="57" s="1"/>
  <c r="O103" i="57"/>
  <c r="O37" i="57" s="1"/>
  <c r="N103" i="57"/>
  <c r="N37" i="57" s="1"/>
  <c r="M103" i="57"/>
  <c r="M37" i="57" s="1"/>
  <c r="L103" i="57"/>
  <c r="L37" i="57" s="1"/>
  <c r="K103" i="57"/>
  <c r="K37" i="57" s="1"/>
  <c r="J103" i="57"/>
  <c r="J37" i="57" s="1"/>
  <c r="I103" i="57"/>
  <c r="I37" i="57" s="1"/>
  <c r="H103" i="57"/>
  <c r="H37" i="57" s="1"/>
  <c r="G103" i="57"/>
  <c r="G37" i="57" s="1"/>
  <c r="F103" i="57"/>
  <c r="F37" i="57" s="1"/>
  <c r="E103" i="57"/>
  <c r="E37" i="57" s="1"/>
  <c r="D103" i="57"/>
  <c r="D37" i="57" s="1"/>
  <c r="C103" i="57"/>
  <c r="C37" i="57" s="1"/>
  <c r="Y94" i="57"/>
  <c r="Y93" i="57"/>
  <c r="Y92" i="57"/>
  <c r="Y91" i="57"/>
  <c r="Y90" i="57"/>
  <c r="Y89" i="57"/>
  <c r="Y88" i="57"/>
  <c r="Y87" i="57"/>
  <c r="Y86" i="57"/>
  <c r="Y85" i="57"/>
  <c r="Y84" i="57"/>
  <c r="Y83" i="57"/>
  <c r="Y82" i="57"/>
  <c r="P66" i="57" s="1"/>
  <c r="AA31" i="57"/>
  <c r="Y85" i="56"/>
  <c r="Y86" i="56"/>
  <c r="Y87" i="56"/>
  <c r="Y88" i="56"/>
  <c r="Y89" i="56"/>
  <c r="Y90" i="56"/>
  <c r="Y91" i="56"/>
  <c r="Y92" i="56"/>
  <c r="D95" i="56"/>
  <c r="D39" i="56" s="1"/>
  <c r="E95" i="56"/>
  <c r="E39" i="56" s="1"/>
  <c r="F95" i="56"/>
  <c r="F39" i="56" s="1"/>
  <c r="G95" i="56"/>
  <c r="G39" i="56" s="1"/>
  <c r="H95" i="56"/>
  <c r="H39" i="56" s="1"/>
  <c r="I95" i="56"/>
  <c r="I39" i="56" s="1"/>
  <c r="J95" i="56"/>
  <c r="J39" i="56" s="1"/>
  <c r="K95" i="56"/>
  <c r="K39" i="56" s="1"/>
  <c r="L95" i="56"/>
  <c r="L39" i="56" s="1"/>
  <c r="M95" i="56"/>
  <c r="M39" i="56" s="1"/>
  <c r="N95" i="56"/>
  <c r="N39" i="56" s="1"/>
  <c r="O95" i="56"/>
  <c r="O39" i="56" s="1"/>
  <c r="P95" i="56"/>
  <c r="P39" i="56" s="1"/>
  <c r="Q95" i="56"/>
  <c r="Q39" i="56" s="1"/>
  <c r="R95" i="56"/>
  <c r="R39" i="56" s="1"/>
  <c r="S95" i="56"/>
  <c r="S39" i="56" s="1"/>
  <c r="T95" i="56"/>
  <c r="T39" i="56" s="1"/>
  <c r="U95" i="56"/>
  <c r="U39" i="56" s="1"/>
  <c r="V95" i="56"/>
  <c r="V39" i="56" s="1"/>
  <c r="W95" i="56"/>
  <c r="W39" i="56" s="1"/>
  <c r="D96" i="56"/>
  <c r="D42" i="56" s="1"/>
  <c r="E96" i="56"/>
  <c r="E42" i="56" s="1"/>
  <c r="F96" i="56"/>
  <c r="F42" i="56" s="1"/>
  <c r="G96" i="56"/>
  <c r="G42" i="56" s="1"/>
  <c r="H96" i="56"/>
  <c r="H42" i="56" s="1"/>
  <c r="I96" i="56"/>
  <c r="I42" i="56" s="1"/>
  <c r="J96" i="56"/>
  <c r="J42" i="56" s="1"/>
  <c r="K96" i="56"/>
  <c r="K42" i="56" s="1"/>
  <c r="L96" i="56"/>
  <c r="L42" i="56" s="1"/>
  <c r="M96" i="56"/>
  <c r="M42" i="56" s="1"/>
  <c r="N96" i="56"/>
  <c r="N42" i="56" s="1"/>
  <c r="O96" i="56"/>
  <c r="O42" i="56" s="1"/>
  <c r="P96" i="56"/>
  <c r="P42" i="56" s="1"/>
  <c r="Q96" i="56"/>
  <c r="Q42" i="56" s="1"/>
  <c r="R96" i="56"/>
  <c r="R42" i="56" s="1"/>
  <c r="S96" i="56"/>
  <c r="S42" i="56" s="1"/>
  <c r="T96" i="56"/>
  <c r="T42" i="56" s="1"/>
  <c r="U96" i="56"/>
  <c r="U42" i="56" s="1"/>
  <c r="V96" i="56"/>
  <c r="V42" i="56" s="1"/>
  <c r="W96" i="56"/>
  <c r="W42" i="56" s="1"/>
  <c r="D97" i="56"/>
  <c r="D37" i="56" s="1"/>
  <c r="E97" i="56"/>
  <c r="E37" i="56" s="1"/>
  <c r="F97" i="56"/>
  <c r="F37" i="56" s="1"/>
  <c r="G97" i="56"/>
  <c r="G37" i="56" s="1"/>
  <c r="H97" i="56"/>
  <c r="H37" i="56" s="1"/>
  <c r="I97" i="56"/>
  <c r="I37" i="56" s="1"/>
  <c r="J97" i="56"/>
  <c r="J37" i="56" s="1"/>
  <c r="K97" i="56"/>
  <c r="K37" i="56" s="1"/>
  <c r="L97" i="56"/>
  <c r="L37" i="56" s="1"/>
  <c r="M97" i="56"/>
  <c r="M37" i="56" s="1"/>
  <c r="N97" i="56"/>
  <c r="N37" i="56" s="1"/>
  <c r="O97" i="56"/>
  <c r="O37" i="56" s="1"/>
  <c r="P97" i="56"/>
  <c r="P37" i="56" s="1"/>
  <c r="Q97" i="56"/>
  <c r="Q37" i="56" s="1"/>
  <c r="R97" i="56"/>
  <c r="R37" i="56" s="1"/>
  <c r="S97" i="56"/>
  <c r="S37" i="56" s="1"/>
  <c r="T97" i="56"/>
  <c r="T37" i="56" s="1"/>
  <c r="U97" i="56"/>
  <c r="U37" i="56" s="1"/>
  <c r="V97" i="56"/>
  <c r="V37" i="56" s="1"/>
  <c r="W97" i="56"/>
  <c r="W37" i="56" s="1"/>
  <c r="D98" i="56"/>
  <c r="D41" i="56" s="1"/>
  <c r="E98" i="56"/>
  <c r="E41" i="56" s="1"/>
  <c r="F98" i="56"/>
  <c r="F41" i="56" s="1"/>
  <c r="G98" i="56"/>
  <c r="G41" i="56" s="1"/>
  <c r="H98" i="56"/>
  <c r="H41" i="56" s="1"/>
  <c r="I98" i="56"/>
  <c r="I41" i="56" s="1"/>
  <c r="J98" i="56"/>
  <c r="J41" i="56" s="1"/>
  <c r="K98" i="56"/>
  <c r="K41" i="56" s="1"/>
  <c r="L98" i="56"/>
  <c r="L41" i="56" s="1"/>
  <c r="M98" i="56"/>
  <c r="M41" i="56" s="1"/>
  <c r="N98" i="56"/>
  <c r="N41" i="56" s="1"/>
  <c r="O98" i="56"/>
  <c r="O41" i="56" s="1"/>
  <c r="P98" i="56"/>
  <c r="P41" i="56" s="1"/>
  <c r="Q98" i="56"/>
  <c r="Q41" i="56" s="1"/>
  <c r="R98" i="56"/>
  <c r="R41" i="56" s="1"/>
  <c r="S98" i="56"/>
  <c r="S41" i="56" s="1"/>
  <c r="T98" i="56"/>
  <c r="T41" i="56" s="1"/>
  <c r="U98" i="56"/>
  <c r="U41" i="56" s="1"/>
  <c r="V98" i="56"/>
  <c r="V41" i="56" s="1"/>
  <c r="W98" i="56"/>
  <c r="W41" i="56" s="1"/>
  <c r="D99" i="56"/>
  <c r="D43" i="56" s="1"/>
  <c r="E99" i="56"/>
  <c r="E43" i="56" s="1"/>
  <c r="F99" i="56"/>
  <c r="F43" i="56" s="1"/>
  <c r="G99" i="56"/>
  <c r="G43" i="56" s="1"/>
  <c r="H99" i="56"/>
  <c r="H43" i="56" s="1"/>
  <c r="I99" i="56"/>
  <c r="I43" i="56" s="1"/>
  <c r="J99" i="56"/>
  <c r="J43" i="56" s="1"/>
  <c r="K99" i="56"/>
  <c r="K43" i="56" s="1"/>
  <c r="L99" i="56"/>
  <c r="L43" i="56" s="1"/>
  <c r="M99" i="56"/>
  <c r="M43" i="56" s="1"/>
  <c r="N99" i="56"/>
  <c r="N43" i="56" s="1"/>
  <c r="O99" i="56"/>
  <c r="O43" i="56" s="1"/>
  <c r="P99" i="56"/>
  <c r="P43" i="56" s="1"/>
  <c r="Q99" i="56"/>
  <c r="Q43" i="56" s="1"/>
  <c r="R99" i="56"/>
  <c r="R43" i="56" s="1"/>
  <c r="S99" i="56"/>
  <c r="S43" i="56" s="1"/>
  <c r="T99" i="56"/>
  <c r="T43" i="56" s="1"/>
  <c r="U99" i="56"/>
  <c r="U43" i="56" s="1"/>
  <c r="V99" i="56"/>
  <c r="V43" i="56" s="1"/>
  <c r="W99" i="56"/>
  <c r="W43" i="56" s="1"/>
  <c r="C99" i="56"/>
  <c r="C43" i="56" s="1"/>
  <c r="C98" i="56"/>
  <c r="C41" i="56" s="1"/>
  <c r="C97" i="56"/>
  <c r="C37" i="56" s="1"/>
  <c r="C96" i="56"/>
  <c r="C42" i="56" s="1"/>
  <c r="C95" i="56"/>
  <c r="C39" i="56" s="1"/>
  <c r="Y84" i="56"/>
  <c r="P68" i="56" s="1"/>
  <c r="Y95" i="56"/>
  <c r="M82" i="56"/>
  <c r="M36" i="56"/>
  <c r="M24" i="56"/>
  <c r="Y84" i="55"/>
  <c r="P68" i="55" s="1"/>
  <c r="Y85" i="55"/>
  <c r="Y86" i="55"/>
  <c r="Y87" i="55"/>
  <c r="Y88" i="55"/>
  <c r="W109" i="55"/>
  <c r="W43" i="55" s="1"/>
  <c r="V109" i="55"/>
  <c r="V43" i="55" s="1"/>
  <c r="U109" i="55"/>
  <c r="U43" i="55" s="1"/>
  <c r="T109" i="55"/>
  <c r="T43" i="55" s="1"/>
  <c r="S109" i="55"/>
  <c r="S43" i="55" s="1"/>
  <c r="R109" i="55"/>
  <c r="R43" i="55" s="1"/>
  <c r="Q109" i="55"/>
  <c r="Q43" i="55" s="1"/>
  <c r="P109" i="55"/>
  <c r="P43" i="55" s="1"/>
  <c r="O109" i="55"/>
  <c r="O43" i="55" s="1"/>
  <c r="N109" i="55"/>
  <c r="N43" i="55" s="1"/>
  <c r="M109" i="55"/>
  <c r="M43" i="55" s="1"/>
  <c r="L109" i="55"/>
  <c r="L43" i="55" s="1"/>
  <c r="K109" i="55"/>
  <c r="K43" i="55" s="1"/>
  <c r="J109" i="55"/>
  <c r="J43" i="55" s="1"/>
  <c r="I109" i="55"/>
  <c r="I43" i="55" s="1"/>
  <c r="H109" i="55"/>
  <c r="H43" i="55" s="1"/>
  <c r="G109" i="55"/>
  <c r="G43" i="55" s="1"/>
  <c r="F109" i="55"/>
  <c r="F43" i="55" s="1"/>
  <c r="E109" i="55"/>
  <c r="E43" i="55" s="1"/>
  <c r="D109" i="55"/>
  <c r="D43" i="55" s="1"/>
  <c r="C109" i="55"/>
  <c r="C43" i="55" s="1"/>
  <c r="W108" i="55"/>
  <c r="W41" i="55" s="1"/>
  <c r="V108" i="55"/>
  <c r="V41" i="55" s="1"/>
  <c r="U108" i="55"/>
  <c r="U41" i="55" s="1"/>
  <c r="T108" i="55"/>
  <c r="T41" i="55" s="1"/>
  <c r="S108" i="55"/>
  <c r="S41" i="55" s="1"/>
  <c r="R108" i="55"/>
  <c r="R41" i="55" s="1"/>
  <c r="Q108" i="55"/>
  <c r="Q41" i="55" s="1"/>
  <c r="P108" i="55"/>
  <c r="P41" i="55" s="1"/>
  <c r="O108" i="55"/>
  <c r="O41" i="55" s="1"/>
  <c r="N108" i="55"/>
  <c r="N41" i="55" s="1"/>
  <c r="M108" i="55"/>
  <c r="M41" i="55" s="1"/>
  <c r="L108" i="55"/>
  <c r="L41" i="55" s="1"/>
  <c r="K108" i="55"/>
  <c r="K41" i="55" s="1"/>
  <c r="J108" i="55"/>
  <c r="J41" i="55" s="1"/>
  <c r="I108" i="55"/>
  <c r="I41" i="55" s="1"/>
  <c r="H108" i="55"/>
  <c r="H41" i="55" s="1"/>
  <c r="G108" i="55"/>
  <c r="G41" i="55" s="1"/>
  <c r="F108" i="55"/>
  <c r="F41" i="55" s="1"/>
  <c r="E108" i="55"/>
  <c r="E41" i="55" s="1"/>
  <c r="D108" i="55"/>
  <c r="D41" i="55" s="1"/>
  <c r="C108" i="55"/>
  <c r="C41" i="55" s="1"/>
  <c r="W107" i="55"/>
  <c r="W37" i="55" s="1"/>
  <c r="V107" i="55"/>
  <c r="V37" i="55" s="1"/>
  <c r="U107" i="55"/>
  <c r="U37" i="55" s="1"/>
  <c r="T107" i="55"/>
  <c r="T37" i="55" s="1"/>
  <c r="S107" i="55"/>
  <c r="S37" i="55" s="1"/>
  <c r="R107" i="55"/>
  <c r="R37" i="55" s="1"/>
  <c r="Q107" i="55"/>
  <c r="Q37" i="55" s="1"/>
  <c r="P107" i="55"/>
  <c r="P37" i="55" s="1"/>
  <c r="O107" i="55"/>
  <c r="O37" i="55" s="1"/>
  <c r="N107" i="55"/>
  <c r="N37" i="55" s="1"/>
  <c r="M107" i="55"/>
  <c r="M37" i="55" s="1"/>
  <c r="L107" i="55"/>
  <c r="L37" i="55" s="1"/>
  <c r="K107" i="55"/>
  <c r="K37" i="55" s="1"/>
  <c r="J107" i="55"/>
  <c r="J37" i="55" s="1"/>
  <c r="I107" i="55"/>
  <c r="I37" i="55" s="1"/>
  <c r="H107" i="55"/>
  <c r="H37" i="55" s="1"/>
  <c r="G107" i="55"/>
  <c r="G37" i="55" s="1"/>
  <c r="F107" i="55"/>
  <c r="F37" i="55" s="1"/>
  <c r="E107" i="55"/>
  <c r="E37" i="55" s="1"/>
  <c r="D107" i="55"/>
  <c r="D37" i="55" s="1"/>
  <c r="C107" i="55"/>
  <c r="C37" i="55" s="1"/>
  <c r="W106" i="55"/>
  <c r="W42" i="55" s="1"/>
  <c r="S106" i="55"/>
  <c r="S42" i="55" s="1"/>
  <c r="R106" i="55"/>
  <c r="R42" i="55" s="1"/>
  <c r="Q106" i="55"/>
  <c r="Q42" i="55" s="1"/>
  <c r="P106" i="55"/>
  <c r="P42" i="55" s="1"/>
  <c r="O106" i="55"/>
  <c r="O42" i="55" s="1"/>
  <c r="N106" i="55"/>
  <c r="N42" i="55" s="1"/>
  <c r="M106" i="55"/>
  <c r="M42" i="55" s="1"/>
  <c r="L106" i="55"/>
  <c r="L42" i="55" s="1"/>
  <c r="K106" i="55"/>
  <c r="K42" i="55" s="1"/>
  <c r="J106" i="55"/>
  <c r="J42" i="55" s="1"/>
  <c r="I106" i="55"/>
  <c r="I42" i="55" s="1"/>
  <c r="H106" i="55"/>
  <c r="H42" i="55" s="1"/>
  <c r="G106" i="55"/>
  <c r="G42" i="55" s="1"/>
  <c r="F106" i="55"/>
  <c r="F42" i="55" s="1"/>
  <c r="E106" i="55"/>
  <c r="E42" i="55" s="1"/>
  <c r="D106" i="55"/>
  <c r="D42" i="55" s="1"/>
  <c r="C106" i="55"/>
  <c r="C42" i="55" s="1"/>
  <c r="W105" i="55"/>
  <c r="W39" i="55" s="1"/>
  <c r="V105" i="55"/>
  <c r="V39" i="55" s="1"/>
  <c r="U105" i="55"/>
  <c r="U39" i="55" s="1"/>
  <c r="T105" i="55"/>
  <c r="T39" i="55" s="1"/>
  <c r="S105" i="55"/>
  <c r="S39" i="55" s="1"/>
  <c r="R105" i="55"/>
  <c r="R39" i="55" s="1"/>
  <c r="Q105" i="55"/>
  <c r="Q39" i="55" s="1"/>
  <c r="P105" i="55"/>
  <c r="P39" i="55" s="1"/>
  <c r="O105" i="55"/>
  <c r="O39" i="55" s="1"/>
  <c r="N105" i="55"/>
  <c r="N39" i="55" s="1"/>
  <c r="M105" i="55"/>
  <c r="M39" i="55" s="1"/>
  <c r="L105" i="55"/>
  <c r="L39" i="55" s="1"/>
  <c r="K105" i="55"/>
  <c r="K39" i="55" s="1"/>
  <c r="J105" i="55"/>
  <c r="J39" i="55" s="1"/>
  <c r="I105" i="55"/>
  <c r="I39" i="55" s="1"/>
  <c r="H105" i="55"/>
  <c r="H39" i="55" s="1"/>
  <c r="G105" i="55"/>
  <c r="G39" i="55" s="1"/>
  <c r="F105" i="55"/>
  <c r="F39" i="55" s="1"/>
  <c r="E105" i="55"/>
  <c r="E39" i="55" s="1"/>
  <c r="D105" i="55"/>
  <c r="D39" i="55" s="1"/>
  <c r="C105" i="55"/>
  <c r="C39" i="55" s="1"/>
  <c r="Y96" i="55"/>
  <c r="Y95" i="55"/>
  <c r="Y94" i="55"/>
  <c r="Y93" i="55"/>
  <c r="Y92" i="55"/>
  <c r="Y91" i="55"/>
  <c r="Y90" i="55"/>
  <c r="Y89" i="55"/>
  <c r="AA33" i="55"/>
  <c r="O30" i="55"/>
  <c r="N30" i="55"/>
  <c r="M30" i="55"/>
  <c r="K30" i="55"/>
  <c r="C30" i="55"/>
  <c r="S27" i="55"/>
  <c r="R27" i="55"/>
  <c r="K27" i="55"/>
  <c r="C27" i="55"/>
  <c r="D99" i="54"/>
  <c r="D43" i="54" s="1"/>
  <c r="E99" i="54"/>
  <c r="E43" i="54" s="1"/>
  <c r="F99" i="54"/>
  <c r="F43" i="54" s="1"/>
  <c r="G99" i="54"/>
  <c r="G43" i="54" s="1"/>
  <c r="H99" i="54"/>
  <c r="H43" i="54" s="1"/>
  <c r="I99" i="54"/>
  <c r="I43" i="54" s="1"/>
  <c r="J99" i="54"/>
  <c r="J43" i="54" s="1"/>
  <c r="K99" i="54"/>
  <c r="K43" i="54" s="1"/>
  <c r="L99" i="54"/>
  <c r="L43" i="54" s="1"/>
  <c r="M99" i="54"/>
  <c r="M43" i="54" s="1"/>
  <c r="N99" i="54"/>
  <c r="N43" i="54" s="1"/>
  <c r="O99" i="54"/>
  <c r="O43" i="54" s="1"/>
  <c r="P99" i="54"/>
  <c r="P43" i="54" s="1"/>
  <c r="Q99" i="54"/>
  <c r="Q43" i="54" s="1"/>
  <c r="R99" i="54"/>
  <c r="R43" i="54" s="1"/>
  <c r="S99" i="54"/>
  <c r="S43" i="54" s="1"/>
  <c r="T99" i="54"/>
  <c r="T43" i="54" s="1"/>
  <c r="U99" i="54"/>
  <c r="U43" i="54" s="1"/>
  <c r="V99" i="54"/>
  <c r="V43" i="54" s="1"/>
  <c r="W99" i="54"/>
  <c r="W43" i="54" s="1"/>
  <c r="C99" i="54"/>
  <c r="C43" i="54" s="1"/>
  <c r="F95" i="54"/>
  <c r="F39" i="54" s="1"/>
  <c r="G95" i="54"/>
  <c r="G39" i="54" s="1"/>
  <c r="H95" i="54"/>
  <c r="H39" i="54" s="1"/>
  <c r="I95" i="54"/>
  <c r="I39" i="54" s="1"/>
  <c r="J95" i="54"/>
  <c r="J39" i="54" s="1"/>
  <c r="K95" i="54"/>
  <c r="K39" i="54" s="1"/>
  <c r="L95" i="54"/>
  <c r="L39" i="54" s="1"/>
  <c r="M95" i="54"/>
  <c r="M39" i="54" s="1"/>
  <c r="N95" i="54"/>
  <c r="N39" i="54" s="1"/>
  <c r="O95" i="54"/>
  <c r="O39" i="54" s="1"/>
  <c r="P95" i="54"/>
  <c r="P39" i="54" s="1"/>
  <c r="Q95" i="54"/>
  <c r="Q39" i="54" s="1"/>
  <c r="R95" i="54"/>
  <c r="R39" i="54" s="1"/>
  <c r="S95" i="54"/>
  <c r="S39" i="54" s="1"/>
  <c r="T95" i="54"/>
  <c r="T39" i="54" s="1"/>
  <c r="U95" i="54"/>
  <c r="U39" i="54" s="1"/>
  <c r="V95" i="54"/>
  <c r="V39" i="54" s="1"/>
  <c r="W95" i="54"/>
  <c r="W39" i="54" s="1"/>
  <c r="E95" i="54"/>
  <c r="E39" i="54" s="1"/>
  <c r="D95" i="54"/>
  <c r="D39" i="54" s="1"/>
  <c r="C95" i="54"/>
  <c r="C39" i="54" s="1"/>
  <c r="Y94" i="54"/>
  <c r="W98" i="54"/>
  <c r="W41" i="54" s="1"/>
  <c r="V98" i="54"/>
  <c r="V41" i="54" s="1"/>
  <c r="U98" i="54"/>
  <c r="U41" i="54" s="1"/>
  <c r="T98" i="54"/>
  <c r="T41" i="54" s="1"/>
  <c r="S98" i="54"/>
  <c r="S41" i="54" s="1"/>
  <c r="R98" i="54"/>
  <c r="R41" i="54" s="1"/>
  <c r="Q98" i="54"/>
  <c r="Q41" i="54" s="1"/>
  <c r="P98" i="54"/>
  <c r="P41" i="54" s="1"/>
  <c r="O98" i="54"/>
  <c r="O41" i="54" s="1"/>
  <c r="N98" i="54"/>
  <c r="N41" i="54" s="1"/>
  <c r="M98" i="54"/>
  <c r="M41" i="54" s="1"/>
  <c r="L98" i="54"/>
  <c r="L41" i="54" s="1"/>
  <c r="K98" i="54"/>
  <c r="K41" i="54" s="1"/>
  <c r="J98" i="54"/>
  <c r="J41" i="54" s="1"/>
  <c r="I98" i="54"/>
  <c r="I41" i="54" s="1"/>
  <c r="H98" i="54"/>
  <c r="H41" i="54" s="1"/>
  <c r="G98" i="54"/>
  <c r="G41" i="54" s="1"/>
  <c r="F98" i="54"/>
  <c r="F41" i="54" s="1"/>
  <c r="E98" i="54"/>
  <c r="E41" i="54" s="1"/>
  <c r="D98" i="54"/>
  <c r="D41" i="54" s="1"/>
  <c r="C98" i="54"/>
  <c r="C41" i="54" s="1"/>
  <c r="W97" i="54"/>
  <c r="W37" i="54" s="1"/>
  <c r="V97" i="54"/>
  <c r="V37" i="54" s="1"/>
  <c r="U97" i="54"/>
  <c r="U37" i="54" s="1"/>
  <c r="T97" i="54"/>
  <c r="T37" i="54" s="1"/>
  <c r="S97" i="54"/>
  <c r="S37" i="54" s="1"/>
  <c r="R97" i="54"/>
  <c r="R37" i="54" s="1"/>
  <c r="Q97" i="54"/>
  <c r="Q37" i="54" s="1"/>
  <c r="P97" i="54"/>
  <c r="P37" i="54" s="1"/>
  <c r="O97" i="54"/>
  <c r="O37" i="54" s="1"/>
  <c r="N97" i="54"/>
  <c r="N37" i="54" s="1"/>
  <c r="M97" i="54"/>
  <c r="M37" i="54" s="1"/>
  <c r="L97" i="54"/>
  <c r="L37" i="54" s="1"/>
  <c r="K97" i="54"/>
  <c r="K37" i="54" s="1"/>
  <c r="J97" i="54"/>
  <c r="J37" i="54" s="1"/>
  <c r="I97" i="54"/>
  <c r="I37" i="54" s="1"/>
  <c r="H97" i="54"/>
  <c r="H37" i="54" s="1"/>
  <c r="G97" i="54"/>
  <c r="G37" i="54" s="1"/>
  <c r="F97" i="54"/>
  <c r="F37" i="54" s="1"/>
  <c r="E97" i="54"/>
  <c r="E37" i="54" s="1"/>
  <c r="D97" i="54"/>
  <c r="D37" i="54" s="1"/>
  <c r="C97" i="54"/>
  <c r="C37" i="54" s="1"/>
  <c r="W96" i="54"/>
  <c r="W42" i="54" s="1"/>
  <c r="V96" i="54"/>
  <c r="V42" i="54" s="1"/>
  <c r="U96" i="54"/>
  <c r="U42" i="54" s="1"/>
  <c r="T96" i="54"/>
  <c r="T42" i="54" s="1"/>
  <c r="S96" i="54"/>
  <c r="S42" i="54" s="1"/>
  <c r="R96" i="54"/>
  <c r="R42" i="54" s="1"/>
  <c r="Q96" i="54"/>
  <c r="Q42" i="54" s="1"/>
  <c r="P96" i="54"/>
  <c r="P42" i="54" s="1"/>
  <c r="O96" i="54"/>
  <c r="O42" i="54" s="1"/>
  <c r="N96" i="54"/>
  <c r="N42" i="54" s="1"/>
  <c r="M96" i="54"/>
  <c r="M42" i="54" s="1"/>
  <c r="L96" i="54"/>
  <c r="L42" i="54" s="1"/>
  <c r="K96" i="54"/>
  <c r="K42" i="54" s="1"/>
  <c r="J96" i="54"/>
  <c r="J42" i="54" s="1"/>
  <c r="I96" i="54"/>
  <c r="I42" i="54" s="1"/>
  <c r="H96" i="54"/>
  <c r="H42" i="54" s="1"/>
  <c r="G96" i="54"/>
  <c r="G42" i="54" s="1"/>
  <c r="F96" i="54"/>
  <c r="F42" i="54" s="1"/>
  <c r="E96" i="54"/>
  <c r="E42" i="54" s="1"/>
  <c r="D96" i="54"/>
  <c r="D42" i="54" s="1"/>
  <c r="C96" i="54"/>
  <c r="C42" i="54" s="1"/>
  <c r="Y95" i="54"/>
  <c r="Y93" i="54"/>
  <c r="Y92" i="54"/>
  <c r="Y91" i="54"/>
  <c r="Y90" i="54"/>
  <c r="Y89" i="54"/>
  <c r="Y88" i="54"/>
  <c r="Y87" i="54"/>
  <c r="Y86" i="54"/>
  <c r="Y85" i="54"/>
  <c r="Y84" i="54"/>
  <c r="P68" i="54" s="1"/>
  <c r="M82" i="54"/>
  <c r="M36" i="54"/>
  <c r="M24" i="54"/>
  <c r="Y91" i="53"/>
  <c r="Y90" i="53"/>
  <c r="Y92" i="53"/>
  <c r="W109" i="53"/>
  <c r="W43" i="53" s="1"/>
  <c r="V109" i="53"/>
  <c r="V43" i="53" s="1"/>
  <c r="U109" i="53"/>
  <c r="U43" i="53" s="1"/>
  <c r="T109" i="53"/>
  <c r="T43" i="53" s="1"/>
  <c r="S109" i="53"/>
  <c r="S43" i="53" s="1"/>
  <c r="R109" i="53"/>
  <c r="R43" i="53" s="1"/>
  <c r="Q109" i="53"/>
  <c r="Q43" i="53" s="1"/>
  <c r="P109" i="53"/>
  <c r="P43" i="53" s="1"/>
  <c r="O109" i="53"/>
  <c r="O43" i="53" s="1"/>
  <c r="N109" i="53"/>
  <c r="N43" i="53" s="1"/>
  <c r="M109" i="53"/>
  <c r="M43" i="53" s="1"/>
  <c r="L109" i="53"/>
  <c r="L43" i="53" s="1"/>
  <c r="K109" i="53"/>
  <c r="K43" i="53" s="1"/>
  <c r="J109" i="53"/>
  <c r="J43" i="53" s="1"/>
  <c r="I109" i="53"/>
  <c r="I43" i="53" s="1"/>
  <c r="H109" i="53"/>
  <c r="H43" i="53" s="1"/>
  <c r="G109" i="53"/>
  <c r="G43" i="53" s="1"/>
  <c r="F109" i="53"/>
  <c r="F43" i="53" s="1"/>
  <c r="E109" i="53"/>
  <c r="E43" i="53" s="1"/>
  <c r="D109" i="53"/>
  <c r="D43" i="53" s="1"/>
  <c r="C109" i="53"/>
  <c r="C43" i="53" s="1"/>
  <c r="W108" i="53"/>
  <c r="W41" i="53" s="1"/>
  <c r="V108" i="53"/>
  <c r="V41" i="53" s="1"/>
  <c r="U108" i="53"/>
  <c r="U41" i="53" s="1"/>
  <c r="T108" i="53"/>
  <c r="T41" i="53" s="1"/>
  <c r="S108" i="53"/>
  <c r="S41" i="53" s="1"/>
  <c r="R108" i="53"/>
  <c r="R41" i="53" s="1"/>
  <c r="Q108" i="53"/>
  <c r="Q41" i="53" s="1"/>
  <c r="P108" i="53"/>
  <c r="P41" i="53" s="1"/>
  <c r="O108" i="53"/>
  <c r="O41" i="53" s="1"/>
  <c r="N108" i="53"/>
  <c r="N41" i="53" s="1"/>
  <c r="M108" i="53"/>
  <c r="M41" i="53" s="1"/>
  <c r="L108" i="53"/>
  <c r="L41" i="53" s="1"/>
  <c r="K108" i="53"/>
  <c r="K41" i="53" s="1"/>
  <c r="J108" i="53"/>
  <c r="J41" i="53" s="1"/>
  <c r="I108" i="53"/>
  <c r="I41" i="53" s="1"/>
  <c r="H108" i="53"/>
  <c r="H41" i="53" s="1"/>
  <c r="G108" i="53"/>
  <c r="G41" i="53" s="1"/>
  <c r="F108" i="53"/>
  <c r="F41" i="53" s="1"/>
  <c r="E108" i="53"/>
  <c r="E41" i="53" s="1"/>
  <c r="D108" i="53"/>
  <c r="D41" i="53" s="1"/>
  <c r="C108" i="53"/>
  <c r="C41" i="53" s="1"/>
  <c r="W107" i="53"/>
  <c r="W37" i="53" s="1"/>
  <c r="V107" i="53"/>
  <c r="V37" i="53" s="1"/>
  <c r="U107" i="53"/>
  <c r="U37" i="53" s="1"/>
  <c r="T107" i="53"/>
  <c r="T37" i="53" s="1"/>
  <c r="S107" i="53"/>
  <c r="S37" i="53" s="1"/>
  <c r="R107" i="53"/>
  <c r="R37" i="53" s="1"/>
  <c r="Q107" i="53"/>
  <c r="Q37" i="53" s="1"/>
  <c r="P107" i="53"/>
  <c r="P37" i="53" s="1"/>
  <c r="O107" i="53"/>
  <c r="O37" i="53" s="1"/>
  <c r="N107" i="53"/>
  <c r="N37" i="53" s="1"/>
  <c r="M107" i="53"/>
  <c r="M37" i="53" s="1"/>
  <c r="L107" i="53"/>
  <c r="L37" i="53" s="1"/>
  <c r="K107" i="53"/>
  <c r="K37" i="53" s="1"/>
  <c r="J107" i="53"/>
  <c r="J37" i="53" s="1"/>
  <c r="I107" i="53"/>
  <c r="I37" i="53" s="1"/>
  <c r="H107" i="53"/>
  <c r="H37" i="53" s="1"/>
  <c r="G107" i="53"/>
  <c r="G37" i="53" s="1"/>
  <c r="F107" i="53"/>
  <c r="F37" i="53" s="1"/>
  <c r="E107" i="53"/>
  <c r="E37" i="53" s="1"/>
  <c r="D107" i="53"/>
  <c r="D37" i="53" s="1"/>
  <c r="C107" i="53"/>
  <c r="C37" i="53" s="1"/>
  <c r="W106" i="53"/>
  <c r="W42" i="53" s="1"/>
  <c r="S106" i="53"/>
  <c r="S42" i="53" s="1"/>
  <c r="R106" i="53"/>
  <c r="R42" i="53" s="1"/>
  <c r="Q106" i="53"/>
  <c r="Q42" i="53" s="1"/>
  <c r="P106" i="53"/>
  <c r="P42" i="53" s="1"/>
  <c r="O106" i="53"/>
  <c r="O42" i="53" s="1"/>
  <c r="N106" i="53"/>
  <c r="N42" i="53" s="1"/>
  <c r="M106" i="53"/>
  <c r="M42" i="53" s="1"/>
  <c r="L106" i="53"/>
  <c r="L42" i="53" s="1"/>
  <c r="K106" i="53"/>
  <c r="K42" i="53" s="1"/>
  <c r="J106" i="53"/>
  <c r="J42" i="53" s="1"/>
  <c r="I106" i="53"/>
  <c r="I42" i="53" s="1"/>
  <c r="H106" i="53"/>
  <c r="H42" i="53" s="1"/>
  <c r="G106" i="53"/>
  <c r="G42" i="53" s="1"/>
  <c r="F106" i="53"/>
  <c r="F42" i="53" s="1"/>
  <c r="E106" i="53"/>
  <c r="E42" i="53" s="1"/>
  <c r="D106" i="53"/>
  <c r="D42" i="53" s="1"/>
  <c r="C106" i="53"/>
  <c r="C42" i="53" s="1"/>
  <c r="W105" i="53"/>
  <c r="W39" i="53" s="1"/>
  <c r="V105" i="53"/>
  <c r="V39" i="53" s="1"/>
  <c r="U105" i="53"/>
  <c r="U39" i="53" s="1"/>
  <c r="T105" i="53"/>
  <c r="T39" i="53" s="1"/>
  <c r="S105" i="53"/>
  <c r="S39" i="53" s="1"/>
  <c r="R105" i="53"/>
  <c r="R39" i="53" s="1"/>
  <c r="Q105" i="53"/>
  <c r="Q39" i="53" s="1"/>
  <c r="P105" i="53"/>
  <c r="P39" i="53" s="1"/>
  <c r="O105" i="53"/>
  <c r="O39" i="53" s="1"/>
  <c r="N105" i="53"/>
  <c r="N39" i="53" s="1"/>
  <c r="M105" i="53"/>
  <c r="M39" i="53" s="1"/>
  <c r="L105" i="53"/>
  <c r="L39" i="53" s="1"/>
  <c r="K105" i="53"/>
  <c r="K39" i="53" s="1"/>
  <c r="J105" i="53"/>
  <c r="J39" i="53" s="1"/>
  <c r="I105" i="53"/>
  <c r="I39" i="53" s="1"/>
  <c r="H105" i="53"/>
  <c r="H39" i="53" s="1"/>
  <c r="G105" i="53"/>
  <c r="G39" i="53" s="1"/>
  <c r="F105" i="53"/>
  <c r="F39" i="53" s="1"/>
  <c r="E105" i="53"/>
  <c r="E39" i="53" s="1"/>
  <c r="D105" i="53"/>
  <c r="D39" i="53" s="1"/>
  <c r="C105" i="53"/>
  <c r="C39" i="53" s="1"/>
  <c r="Y96" i="53"/>
  <c r="Y95" i="53"/>
  <c r="Y94" i="53"/>
  <c r="Y93" i="53"/>
  <c r="Y89" i="53"/>
  <c r="Y88" i="53"/>
  <c r="Y87" i="53"/>
  <c r="Y86" i="53"/>
  <c r="Y85" i="53"/>
  <c r="Y84" i="53"/>
  <c r="P68" i="53" s="1"/>
  <c r="AA33" i="53"/>
  <c r="O30" i="53"/>
  <c r="N30" i="53"/>
  <c r="M30" i="53"/>
  <c r="K30" i="53"/>
  <c r="C30" i="53"/>
  <c r="S27" i="53"/>
  <c r="R27" i="53"/>
  <c r="K27" i="53"/>
  <c r="C27" i="53"/>
  <c r="F101" i="52"/>
  <c r="F40" i="52" s="1"/>
  <c r="E101" i="52"/>
  <c r="E39" i="52" s="1"/>
  <c r="W101" i="52"/>
  <c r="W39" i="52" s="1"/>
  <c r="W102" i="52"/>
  <c r="W42" i="52" s="1"/>
  <c r="W103" i="52"/>
  <c r="W37" i="52" s="1"/>
  <c r="W104" i="52"/>
  <c r="W41" i="52" s="1"/>
  <c r="S101" i="52"/>
  <c r="S39" i="52" s="1"/>
  <c r="S102" i="52"/>
  <c r="S42" i="52" s="1"/>
  <c r="S103" i="52"/>
  <c r="S37" i="52" s="1"/>
  <c r="S104" i="52"/>
  <c r="S41" i="52" s="1"/>
  <c r="R101" i="52"/>
  <c r="R39" i="52" s="1"/>
  <c r="R102" i="52"/>
  <c r="R42" i="52" s="1"/>
  <c r="R103" i="52"/>
  <c r="R37" i="52" s="1"/>
  <c r="R104" i="52"/>
  <c r="R41" i="52" s="1"/>
  <c r="Q101" i="52"/>
  <c r="Q39" i="52" s="1"/>
  <c r="Q102" i="52"/>
  <c r="Q42" i="52" s="1"/>
  <c r="Q103" i="52"/>
  <c r="Q37" i="52" s="1"/>
  <c r="Q104" i="52"/>
  <c r="Q41" i="52" s="1"/>
  <c r="P101" i="52"/>
  <c r="P39" i="52" s="1"/>
  <c r="P102" i="52"/>
  <c r="P42" i="52" s="1"/>
  <c r="P103" i="52"/>
  <c r="P37" i="52" s="1"/>
  <c r="P104" i="52"/>
  <c r="P41" i="52" s="1"/>
  <c r="O101" i="52"/>
  <c r="O39" i="52" s="1"/>
  <c r="O102" i="52"/>
  <c r="O42" i="52" s="1"/>
  <c r="O103" i="52"/>
  <c r="O37" i="52" s="1"/>
  <c r="O104" i="52"/>
  <c r="O41" i="52" s="1"/>
  <c r="N101" i="52"/>
  <c r="N39" i="52" s="1"/>
  <c r="N102" i="52"/>
  <c r="N42" i="52" s="1"/>
  <c r="N103" i="52"/>
  <c r="N37" i="52" s="1"/>
  <c r="N104" i="52"/>
  <c r="N41" i="52" s="1"/>
  <c r="M101" i="52"/>
  <c r="M39" i="52" s="1"/>
  <c r="M102" i="52"/>
  <c r="M42" i="52" s="1"/>
  <c r="M103" i="52"/>
  <c r="M37" i="52" s="1"/>
  <c r="M104" i="52"/>
  <c r="M41" i="52" s="1"/>
  <c r="L101" i="52"/>
  <c r="L39" i="52" s="1"/>
  <c r="L102" i="52"/>
  <c r="L42" i="52" s="1"/>
  <c r="L103" i="52"/>
  <c r="L37" i="52" s="1"/>
  <c r="L104" i="52"/>
  <c r="L41" i="52" s="1"/>
  <c r="K101" i="52"/>
  <c r="K39" i="52" s="1"/>
  <c r="K102" i="52"/>
  <c r="K42" i="52" s="1"/>
  <c r="K103" i="52"/>
  <c r="K37" i="52" s="1"/>
  <c r="K104" i="52"/>
  <c r="K41" i="52" s="1"/>
  <c r="J101" i="52"/>
  <c r="J39" i="52" s="1"/>
  <c r="J102" i="52"/>
  <c r="J42" i="52" s="1"/>
  <c r="J103" i="52"/>
  <c r="J37" i="52" s="1"/>
  <c r="J104" i="52"/>
  <c r="J41" i="52" s="1"/>
  <c r="I101" i="52"/>
  <c r="I39" i="52" s="1"/>
  <c r="I102" i="52"/>
  <c r="I42" i="52" s="1"/>
  <c r="I103" i="52"/>
  <c r="I37" i="52" s="1"/>
  <c r="I104" i="52"/>
  <c r="I41" i="52" s="1"/>
  <c r="H101" i="52"/>
  <c r="H39" i="52" s="1"/>
  <c r="H102" i="52"/>
  <c r="H42" i="52" s="1"/>
  <c r="H103" i="52"/>
  <c r="H37" i="52" s="1"/>
  <c r="H104" i="52"/>
  <c r="H41" i="52" s="1"/>
  <c r="G101" i="52"/>
  <c r="G39" i="52" s="1"/>
  <c r="G102" i="52"/>
  <c r="G42" i="52" s="1"/>
  <c r="G103" i="52"/>
  <c r="G37" i="52" s="1"/>
  <c r="G104" i="52"/>
  <c r="G41" i="52" s="1"/>
  <c r="F102" i="52"/>
  <c r="F42" i="52" s="1"/>
  <c r="F103" i="52"/>
  <c r="F37" i="52" s="1"/>
  <c r="F104" i="52"/>
  <c r="F41" i="52" s="1"/>
  <c r="E102" i="52"/>
  <c r="E42" i="52" s="1"/>
  <c r="E103" i="52"/>
  <c r="E37" i="52" s="1"/>
  <c r="E104" i="52"/>
  <c r="E41" i="52" s="1"/>
  <c r="C101" i="52"/>
  <c r="C39" i="52" s="1"/>
  <c r="C102" i="52"/>
  <c r="C42" i="52" s="1"/>
  <c r="C103" i="52"/>
  <c r="C37" i="52" s="1"/>
  <c r="C104" i="52"/>
  <c r="C41" i="52" s="1"/>
  <c r="Y100" i="52"/>
  <c r="Y99" i="52"/>
  <c r="D105" i="52"/>
  <c r="D43" i="52" s="1"/>
  <c r="E105" i="52"/>
  <c r="E43" i="52" s="1"/>
  <c r="F105" i="52"/>
  <c r="F43" i="52" s="1"/>
  <c r="G105" i="52"/>
  <c r="G43" i="52" s="1"/>
  <c r="H105" i="52"/>
  <c r="H43" i="52" s="1"/>
  <c r="I105" i="52"/>
  <c r="I43" i="52" s="1"/>
  <c r="J105" i="52"/>
  <c r="J43" i="52" s="1"/>
  <c r="K105" i="52"/>
  <c r="K43" i="52" s="1"/>
  <c r="L105" i="52"/>
  <c r="L43" i="52" s="1"/>
  <c r="M105" i="52"/>
  <c r="M43" i="52" s="1"/>
  <c r="N105" i="52"/>
  <c r="N43" i="52" s="1"/>
  <c r="O105" i="52"/>
  <c r="O43" i="52" s="1"/>
  <c r="P105" i="52"/>
  <c r="P43" i="52" s="1"/>
  <c r="Q105" i="52"/>
  <c r="Q43" i="52" s="1"/>
  <c r="R105" i="52"/>
  <c r="R43" i="52" s="1"/>
  <c r="S105" i="52"/>
  <c r="S43" i="52" s="1"/>
  <c r="T105" i="52"/>
  <c r="T43" i="52" s="1"/>
  <c r="U105" i="52"/>
  <c r="U43" i="52" s="1"/>
  <c r="V105" i="52"/>
  <c r="V43" i="52" s="1"/>
  <c r="W105" i="52"/>
  <c r="W43" i="52" s="1"/>
  <c r="C105" i="52"/>
  <c r="C43" i="52" s="1"/>
  <c r="Y98" i="52"/>
  <c r="Y97" i="52"/>
  <c r="V104" i="52"/>
  <c r="V41" i="52" s="1"/>
  <c r="U104" i="52"/>
  <c r="U41" i="52" s="1"/>
  <c r="T104" i="52"/>
  <c r="T41" i="52" s="1"/>
  <c r="D104" i="52"/>
  <c r="D41" i="52" s="1"/>
  <c r="V103" i="52"/>
  <c r="V37" i="52" s="1"/>
  <c r="U103" i="52"/>
  <c r="U37" i="52" s="1"/>
  <c r="T103" i="52"/>
  <c r="T37" i="52" s="1"/>
  <c r="D103" i="52"/>
  <c r="D37" i="52" s="1"/>
  <c r="V102" i="52"/>
  <c r="V42" i="52" s="1"/>
  <c r="U102" i="52"/>
  <c r="U42" i="52" s="1"/>
  <c r="T102" i="52"/>
  <c r="T42" i="52" s="1"/>
  <c r="D102" i="52"/>
  <c r="D42" i="52" s="1"/>
  <c r="Y101" i="52"/>
  <c r="V101" i="52"/>
  <c r="V39" i="52" s="1"/>
  <c r="U101" i="52"/>
  <c r="U39" i="52" s="1"/>
  <c r="T101" i="52"/>
  <c r="T39" i="52" s="1"/>
  <c r="D101" i="52"/>
  <c r="D39" i="52" s="1"/>
  <c r="Y96" i="52"/>
  <c r="Y95" i="52"/>
  <c r="Y94" i="52"/>
  <c r="Y93" i="52"/>
  <c r="Y92" i="52"/>
  <c r="Y91" i="52"/>
  <c r="Y90" i="52"/>
  <c r="Y89" i="52"/>
  <c r="Y88" i="52"/>
  <c r="Y87" i="52"/>
  <c r="Y86" i="52"/>
  <c r="Y85" i="52"/>
  <c r="P68" i="52" s="1"/>
  <c r="Y84" i="52"/>
  <c r="M82" i="52"/>
  <c r="M36" i="52"/>
  <c r="M24" i="52"/>
  <c r="W114" i="51"/>
  <c r="W43" i="51" s="1"/>
  <c r="V114" i="51"/>
  <c r="V43" i="51" s="1"/>
  <c r="U114" i="51"/>
  <c r="U43" i="51" s="1"/>
  <c r="T114" i="51"/>
  <c r="T43" i="51" s="1"/>
  <c r="S114" i="51"/>
  <c r="S43" i="51" s="1"/>
  <c r="R114" i="51"/>
  <c r="R43" i="51" s="1"/>
  <c r="Q114" i="51"/>
  <c r="Q43" i="51" s="1"/>
  <c r="P114" i="51"/>
  <c r="P43" i="51" s="1"/>
  <c r="O114" i="51"/>
  <c r="O43" i="51" s="1"/>
  <c r="N114" i="51"/>
  <c r="N43" i="51" s="1"/>
  <c r="M114" i="51"/>
  <c r="M43" i="51" s="1"/>
  <c r="L114" i="51"/>
  <c r="L43" i="51" s="1"/>
  <c r="K114" i="51"/>
  <c r="K43" i="51" s="1"/>
  <c r="J114" i="51"/>
  <c r="J43" i="51" s="1"/>
  <c r="I114" i="51"/>
  <c r="I43" i="51" s="1"/>
  <c r="H114" i="51"/>
  <c r="H43" i="51" s="1"/>
  <c r="G114" i="51"/>
  <c r="G43" i="51" s="1"/>
  <c r="F114" i="51"/>
  <c r="F43" i="51" s="1"/>
  <c r="E114" i="51"/>
  <c r="E43" i="51" s="1"/>
  <c r="D114" i="51"/>
  <c r="D43" i="51" s="1"/>
  <c r="C114" i="51"/>
  <c r="C43" i="51" s="1"/>
  <c r="W113" i="51"/>
  <c r="W41" i="51" s="1"/>
  <c r="V113" i="51"/>
  <c r="V41" i="51" s="1"/>
  <c r="U113" i="51"/>
  <c r="U41" i="51" s="1"/>
  <c r="T113" i="51"/>
  <c r="T41" i="51" s="1"/>
  <c r="S113" i="51"/>
  <c r="S41" i="51" s="1"/>
  <c r="R113" i="51"/>
  <c r="R41" i="51" s="1"/>
  <c r="Q113" i="51"/>
  <c r="Q41" i="51" s="1"/>
  <c r="P113" i="51"/>
  <c r="P41" i="51" s="1"/>
  <c r="O113" i="51"/>
  <c r="O41" i="51" s="1"/>
  <c r="N113" i="51"/>
  <c r="N41" i="51" s="1"/>
  <c r="M113" i="51"/>
  <c r="M41" i="51" s="1"/>
  <c r="L113" i="51"/>
  <c r="L41" i="51" s="1"/>
  <c r="K113" i="51"/>
  <c r="K41" i="51" s="1"/>
  <c r="J113" i="51"/>
  <c r="J41" i="51" s="1"/>
  <c r="I113" i="51"/>
  <c r="I41" i="51" s="1"/>
  <c r="H113" i="51"/>
  <c r="H41" i="51" s="1"/>
  <c r="G113" i="51"/>
  <c r="G41" i="51" s="1"/>
  <c r="F113" i="51"/>
  <c r="F41" i="51" s="1"/>
  <c r="E113" i="51"/>
  <c r="E41" i="51" s="1"/>
  <c r="D113" i="51"/>
  <c r="D41" i="51" s="1"/>
  <c r="C113" i="51"/>
  <c r="C41" i="51" s="1"/>
  <c r="W112" i="51"/>
  <c r="W37" i="51" s="1"/>
  <c r="V112" i="51"/>
  <c r="V37" i="51" s="1"/>
  <c r="U112" i="51"/>
  <c r="U37" i="51" s="1"/>
  <c r="T112" i="51"/>
  <c r="T37" i="51" s="1"/>
  <c r="S112" i="51"/>
  <c r="S37" i="51" s="1"/>
  <c r="R112" i="51"/>
  <c r="R37" i="51" s="1"/>
  <c r="Q112" i="51"/>
  <c r="Q37" i="51" s="1"/>
  <c r="P112" i="51"/>
  <c r="P37" i="51" s="1"/>
  <c r="O112" i="51"/>
  <c r="O37" i="51" s="1"/>
  <c r="N112" i="51"/>
  <c r="N37" i="51" s="1"/>
  <c r="M112" i="51"/>
  <c r="M37" i="51" s="1"/>
  <c r="L112" i="51"/>
  <c r="L37" i="51" s="1"/>
  <c r="K112" i="51"/>
  <c r="K37" i="51" s="1"/>
  <c r="J112" i="51"/>
  <c r="J37" i="51" s="1"/>
  <c r="I112" i="51"/>
  <c r="I37" i="51" s="1"/>
  <c r="H112" i="51"/>
  <c r="H37" i="51" s="1"/>
  <c r="G112" i="51"/>
  <c r="G37" i="51" s="1"/>
  <c r="F112" i="51"/>
  <c r="F37" i="51" s="1"/>
  <c r="E112" i="51"/>
  <c r="E37" i="51" s="1"/>
  <c r="D112" i="51"/>
  <c r="D37" i="51" s="1"/>
  <c r="C112" i="51"/>
  <c r="C37" i="51" s="1"/>
  <c r="W111" i="51"/>
  <c r="W42" i="51" s="1"/>
  <c r="S111" i="51"/>
  <c r="S42" i="51" s="1"/>
  <c r="R111" i="51"/>
  <c r="R42" i="51" s="1"/>
  <c r="Q111" i="51"/>
  <c r="Q42" i="51" s="1"/>
  <c r="P111" i="51"/>
  <c r="P42" i="51" s="1"/>
  <c r="O111" i="51"/>
  <c r="O42" i="51" s="1"/>
  <c r="N111" i="51"/>
  <c r="N42" i="51" s="1"/>
  <c r="M111" i="51"/>
  <c r="M42" i="51" s="1"/>
  <c r="L111" i="51"/>
  <c r="L42" i="51" s="1"/>
  <c r="K111" i="51"/>
  <c r="K42" i="51" s="1"/>
  <c r="J111" i="51"/>
  <c r="J42" i="51" s="1"/>
  <c r="I111" i="51"/>
  <c r="I42" i="51" s="1"/>
  <c r="H111" i="51"/>
  <c r="H42" i="51" s="1"/>
  <c r="G111" i="51"/>
  <c r="G42" i="51" s="1"/>
  <c r="F111" i="51"/>
  <c r="F42" i="51" s="1"/>
  <c r="E111" i="51"/>
  <c r="E42" i="51" s="1"/>
  <c r="D111" i="51"/>
  <c r="D42" i="51" s="1"/>
  <c r="C111" i="51"/>
  <c r="C42" i="51" s="1"/>
  <c r="W110" i="51"/>
  <c r="W39" i="51" s="1"/>
  <c r="V110" i="51"/>
  <c r="V39" i="51" s="1"/>
  <c r="U110" i="51"/>
  <c r="U39" i="51" s="1"/>
  <c r="T110" i="51"/>
  <c r="T39" i="51" s="1"/>
  <c r="S110" i="51"/>
  <c r="S39" i="51" s="1"/>
  <c r="R110" i="51"/>
  <c r="R39" i="51" s="1"/>
  <c r="Q110" i="51"/>
  <c r="Q39" i="51" s="1"/>
  <c r="P110" i="51"/>
  <c r="P39" i="51" s="1"/>
  <c r="O110" i="51"/>
  <c r="O39" i="51" s="1"/>
  <c r="N110" i="51"/>
  <c r="N39" i="51" s="1"/>
  <c r="M110" i="51"/>
  <c r="M39" i="51" s="1"/>
  <c r="L110" i="51"/>
  <c r="L39" i="51" s="1"/>
  <c r="K110" i="51"/>
  <c r="K39" i="51" s="1"/>
  <c r="J110" i="51"/>
  <c r="J39" i="51" s="1"/>
  <c r="I110" i="51"/>
  <c r="I39" i="51" s="1"/>
  <c r="H110" i="51"/>
  <c r="H39" i="51" s="1"/>
  <c r="G110" i="51"/>
  <c r="G39" i="51" s="1"/>
  <c r="F110" i="51"/>
  <c r="F39" i="51" s="1"/>
  <c r="E110" i="51"/>
  <c r="E39" i="51" s="1"/>
  <c r="D110" i="51"/>
  <c r="D39" i="51" s="1"/>
  <c r="C110" i="51"/>
  <c r="C39" i="51" s="1"/>
  <c r="Y101" i="51"/>
  <c r="Y100" i="51"/>
  <c r="Y99" i="51"/>
  <c r="Y98" i="51"/>
  <c r="Y97" i="51"/>
  <c r="Y96" i="51"/>
  <c r="Y95" i="51"/>
  <c r="Y94" i="51"/>
  <c r="Y93" i="51"/>
  <c r="Y92" i="51"/>
  <c r="Y91" i="51"/>
  <c r="Y90" i="51"/>
  <c r="Y89" i="51"/>
  <c r="Y88" i="51"/>
  <c r="Y87" i="51"/>
  <c r="Y86" i="51"/>
  <c r="Y85" i="51"/>
  <c r="P68" i="51" s="1"/>
  <c r="Y84" i="51"/>
  <c r="AA33" i="51"/>
  <c r="O30" i="51"/>
  <c r="N30" i="51"/>
  <c r="M30" i="51"/>
  <c r="K30" i="51"/>
  <c r="C30" i="51"/>
  <c r="S27" i="51"/>
  <c r="R27" i="51"/>
  <c r="K27" i="51"/>
  <c r="C27" i="51"/>
  <c r="Y85" i="48"/>
  <c r="Y86" i="48"/>
  <c r="Y87" i="48"/>
  <c r="Y88" i="48"/>
  <c r="Y89" i="48"/>
  <c r="Y90" i="48"/>
  <c r="Y91" i="48"/>
  <c r="Y92" i="48"/>
  <c r="Y93" i="48"/>
  <c r="Y94" i="48"/>
  <c r="Y95" i="48"/>
  <c r="Y96" i="48"/>
  <c r="Y97" i="48"/>
  <c r="Y98" i="48"/>
  <c r="Y99" i="48"/>
  <c r="Y84" i="48"/>
  <c r="P68" i="48" s="1"/>
  <c r="V109" i="50"/>
  <c r="V43" i="50" s="1"/>
  <c r="U109" i="50"/>
  <c r="U43" i="50" s="1"/>
  <c r="T109" i="50"/>
  <c r="T43" i="50" s="1"/>
  <c r="S109" i="50"/>
  <c r="S43" i="50" s="1"/>
  <c r="R109" i="50"/>
  <c r="R43" i="50" s="1"/>
  <c r="Q109" i="50"/>
  <c r="Q43" i="50" s="1"/>
  <c r="P109" i="50"/>
  <c r="P43" i="50" s="1"/>
  <c r="O109" i="50"/>
  <c r="O43" i="50" s="1"/>
  <c r="N109" i="50"/>
  <c r="N43" i="50" s="1"/>
  <c r="M109" i="50"/>
  <c r="M43" i="50" s="1"/>
  <c r="L109" i="50"/>
  <c r="L43" i="50" s="1"/>
  <c r="K109" i="50"/>
  <c r="K43" i="50" s="1"/>
  <c r="J109" i="50"/>
  <c r="J43" i="50" s="1"/>
  <c r="I109" i="50"/>
  <c r="I43" i="50" s="1"/>
  <c r="H109" i="50"/>
  <c r="H43" i="50" s="1"/>
  <c r="G109" i="50"/>
  <c r="G43" i="50" s="1"/>
  <c r="F109" i="50"/>
  <c r="F43" i="50" s="1"/>
  <c r="E109" i="50"/>
  <c r="E43" i="50" s="1"/>
  <c r="D109" i="50"/>
  <c r="D43" i="50" s="1"/>
  <c r="C109" i="50"/>
  <c r="C43" i="50" s="1"/>
  <c r="V108" i="50"/>
  <c r="V41" i="50" s="1"/>
  <c r="U108" i="50"/>
  <c r="U41" i="50" s="1"/>
  <c r="T108" i="50"/>
  <c r="T41" i="50" s="1"/>
  <c r="S108" i="50"/>
  <c r="R108" i="50"/>
  <c r="R41" i="50" s="1"/>
  <c r="Q108" i="50"/>
  <c r="Q41" i="50" s="1"/>
  <c r="P108" i="50"/>
  <c r="P41" i="50" s="1"/>
  <c r="O108" i="50"/>
  <c r="O41" i="50" s="1"/>
  <c r="N108" i="50"/>
  <c r="N41" i="50" s="1"/>
  <c r="M108" i="50"/>
  <c r="M41" i="50" s="1"/>
  <c r="L108" i="50"/>
  <c r="L41" i="50" s="1"/>
  <c r="K108" i="50"/>
  <c r="K41" i="50" s="1"/>
  <c r="J108" i="50"/>
  <c r="J41" i="50" s="1"/>
  <c r="I108" i="50"/>
  <c r="I41" i="50" s="1"/>
  <c r="H108" i="50"/>
  <c r="H41" i="50" s="1"/>
  <c r="G108" i="50"/>
  <c r="G41" i="50" s="1"/>
  <c r="F108" i="50"/>
  <c r="F41" i="50" s="1"/>
  <c r="E108" i="50"/>
  <c r="E41" i="50" s="1"/>
  <c r="D108" i="50"/>
  <c r="D41" i="50" s="1"/>
  <c r="C108" i="50"/>
  <c r="C41" i="50" s="1"/>
  <c r="V107" i="50"/>
  <c r="V37" i="50" s="1"/>
  <c r="U107" i="50"/>
  <c r="U37" i="50" s="1"/>
  <c r="T107" i="50"/>
  <c r="T37" i="50" s="1"/>
  <c r="S107" i="50"/>
  <c r="R107" i="50"/>
  <c r="R37" i="50" s="1"/>
  <c r="Q107" i="50"/>
  <c r="Q37" i="50" s="1"/>
  <c r="P107" i="50"/>
  <c r="P37" i="50" s="1"/>
  <c r="O107" i="50"/>
  <c r="O37" i="50" s="1"/>
  <c r="N107" i="50"/>
  <c r="N37" i="50" s="1"/>
  <c r="M107" i="50"/>
  <c r="M37" i="50" s="1"/>
  <c r="L107" i="50"/>
  <c r="L37" i="50" s="1"/>
  <c r="K107" i="50"/>
  <c r="K37" i="50" s="1"/>
  <c r="J107" i="50"/>
  <c r="J37" i="50" s="1"/>
  <c r="I107" i="50"/>
  <c r="I37" i="50" s="1"/>
  <c r="H107" i="50"/>
  <c r="H37" i="50" s="1"/>
  <c r="G107" i="50"/>
  <c r="G37" i="50" s="1"/>
  <c r="F107" i="50"/>
  <c r="F37" i="50" s="1"/>
  <c r="E107" i="50"/>
  <c r="E37" i="50" s="1"/>
  <c r="D107" i="50"/>
  <c r="D37" i="50" s="1"/>
  <c r="C107" i="50"/>
  <c r="C37" i="50" s="1"/>
  <c r="V106" i="50"/>
  <c r="V42" i="50" s="1"/>
  <c r="U106" i="50"/>
  <c r="T106" i="50"/>
  <c r="S106" i="50"/>
  <c r="R106" i="50"/>
  <c r="R42" i="50" s="1"/>
  <c r="Q106" i="50"/>
  <c r="Q42" i="50" s="1"/>
  <c r="P106" i="50"/>
  <c r="P42" i="50" s="1"/>
  <c r="O106" i="50"/>
  <c r="O42" i="50" s="1"/>
  <c r="N106" i="50"/>
  <c r="N42" i="50" s="1"/>
  <c r="M106" i="50"/>
  <c r="M42" i="50" s="1"/>
  <c r="L106" i="50"/>
  <c r="L42" i="50" s="1"/>
  <c r="K106" i="50"/>
  <c r="K42" i="50" s="1"/>
  <c r="J106" i="50"/>
  <c r="J42" i="50" s="1"/>
  <c r="I106" i="50"/>
  <c r="I42" i="50" s="1"/>
  <c r="H106" i="50"/>
  <c r="H42" i="50" s="1"/>
  <c r="G106" i="50"/>
  <c r="G42" i="50" s="1"/>
  <c r="F106" i="50"/>
  <c r="F42" i="50" s="1"/>
  <c r="E106" i="50"/>
  <c r="E42" i="50" s="1"/>
  <c r="D106" i="50"/>
  <c r="D42" i="50" s="1"/>
  <c r="C106" i="50"/>
  <c r="C42" i="50" s="1"/>
  <c r="V105" i="50"/>
  <c r="V39" i="50" s="1"/>
  <c r="U105" i="50"/>
  <c r="U39" i="50" s="1"/>
  <c r="T105" i="50"/>
  <c r="T39" i="50" s="1"/>
  <c r="S105" i="50"/>
  <c r="S39" i="50" s="1"/>
  <c r="R105" i="50"/>
  <c r="R39" i="50" s="1"/>
  <c r="Q105" i="50"/>
  <c r="Q39" i="50" s="1"/>
  <c r="P105" i="50"/>
  <c r="P39" i="50" s="1"/>
  <c r="O105" i="50"/>
  <c r="O39" i="50" s="1"/>
  <c r="N105" i="50"/>
  <c r="N39" i="50" s="1"/>
  <c r="M105" i="50"/>
  <c r="M39" i="50" s="1"/>
  <c r="L105" i="50"/>
  <c r="L39" i="50" s="1"/>
  <c r="K105" i="50"/>
  <c r="K39" i="50" s="1"/>
  <c r="J105" i="50"/>
  <c r="J39" i="50" s="1"/>
  <c r="I105" i="50"/>
  <c r="I39" i="50" s="1"/>
  <c r="H105" i="50"/>
  <c r="H39" i="50" s="1"/>
  <c r="G105" i="50"/>
  <c r="G39" i="50" s="1"/>
  <c r="F105" i="50"/>
  <c r="F39" i="50" s="1"/>
  <c r="E105" i="50"/>
  <c r="E39" i="50" s="1"/>
  <c r="D105" i="50"/>
  <c r="D39" i="50" s="1"/>
  <c r="C105" i="50"/>
  <c r="C39" i="50" s="1"/>
  <c r="X104" i="50"/>
  <c r="X103" i="50"/>
  <c r="X102" i="50"/>
  <c r="X101" i="50"/>
  <c r="X100" i="50"/>
  <c r="X99" i="50"/>
  <c r="X98" i="50"/>
  <c r="X97" i="50"/>
  <c r="X96" i="50"/>
  <c r="X95" i="50"/>
  <c r="X94" i="50"/>
  <c r="X93" i="50"/>
  <c r="X92" i="50"/>
  <c r="X91" i="50"/>
  <c r="X90" i="50"/>
  <c r="X89" i="50"/>
  <c r="X88" i="50"/>
  <c r="X87" i="50"/>
  <c r="X86" i="50"/>
  <c r="P68" i="50" s="1"/>
  <c r="X85" i="50"/>
  <c r="X84" i="50"/>
  <c r="M24" i="50"/>
  <c r="W114" i="49"/>
  <c r="W43" i="49" s="1"/>
  <c r="V114" i="49"/>
  <c r="V43" i="49" s="1"/>
  <c r="U114" i="49"/>
  <c r="U43" i="49" s="1"/>
  <c r="T114" i="49"/>
  <c r="T43" i="49" s="1"/>
  <c r="S114" i="49"/>
  <c r="S43" i="49" s="1"/>
  <c r="R114" i="49"/>
  <c r="R43" i="49" s="1"/>
  <c r="Q114" i="49"/>
  <c r="Q43" i="49" s="1"/>
  <c r="P114" i="49"/>
  <c r="P43" i="49" s="1"/>
  <c r="O114" i="49"/>
  <c r="O43" i="49" s="1"/>
  <c r="N114" i="49"/>
  <c r="N43" i="49" s="1"/>
  <c r="M114" i="49"/>
  <c r="M43" i="49" s="1"/>
  <c r="L114" i="49"/>
  <c r="L43" i="49" s="1"/>
  <c r="K114" i="49"/>
  <c r="K43" i="49" s="1"/>
  <c r="J114" i="49"/>
  <c r="J43" i="49" s="1"/>
  <c r="I114" i="49"/>
  <c r="I43" i="49" s="1"/>
  <c r="H114" i="49"/>
  <c r="H43" i="49" s="1"/>
  <c r="G114" i="49"/>
  <c r="G43" i="49" s="1"/>
  <c r="F114" i="49"/>
  <c r="F43" i="49" s="1"/>
  <c r="E114" i="49"/>
  <c r="E43" i="49" s="1"/>
  <c r="D114" i="49"/>
  <c r="D43" i="49" s="1"/>
  <c r="C114" i="49"/>
  <c r="C43" i="49" s="1"/>
  <c r="W113" i="49"/>
  <c r="W41" i="49" s="1"/>
  <c r="V113" i="49"/>
  <c r="V41" i="49" s="1"/>
  <c r="U113" i="49"/>
  <c r="U41" i="49" s="1"/>
  <c r="T113" i="49"/>
  <c r="T41" i="49" s="1"/>
  <c r="S113" i="49"/>
  <c r="S41" i="49" s="1"/>
  <c r="R113" i="49"/>
  <c r="R41" i="49" s="1"/>
  <c r="Q113" i="49"/>
  <c r="Q41" i="49" s="1"/>
  <c r="P113" i="49"/>
  <c r="P41" i="49" s="1"/>
  <c r="O113" i="49"/>
  <c r="O41" i="49" s="1"/>
  <c r="N113" i="49"/>
  <c r="N41" i="49" s="1"/>
  <c r="M113" i="49"/>
  <c r="M41" i="49" s="1"/>
  <c r="L113" i="49"/>
  <c r="L41" i="49" s="1"/>
  <c r="K113" i="49"/>
  <c r="K41" i="49" s="1"/>
  <c r="J113" i="49"/>
  <c r="J41" i="49" s="1"/>
  <c r="I113" i="49"/>
  <c r="I41" i="49" s="1"/>
  <c r="H113" i="49"/>
  <c r="H41" i="49" s="1"/>
  <c r="G113" i="49"/>
  <c r="G41" i="49" s="1"/>
  <c r="F113" i="49"/>
  <c r="F41" i="49" s="1"/>
  <c r="E113" i="49"/>
  <c r="E41" i="49" s="1"/>
  <c r="D113" i="49"/>
  <c r="D41" i="49" s="1"/>
  <c r="C113" i="49"/>
  <c r="C41" i="49" s="1"/>
  <c r="W112" i="49"/>
  <c r="W37" i="49" s="1"/>
  <c r="V112" i="49"/>
  <c r="V37" i="49" s="1"/>
  <c r="U112" i="49"/>
  <c r="U37" i="49" s="1"/>
  <c r="T112" i="49"/>
  <c r="T37" i="49" s="1"/>
  <c r="S112" i="49"/>
  <c r="S37" i="49" s="1"/>
  <c r="R112" i="49"/>
  <c r="R37" i="49" s="1"/>
  <c r="Q112" i="49"/>
  <c r="Q37" i="49" s="1"/>
  <c r="P112" i="49"/>
  <c r="P37" i="49" s="1"/>
  <c r="O112" i="49"/>
  <c r="O37" i="49" s="1"/>
  <c r="N112" i="49"/>
  <c r="N37" i="49" s="1"/>
  <c r="M112" i="49"/>
  <c r="M37" i="49" s="1"/>
  <c r="L112" i="49"/>
  <c r="L37" i="49" s="1"/>
  <c r="K112" i="49"/>
  <c r="K37" i="49" s="1"/>
  <c r="J112" i="49"/>
  <c r="J37" i="49" s="1"/>
  <c r="I112" i="49"/>
  <c r="I37" i="49" s="1"/>
  <c r="H112" i="49"/>
  <c r="H37" i="49" s="1"/>
  <c r="G112" i="49"/>
  <c r="G37" i="49" s="1"/>
  <c r="F112" i="49"/>
  <c r="F37" i="49" s="1"/>
  <c r="E112" i="49"/>
  <c r="E37" i="49" s="1"/>
  <c r="D112" i="49"/>
  <c r="D37" i="49" s="1"/>
  <c r="C112" i="49"/>
  <c r="C37" i="49" s="1"/>
  <c r="W111" i="49"/>
  <c r="W42" i="49" s="1"/>
  <c r="S111" i="49"/>
  <c r="S42" i="49" s="1"/>
  <c r="R111" i="49"/>
  <c r="R42" i="49" s="1"/>
  <c r="Q111" i="49"/>
  <c r="Q42" i="49" s="1"/>
  <c r="P111" i="49"/>
  <c r="P42" i="49" s="1"/>
  <c r="O111" i="49"/>
  <c r="O42" i="49" s="1"/>
  <c r="N111" i="49"/>
  <c r="N42" i="49" s="1"/>
  <c r="M111" i="49"/>
  <c r="M42" i="49" s="1"/>
  <c r="L111" i="49"/>
  <c r="L42" i="49" s="1"/>
  <c r="K111" i="49"/>
  <c r="K42" i="49" s="1"/>
  <c r="J111" i="49"/>
  <c r="J42" i="49" s="1"/>
  <c r="I111" i="49"/>
  <c r="I42" i="49" s="1"/>
  <c r="H111" i="49"/>
  <c r="H42" i="49" s="1"/>
  <c r="G111" i="49"/>
  <c r="G42" i="49" s="1"/>
  <c r="F111" i="49"/>
  <c r="F42" i="49" s="1"/>
  <c r="E111" i="49"/>
  <c r="E42" i="49" s="1"/>
  <c r="D111" i="49"/>
  <c r="D42" i="49" s="1"/>
  <c r="C111" i="49"/>
  <c r="C42" i="49" s="1"/>
  <c r="W110" i="49"/>
  <c r="W39" i="49" s="1"/>
  <c r="V110" i="49"/>
  <c r="V39" i="49" s="1"/>
  <c r="U110" i="49"/>
  <c r="U39" i="49" s="1"/>
  <c r="T110" i="49"/>
  <c r="T39" i="49" s="1"/>
  <c r="S110" i="49"/>
  <c r="S39" i="49" s="1"/>
  <c r="R110" i="49"/>
  <c r="R39" i="49" s="1"/>
  <c r="Q110" i="49"/>
  <c r="Q39" i="49" s="1"/>
  <c r="P110" i="49"/>
  <c r="P39" i="49" s="1"/>
  <c r="O110" i="49"/>
  <c r="O39" i="49" s="1"/>
  <c r="N110" i="49"/>
  <c r="N39" i="49" s="1"/>
  <c r="M110" i="49"/>
  <c r="M39" i="49" s="1"/>
  <c r="L110" i="49"/>
  <c r="L39" i="49" s="1"/>
  <c r="K110" i="49"/>
  <c r="K39" i="49" s="1"/>
  <c r="J110" i="49"/>
  <c r="J39" i="49" s="1"/>
  <c r="I110" i="49"/>
  <c r="I39" i="49" s="1"/>
  <c r="H110" i="49"/>
  <c r="H39" i="49" s="1"/>
  <c r="G110" i="49"/>
  <c r="G39" i="49" s="1"/>
  <c r="F110" i="49"/>
  <c r="F39" i="49" s="1"/>
  <c r="E110" i="49"/>
  <c r="E39" i="49" s="1"/>
  <c r="D110" i="49"/>
  <c r="D39" i="49" s="1"/>
  <c r="C110" i="49"/>
  <c r="C39" i="49" s="1"/>
  <c r="Y101" i="49"/>
  <c r="Y100" i="49"/>
  <c r="Y99" i="49"/>
  <c r="Y98" i="49"/>
  <c r="Y97" i="49"/>
  <c r="Y96" i="49"/>
  <c r="Y95" i="49"/>
  <c r="Y94" i="49"/>
  <c r="Y93" i="49"/>
  <c r="Y92" i="49"/>
  <c r="Y91" i="49"/>
  <c r="Y90" i="49"/>
  <c r="Y89" i="49"/>
  <c r="Y88" i="49"/>
  <c r="Y87" i="49"/>
  <c r="Y86" i="49"/>
  <c r="Y85" i="49"/>
  <c r="P68" i="49" s="1"/>
  <c r="Y84" i="49"/>
  <c r="AA33" i="49"/>
  <c r="O30" i="49"/>
  <c r="N30" i="49"/>
  <c r="M30" i="49"/>
  <c r="K30" i="49"/>
  <c r="C30" i="49"/>
  <c r="S27" i="49"/>
  <c r="R27" i="49"/>
  <c r="K27" i="49"/>
  <c r="C27" i="49"/>
  <c r="W103" i="48"/>
  <c r="W43" i="48" s="1"/>
  <c r="V103" i="48"/>
  <c r="V43" i="48" s="1"/>
  <c r="U103" i="48"/>
  <c r="U43" i="48" s="1"/>
  <c r="T103" i="48"/>
  <c r="T43" i="48" s="1"/>
  <c r="S103" i="48"/>
  <c r="S43" i="48" s="1"/>
  <c r="R103" i="48"/>
  <c r="R43" i="48" s="1"/>
  <c r="Q103" i="48"/>
  <c r="Q43" i="48" s="1"/>
  <c r="P103" i="48"/>
  <c r="P43" i="48" s="1"/>
  <c r="O103" i="48"/>
  <c r="O43" i="48" s="1"/>
  <c r="N103" i="48"/>
  <c r="N43" i="48" s="1"/>
  <c r="M103" i="48"/>
  <c r="M43" i="48" s="1"/>
  <c r="L103" i="48"/>
  <c r="L43" i="48" s="1"/>
  <c r="K103" i="48"/>
  <c r="K43" i="48" s="1"/>
  <c r="J103" i="48"/>
  <c r="J43" i="48" s="1"/>
  <c r="I103" i="48"/>
  <c r="I43" i="48" s="1"/>
  <c r="H103" i="48"/>
  <c r="H43" i="48" s="1"/>
  <c r="G103" i="48"/>
  <c r="G43" i="48" s="1"/>
  <c r="F103" i="48"/>
  <c r="F43" i="48" s="1"/>
  <c r="E103" i="48"/>
  <c r="E43" i="48" s="1"/>
  <c r="D103" i="48"/>
  <c r="D43" i="48" s="1"/>
  <c r="C103" i="48"/>
  <c r="C43" i="48" s="1"/>
  <c r="W102" i="48"/>
  <c r="W41" i="48" s="1"/>
  <c r="V102" i="48"/>
  <c r="V41" i="48" s="1"/>
  <c r="U102" i="48"/>
  <c r="U41" i="48" s="1"/>
  <c r="T102" i="48"/>
  <c r="T41" i="48" s="1"/>
  <c r="S102" i="48"/>
  <c r="S41" i="48" s="1"/>
  <c r="R102" i="48"/>
  <c r="R41" i="48" s="1"/>
  <c r="Q102" i="48"/>
  <c r="Q41" i="48" s="1"/>
  <c r="P102" i="48"/>
  <c r="P41" i="48" s="1"/>
  <c r="O102" i="48"/>
  <c r="O41" i="48" s="1"/>
  <c r="N102" i="48"/>
  <c r="N41" i="48" s="1"/>
  <c r="M102" i="48"/>
  <c r="M41" i="48" s="1"/>
  <c r="L102" i="48"/>
  <c r="L41" i="48" s="1"/>
  <c r="K102" i="48"/>
  <c r="K41" i="48" s="1"/>
  <c r="J102" i="48"/>
  <c r="J41" i="48" s="1"/>
  <c r="I102" i="48"/>
  <c r="I41" i="48" s="1"/>
  <c r="H102" i="48"/>
  <c r="H41" i="48" s="1"/>
  <c r="G102" i="48"/>
  <c r="G41" i="48" s="1"/>
  <c r="F102" i="48"/>
  <c r="F41" i="48" s="1"/>
  <c r="E102" i="48"/>
  <c r="E41" i="48" s="1"/>
  <c r="D102" i="48"/>
  <c r="D41" i="48" s="1"/>
  <c r="C102" i="48"/>
  <c r="C41" i="48" s="1"/>
  <c r="W101" i="48"/>
  <c r="W37" i="48" s="1"/>
  <c r="V101" i="48"/>
  <c r="V37" i="48" s="1"/>
  <c r="U101" i="48"/>
  <c r="U37" i="48" s="1"/>
  <c r="T101" i="48"/>
  <c r="T37" i="48" s="1"/>
  <c r="S101" i="48"/>
  <c r="S37" i="48" s="1"/>
  <c r="R101" i="48"/>
  <c r="R37" i="48" s="1"/>
  <c r="Q101" i="48"/>
  <c r="Q37" i="48" s="1"/>
  <c r="P101" i="48"/>
  <c r="P37" i="48" s="1"/>
  <c r="O101" i="48"/>
  <c r="O37" i="48" s="1"/>
  <c r="N101" i="48"/>
  <c r="N37" i="48" s="1"/>
  <c r="M101" i="48"/>
  <c r="M37" i="48" s="1"/>
  <c r="L101" i="48"/>
  <c r="L37" i="48" s="1"/>
  <c r="K101" i="48"/>
  <c r="K37" i="48" s="1"/>
  <c r="J101" i="48"/>
  <c r="J37" i="48" s="1"/>
  <c r="I101" i="48"/>
  <c r="I37" i="48" s="1"/>
  <c r="H101" i="48"/>
  <c r="H37" i="48" s="1"/>
  <c r="G101" i="48"/>
  <c r="G37" i="48" s="1"/>
  <c r="F101" i="48"/>
  <c r="F37" i="48" s="1"/>
  <c r="E101" i="48"/>
  <c r="E37" i="48" s="1"/>
  <c r="D101" i="48"/>
  <c r="D37" i="48" s="1"/>
  <c r="C101" i="48"/>
  <c r="C37" i="48" s="1"/>
  <c r="W100" i="48"/>
  <c r="W42" i="48" s="1"/>
  <c r="V100" i="48"/>
  <c r="V42" i="48" s="1"/>
  <c r="U100" i="48"/>
  <c r="U42" i="48" s="1"/>
  <c r="T100" i="48"/>
  <c r="T42" i="48" s="1"/>
  <c r="S100" i="48"/>
  <c r="S42" i="48" s="1"/>
  <c r="R100" i="48"/>
  <c r="R42" i="48" s="1"/>
  <c r="Q100" i="48"/>
  <c r="Q42" i="48" s="1"/>
  <c r="P100" i="48"/>
  <c r="P42" i="48" s="1"/>
  <c r="O100" i="48"/>
  <c r="O42" i="48" s="1"/>
  <c r="N100" i="48"/>
  <c r="N42" i="48" s="1"/>
  <c r="M100" i="48"/>
  <c r="M42" i="48" s="1"/>
  <c r="L100" i="48"/>
  <c r="L42" i="48" s="1"/>
  <c r="K100" i="48"/>
  <c r="K42" i="48" s="1"/>
  <c r="J100" i="48"/>
  <c r="J42" i="48" s="1"/>
  <c r="I100" i="48"/>
  <c r="I42" i="48" s="1"/>
  <c r="H100" i="48"/>
  <c r="H42" i="48" s="1"/>
  <c r="G100" i="48"/>
  <c r="G42" i="48" s="1"/>
  <c r="F100" i="48"/>
  <c r="F42" i="48" s="1"/>
  <c r="E100" i="48"/>
  <c r="E42" i="48" s="1"/>
  <c r="D100" i="48"/>
  <c r="D42" i="48" s="1"/>
  <c r="C100" i="48"/>
  <c r="C42" i="48" s="1"/>
  <c r="W99" i="48"/>
  <c r="W39" i="48" s="1"/>
  <c r="V99" i="48"/>
  <c r="V39" i="48" s="1"/>
  <c r="U99" i="48"/>
  <c r="U39" i="48" s="1"/>
  <c r="T99" i="48"/>
  <c r="T39" i="48" s="1"/>
  <c r="S99" i="48"/>
  <c r="S39" i="48" s="1"/>
  <c r="R99" i="48"/>
  <c r="R39" i="48" s="1"/>
  <c r="Q99" i="48"/>
  <c r="Q39" i="48" s="1"/>
  <c r="P99" i="48"/>
  <c r="P39" i="48" s="1"/>
  <c r="O99" i="48"/>
  <c r="O39" i="48" s="1"/>
  <c r="N99" i="48"/>
  <c r="N39" i="48" s="1"/>
  <c r="M99" i="48"/>
  <c r="M39" i="48" s="1"/>
  <c r="L99" i="48"/>
  <c r="L39" i="48" s="1"/>
  <c r="K99" i="48"/>
  <c r="K39" i="48" s="1"/>
  <c r="J99" i="48"/>
  <c r="J39" i="48" s="1"/>
  <c r="I99" i="48"/>
  <c r="I39" i="48" s="1"/>
  <c r="H99" i="48"/>
  <c r="H39" i="48" s="1"/>
  <c r="G99" i="48"/>
  <c r="G39" i="48" s="1"/>
  <c r="F99" i="48"/>
  <c r="F39" i="48" s="1"/>
  <c r="E99" i="48"/>
  <c r="E39" i="48" s="1"/>
  <c r="D99" i="48"/>
  <c r="D39" i="48" s="1"/>
  <c r="C99" i="48"/>
  <c r="C39" i="48" s="1"/>
  <c r="M82" i="48"/>
  <c r="M36" i="48"/>
  <c r="M24" i="48"/>
  <c r="W114" i="47"/>
  <c r="W43" i="47" s="1"/>
  <c r="V114" i="47"/>
  <c r="V43" i="47" s="1"/>
  <c r="U114" i="47"/>
  <c r="U43" i="47" s="1"/>
  <c r="T114" i="47"/>
  <c r="T43" i="47" s="1"/>
  <c r="S114" i="47"/>
  <c r="S43" i="47" s="1"/>
  <c r="R114" i="47"/>
  <c r="R43" i="47" s="1"/>
  <c r="Q114" i="47"/>
  <c r="Q43" i="47" s="1"/>
  <c r="P114" i="47"/>
  <c r="P43" i="47" s="1"/>
  <c r="O114" i="47"/>
  <c r="O43" i="47" s="1"/>
  <c r="N114" i="47"/>
  <c r="N43" i="47" s="1"/>
  <c r="M114" i="47"/>
  <c r="M43" i="47" s="1"/>
  <c r="L114" i="47"/>
  <c r="L43" i="47" s="1"/>
  <c r="K114" i="47"/>
  <c r="K43" i="47" s="1"/>
  <c r="J114" i="47"/>
  <c r="J43" i="47" s="1"/>
  <c r="I114" i="47"/>
  <c r="I43" i="47" s="1"/>
  <c r="H114" i="47"/>
  <c r="H43" i="47" s="1"/>
  <c r="G114" i="47"/>
  <c r="G43" i="47" s="1"/>
  <c r="F114" i="47"/>
  <c r="F43" i="47" s="1"/>
  <c r="E114" i="47"/>
  <c r="E43" i="47" s="1"/>
  <c r="D114" i="47"/>
  <c r="D43" i="47" s="1"/>
  <c r="C114" i="47"/>
  <c r="C43" i="47" s="1"/>
  <c r="W113" i="47"/>
  <c r="W41" i="47" s="1"/>
  <c r="V113" i="47"/>
  <c r="V41" i="47" s="1"/>
  <c r="U113" i="47"/>
  <c r="U41" i="47" s="1"/>
  <c r="T113" i="47"/>
  <c r="T41" i="47" s="1"/>
  <c r="S113" i="47"/>
  <c r="S41" i="47" s="1"/>
  <c r="R113" i="47"/>
  <c r="R41" i="47" s="1"/>
  <c r="Q113" i="47"/>
  <c r="Q41" i="47" s="1"/>
  <c r="P113" i="47"/>
  <c r="P41" i="47" s="1"/>
  <c r="O113" i="47"/>
  <c r="O41" i="47" s="1"/>
  <c r="N113" i="47"/>
  <c r="N41" i="47" s="1"/>
  <c r="M113" i="47"/>
  <c r="M41" i="47" s="1"/>
  <c r="L113" i="47"/>
  <c r="L41" i="47" s="1"/>
  <c r="K113" i="47"/>
  <c r="K41" i="47" s="1"/>
  <c r="J113" i="47"/>
  <c r="J41" i="47" s="1"/>
  <c r="I113" i="47"/>
  <c r="I41" i="47" s="1"/>
  <c r="H113" i="47"/>
  <c r="H41" i="47" s="1"/>
  <c r="G113" i="47"/>
  <c r="G41" i="47" s="1"/>
  <c r="F113" i="47"/>
  <c r="F41" i="47" s="1"/>
  <c r="E113" i="47"/>
  <c r="E41" i="47" s="1"/>
  <c r="D113" i="47"/>
  <c r="D41" i="47" s="1"/>
  <c r="C113" i="47"/>
  <c r="C41" i="47" s="1"/>
  <c r="W112" i="47"/>
  <c r="W37" i="47" s="1"/>
  <c r="V112" i="47"/>
  <c r="V37" i="47" s="1"/>
  <c r="U112" i="47"/>
  <c r="U37" i="47" s="1"/>
  <c r="T112" i="47"/>
  <c r="T37" i="47" s="1"/>
  <c r="S112" i="47"/>
  <c r="S37" i="47" s="1"/>
  <c r="R112" i="47"/>
  <c r="R37" i="47" s="1"/>
  <c r="Q112" i="47"/>
  <c r="Q37" i="47" s="1"/>
  <c r="P112" i="47"/>
  <c r="P37" i="47" s="1"/>
  <c r="O112" i="47"/>
  <c r="O37" i="47" s="1"/>
  <c r="N112" i="47"/>
  <c r="N37" i="47" s="1"/>
  <c r="M112" i="47"/>
  <c r="M37" i="47" s="1"/>
  <c r="L112" i="47"/>
  <c r="L37" i="47" s="1"/>
  <c r="K112" i="47"/>
  <c r="K37" i="47" s="1"/>
  <c r="J112" i="47"/>
  <c r="J37" i="47" s="1"/>
  <c r="I112" i="47"/>
  <c r="I37" i="47" s="1"/>
  <c r="H112" i="47"/>
  <c r="H37" i="47" s="1"/>
  <c r="G112" i="47"/>
  <c r="G37" i="47" s="1"/>
  <c r="F112" i="47"/>
  <c r="F37" i="47" s="1"/>
  <c r="E112" i="47"/>
  <c r="E37" i="47" s="1"/>
  <c r="D112" i="47"/>
  <c r="D37" i="47" s="1"/>
  <c r="C112" i="47"/>
  <c r="C37" i="47" s="1"/>
  <c r="W111" i="47"/>
  <c r="W42" i="47" s="1"/>
  <c r="S111" i="47"/>
  <c r="S42" i="47" s="1"/>
  <c r="R111" i="47"/>
  <c r="R42" i="47" s="1"/>
  <c r="Q111" i="47"/>
  <c r="Q42" i="47" s="1"/>
  <c r="P111" i="47"/>
  <c r="P42" i="47" s="1"/>
  <c r="O111" i="47"/>
  <c r="O42" i="47" s="1"/>
  <c r="N111" i="47"/>
  <c r="N42" i="47" s="1"/>
  <c r="M111" i="47"/>
  <c r="M42" i="47" s="1"/>
  <c r="L111" i="47"/>
  <c r="L42" i="47" s="1"/>
  <c r="K111" i="47"/>
  <c r="K42" i="47" s="1"/>
  <c r="J111" i="47"/>
  <c r="J42" i="47" s="1"/>
  <c r="I111" i="47"/>
  <c r="I42" i="47" s="1"/>
  <c r="H111" i="47"/>
  <c r="H42" i="47" s="1"/>
  <c r="G111" i="47"/>
  <c r="G42" i="47" s="1"/>
  <c r="F111" i="47"/>
  <c r="F42" i="47" s="1"/>
  <c r="E111" i="47"/>
  <c r="E42" i="47" s="1"/>
  <c r="D111" i="47"/>
  <c r="D42" i="47" s="1"/>
  <c r="C111" i="47"/>
  <c r="C42" i="47" s="1"/>
  <c r="W110" i="47"/>
  <c r="W39" i="47" s="1"/>
  <c r="V110" i="47"/>
  <c r="V39" i="47" s="1"/>
  <c r="U110" i="47"/>
  <c r="U39" i="47" s="1"/>
  <c r="T110" i="47"/>
  <c r="T39" i="47" s="1"/>
  <c r="S110" i="47"/>
  <c r="S39" i="47" s="1"/>
  <c r="R110" i="47"/>
  <c r="R39" i="47" s="1"/>
  <c r="Q110" i="47"/>
  <c r="Q39" i="47" s="1"/>
  <c r="P110" i="47"/>
  <c r="P39" i="47" s="1"/>
  <c r="O110" i="47"/>
  <c r="O39" i="47" s="1"/>
  <c r="N110" i="47"/>
  <c r="N39" i="47" s="1"/>
  <c r="M110" i="47"/>
  <c r="M39" i="47" s="1"/>
  <c r="L110" i="47"/>
  <c r="L39" i="47" s="1"/>
  <c r="K110" i="47"/>
  <c r="K39" i="47" s="1"/>
  <c r="J110" i="47"/>
  <c r="J39" i="47" s="1"/>
  <c r="I110" i="47"/>
  <c r="I39" i="47" s="1"/>
  <c r="H110" i="47"/>
  <c r="H39" i="47" s="1"/>
  <c r="G110" i="47"/>
  <c r="G39" i="47" s="1"/>
  <c r="F110" i="47"/>
  <c r="F39" i="47" s="1"/>
  <c r="E110" i="47"/>
  <c r="E39" i="47" s="1"/>
  <c r="D110" i="47"/>
  <c r="D39" i="47" s="1"/>
  <c r="C110" i="47"/>
  <c r="C39" i="47" s="1"/>
  <c r="Y101" i="47"/>
  <c r="Y100" i="47"/>
  <c r="Y99" i="47"/>
  <c r="Y98" i="47"/>
  <c r="Y97" i="47"/>
  <c r="Y96" i="47"/>
  <c r="Y95" i="47"/>
  <c r="Y94" i="47"/>
  <c r="Y93" i="47"/>
  <c r="Y92" i="47"/>
  <c r="Y91" i="47"/>
  <c r="Y90" i="47"/>
  <c r="Y89" i="47"/>
  <c r="Y88" i="47"/>
  <c r="Y87" i="47"/>
  <c r="Y86" i="47"/>
  <c r="Y85" i="47"/>
  <c r="Y84" i="47"/>
  <c r="P68" i="47"/>
  <c r="AA33" i="47"/>
  <c r="O30" i="47"/>
  <c r="N30" i="47"/>
  <c r="M30" i="47"/>
  <c r="K30" i="47"/>
  <c r="C30" i="47"/>
  <c r="S27" i="47"/>
  <c r="R27" i="47"/>
  <c r="K27" i="47"/>
  <c r="C27" i="47"/>
  <c r="V122" i="46"/>
  <c r="V43" i="46" s="1"/>
  <c r="U122" i="46"/>
  <c r="U43" i="46" s="1"/>
  <c r="T122" i="46"/>
  <c r="T43" i="46" s="1"/>
  <c r="S122" i="46"/>
  <c r="S43" i="46" s="1"/>
  <c r="R122" i="46"/>
  <c r="R43" i="46" s="1"/>
  <c r="Q122" i="46"/>
  <c r="Q43" i="46" s="1"/>
  <c r="P122" i="46"/>
  <c r="P43" i="46" s="1"/>
  <c r="O122" i="46"/>
  <c r="O43" i="46" s="1"/>
  <c r="N122" i="46"/>
  <c r="N43" i="46" s="1"/>
  <c r="M122" i="46"/>
  <c r="M43" i="46" s="1"/>
  <c r="L122" i="46"/>
  <c r="L43" i="46" s="1"/>
  <c r="K122" i="46"/>
  <c r="K43" i="46" s="1"/>
  <c r="J122" i="46"/>
  <c r="J43" i="46" s="1"/>
  <c r="I122" i="46"/>
  <c r="I43" i="46" s="1"/>
  <c r="H122" i="46"/>
  <c r="H43" i="46" s="1"/>
  <c r="G122" i="46"/>
  <c r="G43" i="46" s="1"/>
  <c r="F122" i="46"/>
  <c r="F43" i="46" s="1"/>
  <c r="E122" i="46"/>
  <c r="E43" i="46" s="1"/>
  <c r="D122" i="46"/>
  <c r="D43" i="46" s="1"/>
  <c r="C122" i="46"/>
  <c r="C43" i="46" s="1"/>
  <c r="V121" i="46"/>
  <c r="V41" i="46" s="1"/>
  <c r="U121" i="46"/>
  <c r="U41" i="46" s="1"/>
  <c r="T121" i="46"/>
  <c r="T41" i="46" s="1"/>
  <c r="S121" i="46"/>
  <c r="R121" i="46"/>
  <c r="R41" i="46" s="1"/>
  <c r="Q121" i="46"/>
  <c r="Q41" i="46" s="1"/>
  <c r="P121" i="46"/>
  <c r="P41" i="46" s="1"/>
  <c r="O121" i="46"/>
  <c r="O41" i="46" s="1"/>
  <c r="N121" i="46"/>
  <c r="N41" i="46" s="1"/>
  <c r="M121" i="46"/>
  <c r="M41" i="46" s="1"/>
  <c r="L121" i="46"/>
  <c r="L41" i="46" s="1"/>
  <c r="K121" i="46"/>
  <c r="K41" i="46" s="1"/>
  <c r="J121" i="46"/>
  <c r="J41" i="46" s="1"/>
  <c r="I121" i="46"/>
  <c r="I41" i="46" s="1"/>
  <c r="H121" i="46"/>
  <c r="H41" i="46" s="1"/>
  <c r="G121" i="46"/>
  <c r="G41" i="46" s="1"/>
  <c r="F121" i="46"/>
  <c r="F41" i="46" s="1"/>
  <c r="E121" i="46"/>
  <c r="E41" i="46" s="1"/>
  <c r="D121" i="46"/>
  <c r="D41" i="46" s="1"/>
  <c r="C121" i="46"/>
  <c r="C41" i="46" s="1"/>
  <c r="V120" i="46"/>
  <c r="V37" i="46" s="1"/>
  <c r="U120" i="46"/>
  <c r="U37" i="46" s="1"/>
  <c r="T120" i="46"/>
  <c r="T37" i="46" s="1"/>
  <c r="S120" i="46"/>
  <c r="R120" i="46"/>
  <c r="R37" i="46" s="1"/>
  <c r="Q120" i="46"/>
  <c r="Q37" i="46" s="1"/>
  <c r="P120" i="46"/>
  <c r="P37" i="46" s="1"/>
  <c r="O120" i="46"/>
  <c r="O37" i="46" s="1"/>
  <c r="N120" i="46"/>
  <c r="N37" i="46" s="1"/>
  <c r="M120" i="46"/>
  <c r="M37" i="46" s="1"/>
  <c r="L120" i="46"/>
  <c r="L37" i="46" s="1"/>
  <c r="K120" i="46"/>
  <c r="K37" i="46" s="1"/>
  <c r="J120" i="46"/>
  <c r="J37" i="46" s="1"/>
  <c r="I120" i="46"/>
  <c r="I37" i="46" s="1"/>
  <c r="H120" i="46"/>
  <c r="H37" i="46" s="1"/>
  <c r="G120" i="46"/>
  <c r="G37" i="46" s="1"/>
  <c r="F120" i="46"/>
  <c r="F37" i="46" s="1"/>
  <c r="E120" i="46"/>
  <c r="E37" i="46" s="1"/>
  <c r="D120" i="46"/>
  <c r="D37" i="46" s="1"/>
  <c r="C120" i="46"/>
  <c r="C37" i="46" s="1"/>
  <c r="V119" i="46"/>
  <c r="V42" i="46" s="1"/>
  <c r="U119" i="46"/>
  <c r="T119" i="46"/>
  <c r="S119" i="46"/>
  <c r="R119" i="46"/>
  <c r="R42" i="46" s="1"/>
  <c r="Q119" i="46"/>
  <c r="Q42" i="46" s="1"/>
  <c r="P119" i="46"/>
  <c r="P42" i="46" s="1"/>
  <c r="O119" i="46"/>
  <c r="O42" i="46" s="1"/>
  <c r="N119" i="46"/>
  <c r="N42" i="46" s="1"/>
  <c r="M119" i="46"/>
  <c r="M42" i="46" s="1"/>
  <c r="L119" i="46"/>
  <c r="L42" i="46" s="1"/>
  <c r="K119" i="46"/>
  <c r="K42" i="46" s="1"/>
  <c r="J119" i="46"/>
  <c r="J42" i="46" s="1"/>
  <c r="I119" i="46"/>
  <c r="I42" i="46" s="1"/>
  <c r="H119" i="46"/>
  <c r="H42" i="46" s="1"/>
  <c r="G119" i="46"/>
  <c r="G42" i="46" s="1"/>
  <c r="F119" i="46"/>
  <c r="F42" i="46" s="1"/>
  <c r="E119" i="46"/>
  <c r="E42" i="46" s="1"/>
  <c r="D119" i="46"/>
  <c r="D42" i="46" s="1"/>
  <c r="C119" i="46"/>
  <c r="C42" i="46" s="1"/>
  <c r="V118" i="46"/>
  <c r="V39" i="46" s="1"/>
  <c r="U118" i="46"/>
  <c r="U39" i="46" s="1"/>
  <c r="T118" i="46"/>
  <c r="T39" i="46" s="1"/>
  <c r="S118" i="46"/>
  <c r="S39" i="46" s="1"/>
  <c r="R118" i="46"/>
  <c r="R39" i="46" s="1"/>
  <c r="Q118" i="46"/>
  <c r="Q39" i="46" s="1"/>
  <c r="P118" i="46"/>
  <c r="P39" i="46" s="1"/>
  <c r="O118" i="46"/>
  <c r="O39" i="46" s="1"/>
  <c r="N118" i="46"/>
  <c r="N39" i="46" s="1"/>
  <c r="M118" i="46"/>
  <c r="M39" i="46" s="1"/>
  <c r="L118" i="46"/>
  <c r="L39" i="46" s="1"/>
  <c r="K118" i="46"/>
  <c r="K39" i="46" s="1"/>
  <c r="J118" i="46"/>
  <c r="J39" i="46" s="1"/>
  <c r="I118" i="46"/>
  <c r="I39" i="46" s="1"/>
  <c r="H118" i="46"/>
  <c r="H39" i="46" s="1"/>
  <c r="G118" i="46"/>
  <c r="G39" i="46" s="1"/>
  <c r="F118" i="46"/>
  <c r="F39" i="46" s="1"/>
  <c r="E118" i="46"/>
  <c r="E39" i="46" s="1"/>
  <c r="D118" i="46"/>
  <c r="D39" i="46" s="1"/>
  <c r="C118" i="46"/>
  <c r="C39" i="46" s="1"/>
  <c r="X117" i="46"/>
  <c r="X116" i="46"/>
  <c r="X115" i="46"/>
  <c r="X114" i="46"/>
  <c r="X113" i="46"/>
  <c r="X112" i="46"/>
  <c r="X111" i="46"/>
  <c r="X110" i="46"/>
  <c r="X109" i="46"/>
  <c r="X108" i="46"/>
  <c r="X107" i="46"/>
  <c r="X106" i="46"/>
  <c r="X105" i="46"/>
  <c r="X104" i="46"/>
  <c r="X103" i="46"/>
  <c r="X102" i="46"/>
  <c r="X101" i="46"/>
  <c r="X100" i="46"/>
  <c r="X99" i="46"/>
  <c r="X98" i="46"/>
  <c r="X97" i="46"/>
  <c r="X96" i="46"/>
  <c r="X95" i="46"/>
  <c r="X94" i="46"/>
  <c r="X93" i="46"/>
  <c r="X92" i="46"/>
  <c r="X91" i="46"/>
  <c r="X90" i="46"/>
  <c r="X89" i="46"/>
  <c r="X88" i="46"/>
  <c r="X87" i="46"/>
  <c r="X86" i="46"/>
  <c r="X85" i="46"/>
  <c r="X84" i="46"/>
  <c r="P68" i="46"/>
  <c r="M24" i="46"/>
  <c r="W114" i="45"/>
  <c r="W43" i="45" s="1"/>
  <c r="V114" i="45"/>
  <c r="V43" i="45" s="1"/>
  <c r="U114" i="45"/>
  <c r="U43" i="45" s="1"/>
  <c r="T114" i="45"/>
  <c r="T43" i="45" s="1"/>
  <c r="S114" i="45"/>
  <c r="S43" i="45" s="1"/>
  <c r="R114" i="45"/>
  <c r="R43" i="45" s="1"/>
  <c r="Q114" i="45"/>
  <c r="Q43" i="45" s="1"/>
  <c r="P114" i="45"/>
  <c r="P43" i="45" s="1"/>
  <c r="O114" i="45"/>
  <c r="O43" i="45" s="1"/>
  <c r="N114" i="45"/>
  <c r="N43" i="45" s="1"/>
  <c r="M114" i="45"/>
  <c r="M43" i="45" s="1"/>
  <c r="L114" i="45"/>
  <c r="L43" i="45" s="1"/>
  <c r="K114" i="45"/>
  <c r="K43" i="45" s="1"/>
  <c r="J114" i="45"/>
  <c r="J43" i="45" s="1"/>
  <c r="I114" i="45"/>
  <c r="I43" i="45" s="1"/>
  <c r="H114" i="45"/>
  <c r="H43" i="45" s="1"/>
  <c r="G114" i="45"/>
  <c r="G43" i="45" s="1"/>
  <c r="F114" i="45"/>
  <c r="F43" i="45" s="1"/>
  <c r="E114" i="45"/>
  <c r="E43" i="45" s="1"/>
  <c r="D114" i="45"/>
  <c r="D43" i="45" s="1"/>
  <c r="C114" i="45"/>
  <c r="C43" i="45" s="1"/>
  <c r="W113" i="45"/>
  <c r="W41" i="45" s="1"/>
  <c r="V113" i="45"/>
  <c r="V41" i="45" s="1"/>
  <c r="U113" i="45"/>
  <c r="U41" i="45" s="1"/>
  <c r="T113" i="45"/>
  <c r="T41" i="45" s="1"/>
  <c r="S113" i="45"/>
  <c r="S41" i="45" s="1"/>
  <c r="R113" i="45"/>
  <c r="R41" i="45" s="1"/>
  <c r="Q113" i="45"/>
  <c r="Q41" i="45" s="1"/>
  <c r="P113" i="45"/>
  <c r="P41" i="45" s="1"/>
  <c r="O113" i="45"/>
  <c r="O41" i="45" s="1"/>
  <c r="N113" i="45"/>
  <c r="N41" i="45" s="1"/>
  <c r="M113" i="45"/>
  <c r="M41" i="45" s="1"/>
  <c r="L113" i="45"/>
  <c r="L41" i="45" s="1"/>
  <c r="K113" i="45"/>
  <c r="K41" i="45" s="1"/>
  <c r="J113" i="45"/>
  <c r="J41" i="45" s="1"/>
  <c r="I113" i="45"/>
  <c r="I41" i="45" s="1"/>
  <c r="H113" i="45"/>
  <c r="H41" i="45" s="1"/>
  <c r="G113" i="45"/>
  <c r="G41" i="45" s="1"/>
  <c r="F113" i="45"/>
  <c r="F41" i="45" s="1"/>
  <c r="E113" i="45"/>
  <c r="E41" i="45" s="1"/>
  <c r="D113" i="45"/>
  <c r="D41" i="45" s="1"/>
  <c r="C113" i="45"/>
  <c r="C41" i="45" s="1"/>
  <c r="W112" i="45"/>
  <c r="W37" i="45" s="1"/>
  <c r="V112" i="45"/>
  <c r="V37" i="45" s="1"/>
  <c r="U112" i="45"/>
  <c r="U37" i="45" s="1"/>
  <c r="T112" i="45"/>
  <c r="T37" i="45" s="1"/>
  <c r="S112" i="45"/>
  <c r="S37" i="45" s="1"/>
  <c r="R112" i="45"/>
  <c r="R37" i="45" s="1"/>
  <c r="Q112" i="45"/>
  <c r="Q37" i="45" s="1"/>
  <c r="P112" i="45"/>
  <c r="P37" i="45" s="1"/>
  <c r="O112" i="45"/>
  <c r="O37" i="45" s="1"/>
  <c r="N112" i="45"/>
  <c r="N37" i="45" s="1"/>
  <c r="M112" i="45"/>
  <c r="M37" i="45" s="1"/>
  <c r="L112" i="45"/>
  <c r="L37" i="45" s="1"/>
  <c r="K112" i="45"/>
  <c r="K37" i="45" s="1"/>
  <c r="J112" i="45"/>
  <c r="J37" i="45" s="1"/>
  <c r="I112" i="45"/>
  <c r="I37" i="45" s="1"/>
  <c r="H112" i="45"/>
  <c r="H37" i="45" s="1"/>
  <c r="G112" i="45"/>
  <c r="G37" i="45" s="1"/>
  <c r="F112" i="45"/>
  <c r="F37" i="45" s="1"/>
  <c r="E112" i="45"/>
  <c r="E37" i="45" s="1"/>
  <c r="D112" i="45"/>
  <c r="D37" i="45" s="1"/>
  <c r="C112" i="45"/>
  <c r="C37" i="45" s="1"/>
  <c r="W111" i="45"/>
  <c r="W42" i="45" s="1"/>
  <c r="S111" i="45"/>
  <c r="S42" i="45" s="1"/>
  <c r="R111" i="45"/>
  <c r="R42" i="45" s="1"/>
  <c r="Q111" i="45"/>
  <c r="Q42" i="45" s="1"/>
  <c r="P111" i="45"/>
  <c r="P42" i="45" s="1"/>
  <c r="O111" i="45"/>
  <c r="O42" i="45" s="1"/>
  <c r="N111" i="45"/>
  <c r="N42" i="45" s="1"/>
  <c r="M111" i="45"/>
  <c r="M42" i="45" s="1"/>
  <c r="L111" i="45"/>
  <c r="L42" i="45" s="1"/>
  <c r="K111" i="45"/>
  <c r="K42" i="45" s="1"/>
  <c r="J111" i="45"/>
  <c r="J42" i="45" s="1"/>
  <c r="I111" i="45"/>
  <c r="I42" i="45" s="1"/>
  <c r="H111" i="45"/>
  <c r="H42" i="45" s="1"/>
  <c r="G111" i="45"/>
  <c r="G42" i="45" s="1"/>
  <c r="F111" i="45"/>
  <c r="F42" i="45" s="1"/>
  <c r="E111" i="45"/>
  <c r="E42" i="45" s="1"/>
  <c r="D111" i="45"/>
  <c r="D42" i="45" s="1"/>
  <c r="C111" i="45"/>
  <c r="C42" i="45" s="1"/>
  <c r="W110" i="45"/>
  <c r="W39" i="45" s="1"/>
  <c r="V110" i="45"/>
  <c r="V39" i="45" s="1"/>
  <c r="U110" i="45"/>
  <c r="U39" i="45" s="1"/>
  <c r="T110" i="45"/>
  <c r="T39" i="45" s="1"/>
  <c r="S110" i="45"/>
  <c r="S39" i="45" s="1"/>
  <c r="R110" i="45"/>
  <c r="R39" i="45" s="1"/>
  <c r="Q110" i="45"/>
  <c r="Q39" i="45" s="1"/>
  <c r="P110" i="45"/>
  <c r="P39" i="45" s="1"/>
  <c r="O110" i="45"/>
  <c r="O39" i="45" s="1"/>
  <c r="N110" i="45"/>
  <c r="N39" i="45" s="1"/>
  <c r="M110" i="45"/>
  <c r="M39" i="45" s="1"/>
  <c r="L110" i="45"/>
  <c r="L39" i="45" s="1"/>
  <c r="K110" i="45"/>
  <c r="K39" i="45" s="1"/>
  <c r="J110" i="45"/>
  <c r="J39" i="45" s="1"/>
  <c r="I110" i="45"/>
  <c r="I39" i="45" s="1"/>
  <c r="H110" i="45"/>
  <c r="H39" i="45" s="1"/>
  <c r="G110" i="45"/>
  <c r="G39" i="45" s="1"/>
  <c r="F110" i="45"/>
  <c r="F39" i="45" s="1"/>
  <c r="E110" i="45"/>
  <c r="E39" i="45" s="1"/>
  <c r="D110" i="45"/>
  <c r="D39" i="45" s="1"/>
  <c r="C110" i="45"/>
  <c r="C39" i="45" s="1"/>
  <c r="Y101" i="45"/>
  <c r="Y100" i="45"/>
  <c r="Y99" i="45"/>
  <c r="Y98" i="45"/>
  <c r="Y97" i="45"/>
  <c r="Y96" i="45"/>
  <c r="Y95" i="45"/>
  <c r="Y94" i="45"/>
  <c r="Y93" i="45"/>
  <c r="Y92" i="45"/>
  <c r="Y91" i="45"/>
  <c r="Y90" i="45"/>
  <c r="Y89" i="45"/>
  <c r="Y88" i="45"/>
  <c r="Y87" i="45"/>
  <c r="Y86" i="45"/>
  <c r="Y85" i="45"/>
  <c r="Y84" i="45"/>
  <c r="P68" i="45"/>
  <c r="AA33" i="45"/>
  <c r="O30" i="45"/>
  <c r="N30" i="45"/>
  <c r="M30" i="45"/>
  <c r="K30" i="45"/>
  <c r="C30" i="45"/>
  <c r="S27" i="45"/>
  <c r="R27" i="45"/>
  <c r="K27" i="45"/>
  <c r="C27" i="45"/>
  <c r="V122" i="44"/>
  <c r="V43" i="44" s="1"/>
  <c r="U122" i="44"/>
  <c r="U43" i="44" s="1"/>
  <c r="T122" i="44"/>
  <c r="T43" i="44" s="1"/>
  <c r="S122" i="44"/>
  <c r="S43" i="44" s="1"/>
  <c r="R122" i="44"/>
  <c r="R43" i="44" s="1"/>
  <c r="Q122" i="44"/>
  <c r="Q43" i="44" s="1"/>
  <c r="P122" i="44"/>
  <c r="P43" i="44" s="1"/>
  <c r="O122" i="44"/>
  <c r="O43" i="44" s="1"/>
  <c r="N122" i="44"/>
  <c r="N43" i="44" s="1"/>
  <c r="M122" i="44"/>
  <c r="M43" i="44" s="1"/>
  <c r="L122" i="44"/>
  <c r="L43" i="44" s="1"/>
  <c r="K122" i="44"/>
  <c r="K43" i="44" s="1"/>
  <c r="J122" i="44"/>
  <c r="J43" i="44" s="1"/>
  <c r="I122" i="44"/>
  <c r="I43" i="44" s="1"/>
  <c r="H122" i="44"/>
  <c r="H43" i="44" s="1"/>
  <c r="G122" i="44"/>
  <c r="G43" i="44" s="1"/>
  <c r="F122" i="44"/>
  <c r="F43" i="44" s="1"/>
  <c r="E122" i="44"/>
  <c r="E43" i="44" s="1"/>
  <c r="D122" i="44"/>
  <c r="D43" i="44" s="1"/>
  <c r="C122" i="44"/>
  <c r="C43" i="44" s="1"/>
  <c r="V121" i="44"/>
  <c r="V41" i="44" s="1"/>
  <c r="U121" i="44"/>
  <c r="U41" i="44" s="1"/>
  <c r="T121" i="44"/>
  <c r="T41" i="44" s="1"/>
  <c r="S121" i="44"/>
  <c r="R121" i="44"/>
  <c r="R41" i="44" s="1"/>
  <c r="Q121" i="44"/>
  <c r="Q41" i="44" s="1"/>
  <c r="P121" i="44"/>
  <c r="P41" i="44" s="1"/>
  <c r="O121" i="44"/>
  <c r="O41" i="44" s="1"/>
  <c r="N121" i="44"/>
  <c r="N41" i="44" s="1"/>
  <c r="M121" i="44"/>
  <c r="M41" i="44" s="1"/>
  <c r="L121" i="44"/>
  <c r="L41" i="44" s="1"/>
  <c r="K121" i="44"/>
  <c r="K41" i="44" s="1"/>
  <c r="J121" i="44"/>
  <c r="J41" i="44" s="1"/>
  <c r="I121" i="44"/>
  <c r="I41" i="44" s="1"/>
  <c r="H121" i="44"/>
  <c r="H41" i="44" s="1"/>
  <c r="G121" i="44"/>
  <c r="G41" i="44" s="1"/>
  <c r="F121" i="44"/>
  <c r="F41" i="44" s="1"/>
  <c r="E121" i="44"/>
  <c r="E41" i="44" s="1"/>
  <c r="D121" i="44"/>
  <c r="D41" i="44" s="1"/>
  <c r="C121" i="44"/>
  <c r="C41" i="44" s="1"/>
  <c r="V120" i="44"/>
  <c r="V37" i="44" s="1"/>
  <c r="U120" i="44"/>
  <c r="U37" i="44" s="1"/>
  <c r="T120" i="44"/>
  <c r="T37" i="44" s="1"/>
  <c r="S120" i="44"/>
  <c r="R120" i="44"/>
  <c r="R37" i="44" s="1"/>
  <c r="Q120" i="44"/>
  <c r="Q37" i="44" s="1"/>
  <c r="P120" i="44"/>
  <c r="P37" i="44" s="1"/>
  <c r="O120" i="44"/>
  <c r="O37" i="44" s="1"/>
  <c r="N120" i="44"/>
  <c r="N37" i="44" s="1"/>
  <c r="M120" i="44"/>
  <c r="M37" i="44" s="1"/>
  <c r="L120" i="44"/>
  <c r="L37" i="44" s="1"/>
  <c r="K120" i="44"/>
  <c r="K37" i="44" s="1"/>
  <c r="J120" i="44"/>
  <c r="J37" i="44" s="1"/>
  <c r="I120" i="44"/>
  <c r="I37" i="44" s="1"/>
  <c r="H120" i="44"/>
  <c r="H37" i="44" s="1"/>
  <c r="G120" i="44"/>
  <c r="G37" i="44" s="1"/>
  <c r="F120" i="44"/>
  <c r="F37" i="44" s="1"/>
  <c r="E120" i="44"/>
  <c r="E37" i="44" s="1"/>
  <c r="D120" i="44"/>
  <c r="D37" i="44" s="1"/>
  <c r="C120" i="44"/>
  <c r="C37" i="44" s="1"/>
  <c r="V119" i="44"/>
  <c r="V42" i="44" s="1"/>
  <c r="U119" i="44"/>
  <c r="T119" i="44"/>
  <c r="S119" i="44"/>
  <c r="R119" i="44"/>
  <c r="R42" i="44" s="1"/>
  <c r="Q119" i="44"/>
  <c r="Q42" i="44" s="1"/>
  <c r="P119" i="44"/>
  <c r="P42" i="44" s="1"/>
  <c r="O119" i="44"/>
  <c r="O42" i="44" s="1"/>
  <c r="N119" i="44"/>
  <c r="N42" i="44" s="1"/>
  <c r="M119" i="44"/>
  <c r="M42" i="44" s="1"/>
  <c r="L119" i="44"/>
  <c r="L42" i="44" s="1"/>
  <c r="K119" i="44"/>
  <c r="K42" i="44" s="1"/>
  <c r="J119" i="44"/>
  <c r="J42" i="44" s="1"/>
  <c r="I119" i="44"/>
  <c r="I42" i="44" s="1"/>
  <c r="H119" i="44"/>
  <c r="H42" i="44" s="1"/>
  <c r="G119" i="44"/>
  <c r="G42" i="44" s="1"/>
  <c r="F119" i="44"/>
  <c r="F42" i="44" s="1"/>
  <c r="E119" i="44"/>
  <c r="E42" i="44" s="1"/>
  <c r="D119" i="44"/>
  <c r="D42" i="44" s="1"/>
  <c r="C119" i="44"/>
  <c r="C42" i="44" s="1"/>
  <c r="V118" i="44"/>
  <c r="V39" i="44" s="1"/>
  <c r="U118" i="44"/>
  <c r="U39" i="44" s="1"/>
  <c r="T118" i="44"/>
  <c r="T39" i="44" s="1"/>
  <c r="S118" i="44"/>
  <c r="S39" i="44" s="1"/>
  <c r="R118" i="44"/>
  <c r="R39" i="44" s="1"/>
  <c r="Q118" i="44"/>
  <c r="Q39" i="44" s="1"/>
  <c r="P118" i="44"/>
  <c r="P39" i="44" s="1"/>
  <c r="O118" i="44"/>
  <c r="O39" i="44" s="1"/>
  <c r="N118" i="44"/>
  <c r="N39" i="44" s="1"/>
  <c r="M118" i="44"/>
  <c r="M39" i="44" s="1"/>
  <c r="L118" i="44"/>
  <c r="L39" i="44" s="1"/>
  <c r="K118" i="44"/>
  <c r="K39" i="44" s="1"/>
  <c r="J118" i="44"/>
  <c r="J39" i="44" s="1"/>
  <c r="I118" i="44"/>
  <c r="I39" i="44" s="1"/>
  <c r="H118" i="44"/>
  <c r="H39" i="44" s="1"/>
  <c r="G118" i="44"/>
  <c r="G39" i="44" s="1"/>
  <c r="F118" i="44"/>
  <c r="F39" i="44" s="1"/>
  <c r="E118" i="44"/>
  <c r="E39" i="44" s="1"/>
  <c r="D118" i="44"/>
  <c r="D39" i="44" s="1"/>
  <c r="C118" i="44"/>
  <c r="C39" i="44" s="1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P68" i="44"/>
  <c r="M24" i="44"/>
  <c r="Y92" i="42"/>
  <c r="Y93" i="42"/>
  <c r="Y94" i="42"/>
  <c r="Y95" i="42"/>
  <c r="Y96" i="42"/>
  <c r="Y97" i="42"/>
  <c r="Y98" i="42"/>
  <c r="Y99" i="42"/>
  <c r="Y100" i="42"/>
  <c r="Y101" i="42"/>
  <c r="Y91" i="42"/>
  <c r="Y90" i="42"/>
  <c r="Y89" i="42"/>
  <c r="Y88" i="42"/>
  <c r="Y87" i="42"/>
  <c r="Y86" i="42"/>
  <c r="Y85" i="42"/>
  <c r="Y84" i="42"/>
  <c r="Q122" i="43"/>
  <c r="Q43" i="43" s="1"/>
  <c r="V122" i="43"/>
  <c r="V43" i="43" s="1"/>
  <c r="U122" i="43"/>
  <c r="U43" i="43" s="1"/>
  <c r="T122" i="43"/>
  <c r="T43" i="43" s="1"/>
  <c r="S122" i="43"/>
  <c r="S43" i="43" s="1"/>
  <c r="R122" i="43"/>
  <c r="R43" i="43" s="1"/>
  <c r="P122" i="43"/>
  <c r="P43" i="43" s="1"/>
  <c r="O122" i="43"/>
  <c r="O43" i="43" s="1"/>
  <c r="N122" i="43"/>
  <c r="N43" i="43" s="1"/>
  <c r="M122" i="43"/>
  <c r="M43" i="43" s="1"/>
  <c r="L122" i="43"/>
  <c r="L43" i="43" s="1"/>
  <c r="K122" i="43"/>
  <c r="K43" i="43" s="1"/>
  <c r="J122" i="43"/>
  <c r="J43" i="43" s="1"/>
  <c r="I122" i="43"/>
  <c r="I43" i="43" s="1"/>
  <c r="H122" i="43"/>
  <c r="H43" i="43" s="1"/>
  <c r="G122" i="43"/>
  <c r="G43" i="43" s="1"/>
  <c r="F122" i="43"/>
  <c r="F43" i="43" s="1"/>
  <c r="E122" i="43"/>
  <c r="E43" i="43" s="1"/>
  <c r="D122" i="43"/>
  <c r="D43" i="43" s="1"/>
  <c r="C122" i="43"/>
  <c r="C43" i="43" s="1"/>
  <c r="V121" i="43"/>
  <c r="V41" i="43" s="1"/>
  <c r="U121" i="43"/>
  <c r="U41" i="43" s="1"/>
  <c r="T121" i="43"/>
  <c r="T41" i="43" s="1"/>
  <c r="S121" i="43"/>
  <c r="R121" i="43"/>
  <c r="R41" i="43" s="1"/>
  <c r="Q121" i="43"/>
  <c r="Q41" i="43" s="1"/>
  <c r="P121" i="43"/>
  <c r="P41" i="43" s="1"/>
  <c r="O121" i="43"/>
  <c r="O41" i="43" s="1"/>
  <c r="N121" i="43"/>
  <c r="N41" i="43" s="1"/>
  <c r="M121" i="43"/>
  <c r="M41" i="43" s="1"/>
  <c r="L121" i="43"/>
  <c r="L41" i="43" s="1"/>
  <c r="K121" i="43"/>
  <c r="K41" i="43" s="1"/>
  <c r="J121" i="43"/>
  <c r="J41" i="43" s="1"/>
  <c r="I121" i="43"/>
  <c r="I41" i="43" s="1"/>
  <c r="H121" i="43"/>
  <c r="H41" i="43" s="1"/>
  <c r="G121" i="43"/>
  <c r="G41" i="43" s="1"/>
  <c r="F121" i="43"/>
  <c r="F41" i="43" s="1"/>
  <c r="E121" i="43"/>
  <c r="E41" i="43" s="1"/>
  <c r="D121" i="43"/>
  <c r="D41" i="43" s="1"/>
  <c r="C121" i="43"/>
  <c r="C41" i="43" s="1"/>
  <c r="V120" i="43"/>
  <c r="V37" i="43" s="1"/>
  <c r="U120" i="43"/>
  <c r="U37" i="43" s="1"/>
  <c r="T120" i="43"/>
  <c r="T37" i="43" s="1"/>
  <c r="S120" i="43"/>
  <c r="R120" i="43"/>
  <c r="R37" i="43" s="1"/>
  <c r="Q120" i="43"/>
  <c r="Q37" i="43" s="1"/>
  <c r="P120" i="43"/>
  <c r="P37" i="43" s="1"/>
  <c r="O120" i="43"/>
  <c r="O37" i="43" s="1"/>
  <c r="N120" i="43"/>
  <c r="N37" i="43" s="1"/>
  <c r="M120" i="43"/>
  <c r="M37" i="43" s="1"/>
  <c r="L120" i="43"/>
  <c r="L37" i="43" s="1"/>
  <c r="K120" i="43"/>
  <c r="K37" i="43" s="1"/>
  <c r="J120" i="43"/>
  <c r="J37" i="43" s="1"/>
  <c r="I120" i="43"/>
  <c r="I37" i="43" s="1"/>
  <c r="H120" i="43"/>
  <c r="H37" i="43" s="1"/>
  <c r="G120" i="43"/>
  <c r="G37" i="43" s="1"/>
  <c r="F120" i="43"/>
  <c r="F37" i="43" s="1"/>
  <c r="E120" i="43"/>
  <c r="E37" i="43" s="1"/>
  <c r="D120" i="43"/>
  <c r="D37" i="43" s="1"/>
  <c r="C120" i="43"/>
  <c r="C37" i="43" s="1"/>
  <c r="V119" i="43"/>
  <c r="V42" i="43" s="1"/>
  <c r="U119" i="43"/>
  <c r="T119" i="43"/>
  <c r="S119" i="43"/>
  <c r="R119" i="43"/>
  <c r="R42" i="43" s="1"/>
  <c r="Q119" i="43"/>
  <c r="Q42" i="43" s="1"/>
  <c r="P119" i="43"/>
  <c r="P42" i="43" s="1"/>
  <c r="O119" i="43"/>
  <c r="O42" i="43" s="1"/>
  <c r="N119" i="43"/>
  <c r="N42" i="43" s="1"/>
  <c r="M119" i="43"/>
  <c r="M42" i="43" s="1"/>
  <c r="L119" i="43"/>
  <c r="L42" i="43" s="1"/>
  <c r="K119" i="43"/>
  <c r="K42" i="43" s="1"/>
  <c r="J119" i="43"/>
  <c r="J42" i="43" s="1"/>
  <c r="I119" i="43"/>
  <c r="I42" i="43" s="1"/>
  <c r="H119" i="43"/>
  <c r="H42" i="43" s="1"/>
  <c r="G119" i="43"/>
  <c r="G42" i="43" s="1"/>
  <c r="F119" i="43"/>
  <c r="F42" i="43" s="1"/>
  <c r="E119" i="43"/>
  <c r="E42" i="43" s="1"/>
  <c r="D119" i="43"/>
  <c r="D42" i="43" s="1"/>
  <c r="C119" i="43"/>
  <c r="C42" i="43" s="1"/>
  <c r="V118" i="43"/>
  <c r="V39" i="43" s="1"/>
  <c r="U118" i="43"/>
  <c r="U39" i="43" s="1"/>
  <c r="T118" i="43"/>
  <c r="T39" i="43" s="1"/>
  <c r="S118" i="43"/>
  <c r="S39" i="43" s="1"/>
  <c r="R118" i="43"/>
  <c r="R39" i="43" s="1"/>
  <c r="Q118" i="43"/>
  <c r="Q39" i="43" s="1"/>
  <c r="P118" i="43"/>
  <c r="P39" i="43" s="1"/>
  <c r="O118" i="43"/>
  <c r="O39" i="43" s="1"/>
  <c r="N118" i="43"/>
  <c r="N39" i="43" s="1"/>
  <c r="M118" i="43"/>
  <c r="M39" i="43" s="1"/>
  <c r="L118" i="43"/>
  <c r="L39" i="43" s="1"/>
  <c r="K118" i="43"/>
  <c r="K39" i="43" s="1"/>
  <c r="J118" i="43"/>
  <c r="J39" i="43" s="1"/>
  <c r="I118" i="43"/>
  <c r="I39" i="43" s="1"/>
  <c r="H118" i="43"/>
  <c r="H39" i="43" s="1"/>
  <c r="G118" i="43"/>
  <c r="G39" i="43" s="1"/>
  <c r="F118" i="43"/>
  <c r="F39" i="43" s="1"/>
  <c r="E118" i="43"/>
  <c r="E39" i="43" s="1"/>
  <c r="D118" i="43"/>
  <c r="D39" i="43" s="1"/>
  <c r="C118" i="43"/>
  <c r="C39" i="43" s="1"/>
  <c r="X117" i="43"/>
  <c r="X116" i="43"/>
  <c r="X115" i="43"/>
  <c r="X114" i="43"/>
  <c r="X113" i="43"/>
  <c r="X112" i="43"/>
  <c r="X111" i="43"/>
  <c r="X110" i="43"/>
  <c r="X109" i="43"/>
  <c r="X108" i="43"/>
  <c r="X107" i="43"/>
  <c r="X106" i="43"/>
  <c r="X105" i="43"/>
  <c r="X104" i="43"/>
  <c r="X103" i="43"/>
  <c r="X102" i="43"/>
  <c r="X101" i="43"/>
  <c r="X100" i="43"/>
  <c r="X99" i="43"/>
  <c r="X98" i="43"/>
  <c r="X97" i="43"/>
  <c r="X96" i="43"/>
  <c r="X95" i="43"/>
  <c r="X94" i="43"/>
  <c r="X93" i="43"/>
  <c r="X92" i="43"/>
  <c r="X91" i="43"/>
  <c r="X90" i="43"/>
  <c r="X89" i="43"/>
  <c r="X88" i="43"/>
  <c r="X87" i="43"/>
  <c r="X86" i="43"/>
  <c r="X85" i="43"/>
  <c r="X84" i="43"/>
  <c r="P68" i="43"/>
  <c r="M24" i="43"/>
  <c r="P68" i="42"/>
  <c r="W114" i="42"/>
  <c r="W43" i="42" s="1"/>
  <c r="V114" i="42"/>
  <c r="V43" i="42" s="1"/>
  <c r="U114" i="42"/>
  <c r="U43" i="42" s="1"/>
  <c r="T114" i="42"/>
  <c r="T43" i="42" s="1"/>
  <c r="S114" i="42"/>
  <c r="S43" i="42" s="1"/>
  <c r="R114" i="42"/>
  <c r="R43" i="42" s="1"/>
  <c r="Q114" i="42"/>
  <c r="Q43" i="42" s="1"/>
  <c r="P114" i="42"/>
  <c r="P43" i="42" s="1"/>
  <c r="O114" i="42"/>
  <c r="O43" i="42" s="1"/>
  <c r="N114" i="42"/>
  <c r="N43" i="42" s="1"/>
  <c r="M114" i="42"/>
  <c r="M43" i="42" s="1"/>
  <c r="L114" i="42"/>
  <c r="L43" i="42" s="1"/>
  <c r="K114" i="42"/>
  <c r="K43" i="42" s="1"/>
  <c r="J114" i="42"/>
  <c r="J43" i="42" s="1"/>
  <c r="I114" i="42"/>
  <c r="I43" i="42" s="1"/>
  <c r="H114" i="42"/>
  <c r="H43" i="42" s="1"/>
  <c r="G114" i="42"/>
  <c r="G43" i="42" s="1"/>
  <c r="F114" i="42"/>
  <c r="F43" i="42" s="1"/>
  <c r="E114" i="42"/>
  <c r="E43" i="42" s="1"/>
  <c r="D114" i="42"/>
  <c r="D43" i="42" s="1"/>
  <c r="C114" i="42"/>
  <c r="C43" i="42" s="1"/>
  <c r="W113" i="42"/>
  <c r="W41" i="42" s="1"/>
  <c r="V113" i="42"/>
  <c r="V41" i="42" s="1"/>
  <c r="U113" i="42"/>
  <c r="U41" i="42" s="1"/>
  <c r="T113" i="42"/>
  <c r="T41" i="42" s="1"/>
  <c r="S113" i="42"/>
  <c r="S41" i="42" s="1"/>
  <c r="R113" i="42"/>
  <c r="R41" i="42" s="1"/>
  <c r="Q113" i="42"/>
  <c r="Q41" i="42" s="1"/>
  <c r="P113" i="42"/>
  <c r="P41" i="42" s="1"/>
  <c r="O113" i="42"/>
  <c r="O41" i="42" s="1"/>
  <c r="N113" i="42"/>
  <c r="N41" i="42" s="1"/>
  <c r="M113" i="42"/>
  <c r="M41" i="42" s="1"/>
  <c r="L113" i="42"/>
  <c r="L41" i="42" s="1"/>
  <c r="K113" i="42"/>
  <c r="K41" i="42" s="1"/>
  <c r="J113" i="42"/>
  <c r="J41" i="42" s="1"/>
  <c r="I113" i="42"/>
  <c r="I41" i="42" s="1"/>
  <c r="H113" i="42"/>
  <c r="H41" i="42" s="1"/>
  <c r="G113" i="42"/>
  <c r="G41" i="42" s="1"/>
  <c r="F113" i="42"/>
  <c r="F41" i="42" s="1"/>
  <c r="E113" i="42"/>
  <c r="E41" i="42" s="1"/>
  <c r="D113" i="42"/>
  <c r="D41" i="42" s="1"/>
  <c r="C113" i="42"/>
  <c r="C41" i="42" s="1"/>
  <c r="W112" i="42"/>
  <c r="W37" i="42" s="1"/>
  <c r="V112" i="42"/>
  <c r="V37" i="42" s="1"/>
  <c r="U112" i="42"/>
  <c r="U37" i="42" s="1"/>
  <c r="T112" i="42"/>
  <c r="T37" i="42" s="1"/>
  <c r="S112" i="42"/>
  <c r="S37" i="42" s="1"/>
  <c r="R112" i="42"/>
  <c r="R37" i="42" s="1"/>
  <c r="Q112" i="42"/>
  <c r="Q37" i="42" s="1"/>
  <c r="P112" i="42"/>
  <c r="P37" i="42" s="1"/>
  <c r="O112" i="42"/>
  <c r="O37" i="42" s="1"/>
  <c r="N112" i="42"/>
  <c r="N37" i="42" s="1"/>
  <c r="M112" i="42"/>
  <c r="M37" i="42" s="1"/>
  <c r="L112" i="42"/>
  <c r="L37" i="42" s="1"/>
  <c r="K112" i="42"/>
  <c r="K37" i="42" s="1"/>
  <c r="J112" i="42"/>
  <c r="J37" i="42" s="1"/>
  <c r="I112" i="42"/>
  <c r="I37" i="42" s="1"/>
  <c r="H112" i="42"/>
  <c r="H37" i="42" s="1"/>
  <c r="G112" i="42"/>
  <c r="G37" i="42" s="1"/>
  <c r="F112" i="42"/>
  <c r="F37" i="42" s="1"/>
  <c r="E112" i="42"/>
  <c r="E37" i="42" s="1"/>
  <c r="D112" i="42"/>
  <c r="D37" i="42" s="1"/>
  <c r="C112" i="42"/>
  <c r="C37" i="42" s="1"/>
  <c r="W111" i="42"/>
  <c r="W42" i="42" s="1"/>
  <c r="S111" i="42"/>
  <c r="S42" i="42" s="1"/>
  <c r="R111" i="42"/>
  <c r="R42" i="42" s="1"/>
  <c r="Q111" i="42"/>
  <c r="Q42" i="42" s="1"/>
  <c r="P111" i="42"/>
  <c r="P42" i="42" s="1"/>
  <c r="O111" i="42"/>
  <c r="O42" i="42" s="1"/>
  <c r="N111" i="42"/>
  <c r="N42" i="42" s="1"/>
  <c r="M111" i="42"/>
  <c r="M42" i="42" s="1"/>
  <c r="L111" i="42"/>
  <c r="L42" i="42" s="1"/>
  <c r="K111" i="42"/>
  <c r="K42" i="42" s="1"/>
  <c r="J111" i="42"/>
  <c r="J42" i="42" s="1"/>
  <c r="I111" i="42"/>
  <c r="I42" i="42" s="1"/>
  <c r="H111" i="42"/>
  <c r="H42" i="42" s="1"/>
  <c r="G111" i="42"/>
  <c r="G42" i="42" s="1"/>
  <c r="F111" i="42"/>
  <c r="F42" i="42" s="1"/>
  <c r="E111" i="42"/>
  <c r="E42" i="42" s="1"/>
  <c r="D111" i="42"/>
  <c r="D42" i="42" s="1"/>
  <c r="C111" i="42"/>
  <c r="C42" i="42" s="1"/>
  <c r="W110" i="42"/>
  <c r="W39" i="42" s="1"/>
  <c r="V110" i="42"/>
  <c r="V39" i="42" s="1"/>
  <c r="U110" i="42"/>
  <c r="U39" i="42" s="1"/>
  <c r="T110" i="42"/>
  <c r="T39" i="42" s="1"/>
  <c r="S110" i="42"/>
  <c r="S39" i="42" s="1"/>
  <c r="R110" i="42"/>
  <c r="R39" i="42" s="1"/>
  <c r="Q110" i="42"/>
  <c r="Q39" i="42" s="1"/>
  <c r="P110" i="42"/>
  <c r="P39" i="42" s="1"/>
  <c r="O110" i="42"/>
  <c r="O39" i="42" s="1"/>
  <c r="N110" i="42"/>
  <c r="N39" i="42" s="1"/>
  <c r="M110" i="42"/>
  <c r="M39" i="42" s="1"/>
  <c r="L110" i="42"/>
  <c r="L39" i="42" s="1"/>
  <c r="K110" i="42"/>
  <c r="K39" i="42" s="1"/>
  <c r="J110" i="42"/>
  <c r="J39" i="42" s="1"/>
  <c r="I110" i="42"/>
  <c r="I39" i="42" s="1"/>
  <c r="H110" i="42"/>
  <c r="H39" i="42" s="1"/>
  <c r="G110" i="42"/>
  <c r="G39" i="42" s="1"/>
  <c r="F110" i="42"/>
  <c r="F39" i="42" s="1"/>
  <c r="E110" i="42"/>
  <c r="E39" i="42" s="1"/>
  <c r="D110" i="42"/>
  <c r="D39" i="42" s="1"/>
  <c r="C110" i="42"/>
  <c r="C39" i="42" s="1"/>
  <c r="AA33" i="42"/>
  <c r="O30" i="42"/>
  <c r="N30" i="42"/>
  <c r="M30" i="42"/>
  <c r="K30" i="42"/>
  <c r="C30" i="42"/>
  <c r="S27" i="42"/>
  <c r="R27" i="42"/>
  <c r="K27" i="42"/>
  <c r="C27" i="42"/>
  <c r="S122" i="41"/>
  <c r="S43" i="41" s="1"/>
  <c r="X117" i="41"/>
  <c r="X116" i="41"/>
  <c r="X115" i="41"/>
  <c r="X114" i="41"/>
  <c r="X113" i="41"/>
  <c r="X112" i="41"/>
  <c r="X111" i="41"/>
  <c r="X110" i="41"/>
  <c r="X109" i="41"/>
  <c r="X108" i="41"/>
  <c r="V122" i="41"/>
  <c r="V43" i="41" s="1"/>
  <c r="U122" i="41"/>
  <c r="U43" i="41" s="1"/>
  <c r="T122" i="41"/>
  <c r="T43" i="41" s="1"/>
  <c r="R122" i="41"/>
  <c r="R43" i="41" s="1"/>
  <c r="Q122" i="41"/>
  <c r="Q43" i="41" s="1"/>
  <c r="P122" i="41"/>
  <c r="P43" i="41" s="1"/>
  <c r="O122" i="41"/>
  <c r="O43" i="41" s="1"/>
  <c r="N122" i="41"/>
  <c r="N43" i="41" s="1"/>
  <c r="M122" i="41"/>
  <c r="M43" i="41" s="1"/>
  <c r="L122" i="41"/>
  <c r="L43" i="41" s="1"/>
  <c r="K122" i="41"/>
  <c r="K43" i="41" s="1"/>
  <c r="J122" i="41"/>
  <c r="J43" i="41" s="1"/>
  <c r="I122" i="41"/>
  <c r="I43" i="41" s="1"/>
  <c r="H122" i="41"/>
  <c r="H43" i="41" s="1"/>
  <c r="G122" i="41"/>
  <c r="G43" i="41" s="1"/>
  <c r="F122" i="41"/>
  <c r="F43" i="41" s="1"/>
  <c r="E122" i="41"/>
  <c r="E43" i="41" s="1"/>
  <c r="D122" i="41"/>
  <c r="D43" i="41" s="1"/>
  <c r="C122" i="41"/>
  <c r="C43" i="41" s="1"/>
  <c r="V121" i="41"/>
  <c r="V41" i="41" s="1"/>
  <c r="U121" i="41"/>
  <c r="U41" i="41" s="1"/>
  <c r="T121" i="41"/>
  <c r="T41" i="41" s="1"/>
  <c r="S121" i="41"/>
  <c r="R121" i="41"/>
  <c r="R41" i="41" s="1"/>
  <c r="Q121" i="41"/>
  <c r="Q41" i="41" s="1"/>
  <c r="P121" i="41"/>
  <c r="P41" i="41" s="1"/>
  <c r="O121" i="41"/>
  <c r="O41" i="41" s="1"/>
  <c r="N121" i="41"/>
  <c r="N41" i="41" s="1"/>
  <c r="M121" i="41"/>
  <c r="M41" i="41" s="1"/>
  <c r="L121" i="41"/>
  <c r="L41" i="41" s="1"/>
  <c r="K121" i="41"/>
  <c r="K41" i="41" s="1"/>
  <c r="J121" i="41"/>
  <c r="J41" i="41" s="1"/>
  <c r="I121" i="41"/>
  <c r="I41" i="41" s="1"/>
  <c r="H121" i="41"/>
  <c r="H41" i="41" s="1"/>
  <c r="G121" i="41"/>
  <c r="G41" i="41" s="1"/>
  <c r="F121" i="41"/>
  <c r="F41" i="41" s="1"/>
  <c r="E121" i="41"/>
  <c r="E41" i="41" s="1"/>
  <c r="D121" i="41"/>
  <c r="D41" i="41" s="1"/>
  <c r="C121" i="41"/>
  <c r="C41" i="41" s="1"/>
  <c r="V120" i="41"/>
  <c r="V37" i="41" s="1"/>
  <c r="U120" i="41"/>
  <c r="U37" i="41" s="1"/>
  <c r="T120" i="41"/>
  <c r="T37" i="41" s="1"/>
  <c r="S120" i="41"/>
  <c r="R120" i="41"/>
  <c r="R37" i="41" s="1"/>
  <c r="Q120" i="41"/>
  <c r="Q37" i="41" s="1"/>
  <c r="P120" i="41"/>
  <c r="P37" i="41" s="1"/>
  <c r="O120" i="41"/>
  <c r="O37" i="41" s="1"/>
  <c r="N120" i="41"/>
  <c r="N37" i="41" s="1"/>
  <c r="M120" i="41"/>
  <c r="M37" i="41" s="1"/>
  <c r="L120" i="41"/>
  <c r="L37" i="41" s="1"/>
  <c r="K120" i="41"/>
  <c r="K37" i="41" s="1"/>
  <c r="J120" i="41"/>
  <c r="J37" i="41" s="1"/>
  <c r="I120" i="41"/>
  <c r="I37" i="41" s="1"/>
  <c r="H120" i="41"/>
  <c r="H37" i="41" s="1"/>
  <c r="G120" i="41"/>
  <c r="G37" i="41" s="1"/>
  <c r="F120" i="41"/>
  <c r="F37" i="41" s="1"/>
  <c r="E120" i="41"/>
  <c r="E37" i="41" s="1"/>
  <c r="D120" i="41"/>
  <c r="D37" i="41" s="1"/>
  <c r="C120" i="41"/>
  <c r="C37" i="41" s="1"/>
  <c r="V119" i="41"/>
  <c r="V42" i="41" s="1"/>
  <c r="U119" i="41"/>
  <c r="T119" i="41"/>
  <c r="S119" i="41"/>
  <c r="R119" i="41"/>
  <c r="R42" i="41" s="1"/>
  <c r="Q119" i="41"/>
  <c r="Q42" i="41" s="1"/>
  <c r="P119" i="41"/>
  <c r="P42" i="41" s="1"/>
  <c r="O119" i="41"/>
  <c r="O42" i="41" s="1"/>
  <c r="N119" i="41"/>
  <c r="N42" i="41" s="1"/>
  <c r="M119" i="41"/>
  <c r="M42" i="41" s="1"/>
  <c r="L119" i="41"/>
  <c r="L42" i="41" s="1"/>
  <c r="K119" i="41"/>
  <c r="K42" i="41" s="1"/>
  <c r="J119" i="41"/>
  <c r="J42" i="41" s="1"/>
  <c r="I119" i="41"/>
  <c r="I42" i="41" s="1"/>
  <c r="H119" i="41"/>
  <c r="H42" i="41" s="1"/>
  <c r="G119" i="41"/>
  <c r="G42" i="41" s="1"/>
  <c r="F119" i="41"/>
  <c r="F42" i="41" s="1"/>
  <c r="E119" i="41"/>
  <c r="E42" i="41" s="1"/>
  <c r="D119" i="41"/>
  <c r="D42" i="41" s="1"/>
  <c r="C119" i="41"/>
  <c r="C42" i="41" s="1"/>
  <c r="V118" i="41"/>
  <c r="V39" i="41" s="1"/>
  <c r="U118" i="41"/>
  <c r="U39" i="41" s="1"/>
  <c r="T118" i="41"/>
  <c r="T39" i="41" s="1"/>
  <c r="S118" i="41"/>
  <c r="S39" i="41" s="1"/>
  <c r="R118" i="41"/>
  <c r="R39" i="41" s="1"/>
  <c r="Q118" i="41"/>
  <c r="Q39" i="41" s="1"/>
  <c r="P118" i="41"/>
  <c r="P39" i="41" s="1"/>
  <c r="O118" i="41"/>
  <c r="O39" i="41" s="1"/>
  <c r="N118" i="41"/>
  <c r="N39" i="41" s="1"/>
  <c r="M118" i="41"/>
  <c r="M39" i="41" s="1"/>
  <c r="L118" i="41"/>
  <c r="L39" i="41" s="1"/>
  <c r="K118" i="41"/>
  <c r="K39" i="41" s="1"/>
  <c r="J118" i="41"/>
  <c r="J39" i="41" s="1"/>
  <c r="I118" i="41"/>
  <c r="I39" i="41" s="1"/>
  <c r="H118" i="41"/>
  <c r="H39" i="41" s="1"/>
  <c r="G118" i="41"/>
  <c r="G39" i="41" s="1"/>
  <c r="F118" i="41"/>
  <c r="F39" i="41" s="1"/>
  <c r="E118" i="41"/>
  <c r="E39" i="41" s="1"/>
  <c r="D118" i="41"/>
  <c r="D39" i="41" s="1"/>
  <c r="C118" i="41"/>
  <c r="C39" i="41" s="1"/>
  <c r="X107" i="41"/>
  <c r="X106" i="41"/>
  <c r="X105" i="41"/>
  <c r="X104" i="41"/>
  <c r="X103" i="41"/>
  <c r="X102" i="41"/>
  <c r="X101" i="41"/>
  <c r="X100" i="41"/>
  <c r="X99" i="41"/>
  <c r="X98" i="41"/>
  <c r="X97" i="41"/>
  <c r="X96" i="41"/>
  <c r="X95" i="41"/>
  <c r="X94" i="41"/>
  <c r="X93" i="41"/>
  <c r="X92" i="41"/>
  <c r="X91" i="41"/>
  <c r="X90" i="41"/>
  <c r="X89" i="41"/>
  <c r="X88" i="41"/>
  <c r="X87" i="41"/>
  <c r="X86" i="41"/>
  <c r="X85" i="41"/>
  <c r="X84" i="41"/>
  <c r="P68" i="41"/>
  <c r="M24" i="41"/>
  <c r="W114" i="40"/>
  <c r="W43" i="40" s="1"/>
  <c r="V114" i="40"/>
  <c r="V43" i="40" s="1"/>
  <c r="U114" i="40"/>
  <c r="U43" i="40" s="1"/>
  <c r="T114" i="40"/>
  <c r="T43" i="40" s="1"/>
  <c r="S114" i="40"/>
  <c r="S43" i="40" s="1"/>
  <c r="R114" i="40"/>
  <c r="R43" i="40" s="1"/>
  <c r="Q114" i="40"/>
  <c r="Q43" i="40" s="1"/>
  <c r="P114" i="40"/>
  <c r="P43" i="40" s="1"/>
  <c r="O114" i="40"/>
  <c r="O43" i="40" s="1"/>
  <c r="N114" i="40"/>
  <c r="N43" i="40" s="1"/>
  <c r="M114" i="40"/>
  <c r="M43" i="40" s="1"/>
  <c r="L114" i="40"/>
  <c r="L43" i="40" s="1"/>
  <c r="K114" i="40"/>
  <c r="K43" i="40" s="1"/>
  <c r="J114" i="40"/>
  <c r="J43" i="40" s="1"/>
  <c r="I114" i="40"/>
  <c r="I43" i="40" s="1"/>
  <c r="H114" i="40"/>
  <c r="H43" i="40" s="1"/>
  <c r="G114" i="40"/>
  <c r="G43" i="40" s="1"/>
  <c r="F114" i="40"/>
  <c r="F43" i="40" s="1"/>
  <c r="E114" i="40"/>
  <c r="E43" i="40" s="1"/>
  <c r="D114" i="40"/>
  <c r="D43" i="40" s="1"/>
  <c r="C114" i="40"/>
  <c r="C43" i="40" s="1"/>
  <c r="W113" i="40"/>
  <c r="W41" i="40" s="1"/>
  <c r="V113" i="40"/>
  <c r="V41" i="40" s="1"/>
  <c r="U113" i="40"/>
  <c r="U41" i="40" s="1"/>
  <c r="T113" i="40"/>
  <c r="T41" i="40" s="1"/>
  <c r="S113" i="40"/>
  <c r="S41" i="40" s="1"/>
  <c r="R113" i="40"/>
  <c r="R41" i="40" s="1"/>
  <c r="Q113" i="40"/>
  <c r="Q41" i="40" s="1"/>
  <c r="P113" i="40"/>
  <c r="P41" i="40" s="1"/>
  <c r="O113" i="40"/>
  <c r="O41" i="40" s="1"/>
  <c r="N113" i="40"/>
  <c r="N41" i="40" s="1"/>
  <c r="M113" i="40"/>
  <c r="M41" i="40" s="1"/>
  <c r="L113" i="40"/>
  <c r="L41" i="40" s="1"/>
  <c r="K113" i="40"/>
  <c r="K41" i="40" s="1"/>
  <c r="J113" i="40"/>
  <c r="J41" i="40" s="1"/>
  <c r="I113" i="40"/>
  <c r="I41" i="40" s="1"/>
  <c r="H113" i="40"/>
  <c r="H41" i="40" s="1"/>
  <c r="G113" i="40"/>
  <c r="G41" i="40" s="1"/>
  <c r="F113" i="40"/>
  <c r="F41" i="40" s="1"/>
  <c r="E113" i="40"/>
  <c r="E41" i="40" s="1"/>
  <c r="D113" i="40"/>
  <c r="D41" i="40" s="1"/>
  <c r="C113" i="40"/>
  <c r="C41" i="40" s="1"/>
  <c r="W112" i="40"/>
  <c r="W37" i="40" s="1"/>
  <c r="V112" i="40"/>
  <c r="V37" i="40" s="1"/>
  <c r="U112" i="40"/>
  <c r="U37" i="40" s="1"/>
  <c r="T112" i="40"/>
  <c r="T37" i="40" s="1"/>
  <c r="S112" i="40"/>
  <c r="S37" i="40" s="1"/>
  <c r="R112" i="40"/>
  <c r="R37" i="40" s="1"/>
  <c r="Q112" i="40"/>
  <c r="Q37" i="40" s="1"/>
  <c r="P112" i="40"/>
  <c r="P37" i="40" s="1"/>
  <c r="O112" i="40"/>
  <c r="O37" i="40" s="1"/>
  <c r="N112" i="40"/>
  <c r="N37" i="40" s="1"/>
  <c r="M112" i="40"/>
  <c r="M37" i="40" s="1"/>
  <c r="L112" i="40"/>
  <c r="L37" i="40" s="1"/>
  <c r="K112" i="40"/>
  <c r="K37" i="40" s="1"/>
  <c r="J112" i="40"/>
  <c r="J37" i="40" s="1"/>
  <c r="I112" i="40"/>
  <c r="I37" i="40" s="1"/>
  <c r="H112" i="40"/>
  <c r="H37" i="40" s="1"/>
  <c r="G112" i="40"/>
  <c r="G37" i="40" s="1"/>
  <c r="F112" i="40"/>
  <c r="F37" i="40" s="1"/>
  <c r="E112" i="40"/>
  <c r="E37" i="40" s="1"/>
  <c r="D112" i="40"/>
  <c r="D37" i="40" s="1"/>
  <c r="C112" i="40"/>
  <c r="C37" i="40" s="1"/>
  <c r="W111" i="40"/>
  <c r="W42" i="40" s="1"/>
  <c r="S111" i="40"/>
  <c r="S42" i="40" s="1"/>
  <c r="R111" i="40"/>
  <c r="R42" i="40" s="1"/>
  <c r="Q111" i="40"/>
  <c r="Q42" i="40" s="1"/>
  <c r="P111" i="40"/>
  <c r="P42" i="40" s="1"/>
  <c r="O111" i="40"/>
  <c r="O42" i="40" s="1"/>
  <c r="N111" i="40"/>
  <c r="N42" i="40" s="1"/>
  <c r="M111" i="40"/>
  <c r="M42" i="40" s="1"/>
  <c r="L111" i="40"/>
  <c r="L42" i="40" s="1"/>
  <c r="K111" i="40"/>
  <c r="K42" i="40" s="1"/>
  <c r="J111" i="40"/>
  <c r="J42" i="40" s="1"/>
  <c r="I111" i="40"/>
  <c r="I42" i="40" s="1"/>
  <c r="H111" i="40"/>
  <c r="H42" i="40" s="1"/>
  <c r="G111" i="40"/>
  <c r="G42" i="40" s="1"/>
  <c r="F111" i="40"/>
  <c r="F42" i="40" s="1"/>
  <c r="E111" i="40"/>
  <c r="E42" i="40" s="1"/>
  <c r="D111" i="40"/>
  <c r="D42" i="40" s="1"/>
  <c r="C111" i="40"/>
  <c r="C42" i="40" s="1"/>
  <c r="W110" i="40"/>
  <c r="W39" i="40" s="1"/>
  <c r="V110" i="40"/>
  <c r="V39" i="40" s="1"/>
  <c r="U110" i="40"/>
  <c r="U39" i="40" s="1"/>
  <c r="T110" i="40"/>
  <c r="T39" i="40" s="1"/>
  <c r="S110" i="40"/>
  <c r="S39" i="40" s="1"/>
  <c r="R110" i="40"/>
  <c r="R39" i="40" s="1"/>
  <c r="Q110" i="40"/>
  <c r="Q39" i="40" s="1"/>
  <c r="P110" i="40"/>
  <c r="P39" i="40" s="1"/>
  <c r="O110" i="40"/>
  <c r="O39" i="40" s="1"/>
  <c r="N110" i="40"/>
  <c r="N39" i="40" s="1"/>
  <c r="M110" i="40"/>
  <c r="M39" i="40" s="1"/>
  <c r="L110" i="40"/>
  <c r="L39" i="40" s="1"/>
  <c r="K110" i="40"/>
  <c r="K39" i="40" s="1"/>
  <c r="J110" i="40"/>
  <c r="J39" i="40" s="1"/>
  <c r="I110" i="40"/>
  <c r="I39" i="40" s="1"/>
  <c r="H110" i="40"/>
  <c r="H39" i="40" s="1"/>
  <c r="G110" i="40"/>
  <c r="G39" i="40" s="1"/>
  <c r="F110" i="40"/>
  <c r="F39" i="40" s="1"/>
  <c r="E110" i="40"/>
  <c r="E39" i="40" s="1"/>
  <c r="D110" i="40"/>
  <c r="D39" i="40" s="1"/>
  <c r="C110" i="40"/>
  <c r="C39" i="40" s="1"/>
  <c r="Y102" i="40"/>
  <c r="Y101" i="40"/>
  <c r="Y100" i="40"/>
  <c r="Y99" i="40"/>
  <c r="Y98" i="40"/>
  <c r="Y97" i="40"/>
  <c r="Y96" i="40"/>
  <c r="Y95" i="40"/>
  <c r="Y94" i="40"/>
  <c r="Y93" i="40"/>
  <c r="Y92" i="40"/>
  <c r="Y91" i="40"/>
  <c r="Y90" i="40"/>
  <c r="Y89" i="40"/>
  <c r="Y88" i="40"/>
  <c r="Y87" i="40"/>
  <c r="Y86" i="40"/>
  <c r="Y85" i="40"/>
  <c r="Y84" i="40"/>
  <c r="P68" i="40"/>
  <c r="AA33" i="40"/>
  <c r="O30" i="40"/>
  <c r="N30" i="40"/>
  <c r="M30" i="40"/>
  <c r="K30" i="40"/>
  <c r="C30" i="40"/>
  <c r="S27" i="40"/>
  <c r="R27" i="40"/>
  <c r="K27" i="40"/>
  <c r="C27" i="40"/>
  <c r="V115" i="39"/>
  <c r="V43" i="39" s="1"/>
  <c r="U115" i="39"/>
  <c r="U43" i="39" s="1"/>
  <c r="T115" i="39"/>
  <c r="T43" i="39" s="1"/>
  <c r="S115" i="39"/>
  <c r="S43" i="39" s="1"/>
  <c r="R115" i="39"/>
  <c r="R43" i="39" s="1"/>
  <c r="Q115" i="39"/>
  <c r="Q43" i="39" s="1"/>
  <c r="P115" i="39"/>
  <c r="P43" i="39" s="1"/>
  <c r="O115" i="39"/>
  <c r="O43" i="39" s="1"/>
  <c r="N115" i="39"/>
  <c r="N43" i="39" s="1"/>
  <c r="M115" i="39"/>
  <c r="M43" i="39" s="1"/>
  <c r="L115" i="39"/>
  <c r="L43" i="39" s="1"/>
  <c r="K115" i="39"/>
  <c r="K43" i="39" s="1"/>
  <c r="J115" i="39"/>
  <c r="J43" i="39" s="1"/>
  <c r="I115" i="39"/>
  <c r="I43" i="39" s="1"/>
  <c r="H115" i="39"/>
  <c r="H43" i="39" s="1"/>
  <c r="G115" i="39"/>
  <c r="G43" i="39" s="1"/>
  <c r="F115" i="39"/>
  <c r="F43" i="39" s="1"/>
  <c r="E115" i="39"/>
  <c r="E43" i="39" s="1"/>
  <c r="D115" i="39"/>
  <c r="D43" i="39" s="1"/>
  <c r="C115" i="39"/>
  <c r="C43" i="39" s="1"/>
  <c r="V114" i="39"/>
  <c r="V41" i="39" s="1"/>
  <c r="U114" i="39"/>
  <c r="U41" i="39" s="1"/>
  <c r="T114" i="39"/>
  <c r="T41" i="39" s="1"/>
  <c r="S114" i="39"/>
  <c r="R114" i="39"/>
  <c r="R41" i="39" s="1"/>
  <c r="Q114" i="39"/>
  <c r="Q41" i="39" s="1"/>
  <c r="P114" i="39"/>
  <c r="P41" i="39" s="1"/>
  <c r="O114" i="39"/>
  <c r="O41" i="39" s="1"/>
  <c r="N114" i="39"/>
  <c r="N41" i="39" s="1"/>
  <c r="M114" i="39"/>
  <c r="M41" i="39" s="1"/>
  <c r="L114" i="39"/>
  <c r="L41" i="39" s="1"/>
  <c r="K114" i="39"/>
  <c r="K41" i="39" s="1"/>
  <c r="J114" i="39"/>
  <c r="J41" i="39" s="1"/>
  <c r="I114" i="39"/>
  <c r="I41" i="39" s="1"/>
  <c r="H114" i="39"/>
  <c r="H41" i="39" s="1"/>
  <c r="G114" i="39"/>
  <c r="G41" i="39" s="1"/>
  <c r="F114" i="39"/>
  <c r="F41" i="39" s="1"/>
  <c r="E114" i="39"/>
  <c r="E41" i="39" s="1"/>
  <c r="D114" i="39"/>
  <c r="D41" i="39" s="1"/>
  <c r="C114" i="39"/>
  <c r="C41" i="39" s="1"/>
  <c r="V113" i="39"/>
  <c r="V37" i="39" s="1"/>
  <c r="U113" i="39"/>
  <c r="U37" i="39" s="1"/>
  <c r="T113" i="39"/>
  <c r="T37" i="39" s="1"/>
  <c r="S113" i="39"/>
  <c r="R113" i="39"/>
  <c r="R37" i="39" s="1"/>
  <c r="Q113" i="39"/>
  <c r="Q37" i="39" s="1"/>
  <c r="P113" i="39"/>
  <c r="P37" i="39" s="1"/>
  <c r="O113" i="39"/>
  <c r="O37" i="39" s="1"/>
  <c r="N113" i="39"/>
  <c r="N37" i="39" s="1"/>
  <c r="M113" i="39"/>
  <c r="M37" i="39" s="1"/>
  <c r="L113" i="39"/>
  <c r="L37" i="39" s="1"/>
  <c r="K113" i="39"/>
  <c r="K37" i="39" s="1"/>
  <c r="J113" i="39"/>
  <c r="J37" i="39" s="1"/>
  <c r="I113" i="39"/>
  <c r="I37" i="39" s="1"/>
  <c r="H113" i="39"/>
  <c r="H37" i="39" s="1"/>
  <c r="G113" i="39"/>
  <c r="G37" i="39" s="1"/>
  <c r="F113" i="39"/>
  <c r="F37" i="39" s="1"/>
  <c r="E113" i="39"/>
  <c r="E37" i="39" s="1"/>
  <c r="D113" i="39"/>
  <c r="D37" i="39" s="1"/>
  <c r="C113" i="39"/>
  <c r="C37" i="39" s="1"/>
  <c r="V112" i="39"/>
  <c r="V42" i="39" s="1"/>
  <c r="U112" i="39"/>
  <c r="T112" i="39"/>
  <c r="S112" i="39"/>
  <c r="R112" i="39"/>
  <c r="R42" i="39" s="1"/>
  <c r="Q112" i="39"/>
  <c r="Q42" i="39" s="1"/>
  <c r="P112" i="39"/>
  <c r="P42" i="39" s="1"/>
  <c r="O112" i="39"/>
  <c r="O42" i="39" s="1"/>
  <c r="N112" i="39"/>
  <c r="N42" i="39" s="1"/>
  <c r="M112" i="39"/>
  <c r="M42" i="39" s="1"/>
  <c r="L112" i="39"/>
  <c r="L42" i="39" s="1"/>
  <c r="K112" i="39"/>
  <c r="K42" i="39" s="1"/>
  <c r="J112" i="39"/>
  <c r="J42" i="39" s="1"/>
  <c r="I112" i="39"/>
  <c r="I42" i="39" s="1"/>
  <c r="H112" i="39"/>
  <c r="H42" i="39" s="1"/>
  <c r="G112" i="39"/>
  <c r="G42" i="39" s="1"/>
  <c r="F112" i="39"/>
  <c r="F42" i="39" s="1"/>
  <c r="E112" i="39"/>
  <c r="E42" i="39" s="1"/>
  <c r="D112" i="39"/>
  <c r="D42" i="39" s="1"/>
  <c r="C112" i="39"/>
  <c r="C42" i="39" s="1"/>
  <c r="V111" i="39"/>
  <c r="V39" i="39" s="1"/>
  <c r="U111" i="39"/>
  <c r="U39" i="39" s="1"/>
  <c r="T111" i="39"/>
  <c r="T39" i="39" s="1"/>
  <c r="S111" i="39"/>
  <c r="S39" i="39" s="1"/>
  <c r="R111" i="39"/>
  <c r="R39" i="39" s="1"/>
  <c r="Q111" i="39"/>
  <c r="Q39" i="39" s="1"/>
  <c r="P111" i="39"/>
  <c r="P39" i="39" s="1"/>
  <c r="O111" i="39"/>
  <c r="O39" i="39" s="1"/>
  <c r="N111" i="39"/>
  <c r="N39" i="39" s="1"/>
  <c r="M111" i="39"/>
  <c r="M39" i="39" s="1"/>
  <c r="L111" i="39"/>
  <c r="L39" i="39" s="1"/>
  <c r="K111" i="39"/>
  <c r="K39" i="39" s="1"/>
  <c r="J111" i="39"/>
  <c r="J39" i="39" s="1"/>
  <c r="I111" i="39"/>
  <c r="I39" i="39" s="1"/>
  <c r="H111" i="39"/>
  <c r="H39" i="39" s="1"/>
  <c r="G111" i="39"/>
  <c r="G39" i="39" s="1"/>
  <c r="F111" i="39"/>
  <c r="F39" i="39" s="1"/>
  <c r="E111" i="39"/>
  <c r="E39" i="39" s="1"/>
  <c r="D111" i="39"/>
  <c r="D39" i="39" s="1"/>
  <c r="C111" i="39"/>
  <c r="C39" i="39" s="1"/>
  <c r="X107" i="39"/>
  <c r="X106" i="39"/>
  <c r="X105" i="39"/>
  <c r="X104" i="39"/>
  <c r="X103" i="39"/>
  <c r="X102" i="39"/>
  <c r="X101" i="39"/>
  <c r="X100" i="39"/>
  <c r="X99" i="39"/>
  <c r="X98" i="39"/>
  <c r="X97" i="39"/>
  <c r="X96" i="39"/>
  <c r="X95" i="39"/>
  <c r="X94" i="39"/>
  <c r="X93" i="39"/>
  <c r="X92" i="39"/>
  <c r="X91" i="39"/>
  <c r="X90" i="39"/>
  <c r="X89" i="39"/>
  <c r="X88" i="39"/>
  <c r="X87" i="39"/>
  <c r="X86" i="39"/>
  <c r="X85" i="39"/>
  <c r="X84" i="39"/>
  <c r="P68" i="39"/>
  <c r="M24" i="39"/>
  <c r="P68" i="38"/>
  <c r="W114" i="38"/>
  <c r="W43" i="38" s="1"/>
  <c r="V114" i="38"/>
  <c r="V43" i="38" s="1"/>
  <c r="U114" i="38"/>
  <c r="U43" i="38" s="1"/>
  <c r="T114" i="38"/>
  <c r="T43" i="38" s="1"/>
  <c r="S114" i="38"/>
  <c r="S43" i="38" s="1"/>
  <c r="R114" i="38"/>
  <c r="R43" i="38" s="1"/>
  <c r="Q114" i="38"/>
  <c r="Q43" i="38" s="1"/>
  <c r="P114" i="38"/>
  <c r="P43" i="38" s="1"/>
  <c r="O114" i="38"/>
  <c r="O43" i="38" s="1"/>
  <c r="N114" i="38"/>
  <c r="N43" i="38" s="1"/>
  <c r="M114" i="38"/>
  <c r="M43" i="38" s="1"/>
  <c r="L114" i="38"/>
  <c r="L43" i="38" s="1"/>
  <c r="K114" i="38"/>
  <c r="K43" i="38" s="1"/>
  <c r="J114" i="38"/>
  <c r="J43" i="38" s="1"/>
  <c r="I114" i="38"/>
  <c r="I43" i="38" s="1"/>
  <c r="H114" i="38"/>
  <c r="H43" i="38" s="1"/>
  <c r="G114" i="38"/>
  <c r="G43" i="38" s="1"/>
  <c r="F114" i="38"/>
  <c r="F43" i="38" s="1"/>
  <c r="E114" i="38"/>
  <c r="E43" i="38" s="1"/>
  <c r="D114" i="38"/>
  <c r="D43" i="38" s="1"/>
  <c r="C114" i="38"/>
  <c r="C43" i="38" s="1"/>
  <c r="W113" i="38"/>
  <c r="W41" i="38" s="1"/>
  <c r="V113" i="38"/>
  <c r="V41" i="38" s="1"/>
  <c r="U113" i="38"/>
  <c r="U41" i="38" s="1"/>
  <c r="T113" i="38"/>
  <c r="T41" i="38" s="1"/>
  <c r="S113" i="38"/>
  <c r="S41" i="38" s="1"/>
  <c r="R113" i="38"/>
  <c r="R41" i="38" s="1"/>
  <c r="Q113" i="38"/>
  <c r="Q41" i="38" s="1"/>
  <c r="P113" i="38"/>
  <c r="P41" i="38" s="1"/>
  <c r="O113" i="38"/>
  <c r="O41" i="38" s="1"/>
  <c r="N113" i="38"/>
  <c r="N41" i="38" s="1"/>
  <c r="M113" i="38"/>
  <c r="M41" i="38" s="1"/>
  <c r="L113" i="38"/>
  <c r="L41" i="38" s="1"/>
  <c r="K113" i="38"/>
  <c r="K41" i="38" s="1"/>
  <c r="J113" i="38"/>
  <c r="J41" i="38" s="1"/>
  <c r="I113" i="38"/>
  <c r="I41" i="38" s="1"/>
  <c r="H113" i="38"/>
  <c r="H41" i="38" s="1"/>
  <c r="G113" i="38"/>
  <c r="G41" i="38" s="1"/>
  <c r="F113" i="38"/>
  <c r="F41" i="38" s="1"/>
  <c r="E113" i="38"/>
  <c r="E41" i="38" s="1"/>
  <c r="D113" i="38"/>
  <c r="D41" i="38" s="1"/>
  <c r="C113" i="38"/>
  <c r="C41" i="38" s="1"/>
  <c r="W112" i="38"/>
  <c r="W37" i="38" s="1"/>
  <c r="V112" i="38"/>
  <c r="V37" i="38" s="1"/>
  <c r="U112" i="38"/>
  <c r="U37" i="38" s="1"/>
  <c r="T112" i="38"/>
  <c r="T37" i="38" s="1"/>
  <c r="S112" i="38"/>
  <c r="S37" i="38" s="1"/>
  <c r="R112" i="38"/>
  <c r="R37" i="38" s="1"/>
  <c r="Q112" i="38"/>
  <c r="Q37" i="38" s="1"/>
  <c r="P112" i="38"/>
  <c r="P37" i="38" s="1"/>
  <c r="O112" i="38"/>
  <c r="O37" i="38" s="1"/>
  <c r="N112" i="38"/>
  <c r="N37" i="38" s="1"/>
  <c r="M112" i="38"/>
  <c r="M37" i="38" s="1"/>
  <c r="L112" i="38"/>
  <c r="L37" i="38" s="1"/>
  <c r="K112" i="38"/>
  <c r="K37" i="38" s="1"/>
  <c r="J112" i="38"/>
  <c r="J37" i="38" s="1"/>
  <c r="I112" i="38"/>
  <c r="I37" i="38" s="1"/>
  <c r="H112" i="38"/>
  <c r="H37" i="38" s="1"/>
  <c r="G112" i="38"/>
  <c r="G37" i="38" s="1"/>
  <c r="F112" i="38"/>
  <c r="F37" i="38" s="1"/>
  <c r="E112" i="38"/>
  <c r="E37" i="38" s="1"/>
  <c r="D112" i="38"/>
  <c r="D37" i="38" s="1"/>
  <c r="C112" i="38"/>
  <c r="C37" i="38" s="1"/>
  <c r="W111" i="38"/>
  <c r="W42" i="38" s="1"/>
  <c r="S111" i="38"/>
  <c r="S42" i="38" s="1"/>
  <c r="R111" i="38"/>
  <c r="R42" i="38" s="1"/>
  <c r="Q111" i="38"/>
  <c r="Q42" i="38" s="1"/>
  <c r="P111" i="38"/>
  <c r="P42" i="38" s="1"/>
  <c r="O111" i="38"/>
  <c r="O42" i="38" s="1"/>
  <c r="N111" i="38"/>
  <c r="N42" i="38" s="1"/>
  <c r="M111" i="38"/>
  <c r="M42" i="38" s="1"/>
  <c r="L111" i="38"/>
  <c r="L42" i="38" s="1"/>
  <c r="K111" i="38"/>
  <c r="K42" i="38" s="1"/>
  <c r="J111" i="38"/>
  <c r="J42" i="38" s="1"/>
  <c r="I111" i="38"/>
  <c r="I42" i="38" s="1"/>
  <c r="H111" i="38"/>
  <c r="H42" i="38" s="1"/>
  <c r="G111" i="38"/>
  <c r="G42" i="38" s="1"/>
  <c r="F111" i="38"/>
  <c r="F42" i="38" s="1"/>
  <c r="E111" i="38"/>
  <c r="E42" i="38" s="1"/>
  <c r="D111" i="38"/>
  <c r="D42" i="38" s="1"/>
  <c r="C111" i="38"/>
  <c r="C42" i="38" s="1"/>
  <c r="W110" i="38"/>
  <c r="W39" i="38" s="1"/>
  <c r="V110" i="38"/>
  <c r="V39" i="38" s="1"/>
  <c r="U110" i="38"/>
  <c r="U39" i="38" s="1"/>
  <c r="T110" i="38"/>
  <c r="T39" i="38" s="1"/>
  <c r="S110" i="38"/>
  <c r="S39" i="38" s="1"/>
  <c r="R110" i="38"/>
  <c r="R39" i="38" s="1"/>
  <c r="Q110" i="38"/>
  <c r="Q39" i="38" s="1"/>
  <c r="P110" i="38"/>
  <c r="P39" i="38" s="1"/>
  <c r="O110" i="38"/>
  <c r="O39" i="38" s="1"/>
  <c r="N110" i="38"/>
  <c r="N39" i="38" s="1"/>
  <c r="M110" i="38"/>
  <c r="M39" i="38" s="1"/>
  <c r="L110" i="38"/>
  <c r="L39" i="38" s="1"/>
  <c r="K110" i="38"/>
  <c r="K39" i="38" s="1"/>
  <c r="J110" i="38"/>
  <c r="J39" i="38" s="1"/>
  <c r="I110" i="38"/>
  <c r="I39" i="38" s="1"/>
  <c r="H110" i="38"/>
  <c r="H39" i="38" s="1"/>
  <c r="G110" i="38"/>
  <c r="G39" i="38" s="1"/>
  <c r="F110" i="38"/>
  <c r="F39" i="38" s="1"/>
  <c r="E110" i="38"/>
  <c r="E39" i="38" s="1"/>
  <c r="D110" i="38"/>
  <c r="D39" i="38" s="1"/>
  <c r="C110" i="38"/>
  <c r="C39" i="38" s="1"/>
  <c r="Y102" i="38"/>
  <c r="Y101" i="38"/>
  <c r="Y100" i="38"/>
  <c r="Y99" i="38"/>
  <c r="Y98" i="38"/>
  <c r="Y97" i="38"/>
  <c r="Y96" i="38"/>
  <c r="Y95" i="38"/>
  <c r="Y94" i="38"/>
  <c r="Y93" i="38"/>
  <c r="Y92" i="38"/>
  <c r="Y91" i="38"/>
  <c r="Y90" i="38"/>
  <c r="Y89" i="38"/>
  <c r="Y88" i="38"/>
  <c r="Y87" i="38"/>
  <c r="Y86" i="38"/>
  <c r="Y85" i="38"/>
  <c r="Y84" i="38"/>
  <c r="AA33" i="38"/>
  <c r="O30" i="38"/>
  <c r="N30" i="38"/>
  <c r="M30" i="38"/>
  <c r="K30" i="38"/>
  <c r="C30" i="38"/>
  <c r="S27" i="38"/>
  <c r="R27" i="38"/>
  <c r="K27" i="38"/>
  <c r="C27" i="38"/>
  <c r="P68" i="37"/>
  <c r="X107" i="37"/>
  <c r="V115" i="37"/>
  <c r="V43" i="37" s="1"/>
  <c r="U115" i="37"/>
  <c r="U43" i="37" s="1"/>
  <c r="T115" i="37"/>
  <c r="T43" i="37" s="1"/>
  <c r="S115" i="37"/>
  <c r="S43" i="37" s="1"/>
  <c r="R115" i="37"/>
  <c r="R43" i="37" s="1"/>
  <c r="Q115" i="37"/>
  <c r="Q43" i="37" s="1"/>
  <c r="P115" i="37"/>
  <c r="P43" i="37" s="1"/>
  <c r="O115" i="37"/>
  <c r="O43" i="37" s="1"/>
  <c r="N115" i="37"/>
  <c r="N43" i="37" s="1"/>
  <c r="M115" i="37"/>
  <c r="M43" i="37" s="1"/>
  <c r="L115" i="37"/>
  <c r="L43" i="37" s="1"/>
  <c r="K115" i="37"/>
  <c r="K43" i="37" s="1"/>
  <c r="J115" i="37"/>
  <c r="J43" i="37" s="1"/>
  <c r="I115" i="37"/>
  <c r="I43" i="37" s="1"/>
  <c r="H115" i="37"/>
  <c r="H43" i="37" s="1"/>
  <c r="G115" i="37"/>
  <c r="G43" i="37" s="1"/>
  <c r="F115" i="37"/>
  <c r="F43" i="37" s="1"/>
  <c r="E115" i="37"/>
  <c r="E43" i="37" s="1"/>
  <c r="D115" i="37"/>
  <c r="D43" i="37" s="1"/>
  <c r="C115" i="37"/>
  <c r="C43" i="37" s="1"/>
  <c r="V114" i="37"/>
  <c r="V41" i="37" s="1"/>
  <c r="U114" i="37"/>
  <c r="U41" i="37" s="1"/>
  <c r="T114" i="37"/>
  <c r="T41" i="37" s="1"/>
  <c r="S114" i="37"/>
  <c r="R114" i="37"/>
  <c r="R41" i="37" s="1"/>
  <c r="Q114" i="37"/>
  <c r="Q41" i="37" s="1"/>
  <c r="P114" i="37"/>
  <c r="P41" i="37" s="1"/>
  <c r="O114" i="37"/>
  <c r="O41" i="37" s="1"/>
  <c r="N114" i="37"/>
  <c r="N41" i="37" s="1"/>
  <c r="M114" i="37"/>
  <c r="M41" i="37" s="1"/>
  <c r="L114" i="37"/>
  <c r="L41" i="37" s="1"/>
  <c r="K114" i="37"/>
  <c r="K41" i="37" s="1"/>
  <c r="J114" i="37"/>
  <c r="J41" i="37" s="1"/>
  <c r="I114" i="37"/>
  <c r="I41" i="37" s="1"/>
  <c r="H114" i="37"/>
  <c r="H41" i="37" s="1"/>
  <c r="G114" i="37"/>
  <c r="G41" i="37" s="1"/>
  <c r="F114" i="37"/>
  <c r="F41" i="37" s="1"/>
  <c r="E114" i="37"/>
  <c r="E41" i="37" s="1"/>
  <c r="D114" i="37"/>
  <c r="D41" i="37" s="1"/>
  <c r="C114" i="37"/>
  <c r="C41" i="37" s="1"/>
  <c r="V113" i="37"/>
  <c r="V37" i="37" s="1"/>
  <c r="U113" i="37"/>
  <c r="U37" i="37" s="1"/>
  <c r="T113" i="37"/>
  <c r="T37" i="37" s="1"/>
  <c r="S113" i="37"/>
  <c r="R113" i="37"/>
  <c r="R37" i="37" s="1"/>
  <c r="Q113" i="37"/>
  <c r="Q37" i="37" s="1"/>
  <c r="P113" i="37"/>
  <c r="P37" i="37" s="1"/>
  <c r="O113" i="37"/>
  <c r="O37" i="37" s="1"/>
  <c r="N113" i="37"/>
  <c r="N37" i="37" s="1"/>
  <c r="M113" i="37"/>
  <c r="M37" i="37" s="1"/>
  <c r="L113" i="37"/>
  <c r="L37" i="37" s="1"/>
  <c r="K113" i="37"/>
  <c r="K37" i="37" s="1"/>
  <c r="J113" i="37"/>
  <c r="J37" i="37" s="1"/>
  <c r="I113" i="37"/>
  <c r="I37" i="37" s="1"/>
  <c r="H113" i="37"/>
  <c r="H37" i="37" s="1"/>
  <c r="G113" i="37"/>
  <c r="G37" i="37" s="1"/>
  <c r="F113" i="37"/>
  <c r="F37" i="37" s="1"/>
  <c r="E113" i="37"/>
  <c r="E37" i="37" s="1"/>
  <c r="D113" i="37"/>
  <c r="D37" i="37" s="1"/>
  <c r="C113" i="37"/>
  <c r="C37" i="37" s="1"/>
  <c r="V112" i="37"/>
  <c r="V42" i="37" s="1"/>
  <c r="U112" i="37"/>
  <c r="T112" i="37"/>
  <c r="S112" i="37"/>
  <c r="R112" i="37"/>
  <c r="R42" i="37" s="1"/>
  <c r="Q112" i="37"/>
  <c r="Q42" i="37" s="1"/>
  <c r="P112" i="37"/>
  <c r="P42" i="37" s="1"/>
  <c r="O112" i="37"/>
  <c r="O42" i="37" s="1"/>
  <c r="N112" i="37"/>
  <c r="N42" i="37" s="1"/>
  <c r="M112" i="37"/>
  <c r="M42" i="37" s="1"/>
  <c r="L112" i="37"/>
  <c r="L42" i="37" s="1"/>
  <c r="K112" i="37"/>
  <c r="K42" i="37" s="1"/>
  <c r="J112" i="37"/>
  <c r="J42" i="37" s="1"/>
  <c r="I112" i="37"/>
  <c r="I42" i="37" s="1"/>
  <c r="H112" i="37"/>
  <c r="H42" i="37" s="1"/>
  <c r="G112" i="37"/>
  <c r="G42" i="37" s="1"/>
  <c r="F112" i="37"/>
  <c r="F42" i="37" s="1"/>
  <c r="E112" i="37"/>
  <c r="E42" i="37" s="1"/>
  <c r="D112" i="37"/>
  <c r="D42" i="37" s="1"/>
  <c r="C112" i="37"/>
  <c r="C42" i="37" s="1"/>
  <c r="V111" i="37"/>
  <c r="V39" i="37" s="1"/>
  <c r="U111" i="37"/>
  <c r="U39" i="37" s="1"/>
  <c r="T111" i="37"/>
  <c r="T39" i="37" s="1"/>
  <c r="S111" i="37"/>
  <c r="S39" i="37" s="1"/>
  <c r="R111" i="37"/>
  <c r="R39" i="37" s="1"/>
  <c r="Q111" i="37"/>
  <c r="Q39" i="37" s="1"/>
  <c r="P111" i="37"/>
  <c r="P39" i="37" s="1"/>
  <c r="O111" i="37"/>
  <c r="O39" i="37" s="1"/>
  <c r="N111" i="37"/>
  <c r="N39" i="37" s="1"/>
  <c r="M111" i="37"/>
  <c r="M39" i="37" s="1"/>
  <c r="L111" i="37"/>
  <c r="L39" i="37" s="1"/>
  <c r="K111" i="37"/>
  <c r="K39" i="37" s="1"/>
  <c r="J111" i="37"/>
  <c r="J39" i="37" s="1"/>
  <c r="I111" i="37"/>
  <c r="I39" i="37" s="1"/>
  <c r="H111" i="37"/>
  <c r="H39" i="37" s="1"/>
  <c r="G111" i="37"/>
  <c r="G39" i="37" s="1"/>
  <c r="F111" i="37"/>
  <c r="F39" i="37" s="1"/>
  <c r="E111" i="37"/>
  <c r="E39" i="37" s="1"/>
  <c r="D111" i="37"/>
  <c r="D39" i="37" s="1"/>
  <c r="C111" i="37"/>
  <c r="C39" i="37" s="1"/>
  <c r="X106" i="37"/>
  <c r="X105" i="37"/>
  <c r="X104" i="37"/>
  <c r="X103" i="37"/>
  <c r="X102" i="37"/>
  <c r="X101" i="37"/>
  <c r="X100" i="37"/>
  <c r="X99" i="37"/>
  <c r="X98" i="37"/>
  <c r="X97" i="37"/>
  <c r="X96" i="37"/>
  <c r="X95" i="37"/>
  <c r="X94" i="37"/>
  <c r="X93" i="37"/>
  <c r="X92" i="37"/>
  <c r="X91" i="37"/>
  <c r="X90" i="37"/>
  <c r="X89" i="37"/>
  <c r="X88" i="37"/>
  <c r="X87" i="37"/>
  <c r="X86" i="37"/>
  <c r="X85" i="37"/>
  <c r="X84" i="37"/>
  <c r="M24" i="37"/>
  <c r="V115" i="36"/>
  <c r="V43" i="36" s="1"/>
  <c r="U115" i="36"/>
  <c r="U43" i="36" s="1"/>
  <c r="T115" i="36"/>
  <c r="T43" i="36" s="1"/>
  <c r="R111" i="36"/>
  <c r="R39" i="36" s="1"/>
  <c r="Q112" i="36"/>
  <c r="Q42" i="36" s="1"/>
  <c r="R112" i="36"/>
  <c r="R42" i="36" s="1"/>
  <c r="S112" i="36"/>
  <c r="T112" i="36"/>
  <c r="U112" i="36"/>
  <c r="S111" i="36"/>
  <c r="S39" i="36" s="1"/>
  <c r="T111" i="36"/>
  <c r="T39" i="36" s="1"/>
  <c r="U111" i="36"/>
  <c r="U39" i="36" s="1"/>
  <c r="S113" i="36"/>
  <c r="T113" i="36"/>
  <c r="T37" i="36" s="1"/>
  <c r="U113" i="36"/>
  <c r="U37" i="36" s="1"/>
  <c r="S114" i="36"/>
  <c r="T114" i="36"/>
  <c r="T41" i="36" s="1"/>
  <c r="U114" i="36"/>
  <c r="U41" i="36" s="1"/>
  <c r="X102" i="36"/>
  <c r="S115" i="36"/>
  <c r="S43" i="36" s="1"/>
  <c r="R115" i="36"/>
  <c r="R43" i="36" s="1"/>
  <c r="Q115" i="36"/>
  <c r="Q43" i="36" s="1"/>
  <c r="P115" i="36"/>
  <c r="P43" i="36" s="1"/>
  <c r="O115" i="36"/>
  <c r="O43" i="36" s="1"/>
  <c r="N115" i="36"/>
  <c r="N43" i="36" s="1"/>
  <c r="M115" i="36"/>
  <c r="M43" i="36" s="1"/>
  <c r="L115" i="36"/>
  <c r="L43" i="36" s="1"/>
  <c r="K115" i="36"/>
  <c r="K43" i="36" s="1"/>
  <c r="J115" i="36"/>
  <c r="J43" i="36" s="1"/>
  <c r="I115" i="36"/>
  <c r="I43" i="36" s="1"/>
  <c r="H115" i="36"/>
  <c r="H43" i="36" s="1"/>
  <c r="G115" i="36"/>
  <c r="G43" i="36" s="1"/>
  <c r="F115" i="36"/>
  <c r="F43" i="36" s="1"/>
  <c r="E115" i="36"/>
  <c r="E43" i="36" s="1"/>
  <c r="D115" i="36"/>
  <c r="D43" i="36" s="1"/>
  <c r="C115" i="36"/>
  <c r="C43" i="36" s="1"/>
  <c r="V114" i="36"/>
  <c r="V41" i="36" s="1"/>
  <c r="R114" i="36"/>
  <c r="R41" i="36" s="1"/>
  <c r="Q114" i="36"/>
  <c r="Q41" i="36" s="1"/>
  <c r="P114" i="36"/>
  <c r="P41" i="36" s="1"/>
  <c r="O114" i="36"/>
  <c r="O41" i="36" s="1"/>
  <c r="N114" i="36"/>
  <c r="N41" i="36" s="1"/>
  <c r="M114" i="36"/>
  <c r="M41" i="36" s="1"/>
  <c r="L114" i="36"/>
  <c r="L41" i="36" s="1"/>
  <c r="K114" i="36"/>
  <c r="K41" i="36" s="1"/>
  <c r="J114" i="36"/>
  <c r="J41" i="36" s="1"/>
  <c r="I114" i="36"/>
  <c r="I41" i="36" s="1"/>
  <c r="H114" i="36"/>
  <c r="H41" i="36" s="1"/>
  <c r="G114" i="36"/>
  <c r="G41" i="36" s="1"/>
  <c r="F114" i="36"/>
  <c r="F41" i="36" s="1"/>
  <c r="E114" i="36"/>
  <c r="E41" i="36" s="1"/>
  <c r="D114" i="36"/>
  <c r="D41" i="36" s="1"/>
  <c r="C114" i="36"/>
  <c r="C41" i="36" s="1"/>
  <c r="V113" i="36"/>
  <c r="V37" i="36" s="1"/>
  <c r="R113" i="36"/>
  <c r="R37" i="36" s="1"/>
  <c r="Q113" i="36"/>
  <c r="Q37" i="36" s="1"/>
  <c r="P113" i="36"/>
  <c r="P37" i="36" s="1"/>
  <c r="O113" i="36"/>
  <c r="O37" i="36" s="1"/>
  <c r="N113" i="36"/>
  <c r="N37" i="36" s="1"/>
  <c r="M113" i="36"/>
  <c r="M37" i="36" s="1"/>
  <c r="L113" i="36"/>
  <c r="L37" i="36" s="1"/>
  <c r="K113" i="36"/>
  <c r="K37" i="36" s="1"/>
  <c r="J113" i="36"/>
  <c r="J37" i="36" s="1"/>
  <c r="I113" i="36"/>
  <c r="I37" i="36" s="1"/>
  <c r="H113" i="36"/>
  <c r="H37" i="36" s="1"/>
  <c r="G113" i="36"/>
  <c r="G37" i="36" s="1"/>
  <c r="F113" i="36"/>
  <c r="F37" i="36" s="1"/>
  <c r="E113" i="36"/>
  <c r="E37" i="36" s="1"/>
  <c r="D113" i="36"/>
  <c r="D37" i="36" s="1"/>
  <c r="C113" i="36"/>
  <c r="C37" i="36" s="1"/>
  <c r="V112" i="36"/>
  <c r="V42" i="36" s="1"/>
  <c r="P112" i="36"/>
  <c r="P42" i="36" s="1"/>
  <c r="O112" i="36"/>
  <c r="O42" i="36" s="1"/>
  <c r="N112" i="36"/>
  <c r="N42" i="36" s="1"/>
  <c r="M112" i="36"/>
  <c r="M42" i="36" s="1"/>
  <c r="L112" i="36"/>
  <c r="L42" i="36" s="1"/>
  <c r="K112" i="36"/>
  <c r="K42" i="36" s="1"/>
  <c r="J112" i="36"/>
  <c r="J42" i="36" s="1"/>
  <c r="I112" i="36"/>
  <c r="I42" i="36" s="1"/>
  <c r="H112" i="36"/>
  <c r="H42" i="36" s="1"/>
  <c r="G112" i="36"/>
  <c r="G42" i="36" s="1"/>
  <c r="F112" i="36"/>
  <c r="F42" i="36" s="1"/>
  <c r="E112" i="36"/>
  <c r="E42" i="36" s="1"/>
  <c r="D112" i="36"/>
  <c r="D42" i="36" s="1"/>
  <c r="C112" i="36"/>
  <c r="C42" i="36" s="1"/>
  <c r="V111" i="36"/>
  <c r="V39" i="36" s="1"/>
  <c r="Q111" i="36"/>
  <c r="Q39" i="36" s="1"/>
  <c r="P111" i="36"/>
  <c r="P39" i="36" s="1"/>
  <c r="O111" i="36"/>
  <c r="O39" i="36" s="1"/>
  <c r="N111" i="36"/>
  <c r="N39" i="36" s="1"/>
  <c r="M111" i="36"/>
  <c r="M39" i="36" s="1"/>
  <c r="L111" i="36"/>
  <c r="L39" i="36" s="1"/>
  <c r="K111" i="36"/>
  <c r="K39" i="36" s="1"/>
  <c r="J111" i="36"/>
  <c r="J39" i="36" s="1"/>
  <c r="I111" i="36"/>
  <c r="I39" i="36" s="1"/>
  <c r="H111" i="36"/>
  <c r="H39" i="36" s="1"/>
  <c r="G111" i="36"/>
  <c r="G39" i="36" s="1"/>
  <c r="F111" i="36"/>
  <c r="F39" i="36" s="1"/>
  <c r="E111" i="36"/>
  <c r="E39" i="36" s="1"/>
  <c r="D111" i="36"/>
  <c r="D39" i="36" s="1"/>
  <c r="C111" i="36"/>
  <c r="C39" i="36" s="1"/>
  <c r="X108" i="36"/>
  <c r="X107" i="36"/>
  <c r="X106" i="36"/>
  <c r="X105" i="36"/>
  <c r="X104" i="36"/>
  <c r="X103" i="36"/>
  <c r="X101" i="36"/>
  <c r="X100" i="36"/>
  <c r="X99" i="36"/>
  <c r="X98" i="36"/>
  <c r="X97" i="36"/>
  <c r="X96" i="36"/>
  <c r="X95" i="36"/>
  <c r="X94" i="36"/>
  <c r="X93" i="36"/>
  <c r="X92" i="36"/>
  <c r="X91" i="36"/>
  <c r="X90" i="36"/>
  <c r="X89" i="36"/>
  <c r="X88" i="36"/>
  <c r="X87" i="36"/>
  <c r="X86" i="36"/>
  <c r="X85" i="36"/>
  <c r="X84" i="36"/>
  <c r="P68" i="36"/>
  <c r="M24" i="36"/>
  <c r="T123" i="35"/>
  <c r="T43" i="35" s="1"/>
  <c r="U123" i="35"/>
  <c r="U43" i="35" s="1"/>
  <c r="V123" i="35"/>
  <c r="V43" i="35" s="1"/>
  <c r="U122" i="35"/>
  <c r="U41" i="35" s="1"/>
  <c r="V122" i="35"/>
  <c r="V41" i="35" s="1"/>
  <c r="U121" i="35"/>
  <c r="U37" i="35" s="1"/>
  <c r="V121" i="35"/>
  <c r="V37" i="35" s="1"/>
  <c r="W121" i="35"/>
  <c r="W37" i="35" s="1"/>
  <c r="U119" i="35"/>
  <c r="U39" i="35" s="1"/>
  <c r="V119" i="35"/>
  <c r="V39" i="35" s="1"/>
  <c r="Y86" i="35"/>
  <c r="Y87" i="35"/>
  <c r="Y88" i="35"/>
  <c r="Y89" i="35"/>
  <c r="Y90" i="35"/>
  <c r="Y91" i="35"/>
  <c r="Y92" i="35"/>
  <c r="Y93" i="35"/>
  <c r="Y94" i="35"/>
  <c r="Y95" i="35"/>
  <c r="Y96" i="35"/>
  <c r="Y97" i="35"/>
  <c r="Y98" i="35"/>
  <c r="Y99" i="35"/>
  <c r="Y100" i="35"/>
  <c r="Y101" i="35"/>
  <c r="Y102" i="35"/>
  <c r="Y103" i="35"/>
  <c r="Y104" i="35"/>
  <c r="Y105" i="35"/>
  <c r="Y106" i="35"/>
  <c r="Y107" i="35"/>
  <c r="Y108" i="35"/>
  <c r="Y109" i="35"/>
  <c r="Y110" i="35"/>
  <c r="Y111" i="35"/>
  <c r="Y112" i="35"/>
  <c r="Y113" i="35"/>
  <c r="Y114" i="35"/>
  <c r="Y115" i="35"/>
  <c r="Y116" i="35"/>
  <c r="Y85" i="35"/>
  <c r="Y84" i="35"/>
  <c r="W123" i="35"/>
  <c r="W43" i="35" s="1"/>
  <c r="S123" i="35"/>
  <c r="S43" i="35" s="1"/>
  <c r="R123" i="35"/>
  <c r="R43" i="35" s="1"/>
  <c r="Q123" i="35"/>
  <c r="Q43" i="35" s="1"/>
  <c r="P123" i="35"/>
  <c r="P43" i="35" s="1"/>
  <c r="O123" i="35"/>
  <c r="O43" i="35" s="1"/>
  <c r="N123" i="35"/>
  <c r="N43" i="35" s="1"/>
  <c r="M123" i="35"/>
  <c r="M43" i="35" s="1"/>
  <c r="L123" i="35"/>
  <c r="L43" i="35" s="1"/>
  <c r="K123" i="35"/>
  <c r="K43" i="35" s="1"/>
  <c r="J123" i="35"/>
  <c r="J43" i="35" s="1"/>
  <c r="I123" i="35"/>
  <c r="I43" i="35" s="1"/>
  <c r="H123" i="35"/>
  <c r="H43" i="35" s="1"/>
  <c r="G123" i="35"/>
  <c r="G43" i="35" s="1"/>
  <c r="F123" i="35"/>
  <c r="F43" i="35" s="1"/>
  <c r="E123" i="35"/>
  <c r="E43" i="35" s="1"/>
  <c r="D123" i="35"/>
  <c r="D43" i="35" s="1"/>
  <c r="C123" i="35"/>
  <c r="C43" i="35" s="1"/>
  <c r="W122" i="35"/>
  <c r="W41" i="35" s="1"/>
  <c r="T122" i="35"/>
  <c r="T41" i="35" s="1"/>
  <c r="S122" i="35"/>
  <c r="S41" i="35" s="1"/>
  <c r="R122" i="35"/>
  <c r="R41" i="35" s="1"/>
  <c r="Q122" i="35"/>
  <c r="Q41" i="35" s="1"/>
  <c r="P122" i="35"/>
  <c r="P41" i="35" s="1"/>
  <c r="O122" i="35"/>
  <c r="O41" i="35" s="1"/>
  <c r="N122" i="35"/>
  <c r="N41" i="35" s="1"/>
  <c r="M122" i="35"/>
  <c r="M41" i="35" s="1"/>
  <c r="L122" i="35"/>
  <c r="L41" i="35" s="1"/>
  <c r="K122" i="35"/>
  <c r="K41" i="35" s="1"/>
  <c r="J122" i="35"/>
  <c r="J41" i="35" s="1"/>
  <c r="I122" i="35"/>
  <c r="I41" i="35" s="1"/>
  <c r="H122" i="35"/>
  <c r="H41" i="35" s="1"/>
  <c r="G122" i="35"/>
  <c r="G41" i="35" s="1"/>
  <c r="F122" i="35"/>
  <c r="F41" i="35" s="1"/>
  <c r="E122" i="35"/>
  <c r="E41" i="35" s="1"/>
  <c r="D122" i="35"/>
  <c r="D41" i="35" s="1"/>
  <c r="C122" i="35"/>
  <c r="C41" i="35" s="1"/>
  <c r="T121" i="35"/>
  <c r="T37" i="35" s="1"/>
  <c r="S121" i="35"/>
  <c r="S37" i="35" s="1"/>
  <c r="R121" i="35"/>
  <c r="R37" i="35" s="1"/>
  <c r="Q121" i="35"/>
  <c r="Q37" i="35" s="1"/>
  <c r="P121" i="35"/>
  <c r="P37" i="35" s="1"/>
  <c r="O121" i="35"/>
  <c r="O37" i="35" s="1"/>
  <c r="N121" i="35"/>
  <c r="N37" i="35" s="1"/>
  <c r="M121" i="35"/>
  <c r="M37" i="35" s="1"/>
  <c r="L121" i="35"/>
  <c r="L37" i="35" s="1"/>
  <c r="K121" i="35"/>
  <c r="K37" i="35" s="1"/>
  <c r="J121" i="35"/>
  <c r="J37" i="35" s="1"/>
  <c r="I121" i="35"/>
  <c r="I37" i="35" s="1"/>
  <c r="H121" i="35"/>
  <c r="H37" i="35" s="1"/>
  <c r="G121" i="35"/>
  <c r="G37" i="35" s="1"/>
  <c r="F121" i="35"/>
  <c r="F37" i="35" s="1"/>
  <c r="E121" i="35"/>
  <c r="E37" i="35" s="1"/>
  <c r="D121" i="35"/>
  <c r="D37" i="35" s="1"/>
  <c r="C121" i="35"/>
  <c r="C37" i="35" s="1"/>
  <c r="W120" i="35"/>
  <c r="W42" i="35" s="1"/>
  <c r="S120" i="35"/>
  <c r="S42" i="35" s="1"/>
  <c r="R120" i="35"/>
  <c r="R42" i="35" s="1"/>
  <c r="Q120" i="35"/>
  <c r="Q42" i="35" s="1"/>
  <c r="P120" i="35"/>
  <c r="P42" i="35" s="1"/>
  <c r="O120" i="35"/>
  <c r="O42" i="35" s="1"/>
  <c r="N120" i="35"/>
  <c r="N42" i="35" s="1"/>
  <c r="M120" i="35"/>
  <c r="M42" i="35" s="1"/>
  <c r="L120" i="35"/>
  <c r="L42" i="35" s="1"/>
  <c r="K120" i="35"/>
  <c r="K42" i="35" s="1"/>
  <c r="J120" i="35"/>
  <c r="J42" i="35" s="1"/>
  <c r="I120" i="35"/>
  <c r="I42" i="35" s="1"/>
  <c r="H120" i="35"/>
  <c r="H42" i="35" s="1"/>
  <c r="G120" i="35"/>
  <c r="G42" i="35" s="1"/>
  <c r="F120" i="35"/>
  <c r="F42" i="35" s="1"/>
  <c r="E120" i="35"/>
  <c r="E42" i="35" s="1"/>
  <c r="D120" i="35"/>
  <c r="D42" i="35" s="1"/>
  <c r="C120" i="35"/>
  <c r="C42" i="35" s="1"/>
  <c r="W119" i="35"/>
  <c r="W39" i="35" s="1"/>
  <c r="T119" i="35"/>
  <c r="T39" i="35" s="1"/>
  <c r="S119" i="35"/>
  <c r="S39" i="35" s="1"/>
  <c r="R119" i="35"/>
  <c r="R39" i="35" s="1"/>
  <c r="Q119" i="35"/>
  <c r="Q39" i="35" s="1"/>
  <c r="P119" i="35"/>
  <c r="P39" i="35" s="1"/>
  <c r="O119" i="35"/>
  <c r="O39" i="35" s="1"/>
  <c r="N119" i="35"/>
  <c r="N39" i="35" s="1"/>
  <c r="M119" i="35"/>
  <c r="M39" i="35" s="1"/>
  <c r="L119" i="35"/>
  <c r="L39" i="35" s="1"/>
  <c r="K119" i="35"/>
  <c r="K39" i="35" s="1"/>
  <c r="J119" i="35"/>
  <c r="J39" i="35" s="1"/>
  <c r="I119" i="35"/>
  <c r="I39" i="35" s="1"/>
  <c r="H119" i="35"/>
  <c r="H39" i="35" s="1"/>
  <c r="G119" i="35"/>
  <c r="G39" i="35" s="1"/>
  <c r="F119" i="35"/>
  <c r="F39" i="35" s="1"/>
  <c r="E119" i="35"/>
  <c r="E39" i="35" s="1"/>
  <c r="D119" i="35"/>
  <c r="D39" i="35" s="1"/>
  <c r="C119" i="35"/>
  <c r="C39" i="35" s="1"/>
  <c r="P68" i="35"/>
  <c r="AA33" i="35"/>
  <c r="O30" i="35"/>
  <c r="N30" i="35"/>
  <c r="M30" i="35"/>
  <c r="K30" i="35"/>
  <c r="C30" i="35"/>
  <c r="S27" i="35"/>
  <c r="R27" i="35"/>
  <c r="K27" i="35"/>
  <c r="C27" i="35"/>
  <c r="V104" i="34"/>
  <c r="V43" i="34" s="1"/>
  <c r="U104" i="34"/>
  <c r="U43" i="34" s="1"/>
  <c r="T104" i="34"/>
  <c r="T43" i="34" s="1"/>
  <c r="S104" i="34"/>
  <c r="S43" i="34" s="1"/>
  <c r="R104" i="34"/>
  <c r="R43" i="34" s="1"/>
  <c r="Q104" i="34"/>
  <c r="Q43" i="34" s="1"/>
  <c r="P104" i="34"/>
  <c r="P43" i="34" s="1"/>
  <c r="O104" i="34"/>
  <c r="O43" i="34" s="1"/>
  <c r="N104" i="34"/>
  <c r="N43" i="34" s="1"/>
  <c r="M104" i="34"/>
  <c r="M43" i="34" s="1"/>
  <c r="L104" i="34"/>
  <c r="L43" i="34" s="1"/>
  <c r="K104" i="34"/>
  <c r="K43" i="34" s="1"/>
  <c r="J104" i="34"/>
  <c r="J43" i="34" s="1"/>
  <c r="I104" i="34"/>
  <c r="I43" i="34" s="1"/>
  <c r="H104" i="34"/>
  <c r="H43" i="34" s="1"/>
  <c r="G104" i="34"/>
  <c r="G43" i="34" s="1"/>
  <c r="F104" i="34"/>
  <c r="F43" i="34" s="1"/>
  <c r="E104" i="34"/>
  <c r="E43" i="34" s="1"/>
  <c r="D104" i="34"/>
  <c r="D43" i="34" s="1"/>
  <c r="C104" i="34"/>
  <c r="C43" i="34" s="1"/>
  <c r="V103" i="34"/>
  <c r="V41" i="34" s="1"/>
  <c r="U103" i="34"/>
  <c r="U41" i="34" s="1"/>
  <c r="T103" i="34"/>
  <c r="T41" i="34" s="1"/>
  <c r="S103" i="34"/>
  <c r="S41" i="34" s="1"/>
  <c r="R103" i="34"/>
  <c r="R41" i="34" s="1"/>
  <c r="Q103" i="34"/>
  <c r="Q41" i="34" s="1"/>
  <c r="P103" i="34"/>
  <c r="P41" i="34" s="1"/>
  <c r="O103" i="34"/>
  <c r="O41" i="34" s="1"/>
  <c r="N103" i="34"/>
  <c r="N41" i="34" s="1"/>
  <c r="M103" i="34"/>
  <c r="M41" i="34" s="1"/>
  <c r="L103" i="34"/>
  <c r="L41" i="34" s="1"/>
  <c r="K103" i="34"/>
  <c r="K41" i="34" s="1"/>
  <c r="J103" i="34"/>
  <c r="J41" i="34" s="1"/>
  <c r="I103" i="34"/>
  <c r="I41" i="34" s="1"/>
  <c r="H103" i="34"/>
  <c r="H41" i="34" s="1"/>
  <c r="G103" i="34"/>
  <c r="G41" i="34" s="1"/>
  <c r="F103" i="34"/>
  <c r="F41" i="34" s="1"/>
  <c r="E103" i="34"/>
  <c r="E41" i="34" s="1"/>
  <c r="D103" i="34"/>
  <c r="D41" i="34" s="1"/>
  <c r="C103" i="34"/>
  <c r="C41" i="34" s="1"/>
  <c r="V102" i="34"/>
  <c r="V37" i="34" s="1"/>
  <c r="U102" i="34"/>
  <c r="U37" i="34" s="1"/>
  <c r="T102" i="34"/>
  <c r="T37" i="34" s="1"/>
  <c r="S102" i="34"/>
  <c r="S37" i="34" s="1"/>
  <c r="R102" i="34"/>
  <c r="R37" i="34" s="1"/>
  <c r="Q102" i="34"/>
  <c r="Q37" i="34" s="1"/>
  <c r="P102" i="34"/>
  <c r="P37" i="34" s="1"/>
  <c r="O102" i="34"/>
  <c r="O37" i="34" s="1"/>
  <c r="N102" i="34"/>
  <c r="N37" i="34" s="1"/>
  <c r="M102" i="34"/>
  <c r="M37" i="34" s="1"/>
  <c r="L102" i="34"/>
  <c r="L37" i="34" s="1"/>
  <c r="K102" i="34"/>
  <c r="K37" i="34" s="1"/>
  <c r="J102" i="34"/>
  <c r="J37" i="34" s="1"/>
  <c r="I102" i="34"/>
  <c r="I37" i="34" s="1"/>
  <c r="H102" i="34"/>
  <c r="H37" i="34" s="1"/>
  <c r="G102" i="34"/>
  <c r="G37" i="34" s="1"/>
  <c r="F102" i="34"/>
  <c r="F37" i="34" s="1"/>
  <c r="E102" i="34"/>
  <c r="E37" i="34" s="1"/>
  <c r="D102" i="34"/>
  <c r="D37" i="34" s="1"/>
  <c r="C102" i="34"/>
  <c r="C37" i="34" s="1"/>
  <c r="V101" i="34"/>
  <c r="V42" i="34" s="1"/>
  <c r="U101" i="34"/>
  <c r="U42" i="34" s="1"/>
  <c r="T101" i="34"/>
  <c r="T42" i="34" s="1"/>
  <c r="S101" i="34"/>
  <c r="S42" i="34" s="1"/>
  <c r="R101" i="34"/>
  <c r="R42" i="34" s="1"/>
  <c r="Q101" i="34"/>
  <c r="Q42" i="34" s="1"/>
  <c r="P101" i="34"/>
  <c r="P42" i="34" s="1"/>
  <c r="O101" i="34"/>
  <c r="O42" i="34" s="1"/>
  <c r="N101" i="34"/>
  <c r="N42" i="34" s="1"/>
  <c r="M101" i="34"/>
  <c r="M42" i="34" s="1"/>
  <c r="L101" i="34"/>
  <c r="L42" i="34" s="1"/>
  <c r="K101" i="34"/>
  <c r="K42" i="34" s="1"/>
  <c r="J101" i="34"/>
  <c r="J42" i="34" s="1"/>
  <c r="I101" i="34"/>
  <c r="I42" i="34" s="1"/>
  <c r="H101" i="34"/>
  <c r="H42" i="34" s="1"/>
  <c r="G101" i="34"/>
  <c r="G42" i="34" s="1"/>
  <c r="F101" i="34"/>
  <c r="F42" i="34" s="1"/>
  <c r="E101" i="34"/>
  <c r="E42" i="34" s="1"/>
  <c r="D101" i="34"/>
  <c r="D42" i="34" s="1"/>
  <c r="C101" i="34"/>
  <c r="C42" i="34" s="1"/>
  <c r="V100" i="34"/>
  <c r="V39" i="34" s="1"/>
  <c r="U100" i="34"/>
  <c r="U39" i="34" s="1"/>
  <c r="T100" i="34"/>
  <c r="T39" i="34" s="1"/>
  <c r="S100" i="34"/>
  <c r="S39" i="34" s="1"/>
  <c r="R100" i="34"/>
  <c r="R39" i="34" s="1"/>
  <c r="Q100" i="34"/>
  <c r="Q39" i="34" s="1"/>
  <c r="P100" i="34"/>
  <c r="P39" i="34" s="1"/>
  <c r="O100" i="34"/>
  <c r="O39" i="34" s="1"/>
  <c r="N100" i="34"/>
  <c r="N39" i="34" s="1"/>
  <c r="M100" i="34"/>
  <c r="M39" i="34" s="1"/>
  <c r="L100" i="34"/>
  <c r="L39" i="34" s="1"/>
  <c r="K100" i="34"/>
  <c r="K39" i="34" s="1"/>
  <c r="J100" i="34"/>
  <c r="J39" i="34" s="1"/>
  <c r="I100" i="34"/>
  <c r="I39" i="34" s="1"/>
  <c r="H100" i="34"/>
  <c r="H39" i="34" s="1"/>
  <c r="G100" i="34"/>
  <c r="G39" i="34" s="1"/>
  <c r="F100" i="34"/>
  <c r="F39" i="34" s="1"/>
  <c r="E100" i="34"/>
  <c r="E39" i="34" s="1"/>
  <c r="D100" i="34"/>
  <c r="D39" i="34" s="1"/>
  <c r="C100" i="34"/>
  <c r="C39" i="34" s="1"/>
  <c r="M24" i="34"/>
  <c r="V104" i="33"/>
  <c r="V43" i="33" s="1"/>
  <c r="U104" i="33"/>
  <c r="U43" i="33" s="1"/>
  <c r="T104" i="33"/>
  <c r="T43" i="33" s="1"/>
  <c r="S104" i="33"/>
  <c r="S43" i="33" s="1"/>
  <c r="R104" i="33"/>
  <c r="R43" i="33" s="1"/>
  <c r="Q104" i="33"/>
  <c r="Q43" i="33" s="1"/>
  <c r="P104" i="33"/>
  <c r="P43" i="33" s="1"/>
  <c r="O104" i="33"/>
  <c r="O43" i="33" s="1"/>
  <c r="N104" i="33"/>
  <c r="N43" i="33" s="1"/>
  <c r="M104" i="33"/>
  <c r="M43" i="33" s="1"/>
  <c r="L104" i="33"/>
  <c r="L43" i="33" s="1"/>
  <c r="K104" i="33"/>
  <c r="K43" i="33" s="1"/>
  <c r="J104" i="33"/>
  <c r="J43" i="33" s="1"/>
  <c r="I104" i="33"/>
  <c r="I43" i="33" s="1"/>
  <c r="H104" i="33"/>
  <c r="H43" i="33" s="1"/>
  <c r="G104" i="33"/>
  <c r="G43" i="33" s="1"/>
  <c r="F104" i="33"/>
  <c r="F43" i="33" s="1"/>
  <c r="E104" i="33"/>
  <c r="E43" i="33" s="1"/>
  <c r="D104" i="33"/>
  <c r="D43" i="33" s="1"/>
  <c r="C104" i="33"/>
  <c r="C43" i="33" s="1"/>
  <c r="V103" i="33"/>
  <c r="V41" i="33" s="1"/>
  <c r="U103" i="33"/>
  <c r="U41" i="33" s="1"/>
  <c r="T103" i="33"/>
  <c r="T41" i="33" s="1"/>
  <c r="S103" i="33"/>
  <c r="S41" i="33" s="1"/>
  <c r="R103" i="33"/>
  <c r="R41" i="33" s="1"/>
  <c r="Q103" i="33"/>
  <c r="Q41" i="33" s="1"/>
  <c r="P103" i="33"/>
  <c r="P41" i="33" s="1"/>
  <c r="O103" i="33"/>
  <c r="O41" i="33" s="1"/>
  <c r="N103" i="33"/>
  <c r="N41" i="33" s="1"/>
  <c r="M103" i="33"/>
  <c r="M41" i="33" s="1"/>
  <c r="L103" i="33"/>
  <c r="L41" i="33" s="1"/>
  <c r="K103" i="33"/>
  <c r="K41" i="33" s="1"/>
  <c r="J103" i="33"/>
  <c r="J41" i="33" s="1"/>
  <c r="I103" i="33"/>
  <c r="I41" i="33" s="1"/>
  <c r="H103" i="33"/>
  <c r="H41" i="33" s="1"/>
  <c r="G103" i="33"/>
  <c r="G41" i="33" s="1"/>
  <c r="F103" i="33"/>
  <c r="F41" i="33" s="1"/>
  <c r="E103" i="33"/>
  <c r="E41" i="33" s="1"/>
  <c r="D103" i="33"/>
  <c r="D41" i="33" s="1"/>
  <c r="C103" i="33"/>
  <c r="C41" i="33" s="1"/>
  <c r="V102" i="33"/>
  <c r="V37" i="33" s="1"/>
  <c r="U102" i="33"/>
  <c r="U37" i="33" s="1"/>
  <c r="T102" i="33"/>
  <c r="T37" i="33" s="1"/>
  <c r="S102" i="33"/>
  <c r="S37" i="33" s="1"/>
  <c r="R102" i="33"/>
  <c r="R37" i="33" s="1"/>
  <c r="Q102" i="33"/>
  <c r="Q37" i="33" s="1"/>
  <c r="P102" i="33"/>
  <c r="P37" i="33" s="1"/>
  <c r="O102" i="33"/>
  <c r="O37" i="33" s="1"/>
  <c r="N102" i="33"/>
  <c r="N37" i="33" s="1"/>
  <c r="M102" i="33"/>
  <c r="M37" i="33" s="1"/>
  <c r="L102" i="33"/>
  <c r="L37" i="33" s="1"/>
  <c r="K102" i="33"/>
  <c r="K37" i="33" s="1"/>
  <c r="J102" i="33"/>
  <c r="J37" i="33" s="1"/>
  <c r="I102" i="33"/>
  <c r="I37" i="33" s="1"/>
  <c r="H102" i="33"/>
  <c r="H37" i="33" s="1"/>
  <c r="G102" i="33"/>
  <c r="G37" i="33" s="1"/>
  <c r="F102" i="33"/>
  <c r="F37" i="33" s="1"/>
  <c r="E102" i="33"/>
  <c r="E37" i="33" s="1"/>
  <c r="D102" i="33"/>
  <c r="D37" i="33" s="1"/>
  <c r="C102" i="33"/>
  <c r="C37" i="33" s="1"/>
  <c r="V101" i="33"/>
  <c r="V42" i="33" s="1"/>
  <c r="U101" i="33"/>
  <c r="U42" i="33" s="1"/>
  <c r="T101" i="33"/>
  <c r="T42" i="33" s="1"/>
  <c r="S101" i="33"/>
  <c r="S42" i="33" s="1"/>
  <c r="R101" i="33"/>
  <c r="R42" i="33" s="1"/>
  <c r="Q101" i="33"/>
  <c r="Q42" i="33" s="1"/>
  <c r="P101" i="33"/>
  <c r="P42" i="33" s="1"/>
  <c r="O101" i="33"/>
  <c r="O42" i="33" s="1"/>
  <c r="N101" i="33"/>
  <c r="N42" i="33" s="1"/>
  <c r="M101" i="33"/>
  <c r="M42" i="33" s="1"/>
  <c r="L101" i="33"/>
  <c r="L42" i="33" s="1"/>
  <c r="K101" i="33"/>
  <c r="K42" i="33" s="1"/>
  <c r="J101" i="33"/>
  <c r="J42" i="33" s="1"/>
  <c r="I101" i="33"/>
  <c r="I42" i="33" s="1"/>
  <c r="H101" i="33"/>
  <c r="H42" i="33" s="1"/>
  <c r="G101" i="33"/>
  <c r="G42" i="33" s="1"/>
  <c r="F101" i="33"/>
  <c r="F42" i="33" s="1"/>
  <c r="E101" i="33"/>
  <c r="E42" i="33" s="1"/>
  <c r="D101" i="33"/>
  <c r="D42" i="33" s="1"/>
  <c r="C101" i="33"/>
  <c r="C42" i="33" s="1"/>
  <c r="V100" i="33"/>
  <c r="V39" i="33" s="1"/>
  <c r="U100" i="33"/>
  <c r="U39" i="33" s="1"/>
  <c r="T100" i="33"/>
  <c r="T39" i="33" s="1"/>
  <c r="S100" i="33"/>
  <c r="S39" i="33" s="1"/>
  <c r="R100" i="33"/>
  <c r="R39" i="33" s="1"/>
  <c r="Q100" i="33"/>
  <c r="Q39" i="33" s="1"/>
  <c r="P100" i="33"/>
  <c r="P39" i="33" s="1"/>
  <c r="O100" i="33"/>
  <c r="O39" i="33" s="1"/>
  <c r="N100" i="33"/>
  <c r="N39" i="33" s="1"/>
  <c r="M100" i="33"/>
  <c r="M39" i="33" s="1"/>
  <c r="L100" i="33"/>
  <c r="L39" i="33" s="1"/>
  <c r="K100" i="33"/>
  <c r="K39" i="33" s="1"/>
  <c r="J100" i="33"/>
  <c r="J39" i="33" s="1"/>
  <c r="I100" i="33"/>
  <c r="I39" i="33" s="1"/>
  <c r="H100" i="33"/>
  <c r="H39" i="33" s="1"/>
  <c r="G100" i="33"/>
  <c r="G39" i="33" s="1"/>
  <c r="F100" i="33"/>
  <c r="F39" i="33" s="1"/>
  <c r="E100" i="33"/>
  <c r="E39" i="33" s="1"/>
  <c r="D100" i="33"/>
  <c r="D39" i="33" s="1"/>
  <c r="C100" i="33"/>
  <c r="C39" i="33" s="1"/>
  <c r="M24" i="33"/>
  <c r="T100" i="32"/>
  <c r="T39" i="32" s="1"/>
  <c r="T101" i="32"/>
  <c r="T42" i="32" s="1"/>
  <c r="T102" i="32"/>
  <c r="T37" i="32" s="1"/>
  <c r="T103" i="32"/>
  <c r="T41" i="32" s="1"/>
  <c r="T104" i="32"/>
  <c r="T43" i="32" s="1"/>
  <c r="W104" i="32"/>
  <c r="W43" i="32" s="1"/>
  <c r="V104" i="32"/>
  <c r="V43" i="32" s="1"/>
  <c r="U104" i="32"/>
  <c r="U43" i="32" s="1"/>
  <c r="S104" i="32"/>
  <c r="S43" i="32" s="1"/>
  <c r="R104" i="32"/>
  <c r="R43" i="32" s="1"/>
  <c r="Q104" i="32"/>
  <c r="Q43" i="32" s="1"/>
  <c r="P104" i="32"/>
  <c r="P43" i="32" s="1"/>
  <c r="O104" i="32"/>
  <c r="O43" i="32" s="1"/>
  <c r="N104" i="32"/>
  <c r="N43" i="32" s="1"/>
  <c r="M104" i="32"/>
  <c r="M43" i="32" s="1"/>
  <c r="L104" i="32"/>
  <c r="L43" i="32" s="1"/>
  <c r="K104" i="32"/>
  <c r="K43" i="32" s="1"/>
  <c r="J104" i="32"/>
  <c r="J43" i="32" s="1"/>
  <c r="I104" i="32"/>
  <c r="I43" i="32" s="1"/>
  <c r="H104" i="32"/>
  <c r="H43" i="32" s="1"/>
  <c r="G104" i="32"/>
  <c r="G43" i="32" s="1"/>
  <c r="F104" i="32"/>
  <c r="F43" i="32" s="1"/>
  <c r="E104" i="32"/>
  <c r="E43" i="32" s="1"/>
  <c r="D104" i="32"/>
  <c r="D43" i="32" s="1"/>
  <c r="C104" i="32"/>
  <c r="C43" i="32" s="1"/>
  <c r="W103" i="32"/>
  <c r="W41" i="32" s="1"/>
  <c r="V103" i="32"/>
  <c r="V41" i="32" s="1"/>
  <c r="U103" i="32"/>
  <c r="U41" i="32" s="1"/>
  <c r="S103" i="32"/>
  <c r="S41" i="32" s="1"/>
  <c r="R103" i="32"/>
  <c r="R41" i="32" s="1"/>
  <c r="Q103" i="32"/>
  <c r="Q41" i="32" s="1"/>
  <c r="P103" i="32"/>
  <c r="P41" i="32" s="1"/>
  <c r="O103" i="32"/>
  <c r="O41" i="32" s="1"/>
  <c r="N103" i="32"/>
  <c r="N41" i="32" s="1"/>
  <c r="M103" i="32"/>
  <c r="M41" i="32" s="1"/>
  <c r="L103" i="32"/>
  <c r="L41" i="32" s="1"/>
  <c r="K103" i="32"/>
  <c r="K41" i="32" s="1"/>
  <c r="J103" i="32"/>
  <c r="J41" i="32" s="1"/>
  <c r="I103" i="32"/>
  <c r="I41" i="32" s="1"/>
  <c r="H103" i="32"/>
  <c r="H41" i="32" s="1"/>
  <c r="G103" i="32"/>
  <c r="G41" i="32" s="1"/>
  <c r="F103" i="32"/>
  <c r="F41" i="32" s="1"/>
  <c r="E103" i="32"/>
  <c r="E41" i="32" s="1"/>
  <c r="D103" i="32"/>
  <c r="D41" i="32" s="1"/>
  <c r="C103" i="32"/>
  <c r="C41" i="32" s="1"/>
  <c r="W102" i="32"/>
  <c r="W37" i="32" s="1"/>
  <c r="V102" i="32"/>
  <c r="V37" i="32" s="1"/>
  <c r="U102" i="32"/>
  <c r="U37" i="32" s="1"/>
  <c r="S102" i="32"/>
  <c r="S37" i="32" s="1"/>
  <c r="R102" i="32"/>
  <c r="R37" i="32" s="1"/>
  <c r="Q102" i="32"/>
  <c r="Q37" i="32" s="1"/>
  <c r="P102" i="32"/>
  <c r="P37" i="32" s="1"/>
  <c r="O102" i="32"/>
  <c r="O37" i="32" s="1"/>
  <c r="N102" i="32"/>
  <c r="N37" i="32" s="1"/>
  <c r="M102" i="32"/>
  <c r="M37" i="32" s="1"/>
  <c r="L102" i="32"/>
  <c r="L37" i="32" s="1"/>
  <c r="K102" i="32"/>
  <c r="K37" i="32" s="1"/>
  <c r="J102" i="32"/>
  <c r="J37" i="32" s="1"/>
  <c r="I102" i="32"/>
  <c r="I37" i="32" s="1"/>
  <c r="H102" i="32"/>
  <c r="H37" i="32" s="1"/>
  <c r="G102" i="32"/>
  <c r="G37" i="32" s="1"/>
  <c r="F102" i="32"/>
  <c r="F37" i="32" s="1"/>
  <c r="E102" i="32"/>
  <c r="E37" i="32" s="1"/>
  <c r="D102" i="32"/>
  <c r="D37" i="32" s="1"/>
  <c r="C102" i="32"/>
  <c r="C37" i="32" s="1"/>
  <c r="W101" i="32"/>
  <c r="W42" i="32" s="1"/>
  <c r="V101" i="32"/>
  <c r="V42" i="32" s="1"/>
  <c r="U101" i="32"/>
  <c r="U42" i="32" s="1"/>
  <c r="S101" i="32"/>
  <c r="S42" i="32" s="1"/>
  <c r="R101" i="32"/>
  <c r="R42" i="32" s="1"/>
  <c r="Q101" i="32"/>
  <c r="Q42" i="32" s="1"/>
  <c r="P101" i="32"/>
  <c r="P42" i="32" s="1"/>
  <c r="O101" i="32"/>
  <c r="O42" i="32" s="1"/>
  <c r="N101" i="32"/>
  <c r="N42" i="32" s="1"/>
  <c r="M101" i="32"/>
  <c r="M42" i="32" s="1"/>
  <c r="L101" i="32"/>
  <c r="L42" i="32" s="1"/>
  <c r="K101" i="32"/>
  <c r="K42" i="32" s="1"/>
  <c r="J101" i="32"/>
  <c r="J42" i="32" s="1"/>
  <c r="I101" i="32"/>
  <c r="I42" i="32" s="1"/>
  <c r="H101" i="32"/>
  <c r="H42" i="32" s="1"/>
  <c r="G101" i="32"/>
  <c r="G42" i="32" s="1"/>
  <c r="F101" i="32"/>
  <c r="F42" i="32" s="1"/>
  <c r="E101" i="32"/>
  <c r="E42" i="32" s="1"/>
  <c r="D101" i="32"/>
  <c r="D42" i="32" s="1"/>
  <c r="C101" i="32"/>
  <c r="C42" i="32" s="1"/>
  <c r="W100" i="32"/>
  <c r="W39" i="32" s="1"/>
  <c r="V100" i="32"/>
  <c r="V39" i="32" s="1"/>
  <c r="U100" i="32"/>
  <c r="U39" i="32" s="1"/>
  <c r="S100" i="32"/>
  <c r="S39" i="32" s="1"/>
  <c r="R100" i="32"/>
  <c r="R39" i="32" s="1"/>
  <c r="Q100" i="32"/>
  <c r="Q39" i="32" s="1"/>
  <c r="P100" i="32"/>
  <c r="P39" i="32" s="1"/>
  <c r="O100" i="32"/>
  <c r="O39" i="32" s="1"/>
  <c r="N100" i="32"/>
  <c r="N39" i="32" s="1"/>
  <c r="M100" i="32"/>
  <c r="M39" i="32" s="1"/>
  <c r="L100" i="32"/>
  <c r="L39" i="32" s="1"/>
  <c r="K100" i="32"/>
  <c r="K39" i="32" s="1"/>
  <c r="J100" i="32"/>
  <c r="J39" i="32" s="1"/>
  <c r="I100" i="32"/>
  <c r="I39" i="32" s="1"/>
  <c r="H100" i="32"/>
  <c r="H39" i="32" s="1"/>
  <c r="G100" i="32"/>
  <c r="G39" i="32" s="1"/>
  <c r="F100" i="32"/>
  <c r="F39" i="32" s="1"/>
  <c r="E100" i="32"/>
  <c r="E39" i="32" s="1"/>
  <c r="D100" i="32"/>
  <c r="D39" i="32" s="1"/>
  <c r="C100" i="32"/>
  <c r="C39" i="32" s="1"/>
  <c r="M83" i="32"/>
  <c r="M36" i="32"/>
  <c r="O30" i="32"/>
  <c r="N30" i="32"/>
  <c r="M30" i="32"/>
  <c r="C30" i="32"/>
  <c r="S27" i="32"/>
  <c r="R27" i="32"/>
  <c r="M27" i="32"/>
  <c r="C27" i="32"/>
  <c r="M24" i="32"/>
  <c r="T100" i="31"/>
  <c r="T39" i="31" s="1"/>
  <c r="T101" i="31"/>
  <c r="T42" i="31" s="1"/>
  <c r="T102" i="31"/>
  <c r="T37" i="31" s="1"/>
  <c r="T103" i="31"/>
  <c r="T41" i="31" s="1"/>
  <c r="T104" i="31"/>
  <c r="T43" i="31" s="1"/>
  <c r="W104" i="31"/>
  <c r="W43" i="31" s="1"/>
  <c r="V104" i="31"/>
  <c r="V43" i="31" s="1"/>
  <c r="U104" i="31"/>
  <c r="U43" i="31" s="1"/>
  <c r="S104" i="31"/>
  <c r="S43" i="31" s="1"/>
  <c r="R104" i="31"/>
  <c r="R43" i="31" s="1"/>
  <c r="Q104" i="31"/>
  <c r="Q43" i="31" s="1"/>
  <c r="P104" i="31"/>
  <c r="P43" i="31" s="1"/>
  <c r="O104" i="31"/>
  <c r="O43" i="31" s="1"/>
  <c r="N104" i="31"/>
  <c r="N43" i="31" s="1"/>
  <c r="M104" i="31"/>
  <c r="M43" i="31" s="1"/>
  <c r="L104" i="31"/>
  <c r="L43" i="31" s="1"/>
  <c r="K104" i="31"/>
  <c r="K43" i="31" s="1"/>
  <c r="J104" i="31"/>
  <c r="J43" i="31" s="1"/>
  <c r="I104" i="31"/>
  <c r="I43" i="31" s="1"/>
  <c r="H104" i="31"/>
  <c r="H43" i="31" s="1"/>
  <c r="G104" i="31"/>
  <c r="G43" i="31" s="1"/>
  <c r="F104" i="31"/>
  <c r="F43" i="31" s="1"/>
  <c r="E104" i="31"/>
  <c r="E43" i="31" s="1"/>
  <c r="D104" i="31"/>
  <c r="D43" i="31" s="1"/>
  <c r="C104" i="31"/>
  <c r="C43" i="31" s="1"/>
  <c r="W103" i="31"/>
  <c r="W41" i="31" s="1"/>
  <c r="V103" i="31"/>
  <c r="V41" i="31" s="1"/>
  <c r="U103" i="31"/>
  <c r="U41" i="31" s="1"/>
  <c r="S103" i="31"/>
  <c r="S41" i="31" s="1"/>
  <c r="R103" i="31"/>
  <c r="R41" i="31" s="1"/>
  <c r="Q103" i="31"/>
  <c r="Q41" i="31" s="1"/>
  <c r="P103" i="31"/>
  <c r="P41" i="31" s="1"/>
  <c r="O103" i="31"/>
  <c r="O41" i="31" s="1"/>
  <c r="N103" i="31"/>
  <c r="N41" i="31" s="1"/>
  <c r="M103" i="31"/>
  <c r="M41" i="31" s="1"/>
  <c r="L103" i="31"/>
  <c r="L41" i="31" s="1"/>
  <c r="K103" i="31"/>
  <c r="K41" i="31" s="1"/>
  <c r="J103" i="31"/>
  <c r="J41" i="31" s="1"/>
  <c r="I103" i="31"/>
  <c r="I41" i="31" s="1"/>
  <c r="H103" i="31"/>
  <c r="H41" i="31" s="1"/>
  <c r="G103" i="31"/>
  <c r="G41" i="31" s="1"/>
  <c r="F103" i="31"/>
  <c r="F41" i="31" s="1"/>
  <c r="E103" i="31"/>
  <c r="E41" i="31" s="1"/>
  <c r="D103" i="31"/>
  <c r="D41" i="31" s="1"/>
  <c r="C103" i="31"/>
  <c r="C41" i="31" s="1"/>
  <c r="W102" i="31"/>
  <c r="W37" i="31" s="1"/>
  <c r="V102" i="31"/>
  <c r="V37" i="31" s="1"/>
  <c r="U102" i="31"/>
  <c r="U37" i="31" s="1"/>
  <c r="S102" i="31"/>
  <c r="S37" i="31" s="1"/>
  <c r="R102" i="31"/>
  <c r="R37" i="31" s="1"/>
  <c r="Q102" i="31"/>
  <c r="Q37" i="31" s="1"/>
  <c r="P102" i="31"/>
  <c r="P37" i="31" s="1"/>
  <c r="O102" i="31"/>
  <c r="O37" i="31" s="1"/>
  <c r="N102" i="31"/>
  <c r="N37" i="31" s="1"/>
  <c r="M102" i="31"/>
  <c r="M37" i="31" s="1"/>
  <c r="L102" i="31"/>
  <c r="L37" i="31" s="1"/>
  <c r="K102" i="31"/>
  <c r="K37" i="31" s="1"/>
  <c r="J102" i="31"/>
  <c r="J37" i="31" s="1"/>
  <c r="I102" i="31"/>
  <c r="I37" i="31" s="1"/>
  <c r="H102" i="31"/>
  <c r="H37" i="31" s="1"/>
  <c r="G102" i="31"/>
  <c r="G37" i="31" s="1"/>
  <c r="F102" i="31"/>
  <c r="F37" i="31" s="1"/>
  <c r="E102" i="31"/>
  <c r="E37" i="31" s="1"/>
  <c r="D102" i="31"/>
  <c r="D37" i="31" s="1"/>
  <c r="C102" i="31"/>
  <c r="C37" i="31" s="1"/>
  <c r="W101" i="31"/>
  <c r="W42" i="31" s="1"/>
  <c r="V101" i="31"/>
  <c r="V42" i="31" s="1"/>
  <c r="U101" i="31"/>
  <c r="U42" i="31" s="1"/>
  <c r="S101" i="31"/>
  <c r="S42" i="31" s="1"/>
  <c r="R101" i="31"/>
  <c r="R42" i="31" s="1"/>
  <c r="Q101" i="31"/>
  <c r="Q42" i="31" s="1"/>
  <c r="P101" i="31"/>
  <c r="P42" i="31" s="1"/>
  <c r="O101" i="31"/>
  <c r="O42" i="31" s="1"/>
  <c r="N101" i="31"/>
  <c r="N42" i="31" s="1"/>
  <c r="M101" i="31"/>
  <c r="M42" i="31" s="1"/>
  <c r="L101" i="31"/>
  <c r="L42" i="31" s="1"/>
  <c r="K101" i="31"/>
  <c r="K42" i="31" s="1"/>
  <c r="J101" i="31"/>
  <c r="J42" i="31" s="1"/>
  <c r="I101" i="31"/>
  <c r="I42" i="31" s="1"/>
  <c r="H101" i="31"/>
  <c r="H42" i="31" s="1"/>
  <c r="G101" i="31"/>
  <c r="G42" i="31" s="1"/>
  <c r="F101" i="31"/>
  <c r="F42" i="31" s="1"/>
  <c r="E101" i="31"/>
  <c r="E42" i="31" s="1"/>
  <c r="D101" i="31"/>
  <c r="D42" i="31" s="1"/>
  <c r="C101" i="31"/>
  <c r="C42" i="31" s="1"/>
  <c r="W100" i="31"/>
  <c r="W39" i="31" s="1"/>
  <c r="V100" i="31"/>
  <c r="V39" i="31" s="1"/>
  <c r="U100" i="31"/>
  <c r="U39" i="31" s="1"/>
  <c r="S100" i="31"/>
  <c r="S39" i="31" s="1"/>
  <c r="R100" i="31"/>
  <c r="R39" i="31" s="1"/>
  <c r="Q100" i="31"/>
  <c r="Q39" i="31" s="1"/>
  <c r="P100" i="31"/>
  <c r="P39" i="31" s="1"/>
  <c r="O100" i="31"/>
  <c r="O39" i="31" s="1"/>
  <c r="N100" i="31"/>
  <c r="N39" i="31" s="1"/>
  <c r="M100" i="31"/>
  <c r="M39" i="31" s="1"/>
  <c r="L100" i="31"/>
  <c r="L39" i="31" s="1"/>
  <c r="K100" i="31"/>
  <c r="K39" i="31" s="1"/>
  <c r="J100" i="31"/>
  <c r="J39" i="31" s="1"/>
  <c r="I100" i="31"/>
  <c r="I39" i="31" s="1"/>
  <c r="H100" i="31"/>
  <c r="H39" i="31" s="1"/>
  <c r="G100" i="31"/>
  <c r="G39" i="31" s="1"/>
  <c r="F100" i="31"/>
  <c r="E100" i="31"/>
  <c r="E39" i="31" s="1"/>
  <c r="D100" i="31"/>
  <c r="D39" i="31" s="1"/>
  <c r="C100" i="31"/>
  <c r="C39" i="31" s="1"/>
  <c r="AA33" i="31"/>
  <c r="O30" i="31"/>
  <c r="N30" i="31"/>
  <c r="M30" i="31"/>
  <c r="K30" i="31"/>
  <c r="C30" i="31"/>
  <c r="S27" i="31"/>
  <c r="R27" i="31"/>
  <c r="K27" i="31"/>
  <c r="C27" i="31"/>
  <c r="T100" i="30"/>
  <c r="T39" i="30" s="1"/>
  <c r="T101" i="30"/>
  <c r="T42" i="30" s="1"/>
  <c r="T102" i="30"/>
  <c r="T37" i="30" s="1"/>
  <c r="T103" i="30"/>
  <c r="T41" i="30" s="1"/>
  <c r="T104" i="30"/>
  <c r="T43" i="30" s="1"/>
  <c r="W104" i="30"/>
  <c r="W43" i="30" s="1"/>
  <c r="V104" i="30"/>
  <c r="V43" i="30" s="1"/>
  <c r="U104" i="30"/>
  <c r="U43" i="30" s="1"/>
  <c r="S104" i="30"/>
  <c r="S43" i="30" s="1"/>
  <c r="R104" i="30"/>
  <c r="R43" i="30" s="1"/>
  <c r="Q104" i="30"/>
  <c r="Q43" i="30" s="1"/>
  <c r="P104" i="30"/>
  <c r="P43" i="30" s="1"/>
  <c r="O104" i="30"/>
  <c r="O43" i="30" s="1"/>
  <c r="N104" i="30"/>
  <c r="N43" i="30" s="1"/>
  <c r="M104" i="30"/>
  <c r="M43" i="30" s="1"/>
  <c r="L104" i="30"/>
  <c r="L43" i="30" s="1"/>
  <c r="K104" i="30"/>
  <c r="K43" i="30" s="1"/>
  <c r="J104" i="30"/>
  <c r="J43" i="30" s="1"/>
  <c r="I104" i="30"/>
  <c r="I43" i="30" s="1"/>
  <c r="H104" i="30"/>
  <c r="H43" i="30" s="1"/>
  <c r="G104" i="30"/>
  <c r="G43" i="30" s="1"/>
  <c r="F104" i="30"/>
  <c r="F43" i="30" s="1"/>
  <c r="E104" i="30"/>
  <c r="E43" i="30" s="1"/>
  <c r="D104" i="30"/>
  <c r="D43" i="30" s="1"/>
  <c r="C104" i="30"/>
  <c r="C43" i="30" s="1"/>
  <c r="W103" i="30"/>
  <c r="W41" i="30" s="1"/>
  <c r="V103" i="30"/>
  <c r="V41" i="30" s="1"/>
  <c r="U103" i="30"/>
  <c r="U41" i="30" s="1"/>
  <c r="S103" i="30"/>
  <c r="S41" i="30" s="1"/>
  <c r="R103" i="30"/>
  <c r="R41" i="30" s="1"/>
  <c r="Q103" i="30"/>
  <c r="Q41" i="30" s="1"/>
  <c r="P103" i="30"/>
  <c r="P41" i="30" s="1"/>
  <c r="O103" i="30"/>
  <c r="O41" i="30" s="1"/>
  <c r="N103" i="30"/>
  <c r="N41" i="30" s="1"/>
  <c r="M103" i="30"/>
  <c r="M41" i="30" s="1"/>
  <c r="L103" i="30"/>
  <c r="L41" i="30" s="1"/>
  <c r="K103" i="30"/>
  <c r="K41" i="30" s="1"/>
  <c r="J103" i="30"/>
  <c r="J41" i="30" s="1"/>
  <c r="I103" i="30"/>
  <c r="I41" i="30" s="1"/>
  <c r="H103" i="30"/>
  <c r="H41" i="30" s="1"/>
  <c r="G103" i="30"/>
  <c r="G41" i="30" s="1"/>
  <c r="F103" i="30"/>
  <c r="F41" i="30" s="1"/>
  <c r="E103" i="30"/>
  <c r="E41" i="30" s="1"/>
  <c r="D103" i="30"/>
  <c r="D41" i="30" s="1"/>
  <c r="C103" i="30"/>
  <c r="C41" i="30" s="1"/>
  <c r="W102" i="30"/>
  <c r="W37" i="30" s="1"/>
  <c r="V102" i="30"/>
  <c r="V37" i="30" s="1"/>
  <c r="U102" i="30"/>
  <c r="U37" i="30" s="1"/>
  <c r="S102" i="30"/>
  <c r="S37" i="30" s="1"/>
  <c r="R102" i="30"/>
  <c r="R37" i="30" s="1"/>
  <c r="Q102" i="30"/>
  <c r="Q37" i="30" s="1"/>
  <c r="P102" i="30"/>
  <c r="P37" i="30" s="1"/>
  <c r="O102" i="30"/>
  <c r="O37" i="30" s="1"/>
  <c r="N102" i="30"/>
  <c r="N37" i="30" s="1"/>
  <c r="M102" i="30"/>
  <c r="M37" i="30" s="1"/>
  <c r="L102" i="30"/>
  <c r="L37" i="30" s="1"/>
  <c r="K102" i="30"/>
  <c r="K37" i="30" s="1"/>
  <c r="J102" i="30"/>
  <c r="J37" i="30" s="1"/>
  <c r="I102" i="30"/>
  <c r="I37" i="30" s="1"/>
  <c r="H102" i="30"/>
  <c r="H37" i="30" s="1"/>
  <c r="G102" i="30"/>
  <c r="G37" i="30" s="1"/>
  <c r="F102" i="30"/>
  <c r="F37" i="30" s="1"/>
  <c r="E102" i="30"/>
  <c r="E37" i="30" s="1"/>
  <c r="D102" i="30"/>
  <c r="D37" i="30" s="1"/>
  <c r="C102" i="30"/>
  <c r="C37" i="30" s="1"/>
  <c r="W101" i="30"/>
  <c r="W42" i="30" s="1"/>
  <c r="V101" i="30"/>
  <c r="V42" i="30" s="1"/>
  <c r="U101" i="30"/>
  <c r="U42" i="30" s="1"/>
  <c r="S101" i="30"/>
  <c r="S42" i="30" s="1"/>
  <c r="R101" i="30"/>
  <c r="R42" i="30" s="1"/>
  <c r="Q101" i="30"/>
  <c r="Q42" i="30" s="1"/>
  <c r="P101" i="30"/>
  <c r="P42" i="30" s="1"/>
  <c r="O101" i="30"/>
  <c r="O42" i="30" s="1"/>
  <c r="N101" i="30"/>
  <c r="N42" i="30" s="1"/>
  <c r="M101" i="30"/>
  <c r="M42" i="30" s="1"/>
  <c r="L101" i="30"/>
  <c r="L42" i="30" s="1"/>
  <c r="K101" i="30"/>
  <c r="K42" i="30" s="1"/>
  <c r="J101" i="30"/>
  <c r="J42" i="30" s="1"/>
  <c r="I101" i="30"/>
  <c r="I42" i="30" s="1"/>
  <c r="H101" i="30"/>
  <c r="H42" i="30" s="1"/>
  <c r="G101" i="30"/>
  <c r="G42" i="30" s="1"/>
  <c r="F101" i="30"/>
  <c r="F42" i="30" s="1"/>
  <c r="E101" i="30"/>
  <c r="E42" i="30" s="1"/>
  <c r="D101" i="30"/>
  <c r="D42" i="30" s="1"/>
  <c r="C101" i="30"/>
  <c r="C42" i="30" s="1"/>
  <c r="W100" i="30"/>
  <c r="W39" i="30" s="1"/>
  <c r="V100" i="30"/>
  <c r="V39" i="30" s="1"/>
  <c r="U100" i="30"/>
  <c r="U39" i="30" s="1"/>
  <c r="S100" i="30"/>
  <c r="S39" i="30" s="1"/>
  <c r="R100" i="30"/>
  <c r="R39" i="30" s="1"/>
  <c r="Q100" i="30"/>
  <c r="Q39" i="30" s="1"/>
  <c r="P100" i="30"/>
  <c r="P39" i="30" s="1"/>
  <c r="O100" i="30"/>
  <c r="O39" i="30" s="1"/>
  <c r="N100" i="30"/>
  <c r="N39" i="30" s="1"/>
  <c r="M100" i="30"/>
  <c r="M39" i="30" s="1"/>
  <c r="L100" i="30"/>
  <c r="L39" i="30" s="1"/>
  <c r="K100" i="30"/>
  <c r="K39" i="30" s="1"/>
  <c r="J100" i="30"/>
  <c r="J39" i="30" s="1"/>
  <c r="I100" i="30"/>
  <c r="I39" i="30" s="1"/>
  <c r="H100" i="30"/>
  <c r="H39" i="30" s="1"/>
  <c r="G100" i="30"/>
  <c r="G39" i="30" s="1"/>
  <c r="F100" i="30"/>
  <c r="F40" i="30" s="1"/>
  <c r="E100" i="30"/>
  <c r="E39" i="30" s="1"/>
  <c r="D100" i="30"/>
  <c r="D39" i="30" s="1"/>
  <c r="C100" i="30"/>
  <c r="C39" i="30" s="1"/>
  <c r="AA33" i="30"/>
  <c r="N30" i="30"/>
  <c r="M30" i="30"/>
  <c r="L30" i="30"/>
  <c r="K30" i="30"/>
  <c r="C30" i="30"/>
  <c r="S27" i="30"/>
  <c r="R27" i="30"/>
  <c r="K27" i="30"/>
  <c r="C27" i="30"/>
  <c r="Z24" i="30"/>
  <c r="X108" i="28"/>
  <c r="X109" i="28"/>
  <c r="X110" i="28"/>
  <c r="V111" i="28"/>
  <c r="V39" i="28" s="1"/>
  <c r="V112" i="28"/>
  <c r="V42" i="28" s="1"/>
  <c r="V113" i="28"/>
  <c r="V37" i="28" s="1"/>
  <c r="V114" i="28"/>
  <c r="V41" i="28" s="1"/>
  <c r="V115" i="28"/>
  <c r="V43" i="28" s="1"/>
  <c r="R111" i="28"/>
  <c r="R39" i="28" s="1"/>
  <c r="R112" i="28"/>
  <c r="R42" i="28" s="1"/>
  <c r="R113" i="28"/>
  <c r="R37" i="28" s="1"/>
  <c r="R114" i="28"/>
  <c r="R41" i="28" s="1"/>
  <c r="R115" i="28"/>
  <c r="R43" i="28" s="1"/>
  <c r="Q111" i="28"/>
  <c r="Q39" i="28" s="1"/>
  <c r="Q112" i="28"/>
  <c r="Q42" i="28" s="1"/>
  <c r="Q113" i="28"/>
  <c r="Q37" i="28" s="1"/>
  <c r="Q114" i="28"/>
  <c r="Q41" i="28" s="1"/>
  <c r="Q115" i="28"/>
  <c r="Q43" i="28" s="1"/>
  <c r="P111" i="28"/>
  <c r="P39" i="28" s="1"/>
  <c r="P112" i="28"/>
  <c r="P42" i="28" s="1"/>
  <c r="P113" i="28"/>
  <c r="P37" i="28" s="1"/>
  <c r="P114" i="28"/>
  <c r="P41" i="28" s="1"/>
  <c r="P115" i="28"/>
  <c r="P43" i="28" s="1"/>
  <c r="O111" i="28"/>
  <c r="O39" i="28" s="1"/>
  <c r="O112" i="28"/>
  <c r="O42" i="28" s="1"/>
  <c r="O113" i="28"/>
  <c r="O37" i="28" s="1"/>
  <c r="O114" i="28"/>
  <c r="O41" i="28" s="1"/>
  <c r="O115" i="28"/>
  <c r="O43" i="28" s="1"/>
  <c r="N111" i="28"/>
  <c r="N39" i="28" s="1"/>
  <c r="N112" i="28"/>
  <c r="N42" i="28" s="1"/>
  <c r="N113" i="28"/>
  <c r="N37" i="28" s="1"/>
  <c r="N114" i="28"/>
  <c r="N41" i="28" s="1"/>
  <c r="N115" i="28"/>
  <c r="N43" i="28" s="1"/>
  <c r="M111" i="28"/>
  <c r="M39" i="28" s="1"/>
  <c r="M112" i="28"/>
  <c r="M42" i="28" s="1"/>
  <c r="M113" i="28"/>
  <c r="M37" i="28" s="1"/>
  <c r="M114" i="28"/>
  <c r="M41" i="28" s="1"/>
  <c r="M115" i="28"/>
  <c r="M43" i="28" s="1"/>
  <c r="L111" i="28"/>
  <c r="L39" i="28" s="1"/>
  <c r="L112" i="28"/>
  <c r="L42" i="28" s="1"/>
  <c r="L113" i="28"/>
  <c r="L37" i="28" s="1"/>
  <c r="L114" i="28"/>
  <c r="L41" i="28" s="1"/>
  <c r="L115" i="28"/>
  <c r="L43" i="28" s="1"/>
  <c r="K111" i="28"/>
  <c r="K39" i="28" s="1"/>
  <c r="K112" i="28"/>
  <c r="K42" i="28" s="1"/>
  <c r="K113" i="28"/>
  <c r="K37" i="28" s="1"/>
  <c r="K114" i="28"/>
  <c r="K41" i="28" s="1"/>
  <c r="K115" i="28"/>
  <c r="K43" i="28" s="1"/>
  <c r="J111" i="28"/>
  <c r="J39" i="28" s="1"/>
  <c r="J112" i="28"/>
  <c r="J42" i="28" s="1"/>
  <c r="J113" i="28"/>
  <c r="J37" i="28" s="1"/>
  <c r="J114" i="28"/>
  <c r="J41" i="28" s="1"/>
  <c r="J115" i="28"/>
  <c r="J43" i="28" s="1"/>
  <c r="I111" i="28"/>
  <c r="I39" i="28" s="1"/>
  <c r="I112" i="28"/>
  <c r="I42" i="28" s="1"/>
  <c r="I113" i="28"/>
  <c r="I37" i="28" s="1"/>
  <c r="I114" i="28"/>
  <c r="I41" i="28" s="1"/>
  <c r="I115" i="28"/>
  <c r="I43" i="28" s="1"/>
  <c r="H111" i="28"/>
  <c r="H39" i="28" s="1"/>
  <c r="H112" i="28"/>
  <c r="H42" i="28" s="1"/>
  <c r="H113" i="28"/>
  <c r="H37" i="28" s="1"/>
  <c r="H114" i="28"/>
  <c r="H41" i="28" s="1"/>
  <c r="H115" i="28"/>
  <c r="H43" i="28" s="1"/>
  <c r="G111" i="28"/>
  <c r="G39" i="28" s="1"/>
  <c r="G112" i="28"/>
  <c r="G42" i="28" s="1"/>
  <c r="G113" i="28"/>
  <c r="G37" i="28" s="1"/>
  <c r="G114" i="28"/>
  <c r="G41" i="28" s="1"/>
  <c r="G115" i="28"/>
  <c r="G43" i="28" s="1"/>
  <c r="F111" i="28"/>
  <c r="F39" i="28" s="1"/>
  <c r="F112" i="28"/>
  <c r="F42" i="28" s="1"/>
  <c r="F113" i="28"/>
  <c r="F37" i="28" s="1"/>
  <c r="F114" i="28"/>
  <c r="F41" i="28" s="1"/>
  <c r="F115" i="28"/>
  <c r="F43" i="28" s="1"/>
  <c r="E111" i="28"/>
  <c r="E39" i="28" s="1"/>
  <c r="E112" i="28"/>
  <c r="E42" i="28" s="1"/>
  <c r="E113" i="28"/>
  <c r="E37" i="28" s="1"/>
  <c r="E114" i="28"/>
  <c r="E41" i="28" s="1"/>
  <c r="E115" i="28"/>
  <c r="E43" i="28" s="1"/>
  <c r="D111" i="28"/>
  <c r="D39" i="28" s="1"/>
  <c r="D112" i="28"/>
  <c r="D42" i="28" s="1"/>
  <c r="D113" i="28"/>
  <c r="D37" i="28" s="1"/>
  <c r="D114" i="28"/>
  <c r="D41" i="28" s="1"/>
  <c r="D115" i="28"/>
  <c r="D43" i="28" s="1"/>
  <c r="C111" i="28"/>
  <c r="C39" i="28" s="1"/>
  <c r="C112" i="28"/>
  <c r="C42" i="28" s="1"/>
  <c r="C113" i="28"/>
  <c r="C37" i="28" s="1"/>
  <c r="C114" i="28"/>
  <c r="C41" i="28" s="1"/>
  <c r="C115" i="28"/>
  <c r="C43" i="28" s="1"/>
  <c r="X107" i="28"/>
  <c r="X106" i="28"/>
  <c r="X105" i="28"/>
  <c r="P68" i="28"/>
  <c r="T121" i="29"/>
  <c r="T37" i="29" s="1"/>
  <c r="T122" i="29"/>
  <c r="T41" i="29" s="1"/>
  <c r="T43" i="29"/>
  <c r="T119" i="29"/>
  <c r="T39" i="29" s="1"/>
  <c r="W123" i="29"/>
  <c r="W43" i="29" s="1"/>
  <c r="V123" i="29"/>
  <c r="V43" i="29" s="1"/>
  <c r="U123" i="29"/>
  <c r="U43" i="29" s="1"/>
  <c r="S123" i="29"/>
  <c r="S43" i="29" s="1"/>
  <c r="R123" i="29"/>
  <c r="R43" i="29" s="1"/>
  <c r="Q123" i="29"/>
  <c r="Q43" i="29" s="1"/>
  <c r="P123" i="29"/>
  <c r="P43" i="29" s="1"/>
  <c r="O123" i="29"/>
  <c r="O43" i="29" s="1"/>
  <c r="N123" i="29"/>
  <c r="N43" i="29" s="1"/>
  <c r="M123" i="29"/>
  <c r="M43" i="29" s="1"/>
  <c r="L123" i="29"/>
  <c r="L43" i="29" s="1"/>
  <c r="K123" i="29"/>
  <c r="K43" i="29" s="1"/>
  <c r="J123" i="29"/>
  <c r="J43" i="29" s="1"/>
  <c r="I123" i="29"/>
  <c r="I43" i="29" s="1"/>
  <c r="H123" i="29"/>
  <c r="H43" i="29" s="1"/>
  <c r="G123" i="29"/>
  <c r="G43" i="29" s="1"/>
  <c r="F123" i="29"/>
  <c r="F43" i="29" s="1"/>
  <c r="E123" i="29"/>
  <c r="E43" i="29" s="1"/>
  <c r="D123" i="29"/>
  <c r="D43" i="29" s="1"/>
  <c r="C123" i="29"/>
  <c r="C43" i="29" s="1"/>
  <c r="W122" i="29"/>
  <c r="W41" i="29" s="1"/>
  <c r="V122" i="29"/>
  <c r="V41" i="29" s="1"/>
  <c r="U122" i="29"/>
  <c r="U41" i="29" s="1"/>
  <c r="S122" i="29"/>
  <c r="S41" i="29" s="1"/>
  <c r="R122" i="29"/>
  <c r="R41" i="29" s="1"/>
  <c r="Q122" i="29"/>
  <c r="Q41" i="29" s="1"/>
  <c r="P122" i="29"/>
  <c r="P41" i="29" s="1"/>
  <c r="O122" i="29"/>
  <c r="O41" i="29" s="1"/>
  <c r="N122" i="29"/>
  <c r="N41" i="29" s="1"/>
  <c r="M122" i="29"/>
  <c r="M41" i="29" s="1"/>
  <c r="L122" i="29"/>
  <c r="L41" i="29" s="1"/>
  <c r="K122" i="29"/>
  <c r="K41" i="29" s="1"/>
  <c r="J122" i="29"/>
  <c r="J41" i="29" s="1"/>
  <c r="I122" i="29"/>
  <c r="I41" i="29" s="1"/>
  <c r="H122" i="29"/>
  <c r="H41" i="29" s="1"/>
  <c r="G122" i="29"/>
  <c r="G41" i="29" s="1"/>
  <c r="F122" i="29"/>
  <c r="F41" i="29" s="1"/>
  <c r="E122" i="29"/>
  <c r="E41" i="29" s="1"/>
  <c r="D122" i="29"/>
  <c r="D41" i="29" s="1"/>
  <c r="C122" i="29"/>
  <c r="C41" i="29" s="1"/>
  <c r="W121" i="29"/>
  <c r="W37" i="29" s="1"/>
  <c r="V121" i="29"/>
  <c r="V37" i="29" s="1"/>
  <c r="U121" i="29"/>
  <c r="U37" i="29" s="1"/>
  <c r="S121" i="29"/>
  <c r="S37" i="29" s="1"/>
  <c r="R121" i="29"/>
  <c r="R37" i="29" s="1"/>
  <c r="Q121" i="29"/>
  <c r="Q37" i="29" s="1"/>
  <c r="P121" i="29"/>
  <c r="P37" i="29" s="1"/>
  <c r="O121" i="29"/>
  <c r="O37" i="29" s="1"/>
  <c r="N121" i="29"/>
  <c r="N37" i="29" s="1"/>
  <c r="M121" i="29"/>
  <c r="M37" i="29" s="1"/>
  <c r="L121" i="29"/>
  <c r="L37" i="29" s="1"/>
  <c r="K121" i="29"/>
  <c r="K37" i="29" s="1"/>
  <c r="J121" i="29"/>
  <c r="J37" i="29" s="1"/>
  <c r="I121" i="29"/>
  <c r="I37" i="29" s="1"/>
  <c r="H121" i="29"/>
  <c r="H37" i="29" s="1"/>
  <c r="G121" i="29"/>
  <c r="G37" i="29" s="1"/>
  <c r="F121" i="29"/>
  <c r="F37" i="29" s="1"/>
  <c r="E121" i="29"/>
  <c r="E37" i="29" s="1"/>
  <c r="D121" i="29"/>
  <c r="D37" i="29" s="1"/>
  <c r="C121" i="29"/>
  <c r="C37" i="29" s="1"/>
  <c r="W120" i="29"/>
  <c r="W42" i="29" s="1"/>
  <c r="V120" i="29"/>
  <c r="U120" i="29"/>
  <c r="S120" i="29"/>
  <c r="S42" i="29" s="1"/>
  <c r="R120" i="29"/>
  <c r="R42" i="29" s="1"/>
  <c r="Q120" i="29"/>
  <c r="Q42" i="29" s="1"/>
  <c r="P120" i="29"/>
  <c r="P42" i="29" s="1"/>
  <c r="O120" i="29"/>
  <c r="O42" i="29" s="1"/>
  <c r="N120" i="29"/>
  <c r="N42" i="29" s="1"/>
  <c r="M120" i="29"/>
  <c r="M42" i="29" s="1"/>
  <c r="L120" i="29"/>
  <c r="L42" i="29" s="1"/>
  <c r="K120" i="29"/>
  <c r="K42" i="29" s="1"/>
  <c r="J120" i="29"/>
  <c r="J42" i="29" s="1"/>
  <c r="I120" i="29"/>
  <c r="I42" i="29" s="1"/>
  <c r="H120" i="29"/>
  <c r="H42" i="29" s="1"/>
  <c r="G120" i="29"/>
  <c r="G42" i="29" s="1"/>
  <c r="F120" i="29"/>
  <c r="F42" i="29" s="1"/>
  <c r="E120" i="29"/>
  <c r="E42" i="29" s="1"/>
  <c r="D120" i="29"/>
  <c r="D42" i="29" s="1"/>
  <c r="C120" i="29"/>
  <c r="C42" i="29" s="1"/>
  <c r="W119" i="29"/>
  <c r="W39" i="29" s="1"/>
  <c r="V119" i="29"/>
  <c r="V39" i="29" s="1"/>
  <c r="U119" i="29"/>
  <c r="U39" i="29" s="1"/>
  <c r="S119" i="29"/>
  <c r="S39" i="29" s="1"/>
  <c r="R119" i="29"/>
  <c r="R39" i="29" s="1"/>
  <c r="Q119" i="29"/>
  <c r="Q39" i="29" s="1"/>
  <c r="P119" i="29"/>
  <c r="P39" i="29" s="1"/>
  <c r="O119" i="29"/>
  <c r="O39" i="29" s="1"/>
  <c r="N119" i="29"/>
  <c r="N39" i="29" s="1"/>
  <c r="M119" i="29"/>
  <c r="M39" i="29" s="1"/>
  <c r="L119" i="29"/>
  <c r="L39" i="29" s="1"/>
  <c r="K119" i="29"/>
  <c r="K39" i="29" s="1"/>
  <c r="J119" i="29"/>
  <c r="J39" i="29" s="1"/>
  <c r="I119" i="29"/>
  <c r="I39" i="29" s="1"/>
  <c r="H119" i="29"/>
  <c r="H39" i="29" s="1"/>
  <c r="G119" i="29"/>
  <c r="G39" i="29" s="1"/>
  <c r="F119" i="29"/>
  <c r="F39" i="29" s="1"/>
  <c r="E119" i="29"/>
  <c r="E39" i="29" s="1"/>
  <c r="D119" i="29"/>
  <c r="D39" i="29" s="1"/>
  <c r="C119" i="29"/>
  <c r="C39" i="29" s="1"/>
  <c r="Y84" i="29"/>
  <c r="P68" i="29"/>
  <c r="AA33" i="29"/>
  <c r="O30" i="29"/>
  <c r="N30" i="29"/>
  <c r="M30" i="29"/>
  <c r="K30" i="29"/>
  <c r="C30" i="29"/>
  <c r="S27" i="29"/>
  <c r="R27" i="29"/>
  <c r="K27" i="29"/>
  <c r="C27" i="29"/>
  <c r="U115" i="28"/>
  <c r="U43" i="28" s="1"/>
  <c r="T115" i="28"/>
  <c r="T43" i="28" s="1"/>
  <c r="S115" i="28"/>
  <c r="S43" i="28" s="1"/>
  <c r="U114" i="28"/>
  <c r="U41" i="28" s="1"/>
  <c r="T114" i="28"/>
  <c r="T41" i="28" s="1"/>
  <c r="S114" i="28"/>
  <c r="U113" i="28"/>
  <c r="U37" i="28" s="1"/>
  <c r="T113" i="28"/>
  <c r="T37" i="28" s="1"/>
  <c r="S113" i="28"/>
  <c r="U112" i="28"/>
  <c r="T112" i="28"/>
  <c r="S112" i="28"/>
  <c r="U111" i="28"/>
  <c r="U39" i="28" s="1"/>
  <c r="T111" i="28"/>
  <c r="T39" i="28" s="1"/>
  <c r="S111" i="28"/>
  <c r="S39" i="28" s="1"/>
  <c r="X104" i="28"/>
  <c r="X103" i="28"/>
  <c r="X102" i="28"/>
  <c r="X101" i="28"/>
  <c r="X100" i="28"/>
  <c r="X99" i="28"/>
  <c r="X98" i="28"/>
  <c r="X97" i="28"/>
  <c r="X96" i="28"/>
  <c r="X95" i="28"/>
  <c r="X94" i="28"/>
  <c r="X93" i="28"/>
  <c r="X92" i="28"/>
  <c r="X91" i="28"/>
  <c r="X90" i="28"/>
  <c r="X89" i="28"/>
  <c r="X88" i="28"/>
  <c r="X87" i="28"/>
  <c r="X86" i="28"/>
  <c r="X85" i="28"/>
  <c r="X84" i="28"/>
  <c r="M24" i="28"/>
  <c r="V113" i="27"/>
  <c r="V39" i="27" s="1"/>
  <c r="V114" i="27"/>
  <c r="V42" i="27" s="1"/>
  <c r="V115" i="27"/>
  <c r="V37" i="27" s="1"/>
  <c r="V116" i="27"/>
  <c r="V41" i="27" s="1"/>
  <c r="V117" i="27"/>
  <c r="V43" i="27" s="1"/>
  <c r="R113" i="27"/>
  <c r="R39" i="27" s="1"/>
  <c r="R114" i="27"/>
  <c r="R42" i="27" s="1"/>
  <c r="R115" i="27"/>
  <c r="R37" i="27" s="1"/>
  <c r="R116" i="27"/>
  <c r="R41" i="27" s="1"/>
  <c r="R117" i="27"/>
  <c r="R43" i="27" s="1"/>
  <c r="Q113" i="27"/>
  <c r="Q39" i="27" s="1"/>
  <c r="Q114" i="27"/>
  <c r="Q42" i="27" s="1"/>
  <c r="Q115" i="27"/>
  <c r="Q37" i="27" s="1"/>
  <c r="Q116" i="27"/>
  <c r="Q41" i="27" s="1"/>
  <c r="Q117" i="27"/>
  <c r="Q43" i="27" s="1"/>
  <c r="P113" i="27"/>
  <c r="P39" i="27" s="1"/>
  <c r="P114" i="27"/>
  <c r="P42" i="27" s="1"/>
  <c r="P115" i="27"/>
  <c r="P37" i="27" s="1"/>
  <c r="P116" i="27"/>
  <c r="P41" i="27" s="1"/>
  <c r="P117" i="27"/>
  <c r="P43" i="27" s="1"/>
  <c r="O113" i="27"/>
  <c r="O39" i="27" s="1"/>
  <c r="O114" i="27"/>
  <c r="O42" i="27" s="1"/>
  <c r="O115" i="27"/>
  <c r="O37" i="27" s="1"/>
  <c r="O116" i="27"/>
  <c r="O41" i="27" s="1"/>
  <c r="O117" i="27"/>
  <c r="O43" i="27" s="1"/>
  <c r="N113" i="27"/>
  <c r="N39" i="27" s="1"/>
  <c r="N114" i="27"/>
  <c r="N42" i="27" s="1"/>
  <c r="N115" i="27"/>
  <c r="N37" i="27" s="1"/>
  <c r="N116" i="27"/>
  <c r="N41" i="27" s="1"/>
  <c r="N117" i="27"/>
  <c r="N43" i="27" s="1"/>
  <c r="M113" i="27"/>
  <c r="M39" i="27" s="1"/>
  <c r="M114" i="27"/>
  <c r="M42" i="27" s="1"/>
  <c r="M115" i="27"/>
  <c r="M37" i="27" s="1"/>
  <c r="M116" i="27"/>
  <c r="M41" i="27" s="1"/>
  <c r="M117" i="27"/>
  <c r="M43" i="27" s="1"/>
  <c r="L113" i="27"/>
  <c r="L39" i="27" s="1"/>
  <c r="L114" i="27"/>
  <c r="L42" i="27" s="1"/>
  <c r="L115" i="27"/>
  <c r="L37" i="27" s="1"/>
  <c r="L116" i="27"/>
  <c r="L41" i="27" s="1"/>
  <c r="L117" i="27"/>
  <c r="L43" i="27" s="1"/>
  <c r="K113" i="27"/>
  <c r="K39" i="27" s="1"/>
  <c r="K114" i="27"/>
  <c r="K42" i="27" s="1"/>
  <c r="K115" i="27"/>
  <c r="K37" i="27" s="1"/>
  <c r="K116" i="27"/>
  <c r="K41" i="27" s="1"/>
  <c r="K117" i="27"/>
  <c r="K43" i="27" s="1"/>
  <c r="J113" i="27"/>
  <c r="J39" i="27" s="1"/>
  <c r="J114" i="27"/>
  <c r="J42" i="27" s="1"/>
  <c r="J115" i="27"/>
  <c r="J37" i="27" s="1"/>
  <c r="J116" i="27"/>
  <c r="J41" i="27" s="1"/>
  <c r="J117" i="27"/>
  <c r="J43" i="27" s="1"/>
  <c r="I113" i="27"/>
  <c r="I39" i="27" s="1"/>
  <c r="I114" i="27"/>
  <c r="I42" i="27" s="1"/>
  <c r="I115" i="27"/>
  <c r="I37" i="27" s="1"/>
  <c r="I116" i="27"/>
  <c r="I41" i="27" s="1"/>
  <c r="I117" i="27"/>
  <c r="I43" i="27" s="1"/>
  <c r="H113" i="27"/>
  <c r="H39" i="27" s="1"/>
  <c r="H114" i="27"/>
  <c r="H42" i="27" s="1"/>
  <c r="H115" i="27"/>
  <c r="H37" i="27" s="1"/>
  <c r="H116" i="27"/>
  <c r="H41" i="27" s="1"/>
  <c r="H117" i="27"/>
  <c r="H43" i="27" s="1"/>
  <c r="G113" i="27"/>
  <c r="G39" i="27" s="1"/>
  <c r="G114" i="27"/>
  <c r="G42" i="27" s="1"/>
  <c r="G115" i="27"/>
  <c r="G37" i="27" s="1"/>
  <c r="G116" i="27"/>
  <c r="G41" i="27" s="1"/>
  <c r="G117" i="27"/>
  <c r="G43" i="27" s="1"/>
  <c r="F113" i="27"/>
  <c r="F39" i="27" s="1"/>
  <c r="F114" i="27"/>
  <c r="F42" i="27" s="1"/>
  <c r="F115" i="27"/>
  <c r="F37" i="27" s="1"/>
  <c r="F116" i="27"/>
  <c r="F41" i="27" s="1"/>
  <c r="F117" i="27"/>
  <c r="F43" i="27" s="1"/>
  <c r="E113" i="27"/>
  <c r="E39" i="27" s="1"/>
  <c r="E114" i="27"/>
  <c r="E42" i="27" s="1"/>
  <c r="E115" i="27"/>
  <c r="E37" i="27" s="1"/>
  <c r="E116" i="27"/>
  <c r="E41" i="27" s="1"/>
  <c r="E117" i="27"/>
  <c r="E43" i="27" s="1"/>
  <c r="D113" i="27"/>
  <c r="D39" i="27" s="1"/>
  <c r="D114" i="27"/>
  <c r="D42" i="27" s="1"/>
  <c r="D115" i="27"/>
  <c r="D37" i="27" s="1"/>
  <c r="D116" i="27"/>
  <c r="D41" i="27" s="1"/>
  <c r="D117" i="27"/>
  <c r="D43" i="27" s="1"/>
  <c r="C113" i="27"/>
  <c r="C39" i="27" s="1"/>
  <c r="C114" i="27"/>
  <c r="C42" i="27" s="1"/>
  <c r="C115" i="27"/>
  <c r="C37" i="27" s="1"/>
  <c r="C116" i="27"/>
  <c r="C41" i="27" s="1"/>
  <c r="C117" i="27"/>
  <c r="C43" i="27" s="1"/>
  <c r="U117" i="27"/>
  <c r="U43" i="27" s="1"/>
  <c r="T117" i="27"/>
  <c r="T43" i="27" s="1"/>
  <c r="S117" i="27"/>
  <c r="S43" i="27" s="1"/>
  <c r="U116" i="27"/>
  <c r="U41" i="27" s="1"/>
  <c r="T116" i="27"/>
  <c r="T41" i="27" s="1"/>
  <c r="S116" i="27"/>
  <c r="U115" i="27"/>
  <c r="U37" i="27" s="1"/>
  <c r="T115" i="27"/>
  <c r="T37" i="27" s="1"/>
  <c r="S115" i="27"/>
  <c r="U114" i="27"/>
  <c r="T114" i="27"/>
  <c r="S114" i="27"/>
  <c r="U113" i="27"/>
  <c r="U39" i="27" s="1"/>
  <c r="T113" i="27"/>
  <c r="T39" i="27" s="1"/>
  <c r="S113" i="27"/>
  <c r="S39" i="27" s="1"/>
  <c r="P68" i="27"/>
  <c r="M24" i="27"/>
  <c r="V104" i="26"/>
  <c r="V43" i="26" s="1"/>
  <c r="U104" i="26"/>
  <c r="U43" i="26" s="1"/>
  <c r="T104" i="26"/>
  <c r="T43" i="26" s="1"/>
  <c r="S104" i="26"/>
  <c r="S43" i="26" s="1"/>
  <c r="R104" i="26"/>
  <c r="R43" i="26" s="1"/>
  <c r="Q104" i="26"/>
  <c r="Q43" i="26" s="1"/>
  <c r="P104" i="26"/>
  <c r="P43" i="26" s="1"/>
  <c r="O104" i="26"/>
  <c r="O43" i="26" s="1"/>
  <c r="N104" i="26"/>
  <c r="N43" i="26" s="1"/>
  <c r="M104" i="26"/>
  <c r="M43" i="26" s="1"/>
  <c r="L104" i="26"/>
  <c r="L43" i="26" s="1"/>
  <c r="K104" i="26"/>
  <c r="K43" i="26" s="1"/>
  <c r="J104" i="26"/>
  <c r="J43" i="26" s="1"/>
  <c r="I104" i="26"/>
  <c r="I43" i="26" s="1"/>
  <c r="H104" i="26"/>
  <c r="H43" i="26" s="1"/>
  <c r="G104" i="26"/>
  <c r="G43" i="26" s="1"/>
  <c r="F104" i="26"/>
  <c r="F43" i="26" s="1"/>
  <c r="E104" i="26"/>
  <c r="E43" i="26" s="1"/>
  <c r="D104" i="26"/>
  <c r="D43" i="26" s="1"/>
  <c r="C104" i="26"/>
  <c r="C43" i="26" s="1"/>
  <c r="V103" i="26"/>
  <c r="V41" i="26" s="1"/>
  <c r="U103" i="26"/>
  <c r="U41" i="26" s="1"/>
  <c r="T103" i="26"/>
  <c r="T41" i="26" s="1"/>
  <c r="S103" i="26"/>
  <c r="S41" i="26" s="1"/>
  <c r="R103" i="26"/>
  <c r="R41" i="26" s="1"/>
  <c r="Q103" i="26"/>
  <c r="Q41" i="26" s="1"/>
  <c r="P103" i="26"/>
  <c r="P41" i="26" s="1"/>
  <c r="O103" i="26"/>
  <c r="O41" i="26" s="1"/>
  <c r="N103" i="26"/>
  <c r="N41" i="26" s="1"/>
  <c r="M103" i="26"/>
  <c r="M41" i="26" s="1"/>
  <c r="L103" i="26"/>
  <c r="L41" i="26" s="1"/>
  <c r="K103" i="26"/>
  <c r="K41" i="26" s="1"/>
  <c r="J103" i="26"/>
  <c r="J41" i="26" s="1"/>
  <c r="I103" i="26"/>
  <c r="I41" i="26" s="1"/>
  <c r="H103" i="26"/>
  <c r="H41" i="26" s="1"/>
  <c r="G103" i="26"/>
  <c r="G41" i="26" s="1"/>
  <c r="F103" i="26"/>
  <c r="F41" i="26" s="1"/>
  <c r="E103" i="26"/>
  <c r="E41" i="26" s="1"/>
  <c r="D103" i="26"/>
  <c r="D41" i="26" s="1"/>
  <c r="C103" i="26"/>
  <c r="C41" i="26" s="1"/>
  <c r="V102" i="26"/>
  <c r="V37" i="26" s="1"/>
  <c r="U102" i="26"/>
  <c r="U37" i="26" s="1"/>
  <c r="T102" i="26"/>
  <c r="T37" i="26" s="1"/>
  <c r="S102" i="26"/>
  <c r="S37" i="26" s="1"/>
  <c r="R102" i="26"/>
  <c r="R37" i="26" s="1"/>
  <c r="Q102" i="26"/>
  <c r="Q37" i="26" s="1"/>
  <c r="P102" i="26"/>
  <c r="P37" i="26" s="1"/>
  <c r="O102" i="26"/>
  <c r="O37" i="26" s="1"/>
  <c r="N102" i="26"/>
  <c r="N37" i="26" s="1"/>
  <c r="M102" i="26"/>
  <c r="M37" i="26" s="1"/>
  <c r="L102" i="26"/>
  <c r="L37" i="26" s="1"/>
  <c r="K102" i="26"/>
  <c r="K37" i="26" s="1"/>
  <c r="J102" i="26"/>
  <c r="J37" i="26" s="1"/>
  <c r="I102" i="26"/>
  <c r="I37" i="26" s="1"/>
  <c r="H102" i="26"/>
  <c r="H37" i="26" s="1"/>
  <c r="G102" i="26"/>
  <c r="G37" i="26" s="1"/>
  <c r="F102" i="26"/>
  <c r="F37" i="26" s="1"/>
  <c r="E102" i="26"/>
  <c r="E37" i="26" s="1"/>
  <c r="D102" i="26"/>
  <c r="D37" i="26" s="1"/>
  <c r="C102" i="26"/>
  <c r="C37" i="26" s="1"/>
  <c r="V101" i="26"/>
  <c r="V42" i="26" s="1"/>
  <c r="U101" i="26"/>
  <c r="T101" i="26"/>
  <c r="S101" i="26"/>
  <c r="S42" i="26" s="1"/>
  <c r="R101" i="26"/>
  <c r="R42" i="26" s="1"/>
  <c r="Q101" i="26"/>
  <c r="Q42" i="26" s="1"/>
  <c r="P101" i="26"/>
  <c r="P42" i="26" s="1"/>
  <c r="O101" i="26"/>
  <c r="O42" i="26" s="1"/>
  <c r="N101" i="26"/>
  <c r="N42" i="26" s="1"/>
  <c r="M101" i="26"/>
  <c r="M42" i="26" s="1"/>
  <c r="L101" i="26"/>
  <c r="L42" i="26" s="1"/>
  <c r="K101" i="26"/>
  <c r="K42" i="26" s="1"/>
  <c r="J101" i="26"/>
  <c r="J42" i="26" s="1"/>
  <c r="I101" i="26"/>
  <c r="I42" i="26" s="1"/>
  <c r="H101" i="26"/>
  <c r="H42" i="26" s="1"/>
  <c r="G101" i="26"/>
  <c r="G42" i="26" s="1"/>
  <c r="F101" i="26"/>
  <c r="F42" i="26" s="1"/>
  <c r="E101" i="26"/>
  <c r="E42" i="26" s="1"/>
  <c r="D101" i="26"/>
  <c r="D42" i="26" s="1"/>
  <c r="C101" i="26"/>
  <c r="C42" i="26" s="1"/>
  <c r="V100" i="26"/>
  <c r="V39" i="26" s="1"/>
  <c r="U100" i="26"/>
  <c r="U39" i="26" s="1"/>
  <c r="T100" i="26"/>
  <c r="T39" i="26" s="1"/>
  <c r="S100" i="26"/>
  <c r="S39" i="26" s="1"/>
  <c r="R100" i="26"/>
  <c r="R39" i="26" s="1"/>
  <c r="Q100" i="26"/>
  <c r="Q39" i="26" s="1"/>
  <c r="P100" i="26"/>
  <c r="P39" i="26" s="1"/>
  <c r="O100" i="26"/>
  <c r="O39" i="26" s="1"/>
  <c r="N100" i="26"/>
  <c r="N39" i="26" s="1"/>
  <c r="M100" i="26"/>
  <c r="M39" i="26" s="1"/>
  <c r="L100" i="26"/>
  <c r="L39" i="26" s="1"/>
  <c r="K100" i="26"/>
  <c r="K39" i="26" s="1"/>
  <c r="J100" i="26"/>
  <c r="J39" i="26" s="1"/>
  <c r="I100" i="26"/>
  <c r="I39" i="26" s="1"/>
  <c r="H100" i="26"/>
  <c r="H39" i="26" s="1"/>
  <c r="G100" i="26"/>
  <c r="G39" i="26" s="1"/>
  <c r="F100" i="26"/>
  <c r="F39" i="26" s="1"/>
  <c r="E100" i="26"/>
  <c r="E39" i="26" s="1"/>
  <c r="D100" i="26"/>
  <c r="D39" i="26" s="1"/>
  <c r="C100" i="26"/>
  <c r="C39" i="26" s="1"/>
  <c r="P68" i="26"/>
  <c r="Z33" i="26"/>
  <c r="O30" i="26"/>
  <c r="N30" i="26"/>
  <c r="M30" i="26"/>
  <c r="K30" i="26"/>
  <c r="C30" i="26"/>
  <c r="S27" i="26"/>
  <c r="R27" i="26"/>
  <c r="K27" i="26"/>
  <c r="C27" i="26"/>
  <c r="F100" i="25"/>
  <c r="F42" i="25" s="1"/>
  <c r="F99" i="25"/>
  <c r="F39" i="25" s="1"/>
  <c r="F101" i="25"/>
  <c r="F37" i="25" s="1"/>
  <c r="P68" i="25"/>
  <c r="V103" i="25"/>
  <c r="V43" i="25" s="1"/>
  <c r="U103" i="25"/>
  <c r="U43" i="25" s="1"/>
  <c r="T103" i="25"/>
  <c r="T43" i="25" s="1"/>
  <c r="S103" i="25"/>
  <c r="S43" i="25" s="1"/>
  <c r="R103" i="25"/>
  <c r="R43" i="25" s="1"/>
  <c r="Q103" i="25"/>
  <c r="Q43" i="25" s="1"/>
  <c r="P103" i="25"/>
  <c r="P43" i="25" s="1"/>
  <c r="O103" i="25"/>
  <c r="O43" i="25" s="1"/>
  <c r="N103" i="25"/>
  <c r="N43" i="25" s="1"/>
  <c r="M103" i="25"/>
  <c r="M43" i="25" s="1"/>
  <c r="L103" i="25"/>
  <c r="L43" i="25" s="1"/>
  <c r="K103" i="25"/>
  <c r="K43" i="25" s="1"/>
  <c r="J103" i="25"/>
  <c r="J43" i="25" s="1"/>
  <c r="I103" i="25"/>
  <c r="I43" i="25" s="1"/>
  <c r="H103" i="25"/>
  <c r="H43" i="25" s="1"/>
  <c r="G103" i="25"/>
  <c r="G43" i="25" s="1"/>
  <c r="F103" i="25"/>
  <c r="F43" i="25" s="1"/>
  <c r="E103" i="25"/>
  <c r="E43" i="25" s="1"/>
  <c r="D103" i="25"/>
  <c r="D43" i="25" s="1"/>
  <c r="C103" i="25"/>
  <c r="C43" i="25" s="1"/>
  <c r="V102" i="25"/>
  <c r="V41" i="25" s="1"/>
  <c r="U102" i="25"/>
  <c r="U41" i="25" s="1"/>
  <c r="T102" i="25"/>
  <c r="T41" i="25" s="1"/>
  <c r="S102" i="25"/>
  <c r="S41" i="25" s="1"/>
  <c r="R102" i="25"/>
  <c r="R41" i="25" s="1"/>
  <c r="Q102" i="25"/>
  <c r="Q41" i="25" s="1"/>
  <c r="P102" i="25"/>
  <c r="P41" i="25" s="1"/>
  <c r="O102" i="25"/>
  <c r="O41" i="25" s="1"/>
  <c r="N102" i="25"/>
  <c r="N41" i="25" s="1"/>
  <c r="M102" i="25"/>
  <c r="M41" i="25" s="1"/>
  <c r="L102" i="25"/>
  <c r="L41" i="25" s="1"/>
  <c r="K102" i="25"/>
  <c r="K41" i="25" s="1"/>
  <c r="J102" i="25"/>
  <c r="J41" i="25" s="1"/>
  <c r="I102" i="25"/>
  <c r="I41" i="25" s="1"/>
  <c r="H102" i="25"/>
  <c r="H41" i="25" s="1"/>
  <c r="G102" i="25"/>
  <c r="G41" i="25" s="1"/>
  <c r="F102" i="25"/>
  <c r="F41" i="25" s="1"/>
  <c r="E102" i="25"/>
  <c r="E41" i="25" s="1"/>
  <c r="D102" i="25"/>
  <c r="D41" i="25" s="1"/>
  <c r="C102" i="25"/>
  <c r="C41" i="25" s="1"/>
  <c r="V101" i="25"/>
  <c r="V37" i="25" s="1"/>
  <c r="U101" i="25"/>
  <c r="U37" i="25" s="1"/>
  <c r="T101" i="25"/>
  <c r="T37" i="25" s="1"/>
  <c r="S101" i="25"/>
  <c r="S37" i="25" s="1"/>
  <c r="R101" i="25"/>
  <c r="R37" i="25" s="1"/>
  <c r="Q101" i="25"/>
  <c r="Q37" i="25" s="1"/>
  <c r="P101" i="25"/>
  <c r="P37" i="25" s="1"/>
  <c r="O101" i="25"/>
  <c r="O37" i="25" s="1"/>
  <c r="N101" i="25"/>
  <c r="N37" i="25" s="1"/>
  <c r="M101" i="25"/>
  <c r="M37" i="25" s="1"/>
  <c r="L101" i="25"/>
  <c r="L37" i="25" s="1"/>
  <c r="K101" i="25"/>
  <c r="K37" i="25" s="1"/>
  <c r="J101" i="25"/>
  <c r="J37" i="25" s="1"/>
  <c r="I101" i="25"/>
  <c r="I37" i="25" s="1"/>
  <c r="H101" i="25"/>
  <c r="H37" i="25" s="1"/>
  <c r="G101" i="25"/>
  <c r="G37" i="25" s="1"/>
  <c r="E101" i="25"/>
  <c r="E37" i="25" s="1"/>
  <c r="D101" i="25"/>
  <c r="D37" i="25" s="1"/>
  <c r="C101" i="25"/>
  <c r="C37" i="25" s="1"/>
  <c r="V100" i="25"/>
  <c r="V42" i="25" s="1"/>
  <c r="U100" i="25"/>
  <c r="T100" i="25"/>
  <c r="S100" i="25"/>
  <c r="S42" i="25" s="1"/>
  <c r="R100" i="25"/>
  <c r="R42" i="25" s="1"/>
  <c r="Q100" i="25"/>
  <c r="Q42" i="25" s="1"/>
  <c r="P100" i="25"/>
  <c r="P42" i="25" s="1"/>
  <c r="O100" i="25"/>
  <c r="O42" i="25" s="1"/>
  <c r="N100" i="25"/>
  <c r="N42" i="25" s="1"/>
  <c r="M100" i="25"/>
  <c r="M42" i="25" s="1"/>
  <c r="L100" i="25"/>
  <c r="L42" i="25" s="1"/>
  <c r="K100" i="25"/>
  <c r="K42" i="25" s="1"/>
  <c r="J100" i="25"/>
  <c r="J42" i="25" s="1"/>
  <c r="I100" i="25"/>
  <c r="I42" i="25" s="1"/>
  <c r="H100" i="25"/>
  <c r="H42" i="25" s="1"/>
  <c r="G100" i="25"/>
  <c r="G42" i="25" s="1"/>
  <c r="E100" i="25"/>
  <c r="E42" i="25" s="1"/>
  <c r="D100" i="25"/>
  <c r="D42" i="25" s="1"/>
  <c r="C100" i="25"/>
  <c r="C42" i="25" s="1"/>
  <c r="V99" i="25"/>
  <c r="V39" i="25" s="1"/>
  <c r="U99" i="25"/>
  <c r="U39" i="25" s="1"/>
  <c r="T99" i="25"/>
  <c r="T39" i="25" s="1"/>
  <c r="S99" i="25"/>
  <c r="S39" i="25" s="1"/>
  <c r="R99" i="25"/>
  <c r="R39" i="25" s="1"/>
  <c r="Q99" i="25"/>
  <c r="Q39" i="25" s="1"/>
  <c r="P99" i="25"/>
  <c r="P39" i="25" s="1"/>
  <c r="O99" i="25"/>
  <c r="O39" i="25" s="1"/>
  <c r="N99" i="25"/>
  <c r="N39" i="25" s="1"/>
  <c r="M99" i="25"/>
  <c r="M39" i="25" s="1"/>
  <c r="L99" i="25"/>
  <c r="L39" i="25" s="1"/>
  <c r="K99" i="25"/>
  <c r="K39" i="25" s="1"/>
  <c r="J99" i="25"/>
  <c r="J39" i="25" s="1"/>
  <c r="I99" i="25"/>
  <c r="I39" i="25" s="1"/>
  <c r="H99" i="25"/>
  <c r="H39" i="25" s="1"/>
  <c r="G99" i="25"/>
  <c r="G39" i="25" s="1"/>
  <c r="E99" i="25"/>
  <c r="E39" i="25" s="1"/>
  <c r="D99" i="25"/>
  <c r="D39" i="25" s="1"/>
  <c r="C99" i="25"/>
  <c r="C39" i="25" s="1"/>
  <c r="Z33" i="25"/>
  <c r="O30" i="25"/>
  <c r="N30" i="25"/>
  <c r="M30" i="25"/>
  <c r="K30" i="25"/>
  <c r="C30" i="25"/>
  <c r="S27" i="25"/>
  <c r="R27" i="25"/>
  <c r="K27" i="25"/>
  <c r="C27" i="25"/>
  <c r="V114" i="23"/>
  <c r="V43" i="23" s="1"/>
  <c r="U114" i="23"/>
  <c r="U43" i="23" s="1"/>
  <c r="T114" i="23"/>
  <c r="T43" i="23" s="1"/>
  <c r="S114" i="23"/>
  <c r="S43" i="23" s="1"/>
  <c r="R114" i="23"/>
  <c r="R43" i="23" s="1"/>
  <c r="Q114" i="23"/>
  <c r="Q43" i="23" s="1"/>
  <c r="P114" i="23"/>
  <c r="P43" i="23" s="1"/>
  <c r="O114" i="23"/>
  <c r="O43" i="23" s="1"/>
  <c r="N114" i="23"/>
  <c r="N43" i="23" s="1"/>
  <c r="M114" i="23"/>
  <c r="M43" i="23" s="1"/>
  <c r="L114" i="23"/>
  <c r="L43" i="23" s="1"/>
  <c r="K114" i="23"/>
  <c r="K43" i="23" s="1"/>
  <c r="J114" i="23"/>
  <c r="J43" i="23" s="1"/>
  <c r="I114" i="23"/>
  <c r="I43" i="23" s="1"/>
  <c r="H114" i="23"/>
  <c r="H43" i="23" s="1"/>
  <c r="G114" i="23"/>
  <c r="G43" i="23" s="1"/>
  <c r="F114" i="23"/>
  <c r="F43" i="23" s="1"/>
  <c r="E114" i="23"/>
  <c r="E43" i="23" s="1"/>
  <c r="D114" i="23"/>
  <c r="D43" i="23" s="1"/>
  <c r="C114" i="23"/>
  <c r="C43" i="23" s="1"/>
  <c r="V113" i="23"/>
  <c r="V41" i="23" s="1"/>
  <c r="U113" i="23"/>
  <c r="U41" i="23" s="1"/>
  <c r="T113" i="23"/>
  <c r="T41" i="23" s="1"/>
  <c r="S113" i="23"/>
  <c r="R113" i="23"/>
  <c r="R41" i="23" s="1"/>
  <c r="Q113" i="23"/>
  <c r="Q41" i="23" s="1"/>
  <c r="P113" i="23"/>
  <c r="P41" i="23" s="1"/>
  <c r="O113" i="23"/>
  <c r="O41" i="23" s="1"/>
  <c r="N113" i="23"/>
  <c r="N41" i="23" s="1"/>
  <c r="M113" i="23"/>
  <c r="M41" i="23" s="1"/>
  <c r="L113" i="23"/>
  <c r="L41" i="23" s="1"/>
  <c r="K113" i="23"/>
  <c r="K41" i="23" s="1"/>
  <c r="J113" i="23"/>
  <c r="J41" i="23" s="1"/>
  <c r="I113" i="23"/>
  <c r="I41" i="23" s="1"/>
  <c r="H113" i="23"/>
  <c r="H41" i="23" s="1"/>
  <c r="G113" i="23"/>
  <c r="G41" i="23" s="1"/>
  <c r="F113" i="23"/>
  <c r="F41" i="23" s="1"/>
  <c r="E113" i="23"/>
  <c r="E41" i="23" s="1"/>
  <c r="D113" i="23"/>
  <c r="D41" i="23" s="1"/>
  <c r="C113" i="23"/>
  <c r="C41" i="23" s="1"/>
  <c r="V112" i="23"/>
  <c r="V37" i="23" s="1"/>
  <c r="U112" i="23"/>
  <c r="U37" i="23" s="1"/>
  <c r="T112" i="23"/>
  <c r="T37" i="23" s="1"/>
  <c r="S112" i="23"/>
  <c r="R112" i="23"/>
  <c r="R37" i="23" s="1"/>
  <c r="Q112" i="23"/>
  <c r="Q37" i="23" s="1"/>
  <c r="P112" i="23"/>
  <c r="P37" i="23" s="1"/>
  <c r="O112" i="23"/>
  <c r="O37" i="23" s="1"/>
  <c r="N112" i="23"/>
  <c r="N37" i="23" s="1"/>
  <c r="M112" i="23"/>
  <c r="M37" i="23" s="1"/>
  <c r="L112" i="23"/>
  <c r="L37" i="23" s="1"/>
  <c r="K112" i="23"/>
  <c r="K37" i="23" s="1"/>
  <c r="J112" i="23"/>
  <c r="J37" i="23" s="1"/>
  <c r="I112" i="23"/>
  <c r="I37" i="23" s="1"/>
  <c r="H112" i="23"/>
  <c r="H37" i="23" s="1"/>
  <c r="G112" i="23"/>
  <c r="G37" i="23" s="1"/>
  <c r="F112" i="23"/>
  <c r="F37" i="23" s="1"/>
  <c r="E112" i="23"/>
  <c r="E37" i="23" s="1"/>
  <c r="D112" i="23"/>
  <c r="D37" i="23" s="1"/>
  <c r="C112" i="23"/>
  <c r="C37" i="23" s="1"/>
  <c r="V111" i="23"/>
  <c r="V42" i="23" s="1"/>
  <c r="U111" i="23"/>
  <c r="T111" i="23"/>
  <c r="S111" i="23"/>
  <c r="R111" i="23"/>
  <c r="R42" i="23" s="1"/>
  <c r="Q111" i="23"/>
  <c r="Q42" i="23" s="1"/>
  <c r="P111" i="23"/>
  <c r="P42" i="23" s="1"/>
  <c r="O111" i="23"/>
  <c r="O42" i="23" s="1"/>
  <c r="N111" i="23"/>
  <c r="N42" i="23" s="1"/>
  <c r="M111" i="23"/>
  <c r="M42" i="23" s="1"/>
  <c r="L111" i="23"/>
  <c r="L42" i="23" s="1"/>
  <c r="K111" i="23"/>
  <c r="K42" i="23" s="1"/>
  <c r="J111" i="23"/>
  <c r="J42" i="23" s="1"/>
  <c r="I111" i="23"/>
  <c r="I42" i="23" s="1"/>
  <c r="H111" i="23"/>
  <c r="H42" i="23" s="1"/>
  <c r="G111" i="23"/>
  <c r="G42" i="23" s="1"/>
  <c r="F111" i="23"/>
  <c r="F42" i="23" s="1"/>
  <c r="E111" i="23"/>
  <c r="E42" i="23" s="1"/>
  <c r="D111" i="23"/>
  <c r="D42" i="23" s="1"/>
  <c r="C111" i="23"/>
  <c r="C42" i="23" s="1"/>
  <c r="V110" i="23"/>
  <c r="V39" i="23" s="1"/>
  <c r="U110" i="23"/>
  <c r="U39" i="23" s="1"/>
  <c r="T110" i="23"/>
  <c r="T39" i="23" s="1"/>
  <c r="S110" i="23"/>
  <c r="S39" i="23" s="1"/>
  <c r="R110" i="23"/>
  <c r="R39" i="23" s="1"/>
  <c r="Q110" i="23"/>
  <c r="Q39" i="23" s="1"/>
  <c r="P110" i="23"/>
  <c r="P39" i="23" s="1"/>
  <c r="O110" i="23"/>
  <c r="O39" i="23" s="1"/>
  <c r="N110" i="23"/>
  <c r="N39" i="23" s="1"/>
  <c r="M110" i="23"/>
  <c r="M39" i="23" s="1"/>
  <c r="L110" i="23"/>
  <c r="L39" i="23" s="1"/>
  <c r="K110" i="23"/>
  <c r="K39" i="23" s="1"/>
  <c r="J110" i="23"/>
  <c r="J39" i="23" s="1"/>
  <c r="I110" i="23"/>
  <c r="I39" i="23" s="1"/>
  <c r="H110" i="23"/>
  <c r="H39" i="23" s="1"/>
  <c r="G110" i="23"/>
  <c r="G39" i="23" s="1"/>
  <c r="F110" i="23"/>
  <c r="F39" i="23" s="1"/>
  <c r="E110" i="23"/>
  <c r="E39" i="23" s="1"/>
  <c r="D110" i="23"/>
  <c r="D39" i="23" s="1"/>
  <c r="C110" i="23"/>
  <c r="C39" i="23" s="1"/>
  <c r="P68" i="23"/>
  <c r="M24" i="23"/>
  <c r="V97" i="22"/>
  <c r="V39" i="22" s="1"/>
  <c r="V98" i="22"/>
  <c r="V42" i="22" s="1"/>
  <c r="V99" i="22"/>
  <c r="V37" i="22" s="1"/>
  <c r="V100" i="22"/>
  <c r="V41" i="22" s="1"/>
  <c r="V101" i="22"/>
  <c r="V43" i="22" s="1"/>
  <c r="R97" i="22"/>
  <c r="R39" i="22" s="1"/>
  <c r="R98" i="22"/>
  <c r="R42" i="22" s="1"/>
  <c r="R99" i="22"/>
  <c r="R37" i="22" s="1"/>
  <c r="R100" i="22"/>
  <c r="R41" i="22" s="1"/>
  <c r="R101" i="22"/>
  <c r="R43" i="22" s="1"/>
  <c r="Q97" i="22"/>
  <c r="Q39" i="22" s="1"/>
  <c r="Q98" i="22"/>
  <c r="Q42" i="22" s="1"/>
  <c r="Q99" i="22"/>
  <c r="Q37" i="22" s="1"/>
  <c r="Q100" i="22"/>
  <c r="Q41" i="22" s="1"/>
  <c r="Q101" i="22"/>
  <c r="Q43" i="22" s="1"/>
  <c r="P97" i="22"/>
  <c r="P39" i="22" s="1"/>
  <c r="P98" i="22"/>
  <c r="P42" i="22" s="1"/>
  <c r="P99" i="22"/>
  <c r="P37" i="22" s="1"/>
  <c r="P100" i="22"/>
  <c r="P41" i="22" s="1"/>
  <c r="P101" i="22"/>
  <c r="P43" i="22" s="1"/>
  <c r="O97" i="22"/>
  <c r="O39" i="22" s="1"/>
  <c r="O98" i="22"/>
  <c r="O42" i="22" s="1"/>
  <c r="O99" i="22"/>
  <c r="O37" i="22" s="1"/>
  <c r="O100" i="22"/>
  <c r="O41" i="22" s="1"/>
  <c r="O101" i="22"/>
  <c r="O43" i="22" s="1"/>
  <c r="N97" i="22"/>
  <c r="N39" i="22" s="1"/>
  <c r="N98" i="22"/>
  <c r="N42" i="22" s="1"/>
  <c r="N99" i="22"/>
  <c r="N37" i="22" s="1"/>
  <c r="N100" i="22"/>
  <c r="N41" i="22" s="1"/>
  <c r="N101" i="22"/>
  <c r="N43" i="22" s="1"/>
  <c r="M97" i="22"/>
  <c r="M39" i="22" s="1"/>
  <c r="M98" i="22"/>
  <c r="M42" i="22" s="1"/>
  <c r="M99" i="22"/>
  <c r="M37" i="22" s="1"/>
  <c r="M100" i="22"/>
  <c r="M41" i="22" s="1"/>
  <c r="M101" i="22"/>
  <c r="M43" i="22" s="1"/>
  <c r="L97" i="22"/>
  <c r="L39" i="22" s="1"/>
  <c r="L98" i="22"/>
  <c r="L42" i="22" s="1"/>
  <c r="L99" i="22"/>
  <c r="L37" i="22" s="1"/>
  <c r="L100" i="22"/>
  <c r="L41" i="22" s="1"/>
  <c r="L101" i="22"/>
  <c r="L43" i="22" s="1"/>
  <c r="K97" i="22"/>
  <c r="K39" i="22" s="1"/>
  <c r="K98" i="22"/>
  <c r="K42" i="22" s="1"/>
  <c r="K99" i="22"/>
  <c r="K37" i="22" s="1"/>
  <c r="K100" i="22"/>
  <c r="K41" i="22" s="1"/>
  <c r="K101" i="22"/>
  <c r="K43" i="22" s="1"/>
  <c r="J97" i="22"/>
  <c r="J39" i="22" s="1"/>
  <c r="J98" i="22"/>
  <c r="J42" i="22" s="1"/>
  <c r="J99" i="22"/>
  <c r="J37" i="22" s="1"/>
  <c r="J100" i="22"/>
  <c r="J41" i="22" s="1"/>
  <c r="J101" i="22"/>
  <c r="J43" i="22" s="1"/>
  <c r="I97" i="22"/>
  <c r="I39" i="22" s="1"/>
  <c r="I98" i="22"/>
  <c r="I42" i="22" s="1"/>
  <c r="I99" i="22"/>
  <c r="I37" i="22" s="1"/>
  <c r="I100" i="22"/>
  <c r="I41" i="22" s="1"/>
  <c r="I101" i="22"/>
  <c r="I43" i="22" s="1"/>
  <c r="H97" i="22"/>
  <c r="H39" i="22" s="1"/>
  <c r="H98" i="22"/>
  <c r="H42" i="22" s="1"/>
  <c r="H99" i="22"/>
  <c r="H37" i="22" s="1"/>
  <c r="H100" i="22"/>
  <c r="H41" i="22" s="1"/>
  <c r="H101" i="22"/>
  <c r="H43" i="22" s="1"/>
  <c r="G97" i="22"/>
  <c r="G39" i="22" s="1"/>
  <c r="G98" i="22"/>
  <c r="G42" i="22" s="1"/>
  <c r="G99" i="22"/>
  <c r="G37" i="22" s="1"/>
  <c r="G100" i="22"/>
  <c r="G41" i="22" s="1"/>
  <c r="G101" i="22"/>
  <c r="G43" i="22" s="1"/>
  <c r="F97" i="22"/>
  <c r="F39" i="22" s="1"/>
  <c r="F98" i="22"/>
  <c r="F42" i="22" s="1"/>
  <c r="F99" i="22"/>
  <c r="F37" i="22" s="1"/>
  <c r="F100" i="22"/>
  <c r="F41" i="22" s="1"/>
  <c r="F101" i="22"/>
  <c r="F43" i="22" s="1"/>
  <c r="E97" i="22"/>
  <c r="E39" i="22" s="1"/>
  <c r="E98" i="22"/>
  <c r="E42" i="22" s="1"/>
  <c r="E99" i="22"/>
  <c r="E37" i="22" s="1"/>
  <c r="E100" i="22"/>
  <c r="E41" i="22" s="1"/>
  <c r="E101" i="22"/>
  <c r="E43" i="22" s="1"/>
  <c r="D97" i="22"/>
  <c r="D39" i="22" s="1"/>
  <c r="D98" i="22"/>
  <c r="D42" i="22" s="1"/>
  <c r="D99" i="22"/>
  <c r="D37" i="22" s="1"/>
  <c r="D100" i="22"/>
  <c r="D41" i="22" s="1"/>
  <c r="D101" i="22"/>
  <c r="D43" i="22" s="1"/>
  <c r="C97" i="22"/>
  <c r="C39" i="22" s="1"/>
  <c r="C98" i="22"/>
  <c r="C42" i="22" s="1"/>
  <c r="C99" i="22"/>
  <c r="C37" i="22" s="1"/>
  <c r="C100" i="22"/>
  <c r="C41" i="22" s="1"/>
  <c r="C101" i="22"/>
  <c r="C43" i="22" s="1"/>
  <c r="P68" i="22"/>
  <c r="M24" i="22"/>
  <c r="C96" i="18"/>
  <c r="C39" i="18" s="1"/>
  <c r="D96" i="18"/>
  <c r="D39" i="18" s="1"/>
  <c r="E96" i="18"/>
  <c r="E39" i="18" s="1"/>
  <c r="F96" i="18"/>
  <c r="F40" i="18" s="1"/>
  <c r="G96" i="18"/>
  <c r="G39" i="18" s="1"/>
  <c r="H96" i="18"/>
  <c r="H39" i="18" s="1"/>
  <c r="I96" i="18"/>
  <c r="I39" i="18" s="1"/>
  <c r="J96" i="18"/>
  <c r="J39" i="18" s="1"/>
  <c r="K96" i="18"/>
  <c r="K39" i="18" s="1"/>
  <c r="L96" i="18"/>
  <c r="L39" i="18" s="1"/>
  <c r="M96" i="18"/>
  <c r="M39" i="18" s="1"/>
  <c r="N96" i="18"/>
  <c r="N39" i="18" s="1"/>
  <c r="O96" i="18"/>
  <c r="O39" i="18" s="1"/>
  <c r="P96" i="18"/>
  <c r="P39" i="18" s="1"/>
  <c r="Q96" i="18"/>
  <c r="Q39" i="18" s="1"/>
  <c r="R96" i="18"/>
  <c r="R39" i="18" s="1"/>
  <c r="S96" i="18"/>
  <c r="S39" i="18" s="1"/>
  <c r="T96" i="18"/>
  <c r="T39" i="18" s="1"/>
  <c r="U96" i="18"/>
  <c r="U39" i="18" s="1"/>
  <c r="V96" i="18"/>
  <c r="V39" i="18" s="1"/>
  <c r="C97" i="18"/>
  <c r="C42" i="18" s="1"/>
  <c r="D97" i="18"/>
  <c r="D42" i="18" s="1"/>
  <c r="E97" i="18"/>
  <c r="E42" i="18" s="1"/>
  <c r="F97" i="18"/>
  <c r="F42" i="18" s="1"/>
  <c r="G97" i="18"/>
  <c r="G42" i="18" s="1"/>
  <c r="H97" i="18"/>
  <c r="H42" i="18" s="1"/>
  <c r="I97" i="18"/>
  <c r="I42" i="18" s="1"/>
  <c r="J97" i="18"/>
  <c r="J42" i="18" s="1"/>
  <c r="K97" i="18"/>
  <c r="K42" i="18" s="1"/>
  <c r="L97" i="18"/>
  <c r="L42" i="18" s="1"/>
  <c r="M97" i="18"/>
  <c r="M42" i="18" s="1"/>
  <c r="N97" i="18"/>
  <c r="N42" i="18" s="1"/>
  <c r="O97" i="18"/>
  <c r="O42" i="18" s="1"/>
  <c r="P97" i="18"/>
  <c r="P42" i="18" s="1"/>
  <c r="Q97" i="18"/>
  <c r="Q42" i="18" s="1"/>
  <c r="R97" i="18"/>
  <c r="R42" i="18" s="1"/>
  <c r="S97" i="18"/>
  <c r="S42" i="18" s="1"/>
  <c r="T97" i="18"/>
  <c r="T42" i="18" s="1"/>
  <c r="U97" i="18"/>
  <c r="U42" i="18" s="1"/>
  <c r="V97" i="18"/>
  <c r="V42" i="18" s="1"/>
  <c r="C98" i="18"/>
  <c r="C37" i="18" s="1"/>
  <c r="D98" i="18"/>
  <c r="D37" i="18" s="1"/>
  <c r="E98" i="18"/>
  <c r="E37" i="18" s="1"/>
  <c r="F98" i="18"/>
  <c r="F37" i="18" s="1"/>
  <c r="G98" i="18"/>
  <c r="G37" i="18" s="1"/>
  <c r="H98" i="18"/>
  <c r="H37" i="18" s="1"/>
  <c r="I98" i="18"/>
  <c r="I37" i="18" s="1"/>
  <c r="J98" i="18"/>
  <c r="J37" i="18" s="1"/>
  <c r="K98" i="18"/>
  <c r="K37" i="18" s="1"/>
  <c r="L98" i="18"/>
  <c r="L37" i="18" s="1"/>
  <c r="M98" i="18"/>
  <c r="M37" i="18" s="1"/>
  <c r="N98" i="18"/>
  <c r="N37" i="18" s="1"/>
  <c r="O98" i="18"/>
  <c r="O37" i="18" s="1"/>
  <c r="P98" i="18"/>
  <c r="P37" i="18" s="1"/>
  <c r="Q98" i="18"/>
  <c r="Q37" i="18" s="1"/>
  <c r="R98" i="18"/>
  <c r="R37" i="18" s="1"/>
  <c r="S98" i="18"/>
  <c r="S37" i="18" s="1"/>
  <c r="T98" i="18"/>
  <c r="T37" i="18" s="1"/>
  <c r="U98" i="18"/>
  <c r="U37" i="18" s="1"/>
  <c r="V98" i="18"/>
  <c r="V37" i="18" s="1"/>
  <c r="C99" i="18"/>
  <c r="C41" i="18" s="1"/>
  <c r="D99" i="18"/>
  <c r="D41" i="18" s="1"/>
  <c r="E99" i="18"/>
  <c r="E41" i="18" s="1"/>
  <c r="F99" i="18"/>
  <c r="F41" i="18" s="1"/>
  <c r="G99" i="18"/>
  <c r="G41" i="18" s="1"/>
  <c r="H99" i="18"/>
  <c r="H41" i="18" s="1"/>
  <c r="I99" i="18"/>
  <c r="I41" i="18" s="1"/>
  <c r="J99" i="18"/>
  <c r="J41" i="18" s="1"/>
  <c r="K99" i="18"/>
  <c r="K41" i="18" s="1"/>
  <c r="L99" i="18"/>
  <c r="L41" i="18" s="1"/>
  <c r="M99" i="18"/>
  <c r="M41" i="18" s="1"/>
  <c r="N99" i="18"/>
  <c r="N41" i="18" s="1"/>
  <c r="O99" i="18"/>
  <c r="O41" i="18" s="1"/>
  <c r="P99" i="18"/>
  <c r="P41" i="18" s="1"/>
  <c r="Q99" i="18"/>
  <c r="Q41" i="18" s="1"/>
  <c r="R99" i="18"/>
  <c r="R41" i="18" s="1"/>
  <c r="S99" i="18"/>
  <c r="S41" i="18" s="1"/>
  <c r="T99" i="18"/>
  <c r="T41" i="18" s="1"/>
  <c r="U99" i="18"/>
  <c r="U41" i="18" s="1"/>
  <c r="V99" i="18"/>
  <c r="V41" i="18" s="1"/>
  <c r="C100" i="18"/>
  <c r="C43" i="18" s="1"/>
  <c r="D100" i="18"/>
  <c r="D43" i="18" s="1"/>
  <c r="E100" i="18"/>
  <c r="E43" i="18" s="1"/>
  <c r="F100" i="18"/>
  <c r="F43" i="18" s="1"/>
  <c r="G100" i="18"/>
  <c r="G43" i="18" s="1"/>
  <c r="H100" i="18"/>
  <c r="H43" i="18" s="1"/>
  <c r="I100" i="18"/>
  <c r="I43" i="18" s="1"/>
  <c r="J100" i="18"/>
  <c r="J43" i="18" s="1"/>
  <c r="K100" i="18"/>
  <c r="K43" i="18" s="1"/>
  <c r="L100" i="18"/>
  <c r="L43" i="18" s="1"/>
  <c r="M100" i="18"/>
  <c r="M43" i="18" s="1"/>
  <c r="N100" i="18"/>
  <c r="N43" i="18" s="1"/>
  <c r="O100" i="18"/>
  <c r="O43" i="18" s="1"/>
  <c r="P100" i="18"/>
  <c r="P43" i="18" s="1"/>
  <c r="Q100" i="18"/>
  <c r="Q43" i="18" s="1"/>
  <c r="R100" i="18"/>
  <c r="R43" i="18" s="1"/>
  <c r="S100" i="18"/>
  <c r="S43" i="18" s="1"/>
  <c r="T100" i="18"/>
  <c r="T43" i="18" s="1"/>
  <c r="U100" i="18"/>
  <c r="U43" i="18" s="1"/>
  <c r="V100" i="18"/>
  <c r="V43" i="18" s="1"/>
  <c r="C96" i="19"/>
  <c r="C39" i="19" s="1"/>
  <c r="D96" i="19"/>
  <c r="D39" i="19" s="1"/>
  <c r="E96" i="19"/>
  <c r="E39" i="19" s="1"/>
  <c r="F96" i="19"/>
  <c r="F40" i="19" s="1"/>
  <c r="G96" i="19"/>
  <c r="G39" i="19" s="1"/>
  <c r="H96" i="19"/>
  <c r="H39" i="19" s="1"/>
  <c r="I96" i="19"/>
  <c r="I39" i="19" s="1"/>
  <c r="J96" i="19"/>
  <c r="J39" i="19" s="1"/>
  <c r="K96" i="19"/>
  <c r="K39" i="19" s="1"/>
  <c r="L96" i="19"/>
  <c r="L39" i="19" s="1"/>
  <c r="M96" i="19"/>
  <c r="M39" i="19" s="1"/>
  <c r="N96" i="19"/>
  <c r="N39" i="19" s="1"/>
  <c r="O96" i="19"/>
  <c r="O39" i="19" s="1"/>
  <c r="P96" i="19"/>
  <c r="P39" i="19" s="1"/>
  <c r="Q96" i="19"/>
  <c r="Q39" i="19" s="1"/>
  <c r="R96" i="19"/>
  <c r="R39" i="19" s="1"/>
  <c r="S96" i="19"/>
  <c r="S39" i="19" s="1"/>
  <c r="T96" i="19"/>
  <c r="T39" i="19" s="1"/>
  <c r="U96" i="19"/>
  <c r="U39" i="19" s="1"/>
  <c r="V96" i="19"/>
  <c r="V39" i="19" s="1"/>
  <c r="C97" i="19"/>
  <c r="C42" i="19" s="1"/>
  <c r="D97" i="19"/>
  <c r="D42" i="19" s="1"/>
  <c r="E97" i="19"/>
  <c r="E42" i="19" s="1"/>
  <c r="F97" i="19"/>
  <c r="F42" i="19" s="1"/>
  <c r="G97" i="19"/>
  <c r="G42" i="19" s="1"/>
  <c r="H97" i="19"/>
  <c r="H42" i="19" s="1"/>
  <c r="I97" i="19"/>
  <c r="I42" i="19" s="1"/>
  <c r="J97" i="19"/>
  <c r="J42" i="19" s="1"/>
  <c r="K97" i="19"/>
  <c r="K42" i="19" s="1"/>
  <c r="L97" i="19"/>
  <c r="L42" i="19" s="1"/>
  <c r="M97" i="19"/>
  <c r="M42" i="19" s="1"/>
  <c r="N97" i="19"/>
  <c r="N42" i="19" s="1"/>
  <c r="O97" i="19"/>
  <c r="O42" i="19" s="1"/>
  <c r="P97" i="19"/>
  <c r="P42" i="19" s="1"/>
  <c r="Q97" i="19"/>
  <c r="Q42" i="19" s="1"/>
  <c r="R97" i="19"/>
  <c r="R42" i="19" s="1"/>
  <c r="S97" i="19"/>
  <c r="S42" i="19" s="1"/>
  <c r="T97" i="19"/>
  <c r="T42" i="19" s="1"/>
  <c r="U97" i="19"/>
  <c r="U42" i="19" s="1"/>
  <c r="V97" i="19"/>
  <c r="V42" i="19" s="1"/>
  <c r="C98" i="19"/>
  <c r="C37" i="19" s="1"/>
  <c r="D98" i="19"/>
  <c r="D37" i="19" s="1"/>
  <c r="E98" i="19"/>
  <c r="E37" i="19" s="1"/>
  <c r="F98" i="19"/>
  <c r="F37" i="19" s="1"/>
  <c r="G98" i="19"/>
  <c r="G37" i="19" s="1"/>
  <c r="H98" i="19"/>
  <c r="H37" i="19" s="1"/>
  <c r="I98" i="19"/>
  <c r="I37" i="19" s="1"/>
  <c r="J98" i="19"/>
  <c r="J37" i="19" s="1"/>
  <c r="K98" i="19"/>
  <c r="K37" i="19" s="1"/>
  <c r="L98" i="19"/>
  <c r="L37" i="19" s="1"/>
  <c r="M98" i="19"/>
  <c r="M37" i="19" s="1"/>
  <c r="N98" i="19"/>
  <c r="N37" i="19" s="1"/>
  <c r="O98" i="19"/>
  <c r="O37" i="19" s="1"/>
  <c r="P98" i="19"/>
  <c r="P37" i="19" s="1"/>
  <c r="Q98" i="19"/>
  <c r="Q37" i="19" s="1"/>
  <c r="R98" i="19"/>
  <c r="R37" i="19" s="1"/>
  <c r="S98" i="19"/>
  <c r="S37" i="19" s="1"/>
  <c r="T98" i="19"/>
  <c r="T37" i="19" s="1"/>
  <c r="U98" i="19"/>
  <c r="U37" i="19" s="1"/>
  <c r="V98" i="19"/>
  <c r="V37" i="19" s="1"/>
  <c r="C99" i="19"/>
  <c r="C41" i="19" s="1"/>
  <c r="D99" i="19"/>
  <c r="D41" i="19" s="1"/>
  <c r="E99" i="19"/>
  <c r="E41" i="19" s="1"/>
  <c r="F99" i="19"/>
  <c r="F41" i="19" s="1"/>
  <c r="G99" i="19"/>
  <c r="G41" i="19" s="1"/>
  <c r="H99" i="19"/>
  <c r="H41" i="19" s="1"/>
  <c r="I99" i="19"/>
  <c r="I41" i="19" s="1"/>
  <c r="J99" i="19"/>
  <c r="J41" i="19" s="1"/>
  <c r="K99" i="19"/>
  <c r="K41" i="19" s="1"/>
  <c r="L99" i="19"/>
  <c r="L41" i="19" s="1"/>
  <c r="M99" i="19"/>
  <c r="M41" i="19" s="1"/>
  <c r="N99" i="19"/>
  <c r="N41" i="19" s="1"/>
  <c r="O99" i="19"/>
  <c r="O41" i="19" s="1"/>
  <c r="P99" i="19"/>
  <c r="P41" i="19" s="1"/>
  <c r="Q99" i="19"/>
  <c r="Q41" i="19" s="1"/>
  <c r="R99" i="19"/>
  <c r="R41" i="19" s="1"/>
  <c r="S99" i="19"/>
  <c r="S41" i="19" s="1"/>
  <c r="T99" i="19"/>
  <c r="T41" i="19" s="1"/>
  <c r="U99" i="19"/>
  <c r="U41" i="19" s="1"/>
  <c r="V99" i="19"/>
  <c r="V41" i="19" s="1"/>
  <c r="C100" i="19"/>
  <c r="C43" i="19" s="1"/>
  <c r="D100" i="19"/>
  <c r="D43" i="19" s="1"/>
  <c r="E100" i="19"/>
  <c r="E43" i="19" s="1"/>
  <c r="F100" i="19"/>
  <c r="F43" i="19" s="1"/>
  <c r="G100" i="19"/>
  <c r="G43" i="19" s="1"/>
  <c r="H100" i="19"/>
  <c r="H43" i="19" s="1"/>
  <c r="I100" i="19"/>
  <c r="I43" i="19" s="1"/>
  <c r="J100" i="19"/>
  <c r="J43" i="19" s="1"/>
  <c r="K100" i="19"/>
  <c r="K43" i="19" s="1"/>
  <c r="L100" i="19"/>
  <c r="L43" i="19" s="1"/>
  <c r="M100" i="19"/>
  <c r="M43" i="19" s="1"/>
  <c r="N100" i="19"/>
  <c r="N43" i="19" s="1"/>
  <c r="O100" i="19"/>
  <c r="O43" i="19" s="1"/>
  <c r="P100" i="19"/>
  <c r="P43" i="19" s="1"/>
  <c r="Q100" i="19"/>
  <c r="Q43" i="19" s="1"/>
  <c r="R100" i="19"/>
  <c r="R43" i="19" s="1"/>
  <c r="S100" i="19"/>
  <c r="S43" i="19" s="1"/>
  <c r="T100" i="19"/>
  <c r="T43" i="19" s="1"/>
  <c r="U100" i="19"/>
  <c r="U43" i="19" s="1"/>
  <c r="V100" i="19"/>
  <c r="V43" i="19" s="1"/>
  <c r="C96" i="12"/>
  <c r="C39" i="12" s="1"/>
  <c r="D96" i="12"/>
  <c r="D39" i="12" s="1"/>
  <c r="E96" i="12"/>
  <c r="E39" i="12" s="1"/>
  <c r="F96" i="12"/>
  <c r="F39" i="12" s="1"/>
  <c r="G96" i="12"/>
  <c r="G39" i="12" s="1"/>
  <c r="H96" i="12"/>
  <c r="H39" i="12" s="1"/>
  <c r="I96" i="12"/>
  <c r="I39" i="12" s="1"/>
  <c r="J96" i="12"/>
  <c r="J39" i="12" s="1"/>
  <c r="K96" i="12"/>
  <c r="K39" i="12" s="1"/>
  <c r="L96" i="12"/>
  <c r="L39" i="12" s="1"/>
  <c r="M96" i="12"/>
  <c r="M39" i="12" s="1"/>
  <c r="N96" i="12"/>
  <c r="N39" i="12" s="1"/>
  <c r="O96" i="12"/>
  <c r="O39" i="12" s="1"/>
  <c r="P96" i="12"/>
  <c r="P39" i="12" s="1"/>
  <c r="Q96" i="12"/>
  <c r="Q39" i="12" s="1"/>
  <c r="R96" i="12"/>
  <c r="R39" i="12" s="1"/>
  <c r="S96" i="12"/>
  <c r="S39" i="12" s="1"/>
  <c r="T96" i="12"/>
  <c r="T39" i="12" s="1"/>
  <c r="U96" i="12"/>
  <c r="U39" i="12" s="1"/>
  <c r="V96" i="12"/>
  <c r="V39" i="12" s="1"/>
  <c r="C97" i="12"/>
  <c r="C42" i="12" s="1"/>
  <c r="D97" i="12"/>
  <c r="D42" i="12" s="1"/>
  <c r="E97" i="12"/>
  <c r="E42" i="12" s="1"/>
  <c r="F97" i="12"/>
  <c r="F42" i="12" s="1"/>
  <c r="G97" i="12"/>
  <c r="G42" i="12" s="1"/>
  <c r="H97" i="12"/>
  <c r="H42" i="12" s="1"/>
  <c r="I97" i="12"/>
  <c r="I42" i="12" s="1"/>
  <c r="J97" i="12"/>
  <c r="J42" i="12" s="1"/>
  <c r="K97" i="12"/>
  <c r="K42" i="12" s="1"/>
  <c r="L97" i="12"/>
  <c r="L42" i="12" s="1"/>
  <c r="M97" i="12"/>
  <c r="M42" i="12" s="1"/>
  <c r="N97" i="12"/>
  <c r="N42" i="12" s="1"/>
  <c r="O97" i="12"/>
  <c r="O42" i="12" s="1"/>
  <c r="P97" i="12"/>
  <c r="P42" i="12" s="1"/>
  <c r="Q97" i="12"/>
  <c r="Q42" i="12" s="1"/>
  <c r="R97" i="12"/>
  <c r="R42" i="12" s="1"/>
  <c r="S97" i="12"/>
  <c r="S42" i="12" s="1"/>
  <c r="T97" i="12"/>
  <c r="T42" i="12" s="1"/>
  <c r="U97" i="12"/>
  <c r="U42" i="12" s="1"/>
  <c r="V97" i="12"/>
  <c r="V42" i="12" s="1"/>
  <c r="C98" i="12"/>
  <c r="C37" i="12" s="1"/>
  <c r="D98" i="12"/>
  <c r="D37" i="12" s="1"/>
  <c r="E98" i="12"/>
  <c r="E37" i="12" s="1"/>
  <c r="F98" i="12"/>
  <c r="F37" i="12" s="1"/>
  <c r="G98" i="12"/>
  <c r="G37" i="12" s="1"/>
  <c r="H98" i="12"/>
  <c r="H37" i="12" s="1"/>
  <c r="I98" i="12"/>
  <c r="I37" i="12" s="1"/>
  <c r="J98" i="12"/>
  <c r="J37" i="12" s="1"/>
  <c r="K98" i="12"/>
  <c r="K37" i="12" s="1"/>
  <c r="L98" i="12"/>
  <c r="L37" i="12" s="1"/>
  <c r="M98" i="12"/>
  <c r="M37" i="12" s="1"/>
  <c r="N98" i="12"/>
  <c r="N37" i="12" s="1"/>
  <c r="O98" i="12"/>
  <c r="O37" i="12" s="1"/>
  <c r="P98" i="12"/>
  <c r="P37" i="12" s="1"/>
  <c r="Q98" i="12"/>
  <c r="Q37" i="12" s="1"/>
  <c r="R98" i="12"/>
  <c r="R37" i="12" s="1"/>
  <c r="S98" i="12"/>
  <c r="S37" i="12" s="1"/>
  <c r="T98" i="12"/>
  <c r="T37" i="12" s="1"/>
  <c r="U98" i="12"/>
  <c r="U37" i="12" s="1"/>
  <c r="V98" i="12"/>
  <c r="V37" i="12" s="1"/>
  <c r="C99" i="12"/>
  <c r="C41" i="12" s="1"/>
  <c r="D99" i="12"/>
  <c r="D41" i="12" s="1"/>
  <c r="E99" i="12"/>
  <c r="E41" i="12" s="1"/>
  <c r="F99" i="12"/>
  <c r="F41" i="12" s="1"/>
  <c r="G99" i="12"/>
  <c r="G41" i="12" s="1"/>
  <c r="H99" i="12"/>
  <c r="H41" i="12" s="1"/>
  <c r="I99" i="12"/>
  <c r="I41" i="12" s="1"/>
  <c r="J99" i="12"/>
  <c r="J41" i="12" s="1"/>
  <c r="K99" i="12"/>
  <c r="K41" i="12" s="1"/>
  <c r="L99" i="12"/>
  <c r="L41" i="12" s="1"/>
  <c r="M99" i="12"/>
  <c r="M41" i="12" s="1"/>
  <c r="N99" i="12"/>
  <c r="N41" i="12" s="1"/>
  <c r="O99" i="12"/>
  <c r="O41" i="12" s="1"/>
  <c r="P99" i="12"/>
  <c r="P41" i="12" s="1"/>
  <c r="Q99" i="12"/>
  <c r="Q41" i="12" s="1"/>
  <c r="R99" i="12"/>
  <c r="R41" i="12" s="1"/>
  <c r="S99" i="12"/>
  <c r="S41" i="12" s="1"/>
  <c r="T99" i="12"/>
  <c r="T41" i="12" s="1"/>
  <c r="U99" i="12"/>
  <c r="U41" i="12" s="1"/>
  <c r="V99" i="12"/>
  <c r="V41" i="12" s="1"/>
  <c r="C100" i="12"/>
  <c r="C43" i="12" s="1"/>
  <c r="D100" i="12"/>
  <c r="D43" i="12" s="1"/>
  <c r="E100" i="12"/>
  <c r="E43" i="12" s="1"/>
  <c r="F100" i="12"/>
  <c r="F43" i="12" s="1"/>
  <c r="G100" i="12"/>
  <c r="G43" i="12" s="1"/>
  <c r="H100" i="12"/>
  <c r="H43" i="12" s="1"/>
  <c r="I100" i="12"/>
  <c r="I43" i="12" s="1"/>
  <c r="J100" i="12"/>
  <c r="J43" i="12" s="1"/>
  <c r="K100" i="12"/>
  <c r="K43" i="12" s="1"/>
  <c r="L100" i="12"/>
  <c r="L43" i="12" s="1"/>
  <c r="M100" i="12"/>
  <c r="M43" i="12" s="1"/>
  <c r="N100" i="12"/>
  <c r="N43" i="12" s="1"/>
  <c r="O100" i="12"/>
  <c r="O43" i="12" s="1"/>
  <c r="P100" i="12"/>
  <c r="P43" i="12" s="1"/>
  <c r="Q100" i="12"/>
  <c r="Q43" i="12" s="1"/>
  <c r="R100" i="12"/>
  <c r="R43" i="12" s="1"/>
  <c r="S100" i="12"/>
  <c r="S43" i="12" s="1"/>
  <c r="T100" i="12"/>
  <c r="T43" i="12" s="1"/>
  <c r="U100" i="12"/>
  <c r="U43" i="12" s="1"/>
  <c r="V100" i="12"/>
  <c r="V43" i="12" s="1"/>
  <c r="V100" i="17"/>
  <c r="V43" i="17" s="1"/>
  <c r="U100" i="17"/>
  <c r="U43" i="17" s="1"/>
  <c r="T100" i="17"/>
  <c r="T43" i="17" s="1"/>
  <c r="S100" i="17"/>
  <c r="S43" i="17" s="1"/>
  <c r="R100" i="17"/>
  <c r="R43" i="17" s="1"/>
  <c r="Q100" i="17"/>
  <c r="Q43" i="17" s="1"/>
  <c r="P100" i="17"/>
  <c r="P43" i="17" s="1"/>
  <c r="O100" i="17"/>
  <c r="O43" i="17" s="1"/>
  <c r="N100" i="17"/>
  <c r="N43" i="17" s="1"/>
  <c r="M100" i="17"/>
  <c r="M43" i="17" s="1"/>
  <c r="L100" i="17"/>
  <c r="L43" i="17" s="1"/>
  <c r="K100" i="17"/>
  <c r="K43" i="17" s="1"/>
  <c r="J100" i="17"/>
  <c r="J43" i="17" s="1"/>
  <c r="I100" i="17"/>
  <c r="I43" i="17" s="1"/>
  <c r="H100" i="17"/>
  <c r="H43" i="17" s="1"/>
  <c r="G100" i="17"/>
  <c r="G43" i="17" s="1"/>
  <c r="F100" i="17"/>
  <c r="F43" i="17" s="1"/>
  <c r="E100" i="17"/>
  <c r="E43" i="17" s="1"/>
  <c r="D100" i="17"/>
  <c r="D43" i="17" s="1"/>
  <c r="C100" i="17"/>
  <c r="C43" i="17" s="1"/>
  <c r="V99" i="17"/>
  <c r="V41" i="17" s="1"/>
  <c r="U99" i="17"/>
  <c r="U41" i="17" s="1"/>
  <c r="T99" i="17"/>
  <c r="T41" i="17" s="1"/>
  <c r="S99" i="17"/>
  <c r="S41" i="17" s="1"/>
  <c r="R99" i="17"/>
  <c r="R41" i="17" s="1"/>
  <c r="Q99" i="17"/>
  <c r="Q41" i="17" s="1"/>
  <c r="P99" i="17"/>
  <c r="P41" i="17" s="1"/>
  <c r="O99" i="17"/>
  <c r="O41" i="17" s="1"/>
  <c r="N99" i="17"/>
  <c r="N41" i="17" s="1"/>
  <c r="M99" i="17"/>
  <c r="M41" i="17" s="1"/>
  <c r="L99" i="17"/>
  <c r="L41" i="17" s="1"/>
  <c r="K99" i="17"/>
  <c r="K41" i="17" s="1"/>
  <c r="J99" i="17"/>
  <c r="J41" i="17" s="1"/>
  <c r="I99" i="17"/>
  <c r="I41" i="17" s="1"/>
  <c r="H99" i="17"/>
  <c r="H41" i="17" s="1"/>
  <c r="G99" i="17"/>
  <c r="G41" i="17" s="1"/>
  <c r="F99" i="17"/>
  <c r="F41" i="17" s="1"/>
  <c r="E99" i="17"/>
  <c r="E41" i="17" s="1"/>
  <c r="D99" i="17"/>
  <c r="D41" i="17" s="1"/>
  <c r="C99" i="17"/>
  <c r="C41" i="17" s="1"/>
  <c r="V98" i="17"/>
  <c r="V37" i="17" s="1"/>
  <c r="U98" i="17"/>
  <c r="U37" i="17" s="1"/>
  <c r="T98" i="17"/>
  <c r="T37" i="17" s="1"/>
  <c r="S98" i="17"/>
  <c r="S37" i="17" s="1"/>
  <c r="R98" i="17"/>
  <c r="R37" i="17" s="1"/>
  <c r="Q98" i="17"/>
  <c r="Q37" i="17" s="1"/>
  <c r="P98" i="17"/>
  <c r="P37" i="17" s="1"/>
  <c r="O98" i="17"/>
  <c r="O37" i="17" s="1"/>
  <c r="N98" i="17"/>
  <c r="N37" i="17" s="1"/>
  <c r="M98" i="17"/>
  <c r="M37" i="17" s="1"/>
  <c r="L98" i="17"/>
  <c r="L37" i="17" s="1"/>
  <c r="K98" i="17"/>
  <c r="K37" i="17" s="1"/>
  <c r="J98" i="17"/>
  <c r="J37" i="17" s="1"/>
  <c r="I98" i="17"/>
  <c r="I37" i="17" s="1"/>
  <c r="H98" i="17"/>
  <c r="H37" i="17" s="1"/>
  <c r="G98" i="17"/>
  <c r="G37" i="17" s="1"/>
  <c r="F98" i="17"/>
  <c r="F37" i="17" s="1"/>
  <c r="E98" i="17"/>
  <c r="E37" i="17" s="1"/>
  <c r="D98" i="17"/>
  <c r="D37" i="17" s="1"/>
  <c r="C98" i="17"/>
  <c r="C37" i="17" s="1"/>
  <c r="V97" i="17"/>
  <c r="V42" i="17" s="1"/>
  <c r="U97" i="17"/>
  <c r="U42" i="17" s="1"/>
  <c r="T97" i="17"/>
  <c r="T42" i="17" s="1"/>
  <c r="S97" i="17"/>
  <c r="S42" i="17" s="1"/>
  <c r="R97" i="17"/>
  <c r="R42" i="17" s="1"/>
  <c r="Q97" i="17"/>
  <c r="Q42" i="17" s="1"/>
  <c r="P97" i="17"/>
  <c r="P42" i="17" s="1"/>
  <c r="O97" i="17"/>
  <c r="O42" i="17" s="1"/>
  <c r="N97" i="17"/>
  <c r="N42" i="17" s="1"/>
  <c r="M97" i="17"/>
  <c r="M42" i="17" s="1"/>
  <c r="L97" i="17"/>
  <c r="L42" i="17" s="1"/>
  <c r="K97" i="17"/>
  <c r="K42" i="17" s="1"/>
  <c r="J97" i="17"/>
  <c r="J42" i="17" s="1"/>
  <c r="I97" i="17"/>
  <c r="I42" i="17" s="1"/>
  <c r="H97" i="17"/>
  <c r="H42" i="17" s="1"/>
  <c r="G97" i="17"/>
  <c r="G42" i="17" s="1"/>
  <c r="F97" i="17"/>
  <c r="F42" i="17" s="1"/>
  <c r="E97" i="17"/>
  <c r="E42" i="17" s="1"/>
  <c r="D97" i="17"/>
  <c r="D42" i="17" s="1"/>
  <c r="C97" i="17"/>
  <c r="C42" i="17" s="1"/>
  <c r="V96" i="17"/>
  <c r="V39" i="17" s="1"/>
  <c r="U96" i="17"/>
  <c r="U39" i="17" s="1"/>
  <c r="T96" i="17"/>
  <c r="T39" i="17" s="1"/>
  <c r="S96" i="17"/>
  <c r="S39" i="17" s="1"/>
  <c r="R96" i="17"/>
  <c r="R39" i="17" s="1"/>
  <c r="Q96" i="17"/>
  <c r="Q39" i="17" s="1"/>
  <c r="P96" i="17"/>
  <c r="P39" i="17" s="1"/>
  <c r="O96" i="17"/>
  <c r="O39" i="17" s="1"/>
  <c r="N96" i="17"/>
  <c r="N39" i="17" s="1"/>
  <c r="M96" i="17"/>
  <c r="M39" i="17" s="1"/>
  <c r="L96" i="17"/>
  <c r="L39" i="17" s="1"/>
  <c r="K96" i="17"/>
  <c r="K39" i="17" s="1"/>
  <c r="J96" i="17"/>
  <c r="J39" i="17" s="1"/>
  <c r="I96" i="17"/>
  <c r="I39" i="17" s="1"/>
  <c r="H96" i="17"/>
  <c r="H39" i="17" s="1"/>
  <c r="G96" i="17"/>
  <c r="G39" i="17" s="1"/>
  <c r="F96" i="17"/>
  <c r="F39" i="17" s="1"/>
  <c r="E96" i="17"/>
  <c r="E39" i="17" s="1"/>
  <c r="D96" i="17"/>
  <c r="D39" i="17" s="1"/>
  <c r="C96" i="17"/>
  <c r="C39" i="17" s="1"/>
  <c r="C96" i="16"/>
  <c r="C39" i="16" s="1"/>
  <c r="D96" i="16"/>
  <c r="D39" i="16" s="1"/>
  <c r="E96" i="16"/>
  <c r="E39" i="16" s="1"/>
  <c r="F96" i="16"/>
  <c r="F39" i="16" s="1"/>
  <c r="G96" i="16"/>
  <c r="G39" i="16" s="1"/>
  <c r="H96" i="16"/>
  <c r="H39" i="16" s="1"/>
  <c r="I96" i="16"/>
  <c r="I39" i="16" s="1"/>
  <c r="J96" i="16"/>
  <c r="J39" i="16" s="1"/>
  <c r="K96" i="16"/>
  <c r="K39" i="16" s="1"/>
  <c r="L96" i="16"/>
  <c r="L39" i="16" s="1"/>
  <c r="M96" i="16"/>
  <c r="M39" i="16" s="1"/>
  <c r="N96" i="16"/>
  <c r="N39" i="16" s="1"/>
  <c r="O96" i="16"/>
  <c r="O39" i="16" s="1"/>
  <c r="P96" i="16"/>
  <c r="P39" i="16" s="1"/>
  <c r="Q96" i="16"/>
  <c r="Q39" i="16" s="1"/>
  <c r="R96" i="16"/>
  <c r="R39" i="16" s="1"/>
  <c r="S96" i="16"/>
  <c r="S39" i="16" s="1"/>
  <c r="T96" i="16"/>
  <c r="T39" i="16" s="1"/>
  <c r="U96" i="16"/>
  <c r="U39" i="16" s="1"/>
  <c r="V96" i="16"/>
  <c r="V39" i="16" s="1"/>
  <c r="C97" i="16"/>
  <c r="C42" i="16" s="1"/>
  <c r="D97" i="16"/>
  <c r="D42" i="16" s="1"/>
  <c r="E97" i="16"/>
  <c r="E42" i="16" s="1"/>
  <c r="F97" i="16"/>
  <c r="F42" i="16" s="1"/>
  <c r="G97" i="16"/>
  <c r="G42" i="16" s="1"/>
  <c r="H97" i="16"/>
  <c r="H42" i="16" s="1"/>
  <c r="I97" i="16"/>
  <c r="I42" i="16" s="1"/>
  <c r="J97" i="16"/>
  <c r="J42" i="16" s="1"/>
  <c r="K97" i="16"/>
  <c r="K42" i="16" s="1"/>
  <c r="L97" i="16"/>
  <c r="L42" i="16" s="1"/>
  <c r="M97" i="16"/>
  <c r="M42" i="16" s="1"/>
  <c r="N97" i="16"/>
  <c r="N42" i="16" s="1"/>
  <c r="O97" i="16"/>
  <c r="O42" i="16" s="1"/>
  <c r="P97" i="16"/>
  <c r="P42" i="16" s="1"/>
  <c r="Q97" i="16"/>
  <c r="Q42" i="16" s="1"/>
  <c r="R97" i="16"/>
  <c r="R42" i="16" s="1"/>
  <c r="S97" i="16"/>
  <c r="S42" i="16" s="1"/>
  <c r="T97" i="16"/>
  <c r="T42" i="16" s="1"/>
  <c r="U97" i="16"/>
  <c r="U42" i="16" s="1"/>
  <c r="V97" i="16"/>
  <c r="V42" i="16" s="1"/>
  <c r="C98" i="16"/>
  <c r="C37" i="16" s="1"/>
  <c r="D98" i="16"/>
  <c r="D37" i="16" s="1"/>
  <c r="E98" i="16"/>
  <c r="E37" i="16" s="1"/>
  <c r="F98" i="16"/>
  <c r="F37" i="16" s="1"/>
  <c r="G98" i="16"/>
  <c r="G37" i="16" s="1"/>
  <c r="H98" i="16"/>
  <c r="H37" i="16" s="1"/>
  <c r="I98" i="16"/>
  <c r="I37" i="16" s="1"/>
  <c r="J98" i="16"/>
  <c r="J37" i="16" s="1"/>
  <c r="K98" i="16"/>
  <c r="K37" i="16" s="1"/>
  <c r="L98" i="16"/>
  <c r="L37" i="16" s="1"/>
  <c r="M98" i="16"/>
  <c r="M37" i="16" s="1"/>
  <c r="N98" i="16"/>
  <c r="N37" i="16" s="1"/>
  <c r="O98" i="16"/>
  <c r="O37" i="16" s="1"/>
  <c r="P98" i="16"/>
  <c r="P37" i="16" s="1"/>
  <c r="Q98" i="16"/>
  <c r="Q37" i="16" s="1"/>
  <c r="R98" i="16"/>
  <c r="R37" i="16" s="1"/>
  <c r="S98" i="16"/>
  <c r="S37" i="16" s="1"/>
  <c r="T98" i="16"/>
  <c r="T37" i="16" s="1"/>
  <c r="U98" i="16"/>
  <c r="U37" i="16" s="1"/>
  <c r="V98" i="16"/>
  <c r="V37" i="16" s="1"/>
  <c r="C99" i="16"/>
  <c r="C41" i="16" s="1"/>
  <c r="D99" i="16"/>
  <c r="D41" i="16" s="1"/>
  <c r="E99" i="16"/>
  <c r="E41" i="16" s="1"/>
  <c r="F99" i="16"/>
  <c r="F41" i="16" s="1"/>
  <c r="G99" i="16"/>
  <c r="G41" i="16" s="1"/>
  <c r="H99" i="16"/>
  <c r="H41" i="16" s="1"/>
  <c r="I99" i="16"/>
  <c r="I41" i="16" s="1"/>
  <c r="J99" i="16"/>
  <c r="J41" i="16" s="1"/>
  <c r="K99" i="16"/>
  <c r="K41" i="16" s="1"/>
  <c r="L99" i="16"/>
  <c r="L41" i="16" s="1"/>
  <c r="M99" i="16"/>
  <c r="M41" i="16" s="1"/>
  <c r="N99" i="16"/>
  <c r="N41" i="16" s="1"/>
  <c r="O99" i="16"/>
  <c r="O41" i="16" s="1"/>
  <c r="P99" i="16"/>
  <c r="P41" i="16" s="1"/>
  <c r="Q99" i="16"/>
  <c r="Q41" i="16" s="1"/>
  <c r="R99" i="16"/>
  <c r="R41" i="16" s="1"/>
  <c r="S99" i="16"/>
  <c r="S41" i="16" s="1"/>
  <c r="T99" i="16"/>
  <c r="T41" i="16" s="1"/>
  <c r="U99" i="16"/>
  <c r="U41" i="16" s="1"/>
  <c r="V99" i="16"/>
  <c r="V41" i="16" s="1"/>
  <c r="C100" i="16"/>
  <c r="C43" i="16" s="1"/>
  <c r="D100" i="16"/>
  <c r="D43" i="16" s="1"/>
  <c r="E100" i="16"/>
  <c r="E43" i="16" s="1"/>
  <c r="F100" i="16"/>
  <c r="F43" i="16" s="1"/>
  <c r="G100" i="16"/>
  <c r="G43" i="16" s="1"/>
  <c r="H100" i="16"/>
  <c r="H43" i="16" s="1"/>
  <c r="I100" i="16"/>
  <c r="I43" i="16" s="1"/>
  <c r="J100" i="16"/>
  <c r="J43" i="16" s="1"/>
  <c r="K100" i="16"/>
  <c r="K43" i="16" s="1"/>
  <c r="L100" i="16"/>
  <c r="L43" i="16" s="1"/>
  <c r="M100" i="16"/>
  <c r="M43" i="16" s="1"/>
  <c r="N100" i="16"/>
  <c r="N43" i="16" s="1"/>
  <c r="O100" i="16"/>
  <c r="O43" i="16" s="1"/>
  <c r="P100" i="16"/>
  <c r="P43" i="16" s="1"/>
  <c r="Q100" i="16"/>
  <c r="Q43" i="16" s="1"/>
  <c r="R100" i="16"/>
  <c r="R43" i="16" s="1"/>
  <c r="S100" i="16"/>
  <c r="S43" i="16" s="1"/>
  <c r="T100" i="16"/>
  <c r="T43" i="16" s="1"/>
  <c r="U100" i="16"/>
  <c r="U43" i="16" s="1"/>
  <c r="V100" i="16"/>
  <c r="V43" i="16" s="1"/>
  <c r="U101" i="22"/>
  <c r="U43" i="22" s="1"/>
  <c r="T101" i="22"/>
  <c r="T43" i="22" s="1"/>
  <c r="S101" i="22"/>
  <c r="S43" i="22" s="1"/>
  <c r="U100" i="22"/>
  <c r="U41" i="22" s="1"/>
  <c r="T100" i="22"/>
  <c r="T41" i="22" s="1"/>
  <c r="S100" i="22"/>
  <c r="U99" i="22"/>
  <c r="U37" i="22" s="1"/>
  <c r="T99" i="22"/>
  <c r="T37" i="22" s="1"/>
  <c r="S99" i="22"/>
  <c r="U98" i="22"/>
  <c r="T98" i="22"/>
  <c r="S98" i="22"/>
  <c r="U97" i="22"/>
  <c r="U39" i="22" s="1"/>
  <c r="T97" i="22"/>
  <c r="T39" i="22" s="1"/>
  <c r="S97" i="22"/>
  <c r="S39" i="22" s="1"/>
  <c r="V98" i="21"/>
  <c r="V41" i="21" s="1"/>
  <c r="U98" i="21"/>
  <c r="U41" i="21" s="1"/>
  <c r="T98" i="21"/>
  <c r="T41" i="21" s="1"/>
  <c r="S98" i="21"/>
  <c r="S41" i="21" s="1"/>
  <c r="R98" i="21"/>
  <c r="R41" i="21" s="1"/>
  <c r="Q98" i="21"/>
  <c r="Q41" i="21" s="1"/>
  <c r="P98" i="21"/>
  <c r="P41" i="21" s="1"/>
  <c r="O98" i="21"/>
  <c r="O41" i="21" s="1"/>
  <c r="N98" i="21"/>
  <c r="N41" i="21" s="1"/>
  <c r="M98" i="21"/>
  <c r="M41" i="21" s="1"/>
  <c r="L98" i="21"/>
  <c r="L41" i="21" s="1"/>
  <c r="K98" i="21"/>
  <c r="K41" i="21" s="1"/>
  <c r="J98" i="21"/>
  <c r="J41" i="21" s="1"/>
  <c r="I98" i="21"/>
  <c r="I41" i="21" s="1"/>
  <c r="H98" i="21"/>
  <c r="H41" i="21" s="1"/>
  <c r="G98" i="21"/>
  <c r="G41" i="21" s="1"/>
  <c r="F98" i="21"/>
  <c r="F41" i="21" s="1"/>
  <c r="E98" i="21"/>
  <c r="E41" i="21" s="1"/>
  <c r="D98" i="21"/>
  <c r="D41" i="21" s="1"/>
  <c r="C98" i="21"/>
  <c r="C41" i="21" s="1"/>
  <c r="V97" i="21"/>
  <c r="V39" i="21" s="1"/>
  <c r="U97" i="21"/>
  <c r="U39" i="21" s="1"/>
  <c r="T97" i="21"/>
  <c r="T39" i="21" s="1"/>
  <c r="S97" i="21"/>
  <c r="S39" i="21" s="1"/>
  <c r="R97" i="21"/>
  <c r="R39" i="21" s="1"/>
  <c r="Q97" i="21"/>
  <c r="Q39" i="21" s="1"/>
  <c r="P97" i="21"/>
  <c r="P39" i="21" s="1"/>
  <c r="O97" i="21"/>
  <c r="O39" i="21" s="1"/>
  <c r="N97" i="21"/>
  <c r="N39" i="21" s="1"/>
  <c r="M97" i="21"/>
  <c r="M39" i="21" s="1"/>
  <c r="L97" i="21"/>
  <c r="L39" i="21" s="1"/>
  <c r="K97" i="21"/>
  <c r="K39" i="21" s="1"/>
  <c r="J97" i="21"/>
  <c r="J39" i="21" s="1"/>
  <c r="I97" i="21"/>
  <c r="I39" i="21" s="1"/>
  <c r="H97" i="21"/>
  <c r="H39" i="21" s="1"/>
  <c r="G97" i="21"/>
  <c r="G39" i="21" s="1"/>
  <c r="F97" i="21"/>
  <c r="F39" i="21" s="1"/>
  <c r="E97" i="21"/>
  <c r="E39" i="21" s="1"/>
  <c r="D97" i="21"/>
  <c r="D39" i="21" s="1"/>
  <c r="C97" i="21"/>
  <c r="C39" i="21" s="1"/>
  <c r="V96" i="21"/>
  <c r="V37" i="21" s="1"/>
  <c r="U96" i="21"/>
  <c r="U37" i="21" s="1"/>
  <c r="T96" i="21"/>
  <c r="T37" i="21" s="1"/>
  <c r="S96" i="21"/>
  <c r="S37" i="21" s="1"/>
  <c r="R96" i="21"/>
  <c r="R37" i="21" s="1"/>
  <c r="Q96" i="21"/>
  <c r="Q37" i="21" s="1"/>
  <c r="P96" i="21"/>
  <c r="P37" i="21" s="1"/>
  <c r="O96" i="21"/>
  <c r="O37" i="21" s="1"/>
  <c r="N96" i="21"/>
  <c r="N37" i="21" s="1"/>
  <c r="M96" i="21"/>
  <c r="M37" i="21" s="1"/>
  <c r="L96" i="21"/>
  <c r="L37" i="21" s="1"/>
  <c r="K96" i="21"/>
  <c r="K37" i="21" s="1"/>
  <c r="J96" i="21"/>
  <c r="J37" i="21" s="1"/>
  <c r="I96" i="21"/>
  <c r="I37" i="21" s="1"/>
  <c r="H96" i="21"/>
  <c r="H37" i="21" s="1"/>
  <c r="G96" i="21"/>
  <c r="G37" i="21" s="1"/>
  <c r="F96" i="21"/>
  <c r="F37" i="21" s="1"/>
  <c r="E96" i="21"/>
  <c r="E37" i="21" s="1"/>
  <c r="D96" i="21"/>
  <c r="D37" i="21" s="1"/>
  <c r="C96" i="21"/>
  <c r="C37" i="21" s="1"/>
  <c r="V95" i="21"/>
  <c r="V40" i="21" s="1"/>
  <c r="U95" i="21"/>
  <c r="U40" i="21" s="1"/>
  <c r="T95" i="21"/>
  <c r="T40" i="21" s="1"/>
  <c r="S95" i="21"/>
  <c r="S40" i="21" s="1"/>
  <c r="R95" i="21"/>
  <c r="R40" i="21" s="1"/>
  <c r="Q95" i="21"/>
  <c r="Q40" i="21" s="1"/>
  <c r="P95" i="21"/>
  <c r="P40" i="21" s="1"/>
  <c r="O95" i="21"/>
  <c r="O40" i="21" s="1"/>
  <c r="N95" i="21"/>
  <c r="N40" i="21" s="1"/>
  <c r="M95" i="21"/>
  <c r="M40" i="21" s="1"/>
  <c r="L95" i="21"/>
  <c r="L40" i="21" s="1"/>
  <c r="K95" i="21"/>
  <c r="K40" i="21" s="1"/>
  <c r="J95" i="21"/>
  <c r="J40" i="21" s="1"/>
  <c r="I95" i="21"/>
  <c r="I40" i="21" s="1"/>
  <c r="H95" i="21"/>
  <c r="H40" i="21" s="1"/>
  <c r="G95" i="21"/>
  <c r="G40" i="21" s="1"/>
  <c r="F95" i="21"/>
  <c r="F40" i="21" s="1"/>
  <c r="E95" i="21"/>
  <c r="E40" i="21" s="1"/>
  <c r="D95" i="21"/>
  <c r="D40" i="21" s="1"/>
  <c r="C95" i="21"/>
  <c r="C40" i="21" s="1"/>
  <c r="V94" i="21"/>
  <c r="V38" i="21" s="1"/>
  <c r="U94" i="21"/>
  <c r="U38" i="21" s="1"/>
  <c r="T94" i="21"/>
  <c r="T38" i="21" s="1"/>
  <c r="S94" i="21"/>
  <c r="S38" i="21" s="1"/>
  <c r="R94" i="21"/>
  <c r="R38" i="21" s="1"/>
  <c r="Q94" i="21"/>
  <c r="Q38" i="21" s="1"/>
  <c r="P94" i="21"/>
  <c r="P38" i="21" s="1"/>
  <c r="O94" i="21"/>
  <c r="O38" i="21" s="1"/>
  <c r="N94" i="21"/>
  <c r="N38" i="21" s="1"/>
  <c r="M94" i="21"/>
  <c r="M38" i="21" s="1"/>
  <c r="L94" i="21"/>
  <c r="L38" i="21" s="1"/>
  <c r="K94" i="21"/>
  <c r="K38" i="21" s="1"/>
  <c r="J94" i="21"/>
  <c r="J38" i="21" s="1"/>
  <c r="I94" i="21"/>
  <c r="I38" i="21" s="1"/>
  <c r="H94" i="21"/>
  <c r="H38" i="21" s="1"/>
  <c r="G94" i="21"/>
  <c r="G38" i="21" s="1"/>
  <c r="F94" i="21"/>
  <c r="F38" i="21" s="1"/>
  <c r="E94" i="21"/>
  <c r="E38" i="21" s="1"/>
  <c r="D94" i="21"/>
  <c r="D38" i="21" s="1"/>
  <c r="C94" i="21"/>
  <c r="C38" i="21" s="1"/>
  <c r="V98" i="20"/>
  <c r="V41" i="20" s="1"/>
  <c r="U98" i="20"/>
  <c r="U41" i="20" s="1"/>
  <c r="T98" i="20"/>
  <c r="T41" i="20" s="1"/>
  <c r="S98" i="20"/>
  <c r="S41" i="20" s="1"/>
  <c r="R98" i="20"/>
  <c r="R41" i="20" s="1"/>
  <c r="Q98" i="20"/>
  <c r="Q41" i="20" s="1"/>
  <c r="P98" i="20"/>
  <c r="P41" i="20" s="1"/>
  <c r="O98" i="20"/>
  <c r="O41" i="20" s="1"/>
  <c r="N98" i="20"/>
  <c r="N41" i="20" s="1"/>
  <c r="M98" i="20"/>
  <c r="M41" i="20" s="1"/>
  <c r="L98" i="20"/>
  <c r="L41" i="20" s="1"/>
  <c r="K98" i="20"/>
  <c r="K41" i="20" s="1"/>
  <c r="J98" i="20"/>
  <c r="J41" i="20" s="1"/>
  <c r="I98" i="20"/>
  <c r="I41" i="20" s="1"/>
  <c r="H98" i="20"/>
  <c r="H41" i="20" s="1"/>
  <c r="G98" i="20"/>
  <c r="G41" i="20" s="1"/>
  <c r="F98" i="20"/>
  <c r="F41" i="20" s="1"/>
  <c r="E98" i="20"/>
  <c r="E41" i="20" s="1"/>
  <c r="D98" i="20"/>
  <c r="D41" i="20" s="1"/>
  <c r="C98" i="20"/>
  <c r="C41" i="20" s="1"/>
  <c r="V97" i="20"/>
  <c r="V39" i="20" s="1"/>
  <c r="U97" i="20"/>
  <c r="U39" i="20" s="1"/>
  <c r="T97" i="20"/>
  <c r="T39" i="20" s="1"/>
  <c r="S97" i="20"/>
  <c r="S39" i="20" s="1"/>
  <c r="R97" i="20"/>
  <c r="R39" i="20" s="1"/>
  <c r="Q97" i="20"/>
  <c r="Q39" i="20" s="1"/>
  <c r="P97" i="20"/>
  <c r="P39" i="20" s="1"/>
  <c r="O97" i="20"/>
  <c r="O39" i="20" s="1"/>
  <c r="N97" i="20"/>
  <c r="N39" i="20" s="1"/>
  <c r="M97" i="20"/>
  <c r="M39" i="20" s="1"/>
  <c r="L97" i="20"/>
  <c r="L39" i="20" s="1"/>
  <c r="K97" i="20"/>
  <c r="K39" i="20" s="1"/>
  <c r="J97" i="20"/>
  <c r="J39" i="20" s="1"/>
  <c r="I97" i="20"/>
  <c r="I39" i="20" s="1"/>
  <c r="H97" i="20"/>
  <c r="H39" i="20" s="1"/>
  <c r="G97" i="20"/>
  <c r="G39" i="20" s="1"/>
  <c r="F97" i="20"/>
  <c r="F39" i="20" s="1"/>
  <c r="E97" i="20"/>
  <c r="E39" i="20" s="1"/>
  <c r="D97" i="20"/>
  <c r="D39" i="20" s="1"/>
  <c r="C97" i="20"/>
  <c r="C39" i="20" s="1"/>
  <c r="V96" i="20"/>
  <c r="V37" i="20" s="1"/>
  <c r="U96" i="20"/>
  <c r="U37" i="20" s="1"/>
  <c r="T96" i="20"/>
  <c r="T37" i="20" s="1"/>
  <c r="S96" i="20"/>
  <c r="S37" i="20" s="1"/>
  <c r="R96" i="20"/>
  <c r="R37" i="20" s="1"/>
  <c r="Q96" i="20"/>
  <c r="Q37" i="20" s="1"/>
  <c r="P96" i="20"/>
  <c r="P37" i="20" s="1"/>
  <c r="O96" i="20"/>
  <c r="O37" i="20" s="1"/>
  <c r="N96" i="20"/>
  <c r="N37" i="20" s="1"/>
  <c r="M96" i="20"/>
  <c r="M37" i="20" s="1"/>
  <c r="L96" i="20"/>
  <c r="L37" i="20" s="1"/>
  <c r="K96" i="20"/>
  <c r="K37" i="20" s="1"/>
  <c r="J96" i="20"/>
  <c r="J37" i="20" s="1"/>
  <c r="I96" i="20"/>
  <c r="I37" i="20" s="1"/>
  <c r="H96" i="20"/>
  <c r="H37" i="20" s="1"/>
  <c r="G96" i="20"/>
  <c r="G37" i="20" s="1"/>
  <c r="F96" i="20"/>
  <c r="F37" i="20" s="1"/>
  <c r="E96" i="20"/>
  <c r="E37" i="20" s="1"/>
  <c r="D96" i="20"/>
  <c r="D37" i="20" s="1"/>
  <c r="C96" i="20"/>
  <c r="C37" i="20" s="1"/>
  <c r="V95" i="20"/>
  <c r="V40" i="20" s="1"/>
  <c r="U95" i="20"/>
  <c r="U40" i="20" s="1"/>
  <c r="T95" i="20"/>
  <c r="T40" i="20" s="1"/>
  <c r="S95" i="20"/>
  <c r="S40" i="20" s="1"/>
  <c r="R95" i="20"/>
  <c r="R40" i="20" s="1"/>
  <c r="Q95" i="20"/>
  <c r="Q40" i="20" s="1"/>
  <c r="P95" i="20"/>
  <c r="P40" i="20" s="1"/>
  <c r="O95" i="20"/>
  <c r="O40" i="20" s="1"/>
  <c r="N95" i="20"/>
  <c r="N40" i="20" s="1"/>
  <c r="M95" i="20"/>
  <c r="M40" i="20" s="1"/>
  <c r="L95" i="20"/>
  <c r="L40" i="20" s="1"/>
  <c r="K95" i="20"/>
  <c r="K40" i="20" s="1"/>
  <c r="J95" i="20"/>
  <c r="J40" i="20" s="1"/>
  <c r="I95" i="20"/>
  <c r="I40" i="20" s="1"/>
  <c r="H95" i="20"/>
  <c r="H40" i="20" s="1"/>
  <c r="G95" i="20"/>
  <c r="G40" i="20" s="1"/>
  <c r="F95" i="20"/>
  <c r="F40" i="20" s="1"/>
  <c r="E95" i="20"/>
  <c r="E40" i="20" s="1"/>
  <c r="D95" i="20"/>
  <c r="D40" i="20" s="1"/>
  <c r="C95" i="20"/>
  <c r="C40" i="20" s="1"/>
  <c r="V94" i="20"/>
  <c r="V38" i="20" s="1"/>
  <c r="U94" i="20"/>
  <c r="U38" i="20" s="1"/>
  <c r="T94" i="20"/>
  <c r="T38" i="20" s="1"/>
  <c r="S94" i="20"/>
  <c r="S38" i="20" s="1"/>
  <c r="R94" i="20"/>
  <c r="R38" i="20" s="1"/>
  <c r="Q94" i="20"/>
  <c r="Q38" i="20" s="1"/>
  <c r="P94" i="20"/>
  <c r="P38" i="20" s="1"/>
  <c r="O94" i="20"/>
  <c r="O38" i="20" s="1"/>
  <c r="N94" i="20"/>
  <c r="N38" i="20" s="1"/>
  <c r="M94" i="20"/>
  <c r="M38" i="20" s="1"/>
  <c r="L94" i="20"/>
  <c r="L38" i="20" s="1"/>
  <c r="K94" i="20"/>
  <c r="K38" i="20" s="1"/>
  <c r="J94" i="20"/>
  <c r="J38" i="20" s="1"/>
  <c r="I94" i="20"/>
  <c r="I38" i="20" s="1"/>
  <c r="H94" i="20"/>
  <c r="H38" i="20" s="1"/>
  <c r="G94" i="20"/>
  <c r="G38" i="20" s="1"/>
  <c r="F94" i="20"/>
  <c r="F38" i="20" s="1"/>
  <c r="E94" i="20"/>
  <c r="E38" i="20" s="1"/>
  <c r="D94" i="20"/>
  <c r="D38" i="20" s="1"/>
  <c r="C94" i="20"/>
  <c r="C38" i="20" s="1"/>
  <c r="L30" i="18"/>
  <c r="Y24" i="18"/>
  <c r="Z33" i="19"/>
  <c r="O30" i="19"/>
  <c r="N30" i="19"/>
  <c r="M30" i="19"/>
  <c r="K30" i="19"/>
  <c r="C30" i="19"/>
  <c r="S27" i="19"/>
  <c r="R27" i="19"/>
  <c r="K27" i="19"/>
  <c r="C27" i="19"/>
  <c r="K27" i="18"/>
  <c r="K30" i="18"/>
  <c r="Z33" i="18"/>
  <c r="M30" i="18"/>
  <c r="N30" i="18"/>
  <c r="C30" i="18"/>
  <c r="S27" i="18"/>
  <c r="R27" i="18"/>
  <c r="C27" i="18"/>
  <c r="M24" i="17"/>
  <c r="M24" i="16"/>
  <c r="M79" i="12"/>
  <c r="C27" i="12"/>
  <c r="M30" i="12"/>
  <c r="M27" i="12"/>
  <c r="M36" i="12"/>
  <c r="S27" i="12"/>
  <c r="R27" i="12"/>
  <c r="C30" i="12"/>
  <c r="N30" i="12"/>
  <c r="O30" i="12"/>
  <c r="M24" i="12"/>
  <c r="E38" i="36" l="1"/>
  <c r="G40" i="36"/>
  <c r="O38" i="65"/>
  <c r="K38" i="74"/>
  <c r="S40" i="70"/>
  <c r="S40" i="74"/>
  <c r="E40" i="54"/>
  <c r="C40" i="74"/>
  <c r="N40" i="67"/>
  <c r="C38" i="70"/>
  <c r="S38" i="70"/>
  <c r="I38" i="71"/>
  <c r="K40" i="74"/>
  <c r="S38" i="74"/>
  <c r="P36" i="69"/>
  <c r="I40" i="71"/>
  <c r="C38" i="74"/>
  <c r="C40" i="70"/>
  <c r="O40" i="65"/>
  <c r="J38" i="70"/>
  <c r="R40" i="74"/>
  <c r="T38" i="63"/>
  <c r="Q38" i="74"/>
  <c r="G36" i="69"/>
  <c r="Q40" i="74"/>
  <c r="G38" i="69"/>
  <c r="O38" i="69"/>
  <c r="Q38" i="70"/>
  <c r="G38" i="71"/>
  <c r="I36" i="72"/>
  <c r="Q36" i="72"/>
  <c r="I38" i="72"/>
  <c r="G40" i="71"/>
  <c r="J38" i="63"/>
  <c r="R38" i="63"/>
  <c r="P36" i="64"/>
  <c r="H38" i="64"/>
  <c r="I38" i="65"/>
  <c r="F38" i="67"/>
  <c r="V40" i="67"/>
  <c r="G38" i="61"/>
  <c r="O36" i="61"/>
  <c r="K38" i="70"/>
  <c r="F40" i="67"/>
  <c r="V38" i="67"/>
  <c r="R40" i="63"/>
  <c r="P38" i="64"/>
  <c r="K40" i="70"/>
  <c r="J40" i="63"/>
  <c r="H36" i="64"/>
  <c r="H40" i="51"/>
  <c r="M40" i="36"/>
  <c r="C38" i="65"/>
  <c r="K40" i="36"/>
  <c r="P38" i="66"/>
  <c r="F38" i="68"/>
  <c r="N36" i="68"/>
  <c r="T38" i="74"/>
  <c r="L38" i="69"/>
  <c r="N38" i="73"/>
  <c r="F36" i="68"/>
  <c r="J38" i="65"/>
  <c r="R38" i="65"/>
  <c r="O38" i="67"/>
  <c r="D36" i="69"/>
  <c r="L36" i="69"/>
  <c r="T40" i="70"/>
  <c r="G38" i="64"/>
  <c r="D36" i="66"/>
  <c r="J38" i="68"/>
  <c r="R38" i="68"/>
  <c r="N38" i="72"/>
  <c r="D38" i="66"/>
  <c r="J40" i="65"/>
  <c r="R36" i="68"/>
  <c r="C40" i="65"/>
  <c r="J36" i="68"/>
  <c r="N38" i="68"/>
  <c r="P36" i="66"/>
  <c r="R40" i="65"/>
  <c r="D40" i="36"/>
  <c r="U40" i="52"/>
  <c r="G38" i="55"/>
  <c r="R38" i="59"/>
  <c r="H38" i="41"/>
  <c r="I38" i="60"/>
  <c r="F40" i="12"/>
  <c r="C38" i="51"/>
  <c r="J40" i="53"/>
  <c r="P40" i="46"/>
  <c r="E40" i="35"/>
  <c r="L40" i="36"/>
  <c r="G38" i="44"/>
  <c r="P40" i="50"/>
  <c r="S40" i="60"/>
  <c r="M36" i="61"/>
  <c r="P38" i="62"/>
  <c r="W40" i="63"/>
  <c r="C38" i="64"/>
  <c r="C40" i="54"/>
  <c r="S40" i="54"/>
  <c r="K38" i="54"/>
  <c r="V38" i="56"/>
  <c r="K38" i="39"/>
  <c r="Q38" i="40"/>
  <c r="I38" i="42"/>
  <c r="G40" i="47"/>
  <c r="N38" i="48"/>
  <c r="V38" i="48"/>
  <c r="I38" i="49"/>
  <c r="Q40" i="49"/>
  <c r="M40" i="51"/>
  <c r="J38" i="53"/>
  <c r="S38" i="69"/>
  <c r="H40" i="41"/>
  <c r="E40" i="43"/>
  <c r="H38" i="46"/>
  <c r="D40" i="50"/>
  <c r="L40" i="58"/>
  <c r="I40" i="43"/>
  <c r="Q40" i="43"/>
  <c r="G40" i="44"/>
  <c r="D38" i="46"/>
  <c r="L38" i="46"/>
  <c r="H36" i="57"/>
  <c r="P38" i="57"/>
  <c r="G40" i="39"/>
  <c r="H38" i="50"/>
  <c r="L40" i="46"/>
  <c r="Q38" i="43"/>
  <c r="H40" i="50"/>
  <c r="D40" i="46"/>
  <c r="I38" i="55"/>
  <c r="Q38" i="55"/>
  <c r="D36" i="59"/>
  <c r="G38" i="39"/>
  <c r="I38" i="43"/>
  <c r="E38" i="43"/>
  <c r="N38" i="50"/>
  <c r="R38" i="56"/>
  <c r="J38" i="28"/>
  <c r="K40" i="65"/>
  <c r="J38" i="58"/>
  <c r="R38" i="23"/>
  <c r="H38" i="32"/>
  <c r="V40" i="33"/>
  <c r="I40" i="34"/>
  <c r="J38" i="37"/>
  <c r="R38" i="37"/>
  <c r="N38" i="59"/>
  <c r="C36" i="72"/>
  <c r="K36" i="72"/>
  <c r="S36" i="72"/>
  <c r="F38" i="73"/>
  <c r="F40" i="38"/>
  <c r="N38" i="38"/>
  <c r="I36" i="66"/>
  <c r="O38" i="68"/>
  <c r="L40" i="55"/>
  <c r="G38" i="53"/>
  <c r="S36" i="64"/>
  <c r="K36" i="64"/>
  <c r="I40" i="67"/>
  <c r="Q40" i="67"/>
  <c r="N38" i="69"/>
  <c r="V38" i="70"/>
  <c r="N38" i="51"/>
  <c r="N40" i="56"/>
  <c r="F38" i="56"/>
  <c r="G40" i="60"/>
  <c r="R38" i="61"/>
  <c r="M38" i="61"/>
  <c r="H38" i="62"/>
  <c r="P36" i="62"/>
  <c r="C38" i="62"/>
  <c r="K36" i="62"/>
  <c r="S38" i="62"/>
  <c r="G38" i="63"/>
  <c r="O40" i="63"/>
  <c r="W38" i="63"/>
  <c r="M38" i="64"/>
  <c r="E36" i="64"/>
  <c r="S38" i="67"/>
  <c r="P38" i="70"/>
  <c r="T40" i="71"/>
  <c r="C36" i="73"/>
  <c r="K36" i="73"/>
  <c r="S36" i="73"/>
  <c r="N40" i="48"/>
  <c r="K38" i="34"/>
  <c r="S38" i="34"/>
  <c r="K38" i="65"/>
  <c r="E38" i="35"/>
  <c r="M38" i="35"/>
  <c r="Q40" i="40"/>
  <c r="H40" i="67"/>
  <c r="W36" i="69"/>
  <c r="S38" i="64"/>
  <c r="H36" i="62"/>
  <c r="D40" i="32"/>
  <c r="M38" i="34"/>
  <c r="L40" i="40"/>
  <c r="L38" i="42"/>
  <c r="N40" i="45"/>
  <c r="L38" i="49"/>
  <c r="H38" i="51"/>
  <c r="P40" i="51"/>
  <c r="P38" i="54"/>
  <c r="D38" i="55"/>
  <c r="L38" i="55"/>
  <c r="D36" i="57"/>
  <c r="D36" i="61"/>
  <c r="W36" i="61"/>
  <c r="L40" i="65"/>
  <c r="E36" i="66"/>
  <c r="C36" i="68"/>
  <c r="K38" i="68"/>
  <c r="O38" i="72"/>
  <c r="I38" i="67"/>
  <c r="O38" i="63"/>
  <c r="R40" i="56"/>
  <c r="C36" i="62"/>
  <c r="G40" i="63"/>
  <c r="S36" i="69"/>
  <c r="S36" i="62"/>
  <c r="Q38" i="67"/>
  <c r="E38" i="64"/>
  <c r="K38" i="62"/>
  <c r="D40" i="55"/>
  <c r="P66" i="73"/>
  <c r="P36" i="73"/>
  <c r="S38" i="73"/>
  <c r="P38" i="36"/>
  <c r="Q40" i="55"/>
  <c r="M38" i="51"/>
  <c r="V40" i="48"/>
  <c r="L38" i="40"/>
  <c r="V40" i="60"/>
  <c r="C36" i="66"/>
  <c r="K36" i="66"/>
  <c r="S38" i="66"/>
  <c r="I36" i="68"/>
  <c r="Q36" i="68"/>
  <c r="D38" i="59"/>
  <c r="I40" i="55"/>
  <c r="L40" i="42"/>
  <c r="P38" i="51"/>
  <c r="F40" i="48"/>
  <c r="C40" i="40"/>
  <c r="Q40" i="47"/>
  <c r="I38" i="53"/>
  <c r="F36" i="57"/>
  <c r="I38" i="59"/>
  <c r="S36" i="61"/>
  <c r="K38" i="73"/>
  <c r="F39" i="60"/>
  <c r="F38" i="60" s="1"/>
  <c r="O40" i="31"/>
  <c r="P40" i="58"/>
  <c r="H38" i="58"/>
  <c r="C38" i="73"/>
  <c r="P38" i="73"/>
  <c r="S40" i="58"/>
  <c r="K38" i="58"/>
  <c r="Q36" i="66"/>
  <c r="G38" i="68"/>
  <c r="O36" i="68"/>
  <c r="T40" i="63"/>
  <c r="D38" i="63"/>
  <c r="L40" i="63"/>
  <c r="H38" i="67"/>
  <c r="L38" i="70"/>
  <c r="T38" i="70"/>
  <c r="J38" i="71"/>
  <c r="R40" i="71"/>
  <c r="S38" i="38"/>
  <c r="D40" i="74"/>
  <c r="L40" i="74"/>
  <c r="T40" i="74"/>
  <c r="F38" i="37"/>
  <c r="F40" i="42"/>
  <c r="T38" i="52"/>
  <c r="F40" i="53"/>
  <c r="R40" i="35"/>
  <c r="M40" i="49"/>
  <c r="H38" i="53"/>
  <c r="E38" i="55"/>
  <c r="M38" i="55"/>
  <c r="L38" i="29"/>
  <c r="W38" i="49"/>
  <c r="H38" i="57"/>
  <c r="R40" i="41"/>
  <c r="G38" i="43"/>
  <c r="O40" i="43"/>
  <c r="N38" i="29"/>
  <c r="W40" i="29"/>
  <c r="W38" i="52"/>
  <c r="K40" i="54"/>
  <c r="S38" i="54"/>
  <c r="D40" i="53"/>
  <c r="D38" i="69"/>
  <c r="I36" i="69"/>
  <c r="Q38" i="69"/>
  <c r="N36" i="72"/>
  <c r="D38" i="57"/>
  <c r="L36" i="57"/>
  <c r="L38" i="58"/>
  <c r="F38" i="59"/>
  <c r="N36" i="59"/>
  <c r="I36" i="59"/>
  <c r="Q36" i="59"/>
  <c r="J40" i="38"/>
  <c r="H38" i="39"/>
  <c r="J38" i="43"/>
  <c r="H38" i="44"/>
  <c r="E38" i="52"/>
  <c r="G38" i="60"/>
  <c r="F38" i="57"/>
  <c r="N38" i="57"/>
  <c r="W38" i="55"/>
  <c r="R36" i="59"/>
  <c r="J40" i="37"/>
  <c r="J40" i="46"/>
  <c r="F40" i="50"/>
  <c r="N40" i="50"/>
  <c r="L38" i="65"/>
  <c r="D40" i="39"/>
  <c r="V40" i="43"/>
  <c r="R38" i="45"/>
  <c r="P40" i="49"/>
  <c r="K38" i="53"/>
  <c r="I40" i="60"/>
  <c r="Q36" i="57"/>
  <c r="C36" i="59"/>
  <c r="G40" i="42"/>
  <c r="O38" i="42"/>
  <c r="L38" i="48"/>
  <c r="T38" i="48"/>
  <c r="O38" i="48"/>
  <c r="W40" i="48"/>
  <c r="C40" i="51"/>
  <c r="K38" i="51"/>
  <c r="S38" i="51"/>
  <c r="U38" i="52"/>
  <c r="R40" i="53"/>
  <c r="E40" i="53"/>
  <c r="C38" i="54"/>
  <c r="R40" i="54"/>
  <c r="J38" i="54"/>
  <c r="G40" i="55"/>
  <c r="J38" i="55"/>
  <c r="P40" i="32"/>
  <c r="W38" i="38"/>
  <c r="D38" i="61"/>
  <c r="L38" i="61"/>
  <c r="W38" i="61"/>
  <c r="J38" i="62"/>
  <c r="S40" i="65"/>
  <c r="M38" i="66"/>
  <c r="C38" i="68"/>
  <c r="K36" i="68"/>
  <c r="S36" i="68"/>
  <c r="N40" i="70"/>
  <c r="V40" i="70"/>
  <c r="D38" i="71"/>
  <c r="L38" i="71"/>
  <c r="T38" i="71"/>
  <c r="M36" i="66"/>
  <c r="S38" i="72"/>
  <c r="S38" i="68"/>
  <c r="Q38" i="57"/>
  <c r="N36" i="57"/>
  <c r="R38" i="53"/>
  <c r="E40" i="52"/>
  <c r="W40" i="49"/>
  <c r="C38" i="72"/>
  <c r="I38" i="69"/>
  <c r="G36" i="68"/>
  <c r="F36" i="59"/>
  <c r="L38" i="57"/>
  <c r="W40" i="55"/>
  <c r="S40" i="51"/>
  <c r="L38" i="56"/>
  <c r="D38" i="56"/>
  <c r="W38" i="57"/>
  <c r="U40" i="58"/>
  <c r="J38" i="38"/>
  <c r="L38" i="74"/>
  <c r="L40" i="71"/>
  <c r="J40" i="71"/>
  <c r="L40" i="70"/>
  <c r="S38" i="65"/>
  <c r="E40" i="29"/>
  <c r="K40" i="51"/>
  <c r="E40" i="36"/>
  <c r="O38" i="64"/>
  <c r="G36" i="64"/>
  <c r="K38" i="72"/>
  <c r="C38" i="59"/>
  <c r="D38" i="74"/>
  <c r="Q38" i="66"/>
  <c r="D40" i="71"/>
  <c r="R38" i="71"/>
  <c r="Q38" i="59"/>
  <c r="J40" i="54"/>
  <c r="Q40" i="26"/>
  <c r="E40" i="30"/>
  <c r="K40" i="52"/>
  <c r="O38" i="52"/>
  <c r="Q38" i="52"/>
  <c r="E40" i="55"/>
  <c r="O38" i="59"/>
  <c r="W38" i="59"/>
  <c r="H38" i="60"/>
  <c r="Q36" i="62"/>
  <c r="R36" i="64"/>
  <c r="J38" i="64"/>
  <c r="E38" i="65"/>
  <c r="W38" i="42"/>
  <c r="K38" i="56"/>
  <c r="T40" i="58"/>
  <c r="D38" i="58"/>
  <c r="C36" i="64"/>
  <c r="H38" i="65"/>
  <c r="P40" i="65"/>
  <c r="D40" i="35"/>
  <c r="L38" i="35"/>
  <c r="V38" i="36"/>
  <c r="C38" i="42"/>
  <c r="M40" i="45"/>
  <c r="I40" i="47"/>
  <c r="Q38" i="47"/>
  <c r="H40" i="48"/>
  <c r="P40" i="48"/>
  <c r="C40" i="49"/>
  <c r="K40" i="49"/>
  <c r="S40" i="49"/>
  <c r="F38" i="53"/>
  <c r="N38" i="53"/>
  <c r="W40" i="30"/>
  <c r="D40" i="42"/>
  <c r="F40" i="45"/>
  <c r="N38" i="45"/>
  <c r="D38" i="49"/>
  <c r="L40" i="49"/>
  <c r="J36" i="59"/>
  <c r="F36" i="61"/>
  <c r="N38" i="61"/>
  <c r="W38" i="62"/>
  <c r="H40" i="63"/>
  <c r="P40" i="63"/>
  <c r="L36" i="64"/>
  <c r="D36" i="64"/>
  <c r="G38" i="66"/>
  <c r="O36" i="66"/>
  <c r="J40" i="67"/>
  <c r="R40" i="67"/>
  <c r="D38" i="67"/>
  <c r="E38" i="68"/>
  <c r="M36" i="68"/>
  <c r="E36" i="69"/>
  <c r="M38" i="69"/>
  <c r="E38" i="70"/>
  <c r="U40" i="70"/>
  <c r="C40" i="71"/>
  <c r="K40" i="71"/>
  <c r="S40" i="71"/>
  <c r="E40" i="71"/>
  <c r="M40" i="71"/>
  <c r="U38" i="71"/>
  <c r="D38" i="72"/>
  <c r="L36" i="72"/>
  <c r="G38" i="72"/>
  <c r="O36" i="72"/>
  <c r="O38" i="73"/>
  <c r="J36" i="73"/>
  <c r="R38" i="73"/>
  <c r="M40" i="74"/>
  <c r="U40" i="74"/>
  <c r="G38" i="74"/>
  <c r="W38" i="74"/>
  <c r="I40" i="29"/>
  <c r="C36" i="57"/>
  <c r="P38" i="58"/>
  <c r="H40" i="58"/>
  <c r="S38" i="60"/>
  <c r="U38" i="60"/>
  <c r="Q38" i="61"/>
  <c r="O36" i="62"/>
  <c r="I38" i="63"/>
  <c r="Q38" i="63"/>
  <c r="W40" i="65"/>
  <c r="I40" i="65"/>
  <c r="G40" i="67"/>
  <c r="O40" i="67"/>
  <c r="W40" i="67"/>
  <c r="H38" i="69"/>
  <c r="P38" i="69"/>
  <c r="H38" i="70"/>
  <c r="P40" i="70"/>
  <c r="J40" i="70"/>
  <c r="R40" i="70"/>
  <c r="W38" i="72"/>
  <c r="R38" i="72"/>
  <c r="E38" i="73"/>
  <c r="J40" i="74"/>
  <c r="R38" i="74"/>
  <c r="C40" i="31"/>
  <c r="G38" i="34"/>
  <c r="O38" i="34"/>
  <c r="I38" i="35"/>
  <c r="Q40" i="35"/>
  <c r="F40" i="37"/>
  <c r="V40" i="41"/>
  <c r="D40" i="45"/>
  <c r="L38" i="45"/>
  <c r="P38" i="47"/>
  <c r="G40" i="48"/>
  <c r="O40" i="48"/>
  <c r="W38" i="48"/>
  <c r="J38" i="49"/>
  <c r="J40" i="50"/>
  <c r="R40" i="50"/>
  <c r="F38" i="51"/>
  <c r="N40" i="51"/>
  <c r="E38" i="53"/>
  <c r="M40" i="53"/>
  <c r="R38" i="55"/>
  <c r="I38" i="30"/>
  <c r="Q40" i="30"/>
  <c r="M40" i="33"/>
  <c r="U38" i="33"/>
  <c r="J38" i="35"/>
  <c r="R38" i="35"/>
  <c r="K38" i="38"/>
  <c r="S40" i="38"/>
  <c r="F38" i="42"/>
  <c r="C40" i="46"/>
  <c r="K40" i="46"/>
  <c r="D38" i="47"/>
  <c r="C38" i="48"/>
  <c r="K40" i="48"/>
  <c r="S40" i="48"/>
  <c r="F38" i="49"/>
  <c r="N40" i="49"/>
  <c r="G40" i="50"/>
  <c r="J38" i="51"/>
  <c r="R38" i="51"/>
  <c r="I38" i="56"/>
  <c r="M40" i="56"/>
  <c r="E38" i="38"/>
  <c r="D38" i="39"/>
  <c r="V38" i="43"/>
  <c r="G40" i="45"/>
  <c r="J40" i="45"/>
  <c r="E38" i="50"/>
  <c r="C38" i="53"/>
  <c r="K40" i="53"/>
  <c r="L38" i="54"/>
  <c r="F39" i="58"/>
  <c r="F38" i="58" s="1"/>
  <c r="U40" i="60"/>
  <c r="J40" i="43"/>
  <c r="G40" i="54"/>
  <c r="O36" i="73"/>
  <c r="H40" i="70"/>
  <c r="W38" i="67"/>
  <c r="O36" i="64"/>
  <c r="P38" i="65"/>
  <c r="W38" i="65"/>
  <c r="Q36" i="61"/>
  <c r="M40" i="55"/>
  <c r="P40" i="47"/>
  <c r="H40" i="39"/>
  <c r="M38" i="36"/>
  <c r="W36" i="72"/>
  <c r="R38" i="70"/>
  <c r="Q38" i="68"/>
  <c r="Q40" i="63"/>
  <c r="G38" i="48"/>
  <c r="D38" i="45"/>
  <c r="S40" i="30"/>
  <c r="V40" i="31"/>
  <c r="E40" i="49"/>
  <c r="F40" i="51"/>
  <c r="J38" i="50"/>
  <c r="J40" i="49"/>
  <c r="O38" i="31"/>
  <c r="F40" i="46"/>
  <c r="N40" i="46"/>
  <c r="V40" i="46"/>
  <c r="K40" i="47"/>
  <c r="C38" i="66"/>
  <c r="D38" i="35"/>
  <c r="I40" i="30"/>
  <c r="G38" i="67"/>
  <c r="H40" i="65"/>
  <c r="M38" i="56"/>
  <c r="C40" i="53"/>
  <c r="F38" i="50"/>
  <c r="G38" i="45"/>
  <c r="L40" i="35"/>
  <c r="I40" i="35"/>
  <c r="E40" i="60"/>
  <c r="E38" i="30"/>
  <c r="R36" i="72"/>
  <c r="H36" i="69"/>
  <c r="I40" i="63"/>
  <c r="W36" i="59"/>
  <c r="R40" i="55"/>
  <c r="C38" i="31"/>
  <c r="Q38" i="54"/>
  <c r="S40" i="47"/>
  <c r="J38" i="48"/>
  <c r="J38" i="74"/>
  <c r="O38" i="33"/>
  <c r="G40" i="53"/>
  <c r="K40" i="38"/>
  <c r="R40" i="23"/>
  <c r="Q38" i="45"/>
  <c r="W40" i="58"/>
  <c r="O38" i="58"/>
  <c r="K36" i="59"/>
  <c r="S38" i="59"/>
  <c r="D40" i="58"/>
  <c r="O36" i="59"/>
  <c r="G38" i="54"/>
  <c r="N38" i="49"/>
  <c r="H40" i="29"/>
  <c r="G40" i="35"/>
  <c r="O40" i="35"/>
  <c r="D38" i="44"/>
  <c r="E38" i="57"/>
  <c r="M36" i="57"/>
  <c r="J38" i="59"/>
  <c r="T40" i="52"/>
  <c r="C38" i="49"/>
  <c r="M38" i="45"/>
  <c r="P40" i="56"/>
  <c r="H38" i="56"/>
  <c r="M38" i="33"/>
  <c r="H38" i="63"/>
  <c r="T38" i="58"/>
  <c r="C38" i="57"/>
  <c r="O40" i="52"/>
  <c r="L40" i="34"/>
  <c r="T38" i="34"/>
  <c r="N40" i="35"/>
  <c r="G38" i="38"/>
  <c r="O40" i="38"/>
  <c r="L38" i="43"/>
  <c r="P40" i="43"/>
  <c r="O40" i="56"/>
  <c r="G40" i="56"/>
  <c r="K40" i="56"/>
  <c r="C40" i="55"/>
  <c r="K38" i="36"/>
  <c r="W36" i="62"/>
  <c r="K38" i="33"/>
  <c r="S38" i="33"/>
  <c r="O38" i="53"/>
  <c r="N40" i="32"/>
  <c r="C40" i="52"/>
  <c r="S40" i="56"/>
  <c r="S38" i="56"/>
  <c r="D36" i="72"/>
  <c r="D40" i="67"/>
  <c r="R40" i="51"/>
  <c r="J38" i="47"/>
  <c r="I38" i="48"/>
  <c r="Q40" i="48"/>
  <c r="W40" i="74"/>
  <c r="K38" i="71"/>
  <c r="M38" i="68"/>
  <c r="J38" i="67"/>
  <c r="G38" i="56"/>
  <c r="F39" i="52"/>
  <c r="F38" i="52" s="1"/>
  <c r="Q40" i="45"/>
  <c r="I38" i="47"/>
  <c r="W40" i="42"/>
  <c r="O38" i="66"/>
  <c r="J38" i="73"/>
  <c r="U38" i="74"/>
  <c r="G40" i="74"/>
  <c r="L38" i="34"/>
  <c r="T40" i="34"/>
  <c r="R38" i="67"/>
  <c r="J36" i="64"/>
  <c r="H40" i="60"/>
  <c r="N36" i="61"/>
  <c r="K38" i="48"/>
  <c r="C40" i="48"/>
  <c r="P38" i="48"/>
  <c r="F40" i="49"/>
  <c r="R40" i="44"/>
  <c r="E40" i="46"/>
  <c r="I40" i="50"/>
  <c r="Q40" i="50"/>
  <c r="D38" i="52"/>
  <c r="R38" i="60"/>
  <c r="E36" i="61"/>
  <c r="G40" i="70"/>
  <c r="O40" i="70"/>
  <c r="W40" i="70"/>
  <c r="R36" i="73"/>
  <c r="U38" i="70"/>
  <c r="L38" i="64"/>
  <c r="S36" i="59"/>
  <c r="M36" i="69"/>
  <c r="S38" i="58"/>
  <c r="O40" i="53"/>
  <c r="J40" i="51"/>
  <c r="S38" i="48"/>
  <c r="M38" i="74"/>
  <c r="O40" i="33"/>
  <c r="F38" i="61"/>
  <c r="H38" i="48"/>
  <c r="S38" i="49"/>
  <c r="K38" i="46"/>
  <c r="D40" i="47"/>
  <c r="O40" i="42"/>
  <c r="I40" i="28"/>
  <c r="C40" i="30"/>
  <c r="S38" i="30"/>
  <c r="M40" i="31"/>
  <c r="K38" i="37"/>
  <c r="C38" i="40"/>
  <c r="K38" i="40"/>
  <c r="S38" i="40"/>
  <c r="O40" i="58"/>
  <c r="S36" i="66"/>
  <c r="M38" i="57"/>
  <c r="G40" i="38"/>
  <c r="G36" i="72"/>
  <c r="E36" i="68"/>
  <c r="G36" i="66"/>
  <c r="S38" i="71"/>
  <c r="K40" i="58"/>
  <c r="M38" i="27"/>
  <c r="D40" i="29"/>
  <c r="L40" i="29"/>
  <c r="E38" i="34"/>
  <c r="M40" i="34"/>
  <c r="F38" i="35"/>
  <c r="N38" i="35"/>
  <c r="D38" i="37"/>
  <c r="L38" i="37"/>
  <c r="E38" i="44"/>
  <c r="O40" i="60"/>
  <c r="W40" i="60"/>
  <c r="C38" i="63"/>
  <c r="K38" i="63"/>
  <c r="S40" i="63"/>
  <c r="C38" i="71"/>
  <c r="Q40" i="54"/>
  <c r="M38" i="71"/>
  <c r="E40" i="70"/>
  <c r="I38" i="68"/>
  <c r="K38" i="49"/>
  <c r="C38" i="46"/>
  <c r="U40" i="71"/>
  <c r="R38" i="64"/>
  <c r="F38" i="65"/>
  <c r="W38" i="58"/>
  <c r="K38" i="59"/>
  <c r="M40" i="23"/>
  <c r="E38" i="26"/>
  <c r="R40" i="28"/>
  <c r="F40" i="41"/>
  <c r="O38" i="29"/>
  <c r="G40" i="30"/>
  <c r="O40" i="30"/>
  <c r="I38" i="31"/>
  <c r="W40" i="56"/>
  <c r="Q40" i="71"/>
  <c r="O40" i="25"/>
  <c r="D40" i="38"/>
  <c r="C38" i="39"/>
  <c r="N40" i="28"/>
  <c r="M40" i="27"/>
  <c r="D38" i="28"/>
  <c r="J40" i="39"/>
  <c r="G38" i="30"/>
  <c r="O38" i="25"/>
  <c r="L40" i="38"/>
  <c r="W40" i="38"/>
  <c r="J40" i="25"/>
  <c r="C38" i="58"/>
  <c r="C36" i="61"/>
  <c r="K36" i="61"/>
  <c r="S38" i="61"/>
  <c r="I38" i="62"/>
  <c r="Q38" i="62"/>
  <c r="D40" i="70"/>
  <c r="M38" i="31"/>
  <c r="C38" i="30"/>
  <c r="I38" i="28"/>
  <c r="D38" i="26"/>
  <c r="L38" i="26"/>
  <c r="F38" i="33"/>
  <c r="H38" i="55"/>
  <c r="W38" i="69"/>
  <c r="J38" i="56"/>
  <c r="J40" i="56"/>
  <c r="K40" i="28"/>
  <c r="V38" i="28"/>
  <c r="C40" i="38"/>
  <c r="G38" i="47"/>
  <c r="I40" i="49"/>
  <c r="Q38" i="49"/>
  <c r="W40" i="52"/>
  <c r="C40" i="67"/>
  <c r="K40" i="67"/>
  <c r="S40" i="67"/>
  <c r="H40" i="33"/>
  <c r="H38" i="31"/>
  <c r="H40" i="42"/>
  <c r="P40" i="42"/>
  <c r="M40" i="43"/>
  <c r="G36" i="57"/>
  <c r="N40" i="58"/>
  <c r="R38" i="58"/>
  <c r="J40" i="58"/>
  <c r="E36" i="59"/>
  <c r="H38" i="61"/>
  <c r="P38" i="61"/>
  <c r="F36" i="62"/>
  <c r="N38" i="62"/>
  <c r="K38" i="29"/>
  <c r="Q38" i="31"/>
  <c r="N38" i="32"/>
  <c r="W38" i="32"/>
  <c r="I40" i="41"/>
  <c r="Q40" i="41"/>
  <c r="H40" i="53"/>
  <c r="P38" i="53"/>
  <c r="M40" i="54"/>
  <c r="U40" i="54"/>
  <c r="D40" i="54"/>
  <c r="I40" i="54"/>
  <c r="I40" i="56"/>
  <c r="U40" i="56"/>
  <c r="E40" i="56"/>
  <c r="N38" i="75"/>
  <c r="P40" i="30"/>
  <c r="N40" i="41"/>
  <c r="V38" i="41"/>
  <c r="E40" i="42"/>
  <c r="M40" i="42"/>
  <c r="C40" i="43"/>
  <c r="K38" i="43"/>
  <c r="K38" i="45"/>
  <c r="Q40" i="46"/>
  <c r="E40" i="48"/>
  <c r="M38" i="48"/>
  <c r="U38" i="48"/>
  <c r="H38" i="49"/>
  <c r="P38" i="49"/>
  <c r="E40" i="50"/>
  <c r="D38" i="51"/>
  <c r="L40" i="51"/>
  <c r="V40" i="52"/>
  <c r="K38" i="52"/>
  <c r="M40" i="52"/>
  <c r="Q40" i="52"/>
  <c r="S40" i="52"/>
  <c r="C40" i="63"/>
  <c r="P36" i="61"/>
  <c r="U38" i="54"/>
  <c r="R38" i="44"/>
  <c r="D40" i="37"/>
  <c r="N36" i="62"/>
  <c r="E38" i="60"/>
  <c r="K38" i="61"/>
  <c r="R40" i="58"/>
  <c r="W36" i="57"/>
  <c r="E38" i="54"/>
  <c r="M38" i="52"/>
  <c r="M40" i="48"/>
  <c r="I38" i="50"/>
  <c r="E38" i="49"/>
  <c r="E38" i="46"/>
  <c r="M38" i="42"/>
  <c r="C38" i="43"/>
  <c r="K40" i="43"/>
  <c r="F38" i="41"/>
  <c r="L38" i="36"/>
  <c r="F40" i="35"/>
  <c r="J38" i="25"/>
  <c r="V38" i="26"/>
  <c r="C40" i="45"/>
  <c r="N38" i="47"/>
  <c r="F38" i="62"/>
  <c r="W38" i="60"/>
  <c r="E38" i="56"/>
  <c r="I36" i="62"/>
  <c r="H36" i="61"/>
  <c r="C40" i="58"/>
  <c r="U38" i="56"/>
  <c r="H40" i="55"/>
  <c r="D38" i="54"/>
  <c r="P40" i="53"/>
  <c r="L38" i="51"/>
  <c r="U40" i="48"/>
  <c r="K40" i="45"/>
  <c r="E38" i="42"/>
  <c r="S40" i="40"/>
  <c r="E38" i="27"/>
  <c r="M40" i="30"/>
  <c r="P40" i="37"/>
  <c r="J38" i="39"/>
  <c r="N40" i="44"/>
  <c r="V38" i="44"/>
  <c r="K40" i="63"/>
  <c r="O38" i="60"/>
  <c r="C38" i="61"/>
  <c r="J40" i="48"/>
  <c r="I40" i="31"/>
  <c r="S38" i="35"/>
  <c r="Q40" i="37"/>
  <c r="L40" i="43"/>
  <c r="E38" i="48"/>
  <c r="N38" i="41"/>
  <c r="L38" i="38"/>
  <c r="K40" i="40"/>
  <c r="D38" i="36"/>
  <c r="V40" i="28"/>
  <c r="W38" i="51"/>
  <c r="D40" i="51"/>
  <c r="H40" i="49"/>
  <c r="K38" i="28"/>
  <c r="O38" i="18"/>
  <c r="S38" i="63"/>
  <c r="M38" i="53"/>
  <c r="E38" i="63"/>
  <c r="M40" i="63"/>
  <c r="U38" i="63"/>
  <c r="H40" i="27"/>
  <c r="J38" i="45"/>
  <c r="R40" i="45"/>
  <c r="C38" i="19"/>
  <c r="F38" i="39"/>
  <c r="N38" i="39"/>
  <c r="V38" i="39"/>
  <c r="J40" i="40"/>
  <c r="H38" i="35"/>
  <c r="V40" i="36"/>
  <c r="E38" i="37"/>
  <c r="M38" i="37"/>
  <c r="I40" i="38"/>
  <c r="C38" i="55"/>
  <c r="K38" i="55"/>
  <c r="Q40" i="34"/>
  <c r="K40" i="60"/>
  <c r="R40" i="32"/>
  <c r="I36" i="73"/>
  <c r="J40" i="30"/>
  <c r="C38" i="32"/>
  <c r="C40" i="32"/>
  <c r="W38" i="30"/>
  <c r="J38" i="40"/>
  <c r="W40" i="32"/>
  <c r="G40" i="26"/>
  <c r="O40" i="26"/>
  <c r="I40" i="42"/>
  <c r="Q40" i="42"/>
  <c r="I40" i="53"/>
  <c r="E38" i="59"/>
  <c r="M36" i="73"/>
  <c r="N40" i="39"/>
  <c r="E40" i="34"/>
  <c r="R38" i="32"/>
  <c r="N38" i="27"/>
  <c r="D40" i="33"/>
  <c r="R38" i="41"/>
  <c r="G38" i="50"/>
  <c r="O40" i="50"/>
  <c r="G38" i="51"/>
  <c r="O38" i="51"/>
  <c r="U38" i="58"/>
  <c r="E40" i="58"/>
  <c r="I38" i="61"/>
  <c r="I38" i="70"/>
  <c r="F40" i="32"/>
  <c r="S38" i="25"/>
  <c r="P38" i="29"/>
  <c r="U40" i="33"/>
  <c r="J40" i="34"/>
  <c r="R40" i="34"/>
  <c r="H40" i="35"/>
  <c r="M38" i="46"/>
  <c r="E40" i="37"/>
  <c r="H38" i="33"/>
  <c r="M38" i="30"/>
  <c r="I40" i="22"/>
  <c r="R38" i="30"/>
  <c r="V40" i="39"/>
  <c r="J38" i="69"/>
  <c r="R38" i="69"/>
  <c r="K40" i="29"/>
  <c r="P40" i="18"/>
  <c r="P40" i="54"/>
  <c r="D38" i="60"/>
  <c r="P40" i="74"/>
  <c r="N36" i="64"/>
  <c r="F36" i="64"/>
  <c r="O38" i="74"/>
  <c r="N40" i="76"/>
  <c r="L36" i="61"/>
  <c r="J36" i="62"/>
  <c r="R38" i="62"/>
  <c r="Q40" i="65"/>
  <c r="D38" i="64"/>
  <c r="D38" i="73"/>
  <c r="L38" i="73"/>
  <c r="P40" i="52"/>
  <c r="H38" i="59"/>
  <c r="Q40" i="70"/>
  <c r="G38" i="49"/>
  <c r="F40" i="71"/>
  <c r="N40" i="71"/>
  <c r="V40" i="71"/>
  <c r="F36" i="73"/>
  <c r="F38" i="74"/>
  <c r="V38" i="74"/>
  <c r="H40" i="71"/>
  <c r="H38" i="71"/>
  <c r="E40" i="25"/>
  <c r="N40" i="25"/>
  <c r="K40" i="26"/>
  <c r="I38" i="38"/>
  <c r="Q38" i="38"/>
  <c r="E38" i="45"/>
  <c r="L40" i="45"/>
  <c r="W40" i="45"/>
  <c r="J38" i="46"/>
  <c r="R40" i="46"/>
  <c r="Q38" i="58"/>
  <c r="I38" i="58"/>
  <c r="H36" i="72"/>
  <c r="P36" i="72"/>
  <c r="U38" i="76"/>
  <c r="J40" i="29"/>
  <c r="R40" i="29"/>
  <c r="N38" i="37"/>
  <c r="H38" i="43"/>
  <c r="P38" i="43"/>
  <c r="J40" i="44"/>
  <c r="F38" i="66"/>
  <c r="N36" i="66"/>
  <c r="E38" i="67"/>
  <c r="M38" i="67"/>
  <c r="U38" i="67"/>
  <c r="H38" i="68"/>
  <c r="D38" i="68"/>
  <c r="L38" i="68"/>
  <c r="W36" i="68"/>
  <c r="O38" i="71"/>
  <c r="W38" i="71"/>
  <c r="F38" i="72"/>
  <c r="C40" i="35"/>
  <c r="K38" i="35"/>
  <c r="S40" i="35"/>
  <c r="G40" i="37"/>
  <c r="L40" i="41"/>
  <c r="C40" i="42"/>
  <c r="S38" i="42"/>
  <c r="M38" i="65"/>
  <c r="T40" i="65"/>
  <c r="V38" i="34"/>
  <c r="T40" i="56"/>
  <c r="L40" i="56"/>
  <c r="D40" i="56"/>
  <c r="J38" i="57"/>
  <c r="R38" i="57"/>
  <c r="K38" i="69"/>
  <c r="V38" i="54"/>
  <c r="F38" i="54"/>
  <c r="F38" i="55"/>
  <c r="N38" i="55"/>
  <c r="I36" i="64"/>
  <c r="N40" i="65"/>
  <c r="U40" i="65"/>
  <c r="O38" i="40"/>
  <c r="I40" i="51"/>
  <c r="Q40" i="51"/>
  <c r="H38" i="52"/>
  <c r="J40" i="52"/>
  <c r="L38" i="52"/>
  <c r="D38" i="53"/>
  <c r="L38" i="53"/>
  <c r="W38" i="53"/>
  <c r="L38" i="60"/>
  <c r="T38" i="60"/>
  <c r="G36" i="61"/>
  <c r="O38" i="61"/>
  <c r="E38" i="62"/>
  <c r="M36" i="62"/>
  <c r="F38" i="63"/>
  <c r="N40" i="63"/>
  <c r="V40" i="63"/>
  <c r="C38" i="50"/>
  <c r="W38" i="73"/>
  <c r="M36" i="75"/>
  <c r="J38" i="26"/>
  <c r="M38" i="39"/>
  <c r="E40" i="47"/>
  <c r="M40" i="47"/>
  <c r="D40" i="48"/>
  <c r="L40" i="48"/>
  <c r="T40" i="48"/>
  <c r="O38" i="49"/>
  <c r="P36" i="59"/>
  <c r="W40" i="40"/>
  <c r="W38" i="40"/>
  <c r="M38" i="72"/>
  <c r="M36" i="72"/>
  <c r="Q38" i="36"/>
  <c r="Q40" i="36"/>
  <c r="Q40" i="56"/>
  <c r="Q38" i="56"/>
  <c r="E40" i="74"/>
  <c r="E38" i="74"/>
  <c r="R40" i="27"/>
  <c r="Q40" i="60"/>
  <c r="Q38" i="60"/>
  <c r="Q38" i="64"/>
  <c r="Q36" i="64"/>
  <c r="G38" i="65"/>
  <c r="G40" i="65"/>
  <c r="J38" i="36"/>
  <c r="J40" i="36"/>
  <c r="V40" i="65"/>
  <c r="V38" i="65"/>
  <c r="E40" i="51"/>
  <c r="E38" i="51"/>
  <c r="Q36" i="73"/>
  <c r="I40" i="74"/>
  <c r="I38" i="74"/>
  <c r="I38" i="40"/>
  <c r="I40" i="40"/>
  <c r="N38" i="44"/>
  <c r="Q38" i="73"/>
  <c r="F40" i="54"/>
  <c r="L36" i="68"/>
  <c r="M40" i="67"/>
  <c r="M40" i="65"/>
  <c r="G38" i="57"/>
  <c r="J36" i="57"/>
  <c r="N40" i="55"/>
  <c r="P38" i="56"/>
  <c r="T38" i="56"/>
  <c r="O40" i="51"/>
  <c r="L40" i="52"/>
  <c r="C40" i="50"/>
  <c r="D40" i="49"/>
  <c r="F38" i="46"/>
  <c r="M38" i="47"/>
  <c r="P38" i="42"/>
  <c r="L38" i="27"/>
  <c r="L40" i="50"/>
  <c r="V40" i="74"/>
  <c r="N38" i="66"/>
  <c r="V40" i="44"/>
  <c r="V40" i="34"/>
  <c r="F38" i="71"/>
  <c r="O38" i="70"/>
  <c r="H36" i="68"/>
  <c r="D36" i="68"/>
  <c r="K38" i="67"/>
  <c r="M38" i="62"/>
  <c r="U40" i="63"/>
  <c r="M38" i="63"/>
  <c r="R40" i="60"/>
  <c r="Q40" i="58"/>
  <c r="F40" i="55"/>
  <c r="W40" i="53"/>
  <c r="H40" i="52"/>
  <c r="W40" i="51"/>
  <c r="V38" i="46"/>
  <c r="H40" i="43"/>
  <c r="M40" i="39"/>
  <c r="G38" i="36"/>
  <c r="O40" i="39"/>
  <c r="H40" i="40"/>
  <c r="K40" i="41"/>
  <c r="I38" i="57"/>
  <c r="N40" i="60"/>
  <c r="N40" i="38"/>
  <c r="L36" i="73"/>
  <c r="P38" i="74"/>
  <c r="R38" i="34"/>
  <c r="G38" i="37"/>
  <c r="F36" i="72"/>
  <c r="E38" i="69"/>
  <c r="W38" i="70"/>
  <c r="W38" i="68"/>
  <c r="E40" i="67"/>
  <c r="E40" i="63"/>
  <c r="D40" i="60"/>
  <c r="P38" i="59"/>
  <c r="H36" i="59"/>
  <c r="H40" i="56"/>
  <c r="W38" i="56"/>
  <c r="Q38" i="51"/>
  <c r="R38" i="46"/>
  <c r="E40" i="45"/>
  <c r="H38" i="42"/>
  <c r="O40" i="40"/>
  <c r="C40" i="23"/>
  <c r="E40" i="31"/>
  <c r="V38" i="31"/>
  <c r="V38" i="50"/>
  <c r="F38" i="64"/>
  <c r="J38" i="44"/>
  <c r="W40" i="71"/>
  <c r="C38" i="67"/>
  <c r="I38" i="64"/>
  <c r="T38" i="65"/>
  <c r="V38" i="63"/>
  <c r="E38" i="61"/>
  <c r="I40" i="58"/>
  <c r="L40" i="53"/>
  <c r="I40" i="48"/>
  <c r="L38" i="41"/>
  <c r="O38" i="26"/>
  <c r="H40" i="28"/>
  <c r="N38" i="28"/>
  <c r="U40" i="30"/>
  <c r="H40" i="30"/>
  <c r="N38" i="31"/>
  <c r="R38" i="31"/>
  <c r="G38" i="32"/>
  <c r="E38" i="41"/>
  <c r="K40" i="50"/>
  <c r="W36" i="73"/>
  <c r="D36" i="73"/>
  <c r="F40" i="74"/>
  <c r="F38" i="38"/>
  <c r="J38" i="34"/>
  <c r="V38" i="71"/>
  <c r="I40" i="70"/>
  <c r="G38" i="70"/>
  <c r="L40" i="60"/>
  <c r="K38" i="60"/>
  <c r="I38" i="51"/>
  <c r="G40" i="51"/>
  <c r="N38" i="46"/>
  <c r="E38" i="47"/>
  <c r="S40" i="42"/>
  <c r="K40" i="35"/>
  <c r="K38" i="26"/>
  <c r="E38" i="25"/>
  <c r="N38" i="25"/>
  <c r="S38" i="31"/>
  <c r="W40" i="47"/>
  <c r="R36" i="69"/>
  <c r="I38" i="73"/>
  <c r="F36" i="66"/>
  <c r="P38" i="72"/>
  <c r="U40" i="67"/>
  <c r="N38" i="64"/>
  <c r="R36" i="62"/>
  <c r="E36" i="62"/>
  <c r="E38" i="58"/>
  <c r="K40" i="55"/>
  <c r="P38" i="52"/>
  <c r="W38" i="45"/>
  <c r="J40" i="47"/>
  <c r="I38" i="41"/>
  <c r="G38" i="26"/>
  <c r="L40" i="31"/>
  <c r="N40" i="74"/>
  <c r="L38" i="76"/>
  <c r="R38" i="28"/>
  <c r="F39" i="18"/>
  <c r="F38" i="18" s="1"/>
  <c r="G40" i="19"/>
  <c r="G40" i="22"/>
  <c r="I38" i="66"/>
  <c r="N38" i="33"/>
  <c r="N40" i="33"/>
  <c r="U40" i="32"/>
  <c r="U38" i="32"/>
  <c r="D38" i="34"/>
  <c r="D40" i="34"/>
  <c r="H36" i="66"/>
  <c r="H38" i="66"/>
  <c r="P38" i="71"/>
  <c r="P40" i="71"/>
  <c r="H40" i="74"/>
  <c r="H38" i="74"/>
  <c r="K38" i="16"/>
  <c r="E38" i="33"/>
  <c r="E40" i="33"/>
  <c r="I40" i="46"/>
  <c r="I38" i="46"/>
  <c r="H40" i="47"/>
  <c r="H38" i="47"/>
  <c r="S36" i="57"/>
  <c r="S38" i="57"/>
  <c r="M40" i="58"/>
  <c r="M38" i="58"/>
  <c r="P38" i="68"/>
  <c r="P36" i="68"/>
  <c r="F36" i="69"/>
  <c r="F38" i="69"/>
  <c r="J38" i="72"/>
  <c r="J36" i="72"/>
  <c r="M40" i="28"/>
  <c r="M38" i="28"/>
  <c r="Q40" i="53"/>
  <c r="Q38" i="53"/>
  <c r="P40" i="55"/>
  <c r="P38" i="55"/>
  <c r="S38" i="55"/>
  <c r="S40" i="55"/>
  <c r="O36" i="57"/>
  <c r="O38" i="57"/>
  <c r="P40" i="67"/>
  <c r="P38" i="67"/>
  <c r="E36" i="72"/>
  <c r="E38" i="72"/>
  <c r="P40" i="28"/>
  <c r="P38" i="28"/>
  <c r="E40" i="32"/>
  <c r="E38" i="32"/>
  <c r="D38" i="65"/>
  <c r="D40" i="65"/>
  <c r="M40" i="70"/>
  <c r="M38" i="70"/>
  <c r="G38" i="73"/>
  <c r="G36" i="73"/>
  <c r="E38" i="40"/>
  <c r="E40" i="40"/>
  <c r="S40" i="45"/>
  <c r="S38" i="45"/>
  <c r="R40" i="52"/>
  <c r="R38" i="52"/>
  <c r="S40" i="53"/>
  <c r="S38" i="53"/>
  <c r="C38" i="56"/>
  <c r="C40" i="56"/>
  <c r="T40" i="67"/>
  <c r="T38" i="67"/>
  <c r="E40" i="27"/>
  <c r="J40" i="16"/>
  <c r="T40" i="17"/>
  <c r="J40" i="27"/>
  <c r="P40" i="22"/>
  <c r="J38" i="17"/>
  <c r="O40" i="27"/>
  <c r="Q40" i="31"/>
  <c r="C38" i="36"/>
  <c r="D38" i="38"/>
  <c r="J40" i="55"/>
  <c r="F38" i="70"/>
  <c r="O40" i="76"/>
  <c r="V40" i="26"/>
  <c r="Q40" i="33"/>
  <c r="R40" i="48"/>
  <c r="O40" i="22"/>
  <c r="H38" i="25"/>
  <c r="I40" i="27"/>
  <c r="R38" i="33"/>
  <c r="V38" i="37"/>
  <c r="M38" i="59"/>
  <c r="H38" i="29"/>
  <c r="N40" i="12"/>
  <c r="P38" i="26"/>
  <c r="Q38" i="30"/>
  <c r="Q40" i="32"/>
  <c r="W40" i="35"/>
  <c r="D38" i="50"/>
  <c r="T40" i="54"/>
  <c r="H36" i="73"/>
  <c r="W38" i="29"/>
  <c r="F40" i="17"/>
  <c r="V40" i="17"/>
  <c r="R38" i="18"/>
  <c r="C38" i="27"/>
  <c r="I38" i="37"/>
  <c r="M38" i="40"/>
  <c r="Q38" i="44"/>
  <c r="G40" i="52"/>
  <c r="O40" i="55"/>
  <c r="T40" i="30"/>
  <c r="U38" i="65"/>
  <c r="Q38" i="17"/>
  <c r="Q40" i="17"/>
  <c r="G40" i="27"/>
  <c r="G38" i="27"/>
  <c r="I38" i="52"/>
  <c r="I40" i="52"/>
  <c r="C38" i="25"/>
  <c r="C40" i="25"/>
  <c r="L40" i="26"/>
  <c r="G38" i="19"/>
  <c r="O40" i="16"/>
  <c r="D38" i="18"/>
  <c r="S40" i="16"/>
  <c r="E40" i="12"/>
  <c r="K38" i="18"/>
  <c r="C40" i="26"/>
  <c r="H38" i="27"/>
  <c r="T40" i="18"/>
  <c r="F38" i="22"/>
  <c r="L40" i="22"/>
  <c r="D40" i="17"/>
  <c r="S38" i="18"/>
  <c r="O40" i="18"/>
  <c r="E36" i="57"/>
  <c r="L38" i="67"/>
  <c r="K40" i="12"/>
  <c r="D40" i="25"/>
  <c r="L40" i="25"/>
  <c r="P40" i="25"/>
  <c r="H38" i="26"/>
  <c r="I38" i="26"/>
  <c r="I40" i="32"/>
  <c r="L38" i="33"/>
  <c r="R38" i="39"/>
  <c r="M38" i="16"/>
  <c r="J40" i="19"/>
  <c r="D38" i="22"/>
  <c r="N40" i="23"/>
  <c r="M40" i="25"/>
  <c r="G40" i="17"/>
  <c r="D40" i="26"/>
  <c r="P38" i="27"/>
  <c r="Q38" i="27"/>
  <c r="N40" i="29"/>
  <c r="J40" i="28"/>
  <c r="J38" i="30"/>
  <c r="F38" i="32"/>
  <c r="T40" i="33"/>
  <c r="J40" i="35"/>
  <c r="I40" i="36"/>
  <c r="H40" i="36"/>
  <c r="V40" i="54"/>
  <c r="P38" i="60"/>
  <c r="C38" i="69"/>
  <c r="O38" i="30"/>
  <c r="R40" i="31"/>
  <c r="Q38" i="33"/>
  <c r="R38" i="36"/>
  <c r="Q38" i="37"/>
  <c r="E38" i="39"/>
  <c r="L38" i="39"/>
  <c r="G40" i="43"/>
  <c r="F40" i="56"/>
  <c r="R38" i="66"/>
  <c r="H38" i="28"/>
  <c r="Q40" i="28"/>
  <c r="V40" i="30"/>
  <c r="P38" i="30"/>
  <c r="D38" i="32"/>
  <c r="K40" i="32"/>
  <c r="C38" i="33"/>
  <c r="O40" i="44"/>
  <c r="R38" i="49"/>
  <c r="J36" i="61"/>
  <c r="D36" i="62"/>
  <c r="L38" i="62"/>
  <c r="G38" i="62"/>
  <c r="O38" i="62"/>
  <c r="L40" i="32"/>
  <c r="E40" i="38"/>
  <c r="M38" i="38"/>
  <c r="P40" i="38"/>
  <c r="P40" i="41"/>
  <c r="R40" i="42"/>
  <c r="M40" i="44"/>
  <c r="I40" i="44"/>
  <c r="P38" i="44"/>
  <c r="O40" i="45"/>
  <c r="C40" i="47"/>
  <c r="F40" i="44"/>
  <c r="M40" i="60"/>
  <c r="C40" i="60"/>
  <c r="J38" i="60"/>
  <c r="Q36" i="69"/>
  <c r="G40" i="29"/>
  <c r="O40" i="29"/>
  <c r="D40" i="28"/>
  <c r="G40" i="31"/>
  <c r="J38" i="32"/>
  <c r="H38" i="34"/>
  <c r="F40" i="40"/>
  <c r="C40" i="41"/>
  <c r="I38" i="45"/>
  <c r="P40" i="45"/>
  <c r="H40" i="46"/>
  <c r="O40" i="46"/>
  <c r="V38" i="52"/>
  <c r="V40" i="56"/>
  <c r="O38" i="56"/>
  <c r="V40" i="58"/>
  <c r="G36" i="59"/>
  <c r="E38" i="66"/>
  <c r="L38" i="66"/>
  <c r="Q36" i="75"/>
  <c r="F40" i="29"/>
  <c r="M38" i="29"/>
  <c r="C40" i="28"/>
  <c r="H40" i="31"/>
  <c r="P40" i="34"/>
  <c r="F40" i="34"/>
  <c r="N38" i="34"/>
  <c r="Q38" i="35"/>
  <c r="O40" i="36"/>
  <c r="G40" i="46"/>
  <c r="F38" i="47"/>
  <c r="W40" i="54"/>
  <c r="O38" i="54"/>
  <c r="C38" i="34"/>
  <c r="C40" i="34"/>
  <c r="G38" i="40"/>
  <c r="G40" i="40"/>
  <c r="N40" i="40"/>
  <c r="N38" i="40"/>
  <c r="N38" i="42"/>
  <c r="N40" i="42"/>
  <c r="L40" i="44"/>
  <c r="L38" i="44"/>
  <c r="K36" i="57"/>
  <c r="K38" i="57"/>
  <c r="L38" i="16"/>
  <c r="L40" i="16"/>
  <c r="D38" i="31"/>
  <c r="D40" i="31"/>
  <c r="K40" i="31"/>
  <c r="K38" i="31"/>
  <c r="U40" i="31"/>
  <c r="U38" i="31"/>
  <c r="G40" i="33"/>
  <c r="G38" i="33"/>
  <c r="P40" i="40"/>
  <c r="P38" i="40"/>
  <c r="G40" i="41"/>
  <c r="G38" i="41"/>
  <c r="C38" i="44"/>
  <c r="C40" i="44"/>
  <c r="K38" i="44"/>
  <c r="K40" i="44"/>
  <c r="O40" i="47"/>
  <c r="O38" i="47"/>
  <c r="D40" i="27"/>
  <c r="D38" i="27"/>
  <c r="P40" i="33"/>
  <c r="P38" i="33"/>
  <c r="M40" i="50"/>
  <c r="M38" i="50"/>
  <c r="C40" i="16"/>
  <c r="C38" i="16"/>
  <c r="C38" i="18"/>
  <c r="C40" i="18"/>
  <c r="C40" i="29"/>
  <c r="C38" i="29"/>
  <c r="S38" i="32"/>
  <c r="S40" i="32"/>
  <c r="R38" i="16"/>
  <c r="R40" i="16"/>
  <c r="V40" i="27"/>
  <c r="V38" i="27"/>
  <c r="E40" i="28"/>
  <c r="E38" i="28"/>
  <c r="T38" i="32"/>
  <c r="T40" i="32"/>
  <c r="I40" i="33"/>
  <c r="I38" i="33"/>
  <c r="D40" i="40"/>
  <c r="D38" i="40"/>
  <c r="R40" i="40"/>
  <c r="R38" i="40"/>
  <c r="J40" i="42"/>
  <c r="J38" i="42"/>
  <c r="F38" i="43"/>
  <c r="F40" i="43"/>
  <c r="F38" i="28"/>
  <c r="F40" i="28"/>
  <c r="R38" i="43"/>
  <c r="R40" i="43"/>
  <c r="I38" i="19"/>
  <c r="I40" i="19"/>
  <c r="M40" i="32"/>
  <c r="M38" i="32"/>
  <c r="V38" i="32"/>
  <c r="V40" i="32"/>
  <c r="F38" i="36"/>
  <c r="F40" i="36"/>
  <c r="I38" i="39"/>
  <c r="I40" i="39"/>
  <c r="H40" i="45"/>
  <c r="H38" i="45"/>
  <c r="R38" i="47"/>
  <c r="R40" i="47"/>
  <c r="L38" i="59"/>
  <c r="L36" i="59"/>
  <c r="W38" i="64"/>
  <c r="W36" i="64"/>
  <c r="M40" i="41"/>
  <c r="M38" i="41"/>
  <c r="N40" i="43"/>
  <c r="N38" i="43"/>
  <c r="T40" i="31"/>
  <c r="T38" i="31"/>
  <c r="U38" i="34"/>
  <c r="U40" i="34"/>
  <c r="P38" i="35"/>
  <c r="P40" i="35"/>
  <c r="N40" i="36"/>
  <c r="N38" i="36"/>
  <c r="J40" i="41"/>
  <c r="J38" i="41"/>
  <c r="K38" i="42"/>
  <c r="K40" i="42"/>
  <c r="L38" i="47"/>
  <c r="L40" i="47"/>
  <c r="G40" i="58"/>
  <c r="G38" i="58"/>
  <c r="K40" i="30"/>
  <c r="K38" i="30"/>
  <c r="L40" i="28"/>
  <c r="L38" i="28"/>
  <c r="O40" i="32"/>
  <c r="O38" i="32"/>
  <c r="P38" i="39"/>
  <c r="P40" i="39"/>
  <c r="Q40" i="39"/>
  <c r="Q38" i="39"/>
  <c r="D40" i="41"/>
  <c r="D38" i="41"/>
  <c r="D38" i="43"/>
  <c r="D40" i="43"/>
  <c r="K40" i="16"/>
  <c r="L36" i="62"/>
  <c r="O38" i="55"/>
  <c r="W38" i="54"/>
  <c r="O38" i="45"/>
  <c r="R38" i="42"/>
  <c r="E40" i="41"/>
  <c r="R40" i="39"/>
  <c r="L40" i="39"/>
  <c r="H38" i="40"/>
  <c r="C40" i="36"/>
  <c r="I38" i="36"/>
  <c r="R40" i="36"/>
  <c r="J40" i="32"/>
  <c r="E40" i="26"/>
  <c r="G40" i="34"/>
  <c r="S38" i="19"/>
  <c r="R38" i="48"/>
  <c r="P38" i="45"/>
  <c r="F40" i="47"/>
  <c r="M38" i="43"/>
  <c r="C38" i="41"/>
  <c r="E38" i="31"/>
  <c r="Q38" i="32"/>
  <c r="I38" i="27"/>
  <c r="K38" i="12"/>
  <c r="C40" i="12"/>
  <c r="P40" i="29"/>
  <c r="J38" i="61"/>
  <c r="S40" i="26"/>
  <c r="F38" i="44"/>
  <c r="P38" i="34"/>
  <c r="P38" i="37"/>
  <c r="K36" i="69"/>
  <c r="D38" i="62"/>
  <c r="C38" i="60"/>
  <c r="G38" i="59"/>
  <c r="M36" i="59"/>
  <c r="O40" i="54"/>
  <c r="H38" i="36"/>
  <c r="P38" i="25"/>
  <c r="N38" i="12"/>
  <c r="L38" i="18"/>
  <c r="I38" i="18"/>
  <c r="F40" i="26"/>
  <c r="R38" i="26"/>
  <c r="G38" i="28"/>
  <c r="S40" i="31"/>
  <c r="R40" i="38"/>
  <c r="H40" i="44"/>
  <c r="H38" i="22"/>
  <c r="K38" i="50"/>
  <c r="M38" i="44"/>
  <c r="W38" i="35"/>
  <c r="H38" i="30"/>
  <c r="U38" i="30"/>
  <c r="I36" i="61"/>
  <c r="V38" i="58"/>
  <c r="R40" i="49"/>
  <c r="D38" i="42"/>
  <c r="M40" i="40"/>
  <c r="G38" i="31"/>
  <c r="S38" i="26"/>
  <c r="C40" i="19"/>
  <c r="F40" i="23"/>
  <c r="I38" i="25"/>
  <c r="C40" i="27"/>
  <c r="L40" i="37"/>
  <c r="I38" i="44"/>
  <c r="V40" i="37"/>
  <c r="Q38" i="28"/>
  <c r="F38" i="34"/>
  <c r="H38" i="73"/>
  <c r="M40" i="38"/>
  <c r="L40" i="67"/>
  <c r="G36" i="62"/>
  <c r="G38" i="46"/>
  <c r="I40" i="45"/>
  <c r="Q38" i="42"/>
  <c r="E40" i="39"/>
  <c r="F38" i="40"/>
  <c r="T38" i="30"/>
  <c r="G38" i="29"/>
  <c r="C38" i="28"/>
  <c r="N38" i="23"/>
  <c r="T38" i="17"/>
  <c r="S38" i="17"/>
  <c r="C38" i="23"/>
  <c r="D38" i="30"/>
  <c r="Q40" i="38"/>
  <c r="E40" i="44"/>
  <c r="K38" i="66"/>
  <c r="P38" i="38"/>
  <c r="I40" i="37"/>
  <c r="M38" i="73"/>
  <c r="M38" i="60"/>
  <c r="Q38" i="48"/>
  <c r="N40" i="47"/>
  <c r="P38" i="41"/>
  <c r="K38" i="41"/>
  <c r="P40" i="36"/>
  <c r="I38" i="32"/>
  <c r="Q40" i="27"/>
  <c r="G38" i="16"/>
  <c r="O38" i="19"/>
  <c r="P38" i="23"/>
  <c r="I40" i="26"/>
  <c r="P38" i="31"/>
  <c r="O38" i="35"/>
  <c r="M40" i="37"/>
  <c r="D40" i="63"/>
  <c r="M36" i="64"/>
  <c r="L40" i="27"/>
  <c r="H38" i="16"/>
  <c r="L40" i="19"/>
  <c r="T38" i="12"/>
  <c r="J40" i="26"/>
  <c r="R38" i="29"/>
  <c r="C38" i="52"/>
  <c r="T40" i="60"/>
  <c r="F40" i="70"/>
  <c r="R36" i="57"/>
  <c r="L38" i="72"/>
  <c r="R38" i="75"/>
  <c r="M38" i="54"/>
  <c r="D38" i="70"/>
  <c r="H38" i="72"/>
  <c r="I36" i="57"/>
  <c r="O40" i="74"/>
  <c r="E36" i="73"/>
  <c r="N38" i="19"/>
  <c r="N40" i="19"/>
  <c r="H38" i="19"/>
  <c r="H40" i="19"/>
  <c r="V40" i="18"/>
  <c r="V38" i="18"/>
  <c r="M40" i="19"/>
  <c r="M38" i="19"/>
  <c r="E38" i="22"/>
  <c r="V40" i="25"/>
  <c r="V38" i="25"/>
  <c r="F38" i="27"/>
  <c r="F40" i="27"/>
  <c r="K40" i="25"/>
  <c r="K38" i="25"/>
  <c r="S40" i="29"/>
  <c r="S38" i="29"/>
  <c r="U38" i="17"/>
  <c r="U40" i="17"/>
  <c r="V40" i="22"/>
  <c r="V38" i="22"/>
  <c r="L40" i="23"/>
  <c r="L38" i="23"/>
  <c r="M40" i="26"/>
  <c r="M38" i="26"/>
  <c r="D38" i="23"/>
  <c r="D40" i="23"/>
  <c r="G40" i="12"/>
  <c r="K38" i="27"/>
  <c r="K40" i="27"/>
  <c r="G40" i="16"/>
  <c r="S40" i="19"/>
  <c r="H40" i="22"/>
  <c r="F38" i="25"/>
  <c r="N40" i="18"/>
  <c r="O38" i="16"/>
  <c r="K40" i="18"/>
  <c r="V38" i="33"/>
  <c r="M40" i="16"/>
  <c r="H40" i="16"/>
  <c r="I38" i="17"/>
  <c r="G40" i="25"/>
  <c r="T40" i="12"/>
  <c r="I38" i="29"/>
  <c r="D40" i="12"/>
  <c r="I40" i="25"/>
  <c r="R40" i="26"/>
  <c r="F39" i="31"/>
  <c r="F38" i="31" s="1"/>
  <c r="F40" i="31"/>
  <c r="I38" i="22"/>
  <c r="L40" i="18"/>
  <c r="D40" i="22"/>
  <c r="S40" i="17"/>
  <c r="F38" i="12"/>
  <c r="G38" i="22"/>
  <c r="V38" i="17"/>
  <c r="G38" i="18"/>
  <c r="O40" i="19"/>
  <c r="F38" i="17"/>
  <c r="E38" i="12"/>
  <c r="P38" i="18"/>
  <c r="F38" i="23"/>
  <c r="Q38" i="34"/>
  <c r="K40" i="34"/>
  <c r="I38" i="34"/>
  <c r="L38" i="22"/>
  <c r="H40" i="25"/>
  <c r="R38" i="25"/>
  <c r="D38" i="29"/>
  <c r="D40" i="30"/>
  <c r="L40" i="33"/>
  <c r="Q38" i="41"/>
  <c r="J38" i="29"/>
  <c r="H40" i="32"/>
  <c r="O40" i="49"/>
  <c r="O40" i="23"/>
  <c r="V38" i="23"/>
  <c r="E38" i="29"/>
  <c r="C40" i="33"/>
  <c r="K40" i="33"/>
  <c r="S40" i="34"/>
  <c r="D38" i="25"/>
  <c r="M38" i="25"/>
  <c r="M40" i="29"/>
  <c r="Q38" i="29"/>
  <c r="O40" i="28"/>
  <c r="V38" i="30"/>
  <c r="N40" i="31"/>
  <c r="K38" i="32"/>
  <c r="D38" i="33"/>
  <c r="H38" i="38"/>
  <c r="H40" i="38"/>
  <c r="N40" i="27"/>
  <c r="R38" i="27"/>
  <c r="F39" i="30"/>
  <c r="F38" i="30" s="1"/>
  <c r="W40" i="31"/>
  <c r="J38" i="31"/>
  <c r="G40" i="32"/>
  <c r="T38" i="33"/>
  <c r="G40" i="28"/>
  <c r="P38" i="32"/>
  <c r="F40" i="33"/>
  <c r="H40" i="34"/>
  <c r="O40" i="34"/>
  <c r="F40" i="39"/>
  <c r="V40" i="50"/>
  <c r="R38" i="38"/>
  <c r="C38" i="45"/>
  <c r="D38" i="48"/>
  <c r="G40" i="49"/>
  <c r="G38" i="52"/>
  <c r="P40" i="44"/>
  <c r="L38" i="50"/>
  <c r="C38" i="35"/>
  <c r="R40" i="37"/>
  <c r="O40" i="41"/>
  <c r="M40" i="46"/>
  <c r="S38" i="47"/>
  <c r="M40" i="35"/>
  <c r="F38" i="48"/>
  <c r="L40" i="54"/>
  <c r="P38" i="63"/>
  <c r="Q40" i="44"/>
  <c r="G38" i="42"/>
  <c r="F38" i="45"/>
  <c r="C38" i="47"/>
  <c r="N40" i="52"/>
  <c r="S38" i="52"/>
  <c r="N40" i="53"/>
  <c r="K38" i="64"/>
  <c r="E40" i="65"/>
  <c r="C36" i="75"/>
  <c r="C38" i="75"/>
  <c r="V38" i="60"/>
  <c r="L38" i="63"/>
  <c r="N36" i="75"/>
  <c r="T38" i="54"/>
  <c r="I38" i="54"/>
  <c r="O40" i="71"/>
  <c r="Q38" i="71"/>
  <c r="Q38" i="72"/>
  <c r="Q38" i="65"/>
  <c r="W36" i="66"/>
  <c r="P68" i="74"/>
  <c r="P66" i="75"/>
  <c r="Q38" i="75"/>
  <c r="R36" i="75"/>
  <c r="J36" i="69"/>
  <c r="E38" i="71"/>
  <c r="M38" i="75"/>
  <c r="I38" i="76"/>
  <c r="J38" i="76"/>
  <c r="P68" i="76"/>
  <c r="S40" i="76"/>
  <c r="S38" i="76"/>
  <c r="Q38" i="76"/>
  <c r="L40" i="76"/>
  <c r="T38" i="76"/>
  <c r="P40" i="76"/>
  <c r="P38" i="76"/>
  <c r="Q40" i="76"/>
  <c r="E38" i="76"/>
  <c r="R40" i="76"/>
  <c r="C40" i="17"/>
  <c r="C38" i="17"/>
  <c r="P38" i="17"/>
  <c r="P40" i="17"/>
  <c r="V40" i="12"/>
  <c r="V38" i="12"/>
  <c r="Q38" i="19"/>
  <c r="Q40" i="19"/>
  <c r="D40" i="19"/>
  <c r="D38" i="19"/>
  <c r="F38" i="16"/>
  <c r="F40" i="16"/>
  <c r="K38" i="17"/>
  <c r="R40" i="17"/>
  <c r="R38" i="17"/>
  <c r="U40" i="12"/>
  <c r="U38" i="12"/>
  <c r="I38" i="12"/>
  <c r="E38" i="19"/>
  <c r="E40" i="19"/>
  <c r="E38" i="18"/>
  <c r="E40" i="18"/>
  <c r="N40" i="22"/>
  <c r="M38" i="22"/>
  <c r="M40" i="22"/>
  <c r="R38" i="22"/>
  <c r="R40" i="22"/>
  <c r="V40" i="23"/>
  <c r="G38" i="23"/>
  <c r="G40" i="23"/>
  <c r="Q38" i="25"/>
  <c r="Q40" i="25"/>
  <c r="N40" i="26"/>
  <c r="N38" i="26"/>
  <c r="D38" i="16"/>
  <c r="D40" i="16"/>
  <c r="J40" i="12"/>
  <c r="J38" i="12"/>
  <c r="M40" i="18"/>
  <c r="M38" i="18"/>
  <c r="C40" i="22"/>
  <c r="C38" i="22"/>
  <c r="Q38" i="16"/>
  <c r="Q40" i="16"/>
  <c r="E40" i="17"/>
  <c r="E38" i="17"/>
  <c r="V38" i="19"/>
  <c r="V40" i="19"/>
  <c r="P40" i="19"/>
  <c r="P38" i="19"/>
  <c r="K38" i="19"/>
  <c r="K40" i="19"/>
  <c r="H38" i="23"/>
  <c r="H40" i="23"/>
  <c r="P38" i="16"/>
  <c r="P40" i="16"/>
  <c r="I38" i="16"/>
  <c r="I40" i="16"/>
  <c r="L38" i="17"/>
  <c r="L40" i="17"/>
  <c r="L38" i="12"/>
  <c r="L40" i="12"/>
  <c r="S40" i="12"/>
  <c r="S38" i="12"/>
  <c r="H38" i="12"/>
  <c r="H40" i="12"/>
  <c r="U38" i="19"/>
  <c r="U40" i="19"/>
  <c r="Q38" i="18"/>
  <c r="Q40" i="18"/>
  <c r="J40" i="18"/>
  <c r="J38" i="18"/>
  <c r="J38" i="22"/>
  <c r="J40" i="22"/>
  <c r="K38" i="22"/>
  <c r="K40" i="22"/>
  <c r="I38" i="23"/>
  <c r="I40" i="23"/>
  <c r="M38" i="17"/>
  <c r="M40" i="17"/>
  <c r="R38" i="12"/>
  <c r="R40" i="12"/>
  <c r="M40" i="12"/>
  <c r="M38" i="12"/>
  <c r="T40" i="19"/>
  <c r="T38" i="19"/>
  <c r="Q38" i="22"/>
  <c r="Q40" i="22"/>
  <c r="J38" i="23"/>
  <c r="J40" i="23"/>
  <c r="I40" i="17"/>
  <c r="V38" i="16"/>
  <c r="V40" i="16"/>
  <c r="N38" i="16"/>
  <c r="N40" i="16"/>
  <c r="Q40" i="12"/>
  <c r="Q38" i="12"/>
  <c r="K40" i="23"/>
  <c r="K38" i="23"/>
  <c r="U40" i="16"/>
  <c r="U38" i="16"/>
  <c r="H40" i="17"/>
  <c r="H38" i="17"/>
  <c r="N38" i="17"/>
  <c r="N40" i="17"/>
  <c r="O40" i="17"/>
  <c r="O38" i="17"/>
  <c r="H38" i="18"/>
  <c r="H40" i="18"/>
  <c r="E38" i="23"/>
  <c r="E40" i="23"/>
  <c r="Q40" i="23"/>
  <c r="Q38" i="23"/>
  <c r="T40" i="16"/>
  <c r="T38" i="16"/>
  <c r="E38" i="16"/>
  <c r="E40" i="16"/>
  <c r="O40" i="12"/>
  <c r="O38" i="12"/>
  <c r="P40" i="12"/>
  <c r="P38" i="12"/>
  <c r="R38" i="19"/>
  <c r="R40" i="19"/>
  <c r="U40" i="18"/>
  <c r="U38" i="18"/>
  <c r="R40" i="33"/>
  <c r="I40" i="18"/>
  <c r="F40" i="65"/>
  <c r="I40" i="12"/>
  <c r="G40" i="18"/>
  <c r="S40" i="18"/>
  <c r="K40" i="17"/>
  <c r="D38" i="12"/>
  <c r="J38" i="19"/>
  <c r="N38" i="22"/>
  <c r="F40" i="22"/>
  <c r="S40" i="33"/>
  <c r="P40" i="27"/>
  <c r="L38" i="30"/>
  <c r="L40" i="30"/>
  <c r="H38" i="37"/>
  <c r="H40" i="37"/>
  <c r="D40" i="18"/>
  <c r="C38" i="26"/>
  <c r="W38" i="31"/>
  <c r="P40" i="31"/>
  <c r="F38" i="26"/>
  <c r="P40" i="23"/>
  <c r="C38" i="12"/>
  <c r="J40" i="17"/>
  <c r="N38" i="30"/>
  <c r="L38" i="32"/>
  <c r="J38" i="16"/>
  <c r="Q40" i="29"/>
  <c r="M38" i="23"/>
  <c r="R40" i="25"/>
  <c r="G38" i="17"/>
  <c r="L38" i="19"/>
  <c r="F39" i="19"/>
  <c r="F38" i="19" s="1"/>
  <c r="N38" i="18"/>
  <c r="P40" i="26"/>
  <c r="J40" i="31"/>
  <c r="G38" i="12"/>
  <c r="D38" i="17"/>
  <c r="T38" i="18"/>
  <c r="R40" i="18"/>
  <c r="S40" i="25"/>
  <c r="F40" i="25"/>
  <c r="J38" i="33"/>
  <c r="J40" i="33"/>
  <c r="G38" i="35"/>
  <c r="K40" i="37"/>
  <c r="F38" i="29"/>
  <c r="L38" i="31"/>
  <c r="L38" i="25"/>
  <c r="G38" i="25"/>
  <c r="S38" i="16"/>
  <c r="Q38" i="26"/>
  <c r="J38" i="27"/>
  <c r="N40" i="34"/>
  <c r="P38" i="22"/>
  <c r="E40" i="22"/>
  <c r="H40" i="26"/>
  <c r="R40" i="30"/>
  <c r="N40" i="30"/>
  <c r="O38" i="38"/>
  <c r="C40" i="39"/>
  <c r="C38" i="37"/>
  <c r="C40" i="37"/>
  <c r="N40" i="37"/>
  <c r="O40" i="37"/>
  <c r="C38" i="38"/>
  <c r="K40" i="39"/>
  <c r="D40" i="44"/>
  <c r="K38" i="47"/>
  <c r="W38" i="47"/>
  <c r="M38" i="49"/>
  <c r="R38" i="50"/>
  <c r="J38" i="52"/>
  <c r="D40" i="52"/>
  <c r="P36" i="57"/>
  <c r="N40" i="54"/>
  <c r="R38" i="54"/>
  <c r="H38" i="54"/>
  <c r="H40" i="54"/>
  <c r="R36" i="61"/>
  <c r="C36" i="69"/>
  <c r="J40" i="60"/>
  <c r="K38" i="75"/>
  <c r="K36" i="75"/>
  <c r="P36" i="75"/>
  <c r="P38" i="75"/>
  <c r="F38" i="75"/>
  <c r="F36" i="75"/>
  <c r="G40" i="76"/>
  <c r="G38" i="76"/>
  <c r="V40" i="76"/>
  <c r="V38" i="76"/>
  <c r="F40" i="63"/>
  <c r="P40" i="60"/>
  <c r="R36" i="66"/>
  <c r="J38" i="66"/>
  <c r="J36" i="66"/>
  <c r="N36" i="69"/>
  <c r="L36" i="66"/>
  <c r="O36" i="69"/>
  <c r="W38" i="66"/>
  <c r="E36" i="75"/>
  <c r="E38" i="75"/>
  <c r="J36" i="75"/>
  <c r="J38" i="75"/>
  <c r="F38" i="76"/>
  <c r="F40" i="76"/>
  <c r="P66" i="72"/>
  <c r="W36" i="75"/>
  <c r="W38" i="75"/>
  <c r="H40" i="76"/>
  <c r="H38" i="76"/>
  <c r="M38" i="76"/>
  <c r="M40" i="76"/>
  <c r="R38" i="76"/>
  <c r="G36" i="75"/>
  <c r="G38" i="75"/>
  <c r="L36" i="75"/>
  <c r="L38" i="75"/>
  <c r="C40" i="76"/>
  <c r="C38" i="76"/>
  <c r="N36" i="73"/>
  <c r="H38" i="75"/>
  <c r="H36" i="75"/>
  <c r="S38" i="75"/>
  <c r="S36" i="75"/>
  <c r="D40" i="76"/>
  <c r="D38" i="76"/>
  <c r="T40" i="76"/>
  <c r="I36" i="75"/>
  <c r="I38" i="75"/>
  <c r="K40" i="76"/>
  <c r="W40" i="76"/>
  <c r="W38" i="76"/>
  <c r="D38" i="75"/>
  <c r="D36" i="75"/>
  <c r="O36" i="75"/>
  <c r="O38" i="75"/>
  <c r="O38" i="76"/>
  <c r="K38" i="76"/>
  <c r="E40" i="76"/>
  <c r="I40" i="76"/>
  <c r="U40" i="76"/>
  <c r="J40" i="76"/>
</calcChain>
</file>

<file path=xl/sharedStrings.xml><?xml version="1.0" encoding="utf-8"?>
<sst xmlns="http://schemas.openxmlformats.org/spreadsheetml/2006/main" count="8099" uniqueCount="251">
  <si>
    <t>Laboratoire :</t>
  </si>
  <si>
    <t>Région Rhône Alpes - 29-31 rue des Tâches - ZI Mi-Plaine - 69800 SAINT PRIEST</t>
  </si>
  <si>
    <t>Origine du matériau :</t>
  </si>
  <si>
    <t>f</t>
  </si>
  <si>
    <t>D</t>
  </si>
  <si>
    <t>1.4D</t>
  </si>
  <si>
    <t>2D</t>
  </si>
  <si>
    <t>LA</t>
  </si>
  <si>
    <t>MDE</t>
  </si>
  <si>
    <t xml:space="preserve">Tamis </t>
  </si>
  <si>
    <t>Etendue e</t>
  </si>
  <si>
    <t>Vss + U</t>
  </si>
  <si>
    <t>Vss</t>
  </si>
  <si>
    <t>Vsi</t>
  </si>
  <si>
    <t>Vsi - U</t>
  </si>
  <si>
    <t>Tamis</t>
  </si>
  <si>
    <t>D/2</t>
  </si>
  <si>
    <t>MB</t>
  </si>
  <si>
    <r>
      <t xml:space="preserve">  1/   </t>
    </r>
    <r>
      <rPr>
        <b/>
        <u/>
        <sz val="12"/>
        <rFont val="Arial"/>
        <family val="2"/>
      </rPr>
      <t>RENSEIGNEMENTS GENERAUX</t>
    </r>
  </si>
  <si>
    <t>FTP</t>
  </si>
  <si>
    <t>Chrono</t>
  </si>
  <si>
    <t>n° affaire</t>
  </si>
  <si>
    <t>Date de rédaction</t>
  </si>
  <si>
    <r>
      <t xml:space="preserve">FICHE TECHNIQUE PRODUIT
</t>
    </r>
    <r>
      <rPr>
        <sz val="8"/>
        <rFont val="Arial"/>
        <family val="2"/>
      </rPr>
      <t xml:space="preserve">Engagement du 01/03/2013 au 01/09/2013
</t>
    </r>
    <r>
      <rPr>
        <b/>
        <sz val="12"/>
        <rFont val="Arial"/>
        <family val="2"/>
      </rPr>
      <t>GRAVE RECYCLEE MIXTE 0/63 mm</t>
    </r>
  </si>
  <si>
    <t>Plateforme 
de 
SAINT-PIERRE-DE-CHANDIEU</t>
  </si>
  <si>
    <t>Usage:</t>
  </si>
  <si>
    <t>Catégorie:</t>
  </si>
  <si>
    <t>Saint-Pierre-de-Chandieu</t>
  </si>
  <si>
    <t>Couche de réglage, de fondation et remblayage de tranchées</t>
  </si>
  <si>
    <t>Classe:</t>
  </si>
  <si>
    <t>[DC3]</t>
  </si>
  <si>
    <t>Site de production/installation:</t>
  </si>
  <si>
    <t>Nature pétrographique:</t>
  </si>
  <si>
    <t>Autorisation préfectorale du xx/xx/2013</t>
  </si>
  <si>
    <t>démolition béton et enrobé</t>
  </si>
  <si>
    <t>Valeurs spécifiées sur lesquelles le producteur s'engage</t>
  </si>
  <si>
    <t>Norme</t>
  </si>
  <si>
    <t>Classe granulaire</t>
  </si>
  <si>
    <t>Catégorie</t>
  </si>
  <si>
    <r>
      <t xml:space="preserve">  2/   </t>
    </r>
    <r>
      <rPr>
        <b/>
        <u/>
        <sz val="12"/>
        <rFont val="Arial"/>
        <family val="2"/>
      </rPr>
      <t>PARTIE NORMATIVE</t>
    </r>
  </si>
  <si>
    <t>Incertitude U</t>
  </si>
  <si>
    <t>MB0/D</t>
  </si>
  <si>
    <t>W</t>
  </si>
  <si>
    <t>§qsdfgh&gt;Wx&amp;a</t>
  </si>
  <si>
    <t>NORME XP P 18-545 Article 7 - EN 13242 - EN 13285</t>
  </si>
  <si>
    <t xml:space="preserve">  3/   Partie informative</t>
  </si>
  <si>
    <t>Résultats de la production</t>
  </si>
  <si>
    <t>Du 01/03/2013 au 01/09/2013</t>
  </si>
  <si>
    <t>Maximum</t>
  </si>
  <si>
    <t>Xf+1,25xEcart-types</t>
  </si>
  <si>
    <t>Moyenne Xf</t>
  </si>
  <si>
    <t>Xf-1,25xEcart-types</t>
  </si>
  <si>
    <t>Minimum</t>
  </si>
  <si>
    <t>Ecart-type</t>
  </si>
  <si>
    <t>Nombre de résultats</t>
  </si>
  <si>
    <t>Catégorie XPP18-545C7.2</t>
  </si>
  <si>
    <t>Date d'édition</t>
  </si>
  <si>
    <t>Visa RCE</t>
  </si>
  <si>
    <t>Valable jusqu'au</t>
  </si>
  <si>
    <t>Fuseau de fabrication</t>
  </si>
  <si>
    <t>XP P 18-545  C7</t>
  </si>
  <si>
    <t>tamis</t>
  </si>
  <si>
    <t>Dates essais</t>
  </si>
  <si>
    <t>moyenne Xf</t>
  </si>
  <si>
    <t>Maximim</t>
  </si>
  <si>
    <t>TABLEAU A REMPLIR</t>
  </si>
  <si>
    <r>
      <t xml:space="preserve">FICHE TECHNIQUE PRODUIT
</t>
    </r>
    <r>
      <rPr>
        <sz val="8"/>
        <rFont val="Arial"/>
        <family val="2"/>
      </rPr>
      <t xml:space="preserve">Engagement du 01/03/2013 au 01/09/2013
</t>
    </r>
    <r>
      <rPr>
        <b/>
        <sz val="12"/>
        <rFont val="Arial"/>
        <family val="2"/>
      </rPr>
      <t xml:space="preserve">GRAVE RECYCLEE MIXTE 0/D - D </t>
    </r>
    <r>
      <rPr>
        <b/>
        <sz val="12"/>
        <rFont val="Calibri"/>
        <family val="2"/>
      </rPr>
      <t>≤</t>
    </r>
    <r>
      <rPr>
        <b/>
        <sz val="12"/>
        <rFont val="Arial"/>
        <family val="2"/>
      </rPr>
      <t xml:space="preserve"> 150 mm</t>
    </r>
  </si>
  <si>
    <t>Remblai</t>
  </si>
  <si>
    <t>F7 ou Bi ou CjBi</t>
  </si>
  <si>
    <t>NF P 11-300 - GTR et Guide de graves recyclée de démolition</t>
  </si>
  <si>
    <t>VBS</t>
  </si>
  <si>
    <t>TSO4</t>
  </si>
  <si>
    <r>
      <t xml:space="preserve">FICHE TECHNIQUE PRODUIT
</t>
    </r>
    <r>
      <rPr>
        <sz val="8"/>
        <rFont val="Arial"/>
        <family val="2"/>
      </rPr>
      <t xml:space="preserve">Engagement du 01/03/2013 au 01/09/2013
</t>
    </r>
    <r>
      <rPr>
        <b/>
        <sz val="12"/>
        <rFont val="Arial"/>
        <family val="2"/>
      </rPr>
      <t xml:space="preserve">GRAVE RECYCLEE MIXTE 0/D - D </t>
    </r>
    <r>
      <rPr>
        <b/>
        <sz val="12"/>
        <rFont val="Calibri"/>
        <family val="2"/>
      </rPr>
      <t>≤</t>
    </r>
    <r>
      <rPr>
        <b/>
        <sz val="12"/>
        <rFont val="Arial"/>
        <family val="2"/>
      </rPr>
      <t xml:space="preserve"> 80 mm</t>
    </r>
  </si>
  <si>
    <t>Couche de forme et remblayage de tranchée</t>
  </si>
  <si>
    <t>F71 ou D31 ou [DC3]</t>
  </si>
  <si>
    <r>
      <t xml:space="preserve">FICHE TECHNIQUE PRODUIT
</t>
    </r>
    <r>
      <rPr>
        <sz val="8"/>
        <rFont val="Arial"/>
        <family val="2"/>
      </rPr>
      <t xml:space="preserve">Engagement du 01/03/2013 au 01/09/2013
</t>
    </r>
    <r>
      <rPr>
        <b/>
        <sz val="12"/>
        <rFont val="Arial"/>
        <family val="2"/>
      </rPr>
      <t>GRAVE RECYCLEE MIXTE 0/31,5 mm</t>
    </r>
  </si>
  <si>
    <t>1,4D</t>
  </si>
  <si>
    <r>
      <t xml:space="preserve">FICHE TECHNIQUE PRODUIT
</t>
    </r>
    <r>
      <rPr>
        <sz val="8"/>
        <rFont val="Arial"/>
        <family val="2"/>
      </rPr>
      <t xml:space="preserve">Engagement du 01/03/2013 au 01/09/2013
</t>
    </r>
    <r>
      <rPr>
        <b/>
        <sz val="12"/>
        <rFont val="Arial"/>
        <family val="2"/>
      </rPr>
      <t>GRAVE RECYCLEE MIXTE 0/20 mm</t>
    </r>
  </si>
  <si>
    <t>Date d'élaboration ou d'arrivée sur site:</t>
  </si>
  <si>
    <t>GTR Fascicule 2</t>
  </si>
  <si>
    <t>Ip</t>
  </si>
  <si>
    <t>Dmax</t>
  </si>
  <si>
    <t>A1</t>
  </si>
  <si>
    <r>
      <t xml:space="preserve">FICHE TECHNIQUE PRODUIT
</t>
    </r>
    <r>
      <rPr>
        <sz val="8"/>
        <rFont val="Arial"/>
        <family val="2"/>
      </rPr>
      <t xml:space="preserve">Engagement du 01/03/2013 au 01/09/2013
</t>
    </r>
    <r>
      <rPr>
        <b/>
        <sz val="16"/>
        <rFont val="Arial"/>
        <family val="2"/>
      </rPr>
      <t>Sol fin naturel - A1 selon le GTR</t>
    </r>
  </si>
  <si>
    <r>
      <t xml:space="preserve">FICHE TECHNIQUE PRODUIT
</t>
    </r>
    <r>
      <rPr>
        <sz val="8"/>
        <rFont val="Arial"/>
        <family val="2"/>
      </rPr>
      <t xml:space="preserve">Engagement du 01/03/2013 au 01/09/2013
</t>
    </r>
    <r>
      <rPr>
        <b/>
        <sz val="16"/>
        <rFont val="Arial"/>
        <family val="2"/>
      </rPr>
      <t>Sol fin naturel - B5 selon le GTR</t>
    </r>
  </si>
  <si>
    <t>sol naturel</t>
  </si>
  <si>
    <t>Sol naturel</t>
  </si>
  <si>
    <t>B5</t>
  </si>
  <si>
    <t xml:space="preserve">démolition béton </t>
  </si>
  <si>
    <t>GR1-sol B selon le guide de graves recyclée de démolition</t>
  </si>
  <si>
    <t>Du XX/XX/2013 au XX/XX/2013</t>
  </si>
  <si>
    <t>XX/XX/2013</t>
  </si>
  <si>
    <t>L. GOEDDE</t>
  </si>
  <si>
    <t>Autorisation préfectorale du 15/02/2007</t>
  </si>
  <si>
    <t>Date d'élaboration ou d'arrivée sur site: xx/xx au xx/xx/2013</t>
  </si>
  <si>
    <t>Chantiers communautaires</t>
  </si>
  <si>
    <t>GR0-sol B selon le guide de graves recyclée de démolition</t>
  </si>
  <si>
    <t>GR3B selon le guide de graves de recyclage RA</t>
  </si>
  <si>
    <t>GR4B selon le guide de graves de recyclage RA</t>
  </si>
  <si>
    <t>RA C246</t>
  </si>
  <si>
    <t>GR2B selon le guide de graves de recyclage RA</t>
  </si>
  <si>
    <t xml:space="preserve">Chantiers communautaires du GL </t>
  </si>
  <si>
    <t xml:space="preserve">L. GOEDDE </t>
  </si>
  <si>
    <t>DOMAINE D'UTILISATION :
Couche de forme - assimilé D31
Remblai de tranchée - assimilé [DC3]</t>
  </si>
  <si>
    <t>Fuseau de fabrication min.</t>
  </si>
  <si>
    <t>Fuseau de fabrication max.</t>
  </si>
  <si>
    <r>
      <t xml:space="preserve">FICHE TECHNIQUE PRODUIT
</t>
    </r>
    <r>
      <rPr>
        <sz val="8"/>
        <rFont val="Arial"/>
        <family val="2"/>
      </rPr>
      <t xml:space="preserve">Engagement du 16/09/2013 au 15/10/2013
</t>
    </r>
    <r>
      <rPr>
        <b/>
        <sz val="12"/>
        <rFont val="Arial"/>
        <family val="2"/>
      </rPr>
      <t xml:space="preserve">GRAVE RECYCLEE BETON 0/D - D </t>
    </r>
    <r>
      <rPr>
        <b/>
        <sz val="12"/>
        <rFont val="Calibri"/>
        <family val="2"/>
      </rPr>
      <t>≤</t>
    </r>
    <r>
      <rPr>
        <b/>
        <sz val="12"/>
        <rFont val="Arial"/>
        <family val="2"/>
      </rPr>
      <t xml:space="preserve"> 80 mm</t>
    </r>
  </si>
  <si>
    <t>GR1-sol B selon le guide de graves recyclées de démolition</t>
  </si>
  <si>
    <t>16/09/2013 au 05/11/2013</t>
  </si>
  <si>
    <t xml:space="preserve">Date d'élaboration : 12/08/13 au 13/11/2013 </t>
  </si>
  <si>
    <t>démolition béton</t>
  </si>
  <si>
    <t>a</t>
  </si>
  <si>
    <t>DOMAINE D'UTILISATION :
Couche de fondation et de base [DC3]
Remblai de tranchée - assimilé [DC3]</t>
  </si>
  <si>
    <t>Date d'élaboration : 19/11/2013 au 03/12/2013</t>
  </si>
  <si>
    <t>Date d'élaboration : 19/11 au 03/12/2013 - 06/12 au</t>
  </si>
  <si>
    <t>Date d'élaboration : 12/08 au 13/11/2013 et 05/12 au</t>
  </si>
  <si>
    <t>16/09/2013 au 31/01/2014</t>
  </si>
  <si>
    <t>Du 01/03/2013 au 31/01/2014</t>
  </si>
  <si>
    <t>Date d'élaboration : 19/11 au 03/12/2013 - 06/12 au 17/01/14</t>
  </si>
  <si>
    <r>
      <t xml:space="preserve">Date d'élaboration : </t>
    </r>
    <r>
      <rPr>
        <sz val="9"/>
        <rFont val="Arial"/>
        <family val="2"/>
      </rPr>
      <t>15/10 au 13/11/2013 et 05/12 /13 et 07/02/14</t>
    </r>
  </si>
  <si>
    <t>TS04</t>
  </si>
  <si>
    <t>GDNT2 selon le projet de guide de graves de déconstruction</t>
  </si>
  <si>
    <r>
      <t xml:space="preserve">FICHE TECHNIQUE PRODUIT
</t>
    </r>
    <r>
      <rPr>
        <sz val="8"/>
        <rFont val="Arial"/>
        <family val="2"/>
      </rPr>
      <t>Engagement du 13/04/2013 au 07/02/2014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GRAVE DE VALORISATION BETON 0/D - D </t>
    </r>
    <r>
      <rPr>
        <b/>
        <sz val="12"/>
        <rFont val="Calibri"/>
        <family val="2"/>
      </rPr>
      <t>≤</t>
    </r>
    <r>
      <rPr>
        <b/>
        <sz val="12"/>
        <rFont val="Arial"/>
        <family val="2"/>
      </rPr>
      <t xml:space="preserve"> 80 mm
GRAVE DE DECONSTRUCTION BETON 0/D - D ≤ 80 mm</t>
    </r>
  </si>
  <si>
    <r>
      <t xml:space="preserve">FICHE TECHNIQUE PRODUIT
</t>
    </r>
    <r>
      <rPr>
        <sz val="8"/>
        <rFont val="Arial"/>
        <family val="2"/>
      </rPr>
      <t xml:space="preserve">Engagement du 19/11/2013 au 17/01/2014
</t>
    </r>
    <r>
      <rPr>
        <b/>
        <sz val="12"/>
        <rFont val="Arial"/>
        <family val="2"/>
      </rPr>
      <t>GRAVE DEVALORISATION BETON 0/31,5 mm
GRAVE DE DECONSTRUCTION BETON 0/D - D ≤ 31,5 mm</t>
    </r>
  </si>
  <si>
    <r>
      <t xml:space="preserve">GD1-sol B </t>
    </r>
    <r>
      <rPr>
        <sz val="10"/>
        <rFont val="Arial"/>
        <family val="2"/>
      </rPr>
      <t>selon le projet de guide de graves de déconstruction</t>
    </r>
  </si>
  <si>
    <t>GDNT3 selon le projet de guide de graves de déconstruction</t>
  </si>
  <si>
    <t>DOMAINE D'UTILISATION :
Couche de fondation et de base : [DC3]
Remblai de tranchée - assimilé [DC3]</t>
  </si>
  <si>
    <t>GDNT1 selon le projet de guide de graves de déconstruction</t>
  </si>
  <si>
    <r>
      <t xml:space="preserve">GD1-sol  </t>
    </r>
    <r>
      <rPr>
        <sz val="10"/>
        <rFont val="Arial"/>
        <family val="2"/>
      </rPr>
      <t>selon le projet de guide de graves de déconstruction</t>
    </r>
  </si>
  <si>
    <t>XX/XX/2014</t>
  </si>
  <si>
    <t>GD0 - sol selon le projet de guide de graves de déconstruction</t>
  </si>
  <si>
    <t>Date d'élaboration : 03/12 au 17/01/14</t>
  </si>
  <si>
    <r>
      <t xml:space="preserve">Date d'élaboration : </t>
    </r>
    <r>
      <rPr>
        <sz val="9"/>
        <rFont val="Arial"/>
        <family val="2"/>
      </rPr>
      <t>05/12 /13 et 07/02/14 et 02/04 au 06/05/14</t>
    </r>
  </si>
  <si>
    <r>
      <t xml:space="preserve">Date d'élaboration : </t>
    </r>
    <r>
      <rPr>
        <sz val="9"/>
        <rFont val="Arial"/>
        <family val="2"/>
      </rPr>
      <t>07/02/14 et 02/04 au 16/05/14</t>
    </r>
  </si>
  <si>
    <t>Date d'élaboration : 03/12 au 17/01/14 et du 16/05 au 23/05/2014</t>
  </si>
  <si>
    <t>27/005/2014</t>
  </si>
  <si>
    <t>NORME NF P 18-545 Article 7 - EN 13242 - EN 13285</t>
  </si>
  <si>
    <t>Date d'élaboration :  du 16/05/14 au 03/06/2014</t>
  </si>
  <si>
    <t>du 16/05/2014 au 03/06/2014</t>
  </si>
  <si>
    <t>du 28/01/2014 au 07/02/2014 et du 02/04/2014 au 16/05/2014</t>
  </si>
  <si>
    <r>
      <t xml:space="preserve">Date d'élaboration : </t>
    </r>
    <r>
      <rPr>
        <sz val="9"/>
        <rFont val="Arial"/>
        <family val="2"/>
      </rPr>
      <t>du 28/01 au 07/02/14 et 02/04 au 16/05/14</t>
    </r>
  </si>
  <si>
    <r>
      <t xml:space="preserve">FICHE TECHNIQUE PRODUIT
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GRAVE DE VALORISATION BETON 0/D - D </t>
    </r>
    <r>
      <rPr>
        <b/>
        <sz val="12"/>
        <rFont val="Calibri"/>
        <family val="2"/>
      </rPr>
      <t>≤</t>
    </r>
    <r>
      <rPr>
        <b/>
        <sz val="12"/>
        <rFont val="Arial"/>
        <family val="2"/>
      </rPr>
      <t xml:space="preserve"> 80 mm
GRAVE DE DECONSTRUCTION BETON 0/D - D ≤ 80 mm</t>
    </r>
  </si>
  <si>
    <t>FICHE TECHNIQUE PRODUIT
GRAVE DEVALORISATION BETON 0/31,5 mm
GRAVE DE DECONSTRUCTION BETON 0/D - D ≤ 31,5 mm</t>
  </si>
  <si>
    <r>
      <t xml:space="preserve">FICHE TECHNIQUE PRODUIT
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GRAVE DE VALORISATION 0/63 mm
GRAVE DE DECONSTRUCTION 0/63 mm</t>
    </r>
  </si>
  <si>
    <r>
      <t xml:space="preserve">FICHE TECHNIQUE PRODUIT
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GRAVE DE VALORISATION 0/31,5 mm
GRAVE DE DECONSTRUCTION 0/31,5 mm</t>
    </r>
  </si>
  <si>
    <r>
      <t xml:space="preserve">FICHE TECHNIQUE PRODUIT
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GRAVE DE VALORISATION 0/20 mm
GRAVE DE DECONSTRUCTION 0/20 mm</t>
    </r>
  </si>
  <si>
    <t>Date d'élaboration ou d'arrivée sur site: xx/xx au xx/xx/2014</t>
  </si>
  <si>
    <t>Du xx/xx/xx14 au xx/xx/2014</t>
  </si>
  <si>
    <t>Date d'élaboration : du 02/04/14 au 09/07/2014</t>
  </si>
  <si>
    <t>du 02/04/2014 au 09/07/2014</t>
  </si>
  <si>
    <t>Date d'élaboration :  du 15/07/14 au 25/09/2014</t>
  </si>
  <si>
    <t>du 15/07/2014 au 25/09/2014</t>
  </si>
  <si>
    <t>10,13,5</t>
  </si>
  <si>
    <t>du 24/06/2014 au 29/10/2014</t>
  </si>
  <si>
    <t>Date d'élaboration : du 24/06/2014 au 29/10/2014</t>
  </si>
  <si>
    <t>Date d'élaboration :  du 15/07/14 au 25/11/2014</t>
  </si>
  <si>
    <t>du 15/07/2014 au 25/11/2014</t>
  </si>
  <si>
    <t>12/12/14 et du 15/01 au 09/02/15</t>
  </si>
  <si>
    <t xml:space="preserve">Date d'élaboration : du 25/09 au 29/10/2014, du 03/12 au </t>
  </si>
  <si>
    <t>du 25/09 au 29/10/2014, du 03/12 au 12/12/2014 et du 15/01 au 09/02/2015</t>
  </si>
  <si>
    <t>Date d'élaboration :  du 23/09/14 au 25/11/2014</t>
  </si>
  <si>
    <t>du 23/09/2014 au 25/11/2014</t>
  </si>
  <si>
    <t>Spéc. Max</t>
  </si>
  <si>
    <t>Spéc. Min</t>
  </si>
  <si>
    <t>Spécification Max. EN 13285</t>
  </si>
  <si>
    <t>Spécification Min. EN 13285</t>
  </si>
  <si>
    <t>GDNT 1 B</t>
  </si>
  <si>
    <t>Guide Rhône Alpes de valorisation des Graves de Déconstruction</t>
  </si>
  <si>
    <t>Référentiel</t>
  </si>
  <si>
    <t>Date d'élaboration :  Du 05/02/2015 au 24/02/2015</t>
  </si>
  <si>
    <t>du 05/02/2015 au 24/02/2015</t>
  </si>
  <si>
    <t>GD1-sol B selon le guide CEREMA de graves de déconstruction d'avril 2014</t>
  </si>
  <si>
    <t>Date d'élaboration : du 15/01 au 28/01/2015</t>
  </si>
  <si>
    <t>DU 15/01 AU 28/01/2015</t>
  </si>
  <si>
    <t>GDNT2 selon selon le guide CEREMA de graves de déconstruction d'avril 2014</t>
  </si>
  <si>
    <t>Date d'élaboration : 20/04/2015 au 24/04/2015</t>
  </si>
  <si>
    <t>Du 20/04/2015 au 24/04/2015</t>
  </si>
  <si>
    <t xml:space="preserve">Date d'élaboration : du 18 au 26/05/15, du 02 au 05/06/15, </t>
  </si>
  <si>
    <t>du 30 et 31/07/15, du 14/09 et du 22/09 au 01/10/15</t>
  </si>
  <si>
    <r>
      <t xml:space="preserve">Date d'élaboration :  </t>
    </r>
    <r>
      <rPr>
        <sz val="11"/>
        <color indexed="8"/>
        <rFont val="Arial"/>
        <family val="2"/>
      </rPr>
      <t>Du 27 au 29/05/15 et du 21 au 29/07/15</t>
    </r>
  </si>
  <si>
    <t>du 27 au 29/05/2015 et du 21 au 29/07/2015</t>
  </si>
  <si>
    <t>Du 18 au 26/05/15, du 02 au 05/06/15, du 30 et 31/07/15, du 14/09 et du 22/09 au 01/10/2015</t>
  </si>
  <si>
    <r>
      <t xml:space="preserve">Date d'élaboration :  </t>
    </r>
    <r>
      <rPr>
        <sz val="11"/>
        <color indexed="8"/>
        <rFont val="Arial"/>
        <family val="2"/>
      </rPr>
      <t>Du 21 au 29/07/15 et semaines 45 et 46</t>
    </r>
  </si>
  <si>
    <t>Du 21 au 29/07/2015 et semaines 45 et 46</t>
  </si>
  <si>
    <t xml:space="preserve">Date d'élaboration : du 30 et 31/07/15, du 14/09, du 22/09 </t>
  </si>
  <si>
    <t xml:space="preserve">au 01/10/15 </t>
  </si>
  <si>
    <t>Du 30 et 31/07/15, du 14/09 et du 22/09 au 01/10/2015</t>
  </si>
  <si>
    <t>Date d'élaboration :</t>
  </si>
  <si>
    <t>Du 25 au 29/01/2016 et du 01 et 02/02/2016</t>
  </si>
  <si>
    <t>Du 25 au 29/01/2016 et du 01 et 02/02/20016</t>
  </si>
  <si>
    <t>Date d'élaboration :  Du 02/11 au 13/11/15 et du 11 au 15/01/2016</t>
  </si>
  <si>
    <t>Du 02/11 au 13/11/2015 et du 11 au 15/01/2016</t>
  </si>
  <si>
    <r>
      <t>FICHE TECHNIQUE PRODUIT</t>
    </r>
    <r>
      <rPr>
        <b/>
        <sz val="9"/>
        <rFont val="Arial"/>
        <family val="2"/>
      </rPr>
      <t xml:space="preserve"> 
</t>
    </r>
    <r>
      <rPr>
        <b/>
        <sz val="10"/>
        <rFont val="Arial"/>
        <family val="2"/>
      </rPr>
      <t xml:space="preserve">
</t>
    </r>
    <r>
      <rPr>
        <b/>
        <sz val="11"/>
        <rFont val="Arial"/>
        <family val="2"/>
      </rPr>
      <t>GRAVE DEVALORISATION BETON 0/31,5 mm
GRAVE DE DECONSTRUCTION BETON 0/D - D ≤ 31,5 mm</t>
    </r>
  </si>
  <si>
    <t>avril et juillet 2016</t>
  </si>
  <si>
    <t>Avril et Juillet 2016</t>
  </si>
  <si>
    <t>Date d'élaboration :  Avril et juillet 2016</t>
  </si>
  <si>
    <t>Date d'élaboration :  Novembre et décembre 2016</t>
  </si>
  <si>
    <t>Novembre et décembre 2016</t>
  </si>
  <si>
    <r>
      <t>FICHE TECHNIQUE PRODUIT</t>
    </r>
    <r>
      <rPr>
        <b/>
        <sz val="9"/>
        <color indexed="56"/>
        <rFont val="Arial"/>
        <family val="2"/>
      </rPr>
      <t xml:space="preserve"> 
</t>
    </r>
    <r>
      <rPr>
        <b/>
        <sz val="10"/>
        <color indexed="56"/>
        <rFont val="Arial"/>
        <family val="2"/>
      </rPr>
      <t xml:space="preserve">
</t>
    </r>
    <r>
      <rPr>
        <b/>
        <sz val="11"/>
        <color indexed="56"/>
        <rFont val="Arial"/>
        <family val="2"/>
      </rPr>
      <t>GRAVE DEVALORISATION BETON 0/31,5 mm
GRAVE DE DECONSTRUCTION BETON 0/D - D ≤ 31,5 mm</t>
    </r>
  </si>
  <si>
    <r>
      <t xml:space="preserve">  1/   </t>
    </r>
    <r>
      <rPr>
        <b/>
        <u/>
        <sz val="12"/>
        <color indexed="56"/>
        <rFont val="Arial"/>
        <family val="2"/>
      </rPr>
      <t>RENSEIGNEMENTS GENERAUX</t>
    </r>
  </si>
  <si>
    <r>
      <t xml:space="preserve">  2/   </t>
    </r>
    <r>
      <rPr>
        <b/>
        <u/>
        <sz val="12"/>
        <color indexed="56"/>
        <rFont val="Arial"/>
        <family val="2"/>
      </rPr>
      <t>PARTIE NORMATIVE</t>
    </r>
  </si>
  <si>
    <r>
      <t xml:space="preserve">FICHE TECHNIQUE PRODUIT
</t>
    </r>
    <r>
      <rPr>
        <sz val="8"/>
        <color indexed="56"/>
        <rFont val="Arial"/>
        <family val="2"/>
      </rPr>
      <t xml:space="preserve">
</t>
    </r>
    <r>
      <rPr>
        <b/>
        <sz val="12"/>
        <color indexed="56"/>
        <rFont val="Arial"/>
        <family val="2"/>
      </rPr>
      <t>GRAVE DE VALORISATION 0/63 mm
GRAVE DE DECONSTRUCTION 0/63 mm</t>
    </r>
  </si>
  <si>
    <t>Date d'élaboration :  janvier 2017</t>
  </si>
  <si>
    <t>DOMAINE D'UTILISATION :
Couche de fondation et de base [DC3]
Remblai de tranchée - assimilé [DC3]
Acceptabilité environnementale: USAGE DE TYPE 3</t>
  </si>
  <si>
    <t>DOMAINE D'UTILISATION :
Couche de fondation et de base : [DC3]
Remblai de tranchée - assimilé [DC3]
ACCEPTABILITE ENVIRONNEMENTALE : USAGE DE TYPE 3</t>
  </si>
  <si>
    <t>Déclaration préfectoral n°20286</t>
  </si>
  <si>
    <t>DOMAINE D'UTILISATION :
Remblai - F7 assimilé Bi ou CjBi
Acceptabilité environnementale: USAGE DE TYPE 3</t>
  </si>
  <si>
    <r>
      <t xml:space="preserve">FICHE TECHNIQUE PRODUIT
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 xml:space="preserve">GRAVE DEVALORISATION 0/D - D ≤ 150 mm
GRAVE DE DECONSTRUCTION 0/D - D </t>
    </r>
    <r>
      <rPr>
        <b/>
        <sz val="12"/>
        <rFont val="Calibri"/>
        <family val="2"/>
      </rPr>
      <t>≤</t>
    </r>
    <r>
      <rPr>
        <b/>
        <sz val="12"/>
        <rFont val="Arial"/>
        <family val="2"/>
      </rPr>
      <t xml:space="preserve"> 150 mm</t>
    </r>
  </si>
  <si>
    <t>DOMAINE D'UTILISATION :
Couche de forme - assimilé D31
Remblai de tranchée - assimilé [DC3]
Acceptabilité environnementale: Usage de type 3</t>
  </si>
  <si>
    <t>DOMAINE D'UTILISATION :
Couche de fondation et de base : [DC3]
Remblai de tranchée - assimilé [DC3]
Acceptabilité environnementale: Usage de type 3</t>
  </si>
  <si>
    <t>XX/XX/2017</t>
  </si>
  <si>
    <t>Date d'élaboration :  janvier 2018</t>
  </si>
  <si>
    <t>Octobre 2017 à mars 2018</t>
  </si>
  <si>
    <t>Octobre 2017 à Mars 2018</t>
  </si>
  <si>
    <t>Date d'élaboration :  octobre 2017 janvier 2018 à mars 2018</t>
  </si>
  <si>
    <t>Octobre 2017 et Janvier à mars 2018</t>
  </si>
  <si>
    <t>Octobre 2017 et Janvier à avril 2018</t>
  </si>
  <si>
    <t>Avril 2018 à Septembre 2018</t>
  </si>
  <si>
    <t xml:space="preserve">Date d'élaboration :  </t>
  </si>
  <si>
    <t>GDNT 1 M</t>
  </si>
  <si>
    <t>Juillet 2018 à Mars 2019</t>
  </si>
  <si>
    <t>Octobre 2018 à Mars 2019</t>
  </si>
  <si>
    <t>démolition béton et enrobés</t>
  </si>
  <si>
    <t>Janvier 2019 à Septembre 2019</t>
  </si>
  <si>
    <t>Janvier et Février 2020</t>
  </si>
  <si>
    <t>FEVRIER 2020</t>
  </si>
  <si>
    <r>
      <rPr>
        <b/>
        <sz val="8"/>
        <color indexed="56"/>
        <rFont val="Arial"/>
        <family val="2"/>
      </rPr>
      <t>GDNT2-B</t>
    </r>
    <r>
      <rPr>
        <sz val="8"/>
        <color indexed="56"/>
        <rFont val="Arial"/>
        <family val="2"/>
      </rPr>
      <t xml:space="preserve"> selon selon le guide CEREMA de graves de déconstruction d'avril 2014</t>
    </r>
  </si>
  <si>
    <r>
      <rPr>
        <b/>
        <sz val="11"/>
        <color indexed="56"/>
        <rFont val="Arial"/>
        <family val="2"/>
      </rPr>
      <t xml:space="preserve">GDNT1 - B </t>
    </r>
    <r>
      <rPr>
        <sz val="11"/>
        <color indexed="56"/>
        <rFont val="Arial"/>
        <family val="2"/>
      </rPr>
      <t>selon le projet de guide de graves de déconstruction</t>
    </r>
  </si>
  <si>
    <r>
      <rPr>
        <b/>
        <sz val="8"/>
        <color indexed="56"/>
        <rFont val="Arial"/>
        <family val="2"/>
      </rPr>
      <t xml:space="preserve">GDNT2 - M </t>
    </r>
    <r>
      <rPr>
        <sz val="8"/>
        <color indexed="56"/>
        <rFont val="Arial"/>
        <family val="2"/>
      </rPr>
      <t>selon selon le guide CEREMA de graves de déconstruction d'avril 2014</t>
    </r>
  </si>
  <si>
    <r>
      <rPr>
        <b/>
        <sz val="11"/>
        <color indexed="56"/>
        <rFont val="Arial"/>
        <family val="2"/>
      </rPr>
      <t xml:space="preserve">GDNT1 - M </t>
    </r>
    <r>
      <rPr>
        <sz val="11"/>
        <color indexed="56"/>
        <rFont val="Arial"/>
        <family val="2"/>
      </rPr>
      <t>selon le projet de guide de graves de déconstruction</t>
    </r>
  </si>
  <si>
    <r>
      <t xml:space="preserve">GD1-sol  M </t>
    </r>
    <r>
      <rPr>
        <sz val="10"/>
        <rFont val="Arial"/>
        <family val="2"/>
      </rPr>
      <t>selon le projet de guide de graves de déconstruction</t>
    </r>
  </si>
  <si>
    <t>Juin et Juillet 2021</t>
  </si>
  <si>
    <t>Du 17/06/2021 au 22/11/2021</t>
  </si>
  <si>
    <t>Date d'élaboration ou d'arrivée sur site: 03/11 au 22/11/2021</t>
  </si>
  <si>
    <t>au</t>
  </si>
  <si>
    <t>Du</t>
  </si>
  <si>
    <r>
      <rPr>
        <b/>
        <sz val="8"/>
        <rFont val="Arial"/>
        <family val="2"/>
      </rPr>
      <t xml:space="preserve">GDNT2 - M </t>
    </r>
    <r>
      <rPr>
        <sz val="8"/>
        <rFont val="Arial"/>
        <family val="2"/>
      </rPr>
      <t>selon selon le guide CEREMA de graves de déconstruction d'avril 2014</t>
    </r>
  </si>
  <si>
    <t xml:space="preserve">Date d'élaboration : </t>
  </si>
  <si>
    <t>Plateforme REVAMA
de 
SAINT-PIERRE-DE-CHANDIEU</t>
  </si>
  <si>
    <t>D2</t>
  </si>
  <si>
    <t>Grave alluvionnaire silico calcaire</t>
  </si>
  <si>
    <t>Enrobage de canalisations</t>
  </si>
  <si>
    <t>Lit de pose de canalisation</t>
  </si>
  <si>
    <t>DOMAINE D'UTILISATION :
Lit de pose de canalisation</t>
  </si>
  <si>
    <t>NF P 11-300 - GTR - Guide de remblayage des tranchées</t>
  </si>
  <si>
    <t>Visa</t>
  </si>
  <si>
    <t>F. MONTET</t>
  </si>
  <si>
    <t>D2/B3</t>
  </si>
  <si>
    <t>S. LHOPITAL</t>
  </si>
  <si>
    <t>RA REV1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</si>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</sst>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dd/mm/yy;@"/>
    <numFmt numFmtId="167" formatCode="0.0000"/>
    <numFmt numFmtId="168" formatCode="0.00000000000"/>
    <numFmt numFmtId="169" formatCode="0.00000000000000000"/>
  </numFmts>
  <fonts count="65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sz val="12"/>
      <name val="Garamond"/>
      <family val="1"/>
    </font>
    <font>
      <b/>
      <sz val="12"/>
      <name val="Garamond"/>
      <family val="1"/>
    </font>
    <font>
      <b/>
      <i/>
      <sz val="10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name val="Garamond"/>
      <family val="1"/>
    </font>
    <font>
      <b/>
      <i/>
      <sz val="12"/>
      <name val="Arial"/>
      <family val="2"/>
    </font>
    <font>
      <b/>
      <sz val="9"/>
      <name val="Arial"/>
      <family val="2"/>
    </font>
    <font>
      <sz val="5"/>
      <name val="Arial"/>
      <family val="2"/>
    </font>
    <font>
      <sz val="7"/>
      <name val="Arial"/>
      <family val="2"/>
    </font>
    <font>
      <b/>
      <sz val="12"/>
      <name val="Calibri"/>
      <family val="2"/>
    </font>
    <font>
      <b/>
      <sz val="16"/>
      <name val="Arial"/>
      <family val="2"/>
    </font>
    <font>
      <sz val="11"/>
      <color indexed="8"/>
      <name val="Arial"/>
      <family val="2"/>
    </font>
    <font>
      <b/>
      <sz val="12"/>
      <color indexed="56"/>
      <name val="Arial"/>
      <family val="2"/>
    </font>
    <font>
      <b/>
      <sz val="9"/>
      <color indexed="56"/>
      <name val="Arial"/>
      <family val="2"/>
    </font>
    <font>
      <b/>
      <sz val="10"/>
      <color indexed="56"/>
      <name val="Arial"/>
      <family val="2"/>
    </font>
    <font>
      <b/>
      <sz val="11"/>
      <color indexed="56"/>
      <name val="Arial"/>
      <family val="2"/>
    </font>
    <font>
      <b/>
      <u/>
      <sz val="12"/>
      <color indexed="56"/>
      <name val="Arial"/>
      <family val="2"/>
    </font>
    <font>
      <sz val="8"/>
      <color indexed="56"/>
      <name val="Arial"/>
      <family val="2"/>
    </font>
    <font>
      <sz val="11"/>
      <name val="Century Gothic"/>
      <family val="2"/>
    </font>
    <font>
      <sz val="11"/>
      <color indexed="56"/>
      <name val="Arial"/>
      <family val="2"/>
    </font>
    <font>
      <b/>
      <sz val="8"/>
      <color indexed="56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7"/>
      <color rgb="FFFF0000"/>
      <name val="Arial"/>
      <family val="2"/>
    </font>
    <font>
      <b/>
      <sz val="10"/>
      <color rgb="FFFF0000"/>
      <name val="Arial"/>
      <family val="2"/>
    </font>
    <font>
      <b/>
      <sz val="25"/>
      <color rgb="FFFF0000"/>
      <name val="Arial"/>
      <family val="2"/>
    </font>
    <font>
      <sz val="10"/>
      <color theme="1"/>
      <name val="Arial"/>
      <family val="2"/>
    </font>
    <font>
      <b/>
      <sz val="14"/>
      <color rgb="FFFF0000"/>
      <name val="Arial"/>
      <family val="2"/>
    </font>
    <font>
      <b/>
      <sz val="9"/>
      <color rgb="FFFF0000"/>
      <name val="Arial"/>
      <family val="2"/>
    </font>
    <font>
      <sz val="10"/>
      <color theme="0"/>
      <name val="Arial"/>
      <family val="2"/>
    </font>
    <font>
      <b/>
      <sz val="11"/>
      <color rgb="FF002C77"/>
      <name val="Arial"/>
      <family val="2"/>
    </font>
    <font>
      <sz val="10"/>
      <color rgb="FF002C77"/>
      <name val="Arial"/>
      <family val="2"/>
    </font>
    <font>
      <b/>
      <sz val="12"/>
      <color rgb="FF002C77"/>
      <name val="Arial"/>
      <family val="2"/>
    </font>
    <font>
      <sz val="12"/>
      <color rgb="FF002C77"/>
      <name val="Arial"/>
      <family val="2"/>
    </font>
    <font>
      <b/>
      <sz val="10"/>
      <color rgb="FF002C77"/>
      <name val="Arial"/>
      <family val="2"/>
    </font>
    <font>
      <sz val="11"/>
      <color rgb="FF002C77"/>
      <name val="Arial"/>
      <family val="2"/>
    </font>
    <font>
      <sz val="11"/>
      <color rgb="FF002C77"/>
      <name val="Garamond"/>
      <family val="1"/>
    </font>
    <font>
      <sz val="9"/>
      <color rgb="FF002C77"/>
      <name val="Arial"/>
      <family val="2"/>
    </font>
    <font>
      <sz val="8"/>
      <color rgb="FF002C77"/>
      <name val="Arial"/>
      <family val="2"/>
    </font>
    <font>
      <sz val="12"/>
      <color rgb="FF002C77"/>
      <name val="Garamond"/>
      <family val="1"/>
    </font>
    <font>
      <b/>
      <i/>
      <sz val="12"/>
      <color rgb="FF002C77"/>
      <name val="Arial"/>
      <family val="2"/>
    </font>
    <font>
      <b/>
      <sz val="12"/>
      <color rgb="FF002C77"/>
      <name val="Garamond"/>
      <family val="1"/>
    </font>
    <font>
      <b/>
      <i/>
      <sz val="10"/>
      <color rgb="FF002C77"/>
      <name val="Arial"/>
      <family val="2"/>
    </font>
    <font>
      <sz val="7"/>
      <color rgb="FF002C77"/>
      <name val="Arial"/>
      <family val="2"/>
    </font>
    <font>
      <sz val="10"/>
      <color rgb="FFFF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sz val="6"/>
      <color rgb="FFFF0000"/>
      <name val="Arial"/>
      <family val="2"/>
    </font>
    <font>
      <b/>
      <i/>
      <sz val="10"/>
      <color rgb="FFFF0000"/>
      <name val="Arial"/>
      <family val="2"/>
    </font>
    <font>
      <sz val="5"/>
      <color rgb="FF002C77"/>
      <name val="Arial"/>
      <family val="2"/>
    </font>
    <font>
      <b/>
      <sz val="9"/>
      <color rgb="FF002C77"/>
      <name val="Arial"/>
      <family val="2"/>
    </font>
    <font>
      <b/>
      <sz val="8"/>
      <name val="Arial"/>
      <family val="2"/>
    </font>
    <font>
      <sz val="9"/>
      <color rgb="FF000000"/>
      <name val="Century Gothic"/>
      <family val="2"/>
    </font>
    <font>
      <sz val="9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2" fillId="0" borderId="0"/>
    <xf numFmtId="0" fontId="32" fillId="0" borderId="0"/>
  </cellStyleXfs>
  <cellXfs count="7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17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21" xfId="0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5" fillId="0" borderId="23" xfId="0" applyFont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" fontId="0" fillId="0" borderId="4" xfId="0" applyNumberFormat="1" applyBorder="1" applyAlignment="1">
      <alignment vertical="center"/>
    </xf>
    <xf numFmtId="1" fontId="0" fillId="0" borderId="5" xfId="0" applyNumberFormat="1" applyBorder="1" applyAlignment="1">
      <alignment vertical="center"/>
    </xf>
    <xf numFmtId="1" fontId="0" fillId="0" borderId="6" xfId="0" applyNumberFormat="1" applyBorder="1" applyAlignment="1">
      <alignment vertical="center"/>
    </xf>
    <xf numFmtId="1" fontId="0" fillId="0" borderId="7" xfId="0" applyNumberFormat="1" applyBorder="1" applyAlignment="1">
      <alignment vertical="center"/>
    </xf>
    <xf numFmtId="1" fontId="0" fillId="0" borderId="21" xfId="0" applyNumberForma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4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4" fontId="5" fillId="0" borderId="0" xfId="0" applyNumberFormat="1" applyFont="1" applyAlignment="1" applyProtection="1">
      <alignment vertical="center"/>
      <protection locked="0"/>
    </xf>
    <xf numFmtId="14" fontId="13" fillId="0" borderId="0" xfId="0" applyNumberFormat="1" applyFont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5" fillId="0" borderId="24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vertical="center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4" fontId="14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15" fillId="0" borderId="0" xfId="0" applyFont="1" applyAlignment="1" applyProtection="1">
      <alignment horizontal="left" vertical="center"/>
      <protection locked="0"/>
    </xf>
    <xf numFmtId="0" fontId="15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2" fillId="0" borderId="0" xfId="0" applyFont="1" applyAlignment="1" applyProtection="1">
      <alignment vertical="center"/>
      <protection locked="0"/>
    </xf>
    <xf numFmtId="0" fontId="3" fillId="2" borderId="18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5" fillId="3" borderId="21" xfId="0" applyFont="1" applyFill="1" applyBorder="1" applyAlignment="1" applyProtection="1">
      <alignment horizontal="center" vertical="center"/>
      <protection locked="0"/>
    </xf>
    <xf numFmtId="0" fontId="5" fillId="3" borderId="15" xfId="0" applyFont="1" applyFill="1" applyBorder="1" applyAlignment="1" applyProtection="1">
      <alignment horizontal="center" vertical="center"/>
      <protection locked="0"/>
    </xf>
    <xf numFmtId="0" fontId="5" fillId="3" borderId="25" xfId="0" applyFont="1" applyFill="1" applyBorder="1" applyAlignment="1" applyProtection="1">
      <alignment horizontal="center" vertical="center"/>
      <protection locked="0"/>
    </xf>
    <xf numFmtId="0" fontId="5" fillId="3" borderId="18" xfId="0" applyFont="1" applyFill="1" applyBorder="1" applyAlignment="1" applyProtection="1">
      <alignment horizontal="center" vertical="center"/>
      <protection locked="0"/>
    </xf>
    <xf numFmtId="0" fontId="9" fillId="3" borderId="25" xfId="0" applyFont="1" applyFill="1" applyBorder="1" applyAlignment="1" applyProtection="1">
      <alignment horizontal="center" vertical="center"/>
      <protection locked="0"/>
    </xf>
    <xf numFmtId="0" fontId="9" fillId="3" borderId="18" xfId="0" applyFont="1" applyFill="1" applyBorder="1" applyAlignment="1" applyProtection="1">
      <alignment horizontal="center" vertical="center"/>
      <protection locked="0"/>
    </xf>
    <xf numFmtId="0" fontId="5" fillId="3" borderId="24" xfId="0" applyFont="1" applyFill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5" fillId="3" borderId="20" xfId="0" applyFont="1" applyFill="1" applyBorder="1" applyAlignment="1" applyProtection="1">
      <alignment horizontal="center" vertical="center"/>
      <protection locked="0"/>
    </xf>
    <xf numFmtId="0" fontId="9" fillId="3" borderId="20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0" fillId="3" borderId="15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9" xfId="0" applyFill="1" applyBorder="1" applyAlignment="1" applyProtection="1">
      <alignment horizontal="center" vertical="center"/>
      <protection locked="0"/>
    </xf>
    <xf numFmtId="0" fontId="0" fillId="3" borderId="28" xfId="0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" fontId="5" fillId="0" borderId="18" xfId="0" applyNumberFormat="1" applyFont="1" applyBorder="1" applyAlignment="1" applyProtection="1">
      <alignment horizontal="center" vertical="center"/>
      <protection locked="0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 applyProtection="1">
      <alignment horizontal="center" vertical="center"/>
      <protection locked="0"/>
    </xf>
    <xf numFmtId="2" fontId="3" fillId="0" borderId="12" xfId="0" applyNumberFormat="1" applyFont="1" applyBorder="1" applyAlignment="1" applyProtection="1">
      <alignment horizontal="center" vertical="center"/>
      <protection locked="0"/>
    </xf>
    <xf numFmtId="2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3" fillId="3" borderId="15" xfId="0" applyFont="1" applyFill="1" applyBorder="1" applyAlignment="1" applyProtection="1">
      <alignment horizontal="center" vertical="center"/>
      <protection locked="0"/>
    </xf>
    <xf numFmtId="0" fontId="33" fillId="3" borderId="18" xfId="0" applyFont="1" applyFill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vertical="center"/>
    </xf>
    <xf numFmtId="1" fontId="0" fillId="0" borderId="2" xfId="0" applyNumberFormat="1" applyBorder="1" applyAlignment="1">
      <alignment vertical="center"/>
    </xf>
    <xf numFmtId="164" fontId="5" fillId="0" borderId="17" xfId="0" applyNumberFormat="1" applyFont="1" applyBorder="1" applyAlignment="1" applyProtection="1">
      <alignment horizontal="center" vertical="center"/>
      <protection locked="0"/>
    </xf>
    <xf numFmtId="164" fontId="5" fillId="0" borderId="18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1" fontId="5" fillId="0" borderId="23" xfId="0" applyNumberFormat="1" applyFont="1" applyBorder="1" applyAlignment="1" applyProtection="1">
      <alignment horizontal="center" vertical="center"/>
      <protection locked="0"/>
    </xf>
    <xf numFmtId="164" fontId="5" fillId="0" borderId="23" xfId="0" applyNumberFormat="1" applyFont="1" applyBorder="1" applyAlignment="1" applyProtection="1">
      <alignment horizontal="center" vertical="center"/>
      <protection locked="0"/>
    </xf>
    <xf numFmtId="1" fontId="0" fillId="0" borderId="29" xfId="0" applyNumberFormat="1" applyBorder="1" applyAlignment="1">
      <alignment vertical="center"/>
    </xf>
    <xf numFmtId="1" fontId="0" fillId="0" borderId="30" xfId="0" applyNumberFormat="1" applyBorder="1" applyAlignment="1">
      <alignment vertical="center"/>
    </xf>
    <xf numFmtId="1" fontId="0" fillId="0" borderId="31" xfId="0" applyNumberFormat="1" applyBorder="1" applyAlignment="1">
      <alignment vertical="center"/>
    </xf>
    <xf numFmtId="1" fontId="0" fillId="0" borderId="32" xfId="0" applyNumberFormat="1" applyBorder="1" applyAlignment="1">
      <alignment vertical="center"/>
    </xf>
    <xf numFmtId="1" fontId="0" fillId="0" borderId="33" xfId="0" applyNumberFormat="1" applyBorder="1" applyAlignment="1">
      <alignment vertical="center"/>
    </xf>
    <xf numFmtId="0" fontId="33" fillId="0" borderId="29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3" fillId="0" borderId="30" xfId="0" applyFont="1" applyBorder="1" applyAlignment="1">
      <alignment vertical="center"/>
    </xf>
    <xf numFmtId="0" fontId="35" fillId="0" borderId="8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3" fillId="0" borderId="11" xfId="0" applyFont="1" applyBorder="1" applyAlignment="1" applyProtection="1">
      <alignment horizontal="center" vertical="center"/>
      <protection locked="0"/>
    </xf>
    <xf numFmtId="0" fontId="33" fillId="0" borderId="12" xfId="0" applyFont="1" applyBorder="1" applyAlignment="1" applyProtection="1">
      <alignment horizontal="center" vertical="center"/>
      <protection locked="0"/>
    </xf>
    <xf numFmtId="1" fontId="33" fillId="0" borderId="12" xfId="0" applyNumberFormat="1" applyFont="1" applyBorder="1" applyAlignment="1" applyProtection="1">
      <alignment horizontal="center" vertical="center"/>
      <protection locked="0"/>
    </xf>
    <xf numFmtId="0" fontId="33" fillId="0" borderId="18" xfId="0" applyFont="1" applyBorder="1" applyAlignment="1">
      <alignment vertical="center"/>
    </xf>
    <xf numFmtId="0" fontId="33" fillId="0" borderId="23" xfId="0" applyFont="1" applyBorder="1" applyAlignment="1">
      <alignment vertical="center"/>
    </xf>
    <xf numFmtId="164" fontId="33" fillId="0" borderId="18" xfId="0" applyNumberFormat="1" applyFont="1" applyBorder="1" applyAlignment="1">
      <alignment vertical="center"/>
    </xf>
    <xf numFmtId="164" fontId="33" fillId="0" borderId="23" xfId="0" applyNumberFormat="1" applyFont="1" applyBorder="1" applyAlignment="1">
      <alignment vertical="center"/>
    </xf>
    <xf numFmtId="0" fontId="33" fillId="0" borderId="31" xfId="0" applyFont="1" applyBorder="1" applyAlignment="1">
      <alignment vertical="center"/>
    </xf>
    <xf numFmtId="0" fontId="34" fillId="0" borderId="32" xfId="0" applyFont="1" applyBorder="1" applyAlignment="1">
      <alignment vertical="center"/>
    </xf>
    <xf numFmtId="0" fontId="33" fillId="0" borderId="32" xfId="0" applyFont="1" applyBorder="1" applyAlignment="1">
      <alignment vertical="center"/>
    </xf>
    <xf numFmtId="0" fontId="33" fillId="0" borderId="33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5" fillId="0" borderId="34" xfId="0" applyFont="1" applyBorder="1" applyAlignment="1" applyProtection="1">
      <alignment horizontal="center" vertical="center"/>
      <protection locked="0"/>
    </xf>
    <xf numFmtId="1" fontId="5" fillId="0" borderId="25" xfId="0" applyNumberFormat="1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164" fontId="5" fillId="0" borderId="25" xfId="0" applyNumberFormat="1" applyFont="1" applyBorder="1" applyAlignment="1" applyProtection="1">
      <alignment horizontal="center" vertical="center"/>
      <protection locked="0"/>
    </xf>
    <xf numFmtId="1" fontId="0" fillId="0" borderId="35" xfId="0" applyNumberFormat="1" applyBorder="1" applyAlignment="1">
      <alignment vertical="center"/>
    </xf>
    <xf numFmtId="0" fontId="36" fillId="0" borderId="0" xfId="0" applyFont="1" applyAlignment="1">
      <alignment vertical="center"/>
    </xf>
    <xf numFmtId="0" fontId="5" fillId="3" borderId="17" xfId="0" applyFont="1" applyFill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2" fontId="5" fillId="0" borderId="18" xfId="0" applyNumberFormat="1" applyFont="1" applyBorder="1" applyAlignment="1" applyProtection="1">
      <alignment horizontal="center" vertical="center"/>
      <protection locked="0"/>
    </xf>
    <xf numFmtId="2" fontId="5" fillId="0" borderId="10" xfId="0" applyNumberFormat="1" applyFont="1" applyBorder="1" applyAlignment="1" applyProtection="1">
      <alignment horizontal="center" vertical="center"/>
      <protection locked="0"/>
    </xf>
    <xf numFmtId="0" fontId="37" fillId="0" borderId="15" xfId="0" applyFont="1" applyBorder="1" applyAlignment="1" applyProtection="1">
      <alignment horizontal="center" vertical="center"/>
      <protection locked="0"/>
    </xf>
    <xf numFmtId="0" fontId="37" fillId="0" borderId="18" xfId="0" applyFont="1" applyBorder="1" applyAlignment="1" applyProtection="1">
      <alignment horizontal="center" vertical="center"/>
      <protection locked="0"/>
    </xf>
    <xf numFmtId="1" fontId="33" fillId="0" borderId="13" xfId="0" applyNumberFormat="1" applyFont="1" applyBorder="1" applyAlignment="1" applyProtection="1">
      <alignment horizontal="center" vertical="center"/>
      <protection locked="0"/>
    </xf>
    <xf numFmtId="0" fontId="33" fillId="0" borderId="13" xfId="0" applyFont="1" applyBorder="1" applyAlignment="1" applyProtection="1">
      <alignment horizontal="center" vertical="center"/>
      <protection locked="0"/>
    </xf>
    <xf numFmtId="0" fontId="9" fillId="3" borderId="17" xfId="0" applyFont="1" applyFill="1" applyBorder="1" applyAlignment="1" applyProtection="1">
      <alignment horizontal="center" vertical="center"/>
      <protection locked="0"/>
    </xf>
    <xf numFmtId="0" fontId="33" fillId="0" borderId="24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33" fillId="0" borderId="36" xfId="0" applyFont="1" applyBorder="1" applyAlignment="1">
      <alignment vertical="center"/>
    </xf>
    <xf numFmtId="0" fontId="33" fillId="0" borderId="37" xfId="0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33" fillId="0" borderId="22" xfId="0" applyFont="1" applyBorder="1" applyAlignment="1">
      <alignment vertical="center"/>
    </xf>
    <xf numFmtId="0" fontId="33" fillId="0" borderId="38" xfId="0" applyFont="1" applyBorder="1" applyAlignment="1">
      <alignment vertical="center"/>
    </xf>
    <xf numFmtId="0" fontId="33" fillId="0" borderId="39" xfId="0" applyFont="1" applyBorder="1" applyAlignment="1">
      <alignment vertical="center"/>
    </xf>
    <xf numFmtId="0" fontId="33" fillId="0" borderId="12" xfId="0" applyFont="1" applyBorder="1" applyAlignment="1">
      <alignment vertical="center"/>
    </xf>
    <xf numFmtId="0" fontId="33" fillId="0" borderId="27" xfId="0" applyFont="1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3" borderId="35" xfId="0" applyFill="1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3" borderId="40" xfId="0" applyFill="1" applyBorder="1" applyAlignment="1" applyProtection="1">
      <alignment horizontal="center" vertical="center"/>
      <protection locked="0"/>
    </xf>
    <xf numFmtId="0" fontId="0" fillId="3" borderId="41" xfId="0" applyFill="1" applyBorder="1" applyAlignment="1" applyProtection="1">
      <alignment horizontal="center" vertical="center"/>
      <protection locked="0"/>
    </xf>
    <xf numFmtId="0" fontId="38" fillId="0" borderId="3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2" fontId="33" fillId="0" borderId="10" xfId="0" applyNumberFormat="1" applyFont="1" applyBorder="1" applyAlignment="1">
      <alignment vertical="center"/>
    </xf>
    <xf numFmtId="2" fontId="33" fillId="0" borderId="18" xfId="0" applyNumberFormat="1" applyFont="1" applyBorder="1" applyAlignment="1">
      <alignment vertical="center"/>
    </xf>
    <xf numFmtId="0" fontId="33" fillId="0" borderId="36" xfId="0" applyFont="1" applyBorder="1" applyAlignment="1">
      <alignment horizontal="right" vertical="center"/>
    </xf>
    <xf numFmtId="164" fontId="0" fillId="0" borderId="19" xfId="0" applyNumberFormat="1" applyBorder="1" applyAlignment="1" applyProtection="1">
      <alignment horizontal="center" vertical="center"/>
      <protection locked="0"/>
    </xf>
    <xf numFmtId="14" fontId="11" fillId="0" borderId="0" xfId="0" applyNumberFormat="1" applyFont="1" applyAlignment="1">
      <alignment vertical="center"/>
    </xf>
    <xf numFmtId="0" fontId="33" fillId="4" borderId="18" xfId="0" applyFont="1" applyFill="1" applyBorder="1" applyAlignment="1">
      <alignment vertical="center"/>
    </xf>
    <xf numFmtId="0" fontId="33" fillId="4" borderId="23" xfId="0" applyFont="1" applyFill="1" applyBorder="1" applyAlignment="1">
      <alignment vertical="center"/>
    </xf>
    <xf numFmtId="0" fontId="14" fillId="0" borderId="7" xfId="0" applyFont="1" applyBorder="1" applyAlignment="1">
      <alignment horizontal="left" vertical="center"/>
    </xf>
    <xf numFmtId="164" fontId="5" fillId="0" borderId="40" xfId="0" applyNumberFormat="1" applyFont="1" applyBorder="1" applyAlignment="1" applyProtection="1">
      <alignment horizontal="center" vertical="center"/>
      <protection locked="0"/>
    </xf>
    <xf numFmtId="1" fontId="40" fillId="0" borderId="18" xfId="0" applyNumberFormat="1" applyFont="1" applyBorder="1" applyAlignment="1" applyProtection="1">
      <alignment horizontal="center" vertical="center"/>
      <protection locked="0"/>
    </xf>
    <xf numFmtId="164" fontId="40" fillId="0" borderId="18" xfId="0" applyNumberFormat="1" applyFont="1" applyBorder="1" applyAlignment="1" applyProtection="1">
      <alignment horizontal="center" vertical="center"/>
      <protection locked="0"/>
    </xf>
    <xf numFmtId="0" fontId="40" fillId="0" borderId="10" xfId="0" applyFont="1" applyBorder="1" applyAlignment="1" applyProtection="1">
      <alignment horizontal="center" vertical="center"/>
      <protection locked="0"/>
    </xf>
    <xf numFmtId="0" fontId="40" fillId="0" borderId="18" xfId="0" applyFont="1" applyBorder="1" applyAlignment="1" applyProtection="1">
      <alignment horizontal="center" vertical="center"/>
      <protection locked="0"/>
    </xf>
    <xf numFmtId="1" fontId="33" fillId="0" borderId="18" xfId="0" applyNumberFormat="1" applyFont="1" applyBorder="1" applyAlignment="1">
      <alignment vertical="center"/>
    </xf>
    <xf numFmtId="1" fontId="40" fillId="0" borderId="25" xfId="0" applyNumberFormat="1" applyFont="1" applyBorder="1" applyAlignment="1" applyProtection="1">
      <alignment horizontal="center" vertical="center"/>
      <protection locked="0"/>
    </xf>
    <xf numFmtId="164" fontId="40" fillId="0" borderId="25" xfId="0" applyNumberFormat="1" applyFont="1" applyBorder="1" applyAlignment="1" applyProtection="1">
      <alignment horizontal="center" vertical="center"/>
      <protection locked="0"/>
    </xf>
    <xf numFmtId="0" fontId="33" fillId="0" borderId="42" xfId="0" applyFont="1" applyBorder="1" applyAlignment="1" applyProtection="1">
      <alignment horizontal="center" vertical="center"/>
      <protection locked="0"/>
    </xf>
    <xf numFmtId="0" fontId="33" fillId="0" borderId="36" xfId="0" applyFont="1" applyBorder="1" applyAlignment="1" applyProtection="1">
      <alignment horizontal="center" vertical="center"/>
      <protection locked="0"/>
    </xf>
    <xf numFmtId="1" fontId="33" fillId="0" borderId="36" xfId="0" applyNumberFormat="1" applyFont="1" applyBorder="1" applyAlignment="1" applyProtection="1">
      <alignment horizontal="center" vertical="center"/>
      <protection locked="0"/>
    </xf>
    <xf numFmtId="0" fontId="33" fillId="0" borderId="9" xfId="0" applyFont="1" applyBorder="1" applyAlignment="1">
      <alignment vertical="center"/>
    </xf>
    <xf numFmtId="0" fontId="33" fillId="0" borderId="43" xfId="0" applyFont="1" applyBorder="1" applyAlignment="1">
      <alignment vertical="center"/>
    </xf>
    <xf numFmtId="165" fontId="33" fillId="0" borderId="36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9" fillId="0" borderId="25" xfId="0" applyFont="1" applyBorder="1" applyAlignment="1" applyProtection="1">
      <alignment horizontal="center" vertical="center"/>
      <protection locked="0"/>
    </xf>
    <xf numFmtId="0" fontId="37" fillId="3" borderId="15" xfId="0" applyFont="1" applyFill="1" applyBorder="1" applyAlignment="1" applyProtection="1">
      <alignment horizontal="center" vertical="center"/>
      <protection locked="0"/>
    </xf>
    <xf numFmtId="1" fontId="33" fillId="0" borderId="1" xfId="0" applyNumberFormat="1" applyFont="1" applyBorder="1" applyAlignment="1" applyProtection="1">
      <alignment horizontal="center" vertical="center"/>
      <protection locked="0"/>
    </xf>
    <xf numFmtId="0" fontId="33" fillId="0" borderId="1" xfId="0" applyFont="1" applyBorder="1" applyAlignment="1" applyProtection="1">
      <alignment horizontal="center" vertical="center"/>
      <protection locked="0"/>
    </xf>
    <xf numFmtId="0" fontId="41" fillId="0" borderId="4" xfId="0" applyFont="1" applyBorder="1" applyAlignment="1">
      <alignment horizontal="center" vertical="center"/>
    </xf>
    <xf numFmtId="0" fontId="42" fillId="0" borderId="6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right" vertical="center"/>
    </xf>
    <xf numFmtId="0" fontId="44" fillId="0" borderId="0" xfId="0" applyFont="1" applyAlignment="1">
      <alignment vertical="center"/>
    </xf>
    <xf numFmtId="0" fontId="44" fillId="0" borderId="0" xfId="0" applyFont="1" applyAlignment="1" applyProtection="1">
      <alignment vertical="center"/>
      <protection locked="0"/>
    </xf>
    <xf numFmtId="0" fontId="45" fillId="0" borderId="0" xfId="0" applyFont="1" applyAlignment="1">
      <alignment vertical="center"/>
    </xf>
    <xf numFmtId="0" fontId="43" fillId="0" borderId="1" xfId="0" applyFont="1" applyBorder="1" applyAlignment="1">
      <alignment vertical="center"/>
    </xf>
    <xf numFmtId="0" fontId="44" fillId="0" borderId="2" xfId="0" applyFont="1" applyBorder="1" applyAlignment="1">
      <alignment vertical="center"/>
    </xf>
    <xf numFmtId="0" fontId="43" fillId="0" borderId="2" xfId="0" applyFont="1" applyBorder="1" applyAlignment="1">
      <alignment vertical="center"/>
    </xf>
    <xf numFmtId="0" fontId="43" fillId="0" borderId="3" xfId="0" applyFont="1" applyBorder="1" applyAlignment="1">
      <alignment vertical="center"/>
    </xf>
    <xf numFmtId="0" fontId="44" fillId="0" borderId="4" xfId="0" applyFont="1" applyBorder="1" applyAlignment="1">
      <alignment vertical="center"/>
    </xf>
    <xf numFmtId="0" fontId="44" fillId="0" borderId="5" xfId="0" applyFont="1" applyBorder="1" applyAlignment="1">
      <alignment vertical="center"/>
    </xf>
    <xf numFmtId="0" fontId="46" fillId="0" borderId="4" xfId="0" applyFont="1" applyBorder="1" applyAlignment="1">
      <alignment vertical="center"/>
    </xf>
    <xf numFmtId="0" fontId="42" fillId="0" borderId="0" xfId="0" applyFont="1" applyAlignment="1" applyProtection="1">
      <alignment vertical="center"/>
      <protection locked="0"/>
    </xf>
    <xf numFmtId="0" fontId="41" fillId="0" borderId="0" xfId="0" applyFont="1" applyAlignment="1" applyProtection="1">
      <alignment vertical="center"/>
      <protection locked="0"/>
    </xf>
    <xf numFmtId="0" fontId="45" fillId="0" borderId="0" xfId="0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/>
    </xf>
    <xf numFmtId="0" fontId="46" fillId="0" borderId="5" xfId="0" applyFont="1" applyBorder="1" applyAlignment="1">
      <alignment vertical="center"/>
    </xf>
    <xf numFmtId="0" fontId="48" fillId="0" borderId="0" xfId="0" applyFont="1" applyAlignment="1">
      <alignment vertical="center"/>
    </xf>
    <xf numFmtId="14" fontId="42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 applyProtection="1">
      <alignment horizontal="left" vertical="center"/>
      <protection locked="0"/>
    </xf>
    <xf numFmtId="0" fontId="46" fillId="0" borderId="0" xfId="0" applyFont="1" applyAlignment="1">
      <alignment horizontal="left" vertical="center"/>
    </xf>
    <xf numFmtId="0" fontId="46" fillId="0" borderId="5" xfId="0" applyFont="1" applyBorder="1" applyAlignment="1">
      <alignment horizontal="left" vertical="center"/>
    </xf>
    <xf numFmtId="14" fontId="49" fillId="0" borderId="0" xfId="0" applyNumberFormat="1" applyFont="1" applyAlignment="1">
      <alignment vertical="center"/>
    </xf>
    <xf numFmtId="14" fontId="46" fillId="0" borderId="0" xfId="0" applyNumberFormat="1" applyFont="1" applyAlignment="1">
      <alignment vertical="center"/>
    </xf>
    <xf numFmtId="14" fontId="48" fillId="0" borderId="0" xfId="0" applyNumberFormat="1" applyFont="1" applyAlignment="1">
      <alignment vertical="center"/>
    </xf>
    <xf numFmtId="0" fontId="44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47" fillId="0" borderId="0" xfId="0" applyFont="1" applyAlignment="1" applyProtection="1">
      <alignment horizontal="left" vertical="center"/>
      <protection locked="0"/>
    </xf>
    <xf numFmtId="0" fontId="44" fillId="0" borderId="6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0" fontId="50" fillId="0" borderId="7" xfId="0" applyFont="1" applyBorder="1" applyAlignment="1">
      <alignment horizontal="left" vertical="center"/>
    </xf>
    <xf numFmtId="0" fontId="47" fillId="0" borderId="7" xfId="0" applyFont="1" applyBorder="1" applyAlignment="1">
      <alignment horizontal="left" vertical="center"/>
    </xf>
    <xf numFmtId="0" fontId="46" fillId="0" borderId="7" xfId="0" applyFont="1" applyBorder="1" applyAlignment="1">
      <alignment vertical="center"/>
    </xf>
    <xf numFmtId="0" fontId="46" fillId="0" borderId="21" xfId="0" applyFont="1" applyBorder="1" applyAlignment="1">
      <alignment vertical="center"/>
    </xf>
    <xf numFmtId="0" fontId="44" fillId="0" borderId="3" xfId="0" applyFont="1" applyBorder="1" applyAlignment="1">
      <alignment vertical="center"/>
    </xf>
    <xf numFmtId="0" fontId="42" fillId="0" borderId="5" xfId="0" applyFont="1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42" fillId="0" borderId="4" xfId="0" applyFont="1" applyBorder="1" applyAlignment="1">
      <alignment vertical="center"/>
    </xf>
    <xf numFmtId="0" fontId="45" fillId="2" borderId="18" xfId="0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44" fillId="0" borderId="7" xfId="0" applyFont="1" applyBorder="1" applyAlignment="1">
      <alignment vertical="center"/>
    </xf>
    <xf numFmtId="0" fontId="52" fillId="0" borderId="7" xfId="0" applyFont="1" applyBorder="1" applyAlignment="1">
      <alignment horizontal="left" vertical="center"/>
    </xf>
    <xf numFmtId="0" fontId="42" fillId="0" borderId="21" xfId="0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0" fontId="42" fillId="0" borderId="2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53" fillId="0" borderId="4" xfId="0" applyFont="1" applyBorder="1" applyAlignment="1">
      <alignment vertical="center"/>
    </xf>
    <xf numFmtId="0" fontId="45" fillId="0" borderId="8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2" fillId="0" borderId="11" xfId="0" applyFont="1" applyBorder="1" applyAlignment="1" applyProtection="1">
      <alignment horizontal="center" vertical="center"/>
      <protection locked="0"/>
    </xf>
    <xf numFmtId="0" fontId="42" fillId="0" borderId="24" xfId="0" applyFont="1" applyBorder="1" applyAlignment="1" applyProtection="1">
      <alignment horizontal="center" vertical="center"/>
      <protection locked="0"/>
    </xf>
    <xf numFmtId="0" fontId="42" fillId="0" borderId="12" xfId="0" applyFont="1" applyBorder="1" applyAlignment="1" applyProtection="1">
      <alignment horizontal="center" vertical="center"/>
      <protection locked="0"/>
    </xf>
    <xf numFmtId="1" fontId="42" fillId="0" borderId="12" xfId="0" applyNumberFormat="1" applyFont="1" applyBorder="1" applyAlignment="1" applyProtection="1">
      <alignment horizontal="center" vertical="center"/>
      <protection locked="0"/>
    </xf>
    <xf numFmtId="1" fontId="42" fillId="0" borderId="13" xfId="0" applyNumberFormat="1" applyFont="1" applyBorder="1" applyAlignment="1" applyProtection="1">
      <alignment horizontal="center" vertical="center"/>
      <protection locked="0"/>
    </xf>
    <xf numFmtId="0" fontId="42" fillId="0" borderId="13" xfId="0" applyFont="1" applyBorder="1" applyAlignment="1" applyProtection="1">
      <alignment horizontal="center" vertical="center"/>
      <protection locked="0"/>
    </xf>
    <xf numFmtId="0" fontId="42" fillId="0" borderId="14" xfId="0" applyFont="1" applyBorder="1" applyAlignment="1" applyProtection="1">
      <alignment horizontal="center" vertical="center"/>
      <protection locked="0"/>
    </xf>
    <xf numFmtId="0" fontId="42" fillId="3" borderId="21" xfId="0" applyFont="1" applyFill="1" applyBorder="1" applyAlignment="1" applyProtection="1">
      <alignment horizontal="center" vertical="center"/>
      <protection locked="0"/>
    </xf>
    <xf numFmtId="0" fontId="42" fillId="3" borderId="15" xfId="0" applyFont="1" applyFill="1" applyBorder="1" applyAlignment="1" applyProtection="1">
      <alignment horizontal="center" vertical="center"/>
      <protection locked="0"/>
    </xf>
    <xf numFmtId="0" fontId="42" fillId="3" borderId="6" xfId="0" applyFont="1" applyFill="1" applyBorder="1" applyAlignment="1" applyProtection="1">
      <alignment horizontal="center" vertical="center"/>
      <protection locked="0"/>
    </xf>
    <xf numFmtId="0" fontId="42" fillId="3" borderId="16" xfId="0" applyFont="1" applyFill="1" applyBorder="1" applyAlignment="1" applyProtection="1">
      <alignment horizontal="center" vertical="center"/>
      <protection locked="0"/>
    </xf>
    <xf numFmtId="0" fontId="42" fillId="3" borderId="35" xfId="0" applyFont="1" applyFill="1" applyBorder="1" applyAlignment="1" applyProtection="1">
      <alignment horizontal="center" vertical="center"/>
      <protection locked="0"/>
    </xf>
    <xf numFmtId="0" fontId="42" fillId="3" borderId="14" xfId="0" applyFont="1" applyFill="1" applyBorder="1" applyAlignment="1">
      <alignment horizontal="center" vertical="center"/>
    </xf>
    <xf numFmtId="0" fontId="42" fillId="3" borderId="15" xfId="0" applyFont="1" applyFill="1" applyBorder="1" applyAlignment="1">
      <alignment horizontal="center" vertical="center"/>
    </xf>
    <xf numFmtId="0" fontId="42" fillId="3" borderId="26" xfId="0" applyFont="1" applyFill="1" applyBorder="1" applyAlignment="1">
      <alignment horizontal="center" vertical="center"/>
    </xf>
    <xf numFmtId="0" fontId="42" fillId="0" borderId="17" xfId="0" applyFont="1" applyBorder="1" applyAlignment="1" applyProtection="1">
      <alignment horizontal="center" vertical="center"/>
      <protection locked="0"/>
    </xf>
    <xf numFmtId="0" fontId="42" fillId="3" borderId="25" xfId="0" applyFont="1" applyFill="1" applyBorder="1" applyAlignment="1" applyProtection="1">
      <alignment horizontal="center" vertical="center"/>
      <protection locked="0"/>
    </xf>
    <xf numFmtId="0" fontId="42" fillId="0" borderId="25" xfId="0" applyFont="1" applyBorder="1" applyAlignment="1" applyProtection="1">
      <alignment horizontal="center" vertical="center"/>
      <protection locked="0"/>
    </xf>
    <xf numFmtId="0" fontId="42" fillId="0" borderId="18" xfId="0" applyFont="1" applyBorder="1" applyAlignment="1" applyProtection="1">
      <alignment horizontal="center" vertical="center"/>
      <protection locked="0"/>
    </xf>
    <xf numFmtId="0" fontId="42" fillId="3" borderId="18" xfId="0" applyFont="1" applyFill="1" applyBorder="1" applyAlignment="1" applyProtection="1">
      <alignment horizontal="center" vertical="center"/>
      <protection locked="0"/>
    </xf>
    <xf numFmtId="0" fontId="42" fillId="3" borderId="20" xfId="0" applyFont="1" applyFill="1" applyBorder="1" applyAlignment="1" applyProtection="1">
      <alignment horizontal="center" vertical="center"/>
      <protection locked="0"/>
    </xf>
    <xf numFmtId="0" fontId="42" fillId="0" borderId="19" xfId="0" applyFont="1" applyBorder="1" applyAlignment="1" applyProtection="1">
      <alignment horizontal="center" vertical="center"/>
      <protection locked="0"/>
    </xf>
    <xf numFmtId="0" fontId="42" fillId="0" borderId="40" xfId="0" applyFont="1" applyBorder="1" applyAlignment="1" applyProtection="1">
      <alignment horizontal="center" vertical="center"/>
      <protection locked="0"/>
    </xf>
    <xf numFmtId="0" fontId="42" fillId="0" borderId="17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3" borderId="23" xfId="0" applyFont="1" applyFill="1" applyBorder="1" applyAlignment="1">
      <alignment horizontal="center" vertical="center"/>
    </xf>
    <xf numFmtId="0" fontId="42" fillId="3" borderId="19" xfId="0" applyFont="1" applyFill="1" applyBorder="1" applyAlignment="1" applyProtection="1">
      <alignment horizontal="center" vertical="center"/>
      <protection locked="0"/>
    </xf>
    <xf numFmtId="0" fontId="42" fillId="3" borderId="40" xfId="0" applyFont="1" applyFill="1" applyBorder="1" applyAlignment="1" applyProtection="1">
      <alignment horizontal="center" vertical="center"/>
      <protection locked="0"/>
    </xf>
    <xf numFmtId="0" fontId="42" fillId="3" borderId="17" xfId="0" applyFont="1" applyFill="1" applyBorder="1" applyAlignment="1">
      <alignment horizontal="center" vertical="center"/>
    </xf>
    <xf numFmtId="0" fontId="42" fillId="3" borderId="18" xfId="0" applyFont="1" applyFill="1" applyBorder="1" applyAlignment="1">
      <alignment horizontal="center" vertical="center"/>
    </xf>
    <xf numFmtId="0" fontId="42" fillId="3" borderId="24" xfId="0" applyFont="1" applyFill="1" applyBorder="1" applyAlignment="1" applyProtection="1">
      <alignment horizontal="center" vertical="center"/>
      <protection locked="0"/>
    </xf>
    <xf numFmtId="0" fontId="42" fillId="3" borderId="12" xfId="0" applyFont="1" applyFill="1" applyBorder="1" applyAlignment="1" applyProtection="1">
      <alignment horizontal="center" vertical="center"/>
      <protection locked="0"/>
    </xf>
    <xf numFmtId="0" fontId="42" fillId="3" borderId="13" xfId="0" applyFont="1" applyFill="1" applyBorder="1" applyAlignment="1" applyProtection="1">
      <alignment horizontal="center" vertical="center"/>
      <protection locked="0"/>
    </xf>
    <xf numFmtId="0" fontId="42" fillId="3" borderId="28" xfId="0" applyFont="1" applyFill="1" applyBorder="1" applyAlignment="1" applyProtection="1">
      <alignment horizontal="center" vertical="center"/>
      <protection locked="0"/>
    </xf>
    <xf numFmtId="0" fontId="42" fillId="3" borderId="41" xfId="0" applyFont="1" applyFill="1" applyBorder="1" applyAlignment="1" applyProtection="1">
      <alignment horizontal="center" vertical="center"/>
      <protection locked="0"/>
    </xf>
    <xf numFmtId="0" fontId="42" fillId="3" borderId="11" xfId="0" applyFont="1" applyFill="1" applyBorder="1" applyAlignment="1">
      <alignment horizontal="center" vertical="center"/>
    </xf>
    <xf numFmtId="0" fontId="42" fillId="3" borderId="12" xfId="0" applyFont="1" applyFill="1" applyBorder="1" applyAlignment="1">
      <alignment horizontal="center" vertical="center"/>
    </xf>
    <xf numFmtId="0" fontId="42" fillId="3" borderId="27" xfId="0" applyFont="1" applyFill="1" applyBorder="1" applyAlignment="1">
      <alignment horizontal="center" vertical="center"/>
    </xf>
    <xf numFmtId="0" fontId="42" fillId="0" borderId="8" xfId="0" applyFont="1" applyBorder="1" applyAlignment="1" applyProtection="1">
      <alignment horizontal="center" vertical="center"/>
      <protection locked="0"/>
    </xf>
    <xf numFmtId="0" fontId="42" fillId="0" borderId="10" xfId="0" applyFont="1" applyBorder="1" applyAlignment="1" applyProtection="1">
      <alignment horizontal="center" vertical="center"/>
      <protection locked="0"/>
    </xf>
    <xf numFmtId="0" fontId="42" fillId="0" borderId="34" xfId="0" applyFont="1" applyBorder="1" applyAlignment="1" applyProtection="1">
      <alignment horizontal="center" vertical="center"/>
      <protection locked="0"/>
    </xf>
    <xf numFmtId="0" fontId="42" fillId="0" borderId="22" xfId="0" applyFont="1" applyBorder="1" applyAlignment="1" applyProtection="1">
      <alignment horizontal="center" vertical="center"/>
      <protection locked="0"/>
    </xf>
    <xf numFmtId="164" fontId="42" fillId="0" borderId="17" xfId="0" applyNumberFormat="1" applyFont="1" applyBorder="1" applyAlignment="1" applyProtection="1">
      <alignment horizontal="center" vertical="center"/>
      <protection locked="0"/>
    </xf>
    <xf numFmtId="1" fontId="42" fillId="0" borderId="18" xfId="0" applyNumberFormat="1" applyFont="1" applyBorder="1" applyAlignment="1" applyProtection="1">
      <alignment horizontal="center" vertical="center"/>
      <protection locked="0"/>
    </xf>
    <xf numFmtId="1" fontId="42" fillId="0" borderId="25" xfId="0" applyNumberFormat="1" applyFont="1" applyBorder="1" applyAlignment="1" applyProtection="1">
      <alignment horizontal="center" vertical="center"/>
      <protection locked="0"/>
    </xf>
    <xf numFmtId="1" fontId="42" fillId="0" borderId="23" xfId="0" applyNumberFormat="1" applyFont="1" applyBorder="1" applyAlignment="1" applyProtection="1">
      <alignment horizontal="center" vertical="center"/>
      <protection locked="0"/>
    </xf>
    <xf numFmtId="164" fontId="42" fillId="0" borderId="25" xfId="0" applyNumberFormat="1" applyFont="1" applyBorder="1" applyAlignment="1" applyProtection="1">
      <alignment horizontal="center" vertical="center"/>
      <protection locked="0"/>
    </xf>
    <xf numFmtId="164" fontId="42" fillId="0" borderId="18" xfId="0" applyNumberFormat="1" applyFont="1" applyBorder="1" applyAlignment="1" applyProtection="1">
      <alignment horizontal="center" vertical="center"/>
      <protection locked="0"/>
    </xf>
    <xf numFmtId="2" fontId="42" fillId="0" borderId="18" xfId="0" applyNumberFormat="1" applyFont="1" applyBorder="1" applyAlignment="1" applyProtection="1">
      <alignment horizontal="center" vertical="center"/>
      <protection locked="0"/>
    </xf>
    <xf numFmtId="0" fontId="42" fillId="0" borderId="23" xfId="0" applyFont="1" applyBorder="1" applyAlignment="1" applyProtection="1">
      <alignment horizontal="center" vertical="center"/>
      <protection locked="0"/>
    </xf>
    <xf numFmtId="164" fontId="42" fillId="0" borderId="23" xfId="0" applyNumberFormat="1" applyFont="1" applyBorder="1" applyAlignment="1" applyProtection="1">
      <alignment horizontal="center" vertical="center"/>
      <protection locked="0"/>
    </xf>
    <xf numFmtId="164" fontId="45" fillId="0" borderId="11" xfId="0" applyNumberFormat="1" applyFont="1" applyBorder="1" applyAlignment="1">
      <alignment horizontal="center" vertical="center"/>
    </xf>
    <xf numFmtId="164" fontId="45" fillId="0" borderId="12" xfId="0" applyNumberFormat="1" applyFont="1" applyBorder="1" applyAlignment="1">
      <alignment horizontal="center" vertical="center"/>
    </xf>
    <xf numFmtId="164" fontId="45" fillId="0" borderId="12" xfId="0" applyNumberFormat="1" applyFont="1" applyBorder="1" applyAlignment="1" applyProtection="1">
      <alignment horizontal="center" vertical="center"/>
      <protection locked="0"/>
    </xf>
    <xf numFmtId="2" fontId="45" fillId="0" borderId="12" xfId="0" applyNumberFormat="1" applyFont="1" applyBorder="1" applyAlignment="1" applyProtection="1">
      <alignment horizontal="center" vertical="center"/>
      <protection locked="0"/>
    </xf>
    <xf numFmtId="2" fontId="45" fillId="0" borderId="12" xfId="0" applyNumberFormat="1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7" xfId="0" applyFont="1" applyBorder="1" applyAlignment="1">
      <alignment horizontal="center" vertical="center"/>
    </xf>
    <xf numFmtId="1" fontId="42" fillId="0" borderId="6" xfId="0" applyNumberFormat="1" applyFont="1" applyBorder="1" applyAlignment="1">
      <alignment vertical="center"/>
    </xf>
    <xf numFmtId="1" fontId="42" fillId="0" borderId="7" xfId="0" applyNumberFormat="1" applyFont="1" applyBorder="1" applyAlignment="1">
      <alignment vertical="center"/>
    </xf>
    <xf numFmtId="1" fontId="42" fillId="0" borderId="35" xfId="0" applyNumberFormat="1" applyFont="1" applyBorder="1" applyAlignment="1">
      <alignment vertical="center"/>
    </xf>
    <xf numFmtId="1" fontId="42" fillId="0" borderId="21" xfId="0" applyNumberFormat="1" applyFont="1" applyBorder="1" applyAlignment="1">
      <alignment vertical="center"/>
    </xf>
    <xf numFmtId="1" fontId="42" fillId="0" borderId="0" xfId="0" applyNumberFormat="1" applyFont="1" applyAlignment="1">
      <alignment vertical="center"/>
    </xf>
    <xf numFmtId="1" fontId="42" fillId="0" borderId="30" xfId="0" applyNumberFormat="1" applyFont="1" applyBorder="1" applyAlignment="1">
      <alignment vertical="center"/>
    </xf>
    <xf numFmtId="1" fontId="42" fillId="0" borderId="4" xfId="0" applyNumberFormat="1" applyFont="1" applyBorder="1" applyAlignment="1">
      <alignment vertical="center"/>
    </xf>
    <xf numFmtId="1" fontId="42" fillId="0" borderId="31" xfId="0" applyNumberFormat="1" applyFont="1" applyBorder="1" applyAlignment="1">
      <alignment vertical="center"/>
    </xf>
    <xf numFmtId="1" fontId="42" fillId="0" borderId="32" xfId="0" applyNumberFormat="1" applyFont="1" applyBorder="1" applyAlignment="1">
      <alignment vertical="center"/>
    </xf>
    <xf numFmtId="1" fontId="42" fillId="0" borderId="33" xfId="0" applyNumberFormat="1" applyFont="1" applyBorder="1" applyAlignment="1">
      <alignment vertical="center"/>
    </xf>
    <xf numFmtId="1" fontId="42" fillId="0" borderId="5" xfId="0" applyNumberFormat="1" applyFont="1" applyBorder="1" applyAlignment="1">
      <alignment vertical="center"/>
    </xf>
    <xf numFmtId="0" fontId="54" fillId="0" borderId="0" xfId="0" applyFont="1" applyAlignment="1">
      <alignment vertical="center"/>
    </xf>
    <xf numFmtId="0" fontId="46" fillId="0" borderId="7" xfId="0" applyFont="1" applyBorder="1" applyAlignment="1">
      <alignment horizontal="left" vertical="center"/>
    </xf>
    <xf numFmtId="0" fontId="42" fillId="3" borderId="14" xfId="0" applyFont="1" applyFill="1" applyBorder="1" applyAlignment="1" applyProtection="1">
      <alignment horizontal="center" vertical="center"/>
      <protection locked="0"/>
    </xf>
    <xf numFmtId="0" fontId="42" fillId="0" borderId="16" xfId="0" applyFont="1" applyBorder="1" applyAlignment="1" applyProtection="1">
      <alignment horizontal="center" vertical="center"/>
      <protection locked="0"/>
    </xf>
    <xf numFmtId="0" fontId="42" fillId="3" borderId="17" xfId="0" applyFont="1" applyFill="1" applyBorder="1" applyAlignment="1" applyProtection="1">
      <alignment horizontal="center" vertical="center"/>
      <protection locked="0"/>
    </xf>
    <xf numFmtId="0" fontId="42" fillId="0" borderId="20" xfId="0" applyFont="1" applyBorder="1" applyAlignment="1" applyProtection="1">
      <alignment horizontal="center" vertical="center"/>
      <protection locked="0"/>
    </xf>
    <xf numFmtId="0" fontId="42" fillId="3" borderId="11" xfId="0" applyFont="1" applyFill="1" applyBorder="1" applyAlignment="1" applyProtection="1">
      <alignment horizontal="center" vertical="center"/>
      <protection locked="0"/>
    </xf>
    <xf numFmtId="164" fontId="42" fillId="0" borderId="40" xfId="0" applyNumberFormat="1" applyFont="1" applyBorder="1" applyAlignment="1" applyProtection="1">
      <alignment horizontal="center" vertical="center"/>
      <protection locked="0"/>
    </xf>
    <xf numFmtId="164" fontId="29" fillId="0" borderId="18" xfId="0" applyNumberFormat="1" applyFont="1" applyBorder="1" applyAlignment="1" applyProtection="1">
      <alignment horizontal="center" vertical="center"/>
      <protection locked="0"/>
    </xf>
    <xf numFmtId="1" fontId="29" fillId="0" borderId="18" xfId="0" applyNumberFormat="1" applyFont="1" applyBorder="1" applyAlignment="1" applyProtection="1">
      <alignment horizontal="center" vertical="center"/>
      <protection locked="0"/>
    </xf>
    <xf numFmtId="0" fontId="29" fillId="0" borderId="18" xfId="0" applyFont="1" applyBorder="1" applyAlignment="1" applyProtection="1">
      <alignment horizontal="center" vertical="center"/>
      <protection locked="0"/>
    </xf>
    <xf numFmtId="165" fontId="33" fillId="0" borderId="18" xfId="0" applyNumberFormat="1" applyFont="1" applyBorder="1" applyAlignment="1">
      <alignment vertical="center"/>
    </xf>
    <xf numFmtId="0" fontId="55" fillId="0" borderId="25" xfId="0" applyFont="1" applyBorder="1" applyAlignment="1" applyProtection="1">
      <alignment horizontal="right" vertical="center"/>
      <protection locked="0"/>
    </xf>
    <xf numFmtId="164" fontId="55" fillId="0" borderId="18" xfId="0" applyNumberFormat="1" applyFont="1" applyBorder="1" applyAlignment="1" applyProtection="1">
      <alignment horizontal="right" vertical="center"/>
      <protection locked="0"/>
    </xf>
    <xf numFmtId="164" fontId="56" fillId="0" borderId="56" xfId="0" applyNumberFormat="1" applyFont="1" applyBorder="1" applyAlignment="1" applyProtection="1">
      <alignment horizontal="center" vertical="center"/>
      <protection locked="0"/>
    </xf>
    <xf numFmtId="1" fontId="56" fillId="0" borderId="56" xfId="0" applyNumberFormat="1" applyFont="1" applyBorder="1" applyAlignment="1" applyProtection="1">
      <alignment horizontal="center" vertical="center"/>
      <protection locked="0"/>
    </xf>
    <xf numFmtId="164" fontId="57" fillId="0" borderId="56" xfId="1" applyNumberFormat="1" applyFont="1" applyBorder="1" applyAlignment="1" applyProtection="1">
      <alignment horizontal="center" vertical="center"/>
      <protection locked="0"/>
    </xf>
    <xf numFmtId="164" fontId="55" fillId="0" borderId="25" xfId="0" applyNumberFormat="1" applyFont="1" applyBorder="1" applyAlignment="1" applyProtection="1">
      <alignment horizontal="center" vertical="center"/>
      <protection locked="0"/>
    </xf>
    <xf numFmtId="164" fontId="55" fillId="0" borderId="18" xfId="0" applyNumberFormat="1" applyFont="1" applyBorder="1" applyAlignment="1" applyProtection="1">
      <alignment horizontal="center" vertical="center"/>
      <protection locked="0"/>
    </xf>
    <xf numFmtId="164" fontId="55" fillId="0" borderId="56" xfId="0" applyNumberFormat="1" applyFont="1" applyBorder="1" applyAlignment="1" applyProtection="1">
      <alignment horizontal="center" vertical="center"/>
      <protection locked="0"/>
    </xf>
    <xf numFmtId="14" fontId="33" fillId="0" borderId="40" xfId="0" applyNumberFormat="1" applyFont="1" applyBorder="1" applyAlignment="1">
      <alignment horizontal="center" vertical="center"/>
    </xf>
    <xf numFmtId="14" fontId="33" fillId="0" borderId="25" xfId="0" applyNumberFormat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55" fillId="0" borderId="18" xfId="0" applyFont="1" applyBorder="1" applyAlignment="1" applyProtection="1">
      <alignment horizontal="center" vertical="center"/>
      <protection locked="0"/>
    </xf>
    <xf numFmtId="164" fontId="55" fillId="0" borderId="58" xfId="0" applyNumberFormat="1" applyFont="1" applyBorder="1" applyAlignment="1" applyProtection="1">
      <alignment horizontal="center" vertical="center"/>
      <protection locked="0"/>
    </xf>
    <xf numFmtId="0" fontId="55" fillId="0" borderId="18" xfId="0" applyFont="1" applyBorder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right" vertical="center"/>
    </xf>
    <xf numFmtId="1" fontId="33" fillId="0" borderId="56" xfId="0" applyNumberFormat="1" applyFont="1" applyBorder="1" applyAlignment="1" applyProtection="1">
      <alignment horizontal="center" vertical="center"/>
      <protection locked="0"/>
    </xf>
    <xf numFmtId="164" fontId="33" fillId="0" borderId="56" xfId="0" applyNumberFormat="1" applyFont="1" applyBorder="1" applyAlignment="1" applyProtection="1">
      <alignment horizontal="center" vertical="center"/>
      <protection locked="0"/>
    </xf>
    <xf numFmtId="164" fontId="33" fillId="0" borderId="18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vertical="center"/>
    </xf>
    <xf numFmtId="0" fontId="5" fillId="0" borderId="0" xfId="0" applyFont="1" applyAlignment="1" applyProtection="1">
      <alignment vertical="center"/>
      <protection locked="0"/>
    </xf>
    <xf numFmtId="0" fontId="5" fillId="0" borderId="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5" fillId="3" borderId="35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0" borderId="19" xfId="0" applyFont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/>
      <protection locked="0"/>
    </xf>
    <xf numFmtId="0" fontId="5" fillId="3" borderId="23" xfId="0" applyFont="1" applyFill="1" applyBorder="1" applyAlignment="1">
      <alignment horizontal="center" vertical="center"/>
    </xf>
    <xf numFmtId="0" fontId="5" fillId="3" borderId="19" xfId="0" applyFont="1" applyFill="1" applyBorder="1" applyAlignment="1" applyProtection="1">
      <alignment horizontal="center" vertical="center"/>
      <protection locked="0"/>
    </xf>
    <xf numFmtId="0" fontId="5" fillId="3" borderId="40" xfId="0" applyFont="1" applyFill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28" xfId="0" applyFont="1" applyFill="1" applyBorder="1" applyAlignment="1" applyProtection="1">
      <alignment horizontal="center" vertical="center"/>
      <protection locked="0"/>
    </xf>
    <xf numFmtId="0" fontId="5" fillId="3" borderId="41" xfId="0" applyFont="1" applyFill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vertical="center"/>
    </xf>
    <xf numFmtId="1" fontId="5" fillId="0" borderId="7" xfId="0" applyNumberFormat="1" applyFont="1" applyBorder="1" applyAlignment="1">
      <alignment vertical="center"/>
    </xf>
    <xf numFmtId="1" fontId="5" fillId="0" borderId="21" xfId="0" applyNumberFormat="1" applyFont="1" applyBorder="1" applyAlignment="1">
      <alignment vertical="center"/>
    </xf>
    <xf numFmtId="1" fontId="5" fillId="0" borderId="0" xfId="0" applyNumberFormat="1" applyFont="1" applyAlignment="1">
      <alignment vertical="center"/>
    </xf>
    <xf numFmtId="1" fontId="5" fillId="0" borderId="4" xfId="0" applyNumberFormat="1" applyFont="1" applyBorder="1" applyAlignment="1">
      <alignment vertical="center"/>
    </xf>
    <xf numFmtId="1" fontId="5" fillId="0" borderId="5" xfId="0" applyNumberFormat="1" applyFont="1" applyBorder="1" applyAlignment="1">
      <alignment vertical="center"/>
    </xf>
    <xf numFmtId="0" fontId="33" fillId="0" borderId="59" xfId="0" applyFont="1" applyBorder="1" applyAlignment="1">
      <alignment vertical="center"/>
    </xf>
    <xf numFmtId="0" fontId="35" fillId="0" borderId="60" xfId="0" applyFont="1" applyBorder="1" applyAlignment="1">
      <alignment horizontal="center" vertical="center"/>
    </xf>
    <xf numFmtId="1" fontId="0" fillId="0" borderId="9" xfId="0" applyNumberFormat="1" applyBorder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1" fontId="5" fillId="0" borderId="63" xfId="0" applyNumberFormat="1" applyFont="1" applyBorder="1" applyAlignment="1">
      <alignment vertical="center"/>
    </xf>
    <xf numFmtId="1" fontId="5" fillId="0" borderId="34" xfId="0" applyNumberFormat="1" applyFont="1" applyBorder="1" applyAlignment="1">
      <alignment vertical="center"/>
    </xf>
    <xf numFmtId="1" fontId="5" fillId="0" borderId="9" xfId="0" applyNumberFormat="1" applyFont="1" applyBorder="1" applyAlignment="1">
      <alignment vertical="center"/>
    </xf>
    <xf numFmtId="1" fontId="5" fillId="0" borderId="62" xfId="0" applyNumberFormat="1" applyFont="1" applyBorder="1" applyAlignment="1">
      <alignment vertical="center"/>
    </xf>
    <xf numFmtId="164" fontId="63" fillId="0" borderId="56" xfId="1" applyNumberFormat="1" applyFont="1" applyBorder="1" applyAlignment="1" applyProtection="1">
      <alignment horizontal="center" vertical="center"/>
      <protection locked="0"/>
    </xf>
    <xf numFmtId="164" fontId="63" fillId="0" borderId="56" xfId="0" applyNumberFormat="1" applyFont="1" applyBorder="1" applyAlignment="1" applyProtection="1">
      <alignment horizontal="center" vertical="center"/>
      <protection locked="0"/>
    </xf>
    <xf numFmtId="164" fontId="64" fillId="0" borderId="56" xfId="0" applyNumberFormat="1" applyFont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7" fontId="5" fillId="0" borderId="4" xfId="0" applyNumberFormat="1" applyFont="1" applyBorder="1" applyAlignment="1">
      <alignment vertical="center"/>
    </xf>
    <xf numFmtId="164" fontId="57" fillId="0" borderId="56" xfId="0" applyNumberFormat="1" applyFont="1" applyBorder="1" applyAlignment="1" applyProtection="1">
      <alignment horizontal="center" vertical="center"/>
      <protection locked="0"/>
    </xf>
    <xf numFmtId="1" fontId="57" fillId="0" borderId="56" xfId="0" applyNumberFormat="1" applyFont="1" applyBorder="1" applyAlignment="1" applyProtection="1">
      <alignment horizontal="center" vertical="center"/>
      <protection locked="0"/>
    </xf>
    <xf numFmtId="1" fontId="57" fillId="0" borderId="56" xfId="1" applyNumberFormat="1" applyFont="1" applyBorder="1" applyAlignment="1" applyProtection="1">
      <alignment horizontal="center" vertical="center"/>
      <protection locked="0"/>
    </xf>
    <xf numFmtId="164" fontId="33" fillId="0" borderId="23" xfId="0" applyNumberFormat="1" applyFont="1" applyBorder="1" applyAlignment="1">
      <alignment horizontal="center" vertical="center"/>
    </xf>
    <xf numFmtId="2" fontId="33" fillId="0" borderId="18" xfId="0" applyNumberFormat="1" applyFont="1" applyBorder="1" applyAlignment="1">
      <alignment horizontal="center" vertical="center"/>
    </xf>
    <xf numFmtId="164" fontId="63" fillId="0" borderId="56" xfId="2" applyNumberFormat="1" applyFont="1" applyBorder="1" applyAlignment="1" applyProtection="1">
      <alignment horizontal="center" vertical="center"/>
      <protection locked="0"/>
    </xf>
    <xf numFmtId="0" fontId="57" fillId="0" borderId="64" xfId="1" applyFont="1" applyBorder="1" applyAlignment="1" applyProtection="1">
      <alignment horizontal="center" vertical="center"/>
      <protection locked="0"/>
    </xf>
    <xf numFmtId="0" fontId="57" fillId="5" borderId="56" xfId="1" applyFont="1" applyFill="1" applyBorder="1" applyAlignment="1" applyProtection="1">
      <alignment horizontal="center" vertical="center"/>
      <protection locked="0"/>
    </xf>
    <xf numFmtId="0" fontId="57" fillId="0" borderId="56" xfId="1" applyFont="1" applyBorder="1" applyAlignment="1" applyProtection="1">
      <alignment horizontal="center" vertical="center"/>
      <protection locked="0"/>
    </xf>
    <xf numFmtId="0" fontId="57" fillId="0" borderId="64" xfId="0" applyFont="1" applyBorder="1" applyAlignment="1" applyProtection="1">
      <alignment horizontal="center" vertical="center"/>
      <protection locked="0"/>
    </xf>
    <xf numFmtId="0" fontId="57" fillId="5" borderId="56" xfId="0" applyFont="1" applyFill="1" applyBorder="1" applyAlignment="1" applyProtection="1">
      <alignment horizontal="center" vertical="center"/>
      <protection locked="0"/>
    </xf>
    <xf numFmtId="0" fontId="57" fillId="0" borderId="56" xfId="0" applyFont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 vertical="center"/>
      <protection locked="0"/>
    </xf>
    <xf numFmtId="169" fontId="33" fillId="0" borderId="18" xfId="0" applyNumberFormat="1" applyFont="1" applyBorder="1" applyAlignment="1">
      <alignment vertical="center"/>
    </xf>
    <xf numFmtId="165" fontId="33" fillId="0" borderId="1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6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left" vertical="center"/>
    </xf>
    <xf numFmtId="166" fontId="14" fillId="0" borderId="5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1" fontId="0" fillId="0" borderId="46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43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14" fontId="33" fillId="0" borderId="40" xfId="0" applyNumberFormat="1" applyFont="1" applyBorder="1" applyAlignment="1">
      <alignment horizontal="center" vertical="center"/>
    </xf>
    <xf numFmtId="14" fontId="33" fillId="0" borderId="25" xfId="0" applyNumberFormat="1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4" fontId="33" fillId="0" borderId="57" xfId="0" applyNumberFormat="1" applyFont="1" applyBorder="1" applyAlignment="1">
      <alignment horizontal="center" vertical="center"/>
    </xf>
    <xf numFmtId="0" fontId="59" fillId="0" borderId="44" xfId="0" applyFont="1" applyBorder="1" applyAlignment="1">
      <alignment horizontal="center" vertical="center"/>
    </xf>
    <xf numFmtId="0" fontId="59" fillId="0" borderId="43" xfId="0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14" fontId="33" fillId="0" borderId="17" xfId="0" applyNumberFormat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58" fillId="0" borderId="17" xfId="0" applyFont="1" applyBorder="1" applyAlignment="1">
      <alignment horizontal="center" vertical="center"/>
    </xf>
    <xf numFmtId="0" fontId="58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" fontId="5" fillId="0" borderId="46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9" fillId="0" borderId="61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17" fontId="5" fillId="0" borderId="4" xfId="0" applyNumberFormat="1" applyFont="1" applyBorder="1" applyAlignment="1">
      <alignment horizontal="center" vertical="center"/>
    </xf>
    <xf numFmtId="17" fontId="14" fillId="0" borderId="0" xfId="0" applyNumberFormat="1" applyFont="1" applyAlignment="1">
      <alignment horizontal="left" vertical="center"/>
    </xf>
    <xf numFmtId="0" fontId="42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5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14" fontId="45" fillId="0" borderId="4" xfId="0" applyNumberFormat="1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17" fontId="46" fillId="0" borderId="0" xfId="0" applyNumberFormat="1" applyFont="1" applyAlignment="1">
      <alignment horizontal="left" vertical="center"/>
    </xf>
    <xf numFmtId="0" fontId="46" fillId="0" borderId="4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51" fillId="2" borderId="18" xfId="0" applyFont="1" applyFill="1" applyBorder="1" applyAlignment="1">
      <alignment horizontal="center" vertical="center"/>
    </xf>
    <xf numFmtId="0" fontId="45" fillId="0" borderId="49" xfId="0" applyFont="1" applyBorder="1" applyAlignment="1">
      <alignment horizontal="center" vertical="center"/>
    </xf>
    <xf numFmtId="0" fontId="45" fillId="0" borderId="50" xfId="0" applyFont="1" applyBorder="1" applyAlignment="1">
      <alignment horizontal="center" vertical="center"/>
    </xf>
    <xf numFmtId="0" fontId="61" fillId="0" borderId="49" xfId="0" applyFont="1" applyBorder="1" applyAlignment="1">
      <alignment horizontal="center" vertical="center"/>
    </xf>
    <xf numFmtId="0" fontId="61" fillId="0" borderId="50" xfId="0" applyFont="1" applyBorder="1" applyAlignment="1">
      <alignment horizontal="center" vertical="center"/>
    </xf>
    <xf numFmtId="0" fontId="45" fillId="0" borderId="51" xfId="0" applyFont="1" applyBorder="1" applyAlignment="1">
      <alignment horizontal="center" vertical="center"/>
    </xf>
    <xf numFmtId="0" fontId="45" fillId="0" borderId="52" xfId="0" applyFont="1" applyBorder="1" applyAlignment="1">
      <alignment horizontal="center" vertical="center"/>
    </xf>
    <xf numFmtId="0" fontId="45" fillId="0" borderId="45" xfId="0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/>
    </xf>
    <xf numFmtId="0" fontId="45" fillId="0" borderId="53" xfId="0" applyFont="1" applyBorder="1" applyAlignment="1">
      <alignment horizontal="center" vertical="center"/>
    </xf>
    <xf numFmtId="0" fontId="45" fillId="0" borderId="54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23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17" fontId="42" fillId="0" borderId="4" xfId="0" applyNumberFormat="1" applyFont="1" applyBorder="1" applyAlignment="1">
      <alignment horizontal="center" vertical="center"/>
    </xf>
    <xf numFmtId="0" fontId="53" fillId="0" borderId="44" xfId="0" applyFont="1" applyBorder="1" applyAlignment="1">
      <alignment horizontal="center"/>
    </xf>
    <xf numFmtId="0" fontId="53" fillId="0" borderId="9" xfId="0" applyFont="1" applyBorder="1" applyAlignment="1">
      <alignment horizontal="center"/>
    </xf>
    <xf numFmtId="0" fontId="45" fillId="0" borderId="34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0" fontId="61" fillId="0" borderId="12" xfId="0" applyFont="1" applyBorder="1" applyAlignment="1">
      <alignment horizontal="center" vertical="center"/>
    </xf>
    <xf numFmtId="0" fontId="61" fillId="0" borderId="45" xfId="0" applyFont="1" applyBorder="1" applyAlignment="1">
      <alignment horizontal="center" vertical="center"/>
    </xf>
    <xf numFmtId="0" fontId="61" fillId="0" borderId="47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5" fillId="0" borderId="27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14" fontId="42" fillId="0" borderId="18" xfId="0" applyNumberFormat="1" applyFont="1" applyBorder="1" applyAlignment="1">
      <alignment horizontal="center" vertical="center"/>
    </xf>
    <xf numFmtId="0" fontId="42" fillId="0" borderId="18" xfId="0" applyFont="1" applyBorder="1" applyAlignment="1">
      <alignment horizontal="left" vertical="center"/>
    </xf>
    <xf numFmtId="0" fontId="54" fillId="0" borderId="17" xfId="0" applyFont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60" fillId="0" borderId="13" xfId="0" applyFont="1" applyBorder="1" applyAlignment="1">
      <alignment horizontal="center" vertical="center"/>
    </xf>
    <xf numFmtId="1" fontId="42" fillId="0" borderId="20" xfId="0" applyNumberFormat="1" applyFont="1" applyBorder="1" applyAlignment="1">
      <alignment horizontal="center" vertical="center"/>
    </xf>
    <xf numFmtId="1" fontId="42" fillId="0" borderId="46" xfId="0" applyNumberFormat="1" applyFont="1" applyBorder="1" applyAlignment="1">
      <alignment horizontal="center" vertical="center"/>
    </xf>
    <xf numFmtId="1" fontId="42" fillId="0" borderId="25" xfId="0" applyNumberFormat="1" applyFont="1" applyBorder="1" applyAlignment="1">
      <alignment horizontal="center" vertical="center"/>
    </xf>
    <xf numFmtId="1" fontId="42" fillId="0" borderId="18" xfId="0" applyNumberFormat="1" applyFont="1" applyBorder="1" applyAlignment="1">
      <alignment horizontal="center" vertical="center"/>
    </xf>
    <xf numFmtId="0" fontId="45" fillId="0" borderId="44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/>
    </xf>
    <xf numFmtId="0" fontId="39" fillId="0" borderId="38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5" fillId="0" borderId="18" xfId="0" applyFont="1" applyBorder="1" applyAlignment="1">
      <alignment horizontal="center" vertical="center"/>
    </xf>
    <xf numFmtId="0" fontId="45" fillId="3" borderId="18" xfId="0" applyFont="1" applyFill="1" applyBorder="1" applyAlignment="1">
      <alignment horizontal="center" vertical="center"/>
    </xf>
    <xf numFmtId="0" fontId="45" fillId="2" borderId="18" xfId="0" applyFont="1" applyFill="1" applyBorder="1" applyAlignment="1">
      <alignment horizontal="center" vertical="center"/>
    </xf>
    <xf numFmtId="0" fontId="42" fillId="3" borderId="20" xfId="0" applyFont="1" applyFill="1" applyBorder="1" applyAlignment="1">
      <alignment horizontal="center" vertical="center"/>
    </xf>
    <xf numFmtId="0" fontId="42" fillId="3" borderId="48" xfId="0" applyFont="1" applyFill="1" applyBorder="1" applyAlignment="1">
      <alignment horizontal="center" vertical="center"/>
    </xf>
    <xf numFmtId="0" fontId="42" fillId="3" borderId="12" xfId="0" applyFont="1" applyFill="1" applyBorder="1" applyAlignment="1">
      <alignment horizontal="center" vertical="center"/>
    </xf>
    <xf numFmtId="0" fontId="42" fillId="3" borderId="27" xfId="0" applyFont="1" applyFill="1" applyBorder="1" applyAlignment="1">
      <alignment horizontal="center" vertical="center"/>
    </xf>
    <xf numFmtId="0" fontId="53" fillId="0" borderId="44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30" xfId="0" applyFont="1" applyBorder="1" applyAlignment="1">
      <alignment horizontal="center" vertical="center" wrapText="1"/>
    </xf>
    <xf numFmtId="0" fontId="45" fillId="0" borderId="31" xfId="0" applyFont="1" applyBorder="1" applyAlignment="1">
      <alignment horizontal="center" vertical="center" wrapText="1"/>
    </xf>
    <xf numFmtId="0" fontId="45" fillId="0" borderId="32" xfId="0" applyFont="1" applyBorder="1" applyAlignment="1">
      <alignment horizontal="center" vertical="center" wrapText="1"/>
    </xf>
    <xf numFmtId="0" fontId="45" fillId="0" borderId="33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14" fontId="33" fillId="0" borderId="18" xfId="0" applyNumberFormat="1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14" fontId="33" fillId="4" borderId="40" xfId="0" applyNumberFormat="1" applyFont="1" applyFill="1" applyBorder="1" applyAlignment="1">
      <alignment horizontal="center" vertical="center"/>
    </xf>
    <xf numFmtId="14" fontId="33" fillId="4" borderId="25" xfId="0" applyNumberFormat="1" applyFont="1" applyFill="1" applyBorder="1" applyAlignment="1">
      <alignment horizontal="center" vertical="center"/>
    </xf>
    <xf numFmtId="14" fontId="33" fillId="4" borderId="17" xfId="0" applyNumberFormat="1" applyFont="1" applyFill="1" applyBorder="1" applyAlignment="1">
      <alignment horizontal="center" vertical="center"/>
    </xf>
    <xf numFmtId="0" fontId="33" fillId="4" borderId="18" xfId="0" applyFont="1" applyFill="1" applyBorder="1" applyAlignment="1">
      <alignment horizontal="center" vertical="center"/>
    </xf>
    <xf numFmtId="14" fontId="33" fillId="0" borderId="20" xfId="0" applyNumberFormat="1" applyFont="1" applyBorder="1" applyAlignment="1">
      <alignment horizontal="center" vertical="center"/>
    </xf>
    <xf numFmtId="14" fontId="33" fillId="0" borderId="41" xfId="0" applyNumberFormat="1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14" fontId="33" fillId="0" borderId="55" xfId="0" applyNumberFormat="1" applyFont="1" applyBorder="1" applyAlignment="1">
      <alignment horizontal="center" vertical="center"/>
    </xf>
    <xf numFmtId="14" fontId="33" fillId="0" borderId="3" xfId="0" applyNumberFormat="1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14" fontId="33" fillId="0" borderId="42" xfId="0" applyNumberFormat="1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3B4AA87D-7902-4F13-AD34-2DA098C5DA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228731836774023E-2"/>
          <c:y val="3.9639639639639637E-2"/>
          <c:w val="0.9119916851327954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'74 - GD1-sol M 0-80 200126'!$X$27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'74 - GD1-sol M 0-80 200126'!$C$24:$Q$24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'74 - GD1-sol M 0-80 200126'!$C$28:$Q$28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7A-4740-8F52-E4CDDE911CB5}"/>
            </c:ext>
          </c:extLst>
        </c:ser>
        <c:ser>
          <c:idx val="1"/>
          <c:order val="1"/>
          <c:tx>
            <c:strRef>
              <c:f>'74 - GD1-sol M 0-80 200126'!$X$27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'74 - GD1-sol M 0-80 200126'!$C$24:$Q$24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'74 - GD1-sol M 0-80 200126'!$C$29:$Q$29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7A-4740-8F52-E4CDDE911CB5}"/>
            </c:ext>
          </c:extLst>
        </c:ser>
        <c:ser>
          <c:idx val="2"/>
          <c:order val="2"/>
          <c:tx>
            <c:strRef>
              <c:f>'74 - GD1-sol M 0-80 200126'!$A$27:$B$27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'74 - GD1-sol M 0-80 200126'!$C$24:$Q$24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'74 - GD1-sol M 0-80 200126'!$C$27:$Q$27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7A-4740-8F52-E4CDDE911CB5}"/>
            </c:ext>
          </c:extLst>
        </c:ser>
        <c:ser>
          <c:idx val="3"/>
          <c:order val="3"/>
          <c:tx>
            <c:strRef>
              <c:f>'74 - GD1-sol M 0-80 200126'!$A$30:$B$30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'74 - GD1-sol M 0-80 200126'!$C$24:$Q$24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'74 - GD1-sol M 0-80 200126'!$C$30:$Q$30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7A-4740-8F52-E4CDDE911CB5}"/>
            </c:ext>
          </c:extLst>
        </c:ser>
        <c:ser>
          <c:idx val="4"/>
          <c:order val="4"/>
          <c:tx>
            <c:strRef>
              <c:f>'74 - GD1-sol M 0-80 200126'!$A$39:$B$39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'74 - GD1-sol M 0-80 200126'!$C$36:$Q$36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'74 - GD1-sol M 0-80 200126'!$C$39:$Q$39</c:f>
              <c:numCache>
                <c:formatCode>0.0</c:formatCode>
                <c:ptCount val="15"/>
                <c:pt idx="0">
                  <c:v>2.2599999999999998</c:v>
                </c:pt>
                <c:pt idx="1">
                  <c:v>3.1599999999999997</c:v>
                </c:pt>
                <c:pt idx="2">
                  <c:v>5.7499999999999991</c:v>
                </c:pt>
                <c:pt idx="3">
                  <c:v>7.830000000000001</c:v>
                </c:pt>
                <c:pt idx="4">
                  <c:v>11.459999999999999</c:v>
                </c:pt>
                <c:pt idx="5">
                  <c:v>19.740000000000002</c:v>
                </c:pt>
                <c:pt idx="6">
                  <c:v>34.33</c:v>
                </c:pt>
                <c:pt idx="7">
                  <c:v>53.7</c:v>
                </c:pt>
                <c:pt idx="8">
                  <c:v>67.59</c:v>
                </c:pt>
                <c:pt idx="9">
                  <c:v>76.05</c:v>
                </c:pt>
                <c:pt idx="10">
                  <c:v>84.13</c:v>
                </c:pt>
                <c:pt idx="11">
                  <c:v>90.42</c:v>
                </c:pt>
                <c:pt idx="12">
                  <c:v>96.72999999999999</c:v>
                </c:pt>
                <c:pt idx="13">
                  <c:v>99.84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7A-4740-8F52-E4CDDE911CB5}"/>
            </c:ext>
          </c:extLst>
        </c:ser>
        <c:ser>
          <c:idx val="5"/>
          <c:order val="5"/>
          <c:tx>
            <c:strRef>
              <c:f>'74 - GD1-sol M 0-80 200126'!$X$38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'74 - GD1-sol M 0-80 200126'!$C$36:$Q$36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'74 - GD1-sol M 0-80 200126'!$C$38:$Q$38</c:f>
              <c:numCache>
                <c:formatCode>0</c:formatCode>
                <c:ptCount val="15"/>
                <c:pt idx="0" formatCode="0.0">
                  <c:v>2.9797607627229752</c:v>
                </c:pt>
                <c:pt idx="1">
                  <c:v>4.0143190920909584</c:v>
                </c:pt>
                <c:pt idx="2">
                  <c:v>7.3115274751202985</c:v>
                </c:pt>
                <c:pt idx="3">
                  <c:v>10.002308360042626</c:v>
                </c:pt>
                <c:pt idx="4">
                  <c:v>14.916174024682341</c:v>
                </c:pt>
                <c:pt idx="5">
                  <c:v>25.165377611025995</c:v>
                </c:pt>
                <c:pt idx="6">
                  <c:v>41.637969869335208</c:v>
                </c:pt>
                <c:pt idx="7">
                  <c:v>62.455157210340502</c:v>
                </c:pt>
                <c:pt idx="8">
                  <c:v>76.746898204207753</c:v>
                </c:pt>
                <c:pt idx="9">
                  <c:v>84.208424837757178</c:v>
                </c:pt>
                <c:pt idx="10">
                  <c:v>91.441295009929647</c:v>
                </c:pt>
                <c:pt idx="11">
                  <c:v>96.553582422478186</c:v>
                </c:pt>
                <c:pt idx="12">
                  <c:v>99.529460513503736</c:v>
                </c:pt>
                <c:pt idx="13">
                  <c:v>100.47245553203368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67A-4740-8F52-E4CDDE911CB5}"/>
            </c:ext>
          </c:extLst>
        </c:ser>
        <c:ser>
          <c:idx val="6"/>
          <c:order val="6"/>
          <c:tx>
            <c:strRef>
              <c:f>'74 - GD1-sol M 0-80 200126'!$X$38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'74 - GD1-sol M 0-80 200126'!$C$36:$Q$36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'74 - GD1-sol M 0-80 200126'!$C$40:$Q$40</c:f>
              <c:numCache>
                <c:formatCode>0.0</c:formatCode>
                <c:ptCount val="15"/>
                <c:pt idx="0">
                  <c:v>1.5402392372770242</c:v>
                </c:pt>
                <c:pt idx="1">
                  <c:v>2.305680907909041</c:v>
                </c:pt>
                <c:pt idx="2">
                  <c:v>4.1884725248796997</c:v>
                </c:pt>
                <c:pt idx="3">
                  <c:v>5.6576916399573758</c:v>
                </c:pt>
                <c:pt idx="4">
                  <c:v>8.0038259753176568</c:v>
                </c:pt>
                <c:pt idx="5">
                  <c:v>14.314622388974009</c:v>
                </c:pt>
                <c:pt idx="6">
                  <c:v>27.022030130664788</c:v>
                </c:pt>
                <c:pt idx="7">
                  <c:v>44.944842789659504</c:v>
                </c:pt>
                <c:pt idx="8">
                  <c:v>58.433101795792254</c:v>
                </c:pt>
                <c:pt idx="9">
                  <c:v>67.891575162242816</c:v>
                </c:pt>
                <c:pt idx="10">
                  <c:v>76.818704990070344</c:v>
                </c:pt>
                <c:pt idx="11">
                  <c:v>84.286417577521817</c:v>
                </c:pt>
                <c:pt idx="12">
                  <c:v>93.930539486496244</c:v>
                </c:pt>
                <c:pt idx="13">
                  <c:v>99.207544467966329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67A-4740-8F52-E4CDDE911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228731836774023E-2"/>
          <c:y val="3.9639639639639637E-2"/>
          <c:w val="0.9119916851327954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'73 - Sable 0-10 191225'!$X$27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'73 - Sable 0-10 191225'!$C$24:$Q$24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'73 - Sable 0-10 191225'!$C$28:$Q$28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1B-42E7-9D94-F689C6CF8507}"/>
            </c:ext>
          </c:extLst>
        </c:ser>
        <c:ser>
          <c:idx val="1"/>
          <c:order val="1"/>
          <c:tx>
            <c:strRef>
              <c:f>'73 - Sable 0-10 191225'!$X$27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'73 - Sable 0-10 191225'!$C$24:$Q$24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'73 - Sable 0-10 191225'!$C$29:$Q$29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1B-42E7-9D94-F689C6CF8507}"/>
            </c:ext>
          </c:extLst>
        </c:ser>
        <c:ser>
          <c:idx val="2"/>
          <c:order val="2"/>
          <c:tx>
            <c:strRef>
              <c:f>'73 - Sable 0-10 191225'!$A$27:$B$27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'73 - Sable 0-10 191225'!$C$24:$Q$24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'73 - Sable 0-10 191225'!$C$27:$Q$27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1B-42E7-9D94-F689C6CF8507}"/>
            </c:ext>
          </c:extLst>
        </c:ser>
        <c:ser>
          <c:idx val="3"/>
          <c:order val="3"/>
          <c:tx>
            <c:strRef>
              <c:f>'73 - Sable 0-10 191225'!$A$30:$B$30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'73 - Sable 0-10 191225'!$C$24:$Q$24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'73 - Sable 0-10 191225'!$C$30:$Q$30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1B-42E7-9D94-F689C6CF8507}"/>
            </c:ext>
          </c:extLst>
        </c:ser>
        <c:ser>
          <c:idx val="4"/>
          <c:order val="4"/>
          <c:tx>
            <c:strRef>
              <c:f>'73 - Sable 0-10 191225'!$A$39:$B$39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'73 - Sable 0-10 191225'!$C$36:$M$36</c:f>
              <c:numCache>
                <c:formatCode>General</c:formatCode>
                <c:ptCount val="11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16</c:v>
                </c:pt>
                <c:pt idx="10">
                  <c:v>20</c:v>
                </c:pt>
              </c:numCache>
            </c:numRef>
          </c:xVal>
          <c:yVal>
            <c:numRef>
              <c:f>'73 - Sable 0-10 191225'!$C$39:$M$39</c:f>
              <c:numCache>
                <c:formatCode>0.0</c:formatCode>
                <c:ptCount val="11"/>
                <c:pt idx="0">
                  <c:v>9.4333333333333318</c:v>
                </c:pt>
                <c:pt idx="1">
                  <c:v>10.044444444444444</c:v>
                </c:pt>
                <c:pt idx="2">
                  <c:v>13.511111111111113</c:v>
                </c:pt>
                <c:pt idx="3">
                  <c:v>24.166666666666664</c:v>
                </c:pt>
                <c:pt idx="4">
                  <c:v>31.400000000000002</c:v>
                </c:pt>
                <c:pt idx="5">
                  <c:v>42.677777777777777</c:v>
                </c:pt>
                <c:pt idx="6">
                  <c:v>61.822222222222223</c:v>
                </c:pt>
                <c:pt idx="7">
                  <c:v>70.655555555555551</c:v>
                </c:pt>
                <c:pt idx="8">
                  <c:v>91.888888888888886</c:v>
                </c:pt>
                <c:pt idx="9">
                  <c:v>99.166666666666671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1B-42E7-9D94-F689C6CF8507}"/>
            </c:ext>
          </c:extLst>
        </c:ser>
        <c:ser>
          <c:idx val="5"/>
          <c:order val="5"/>
          <c:tx>
            <c:strRef>
              <c:f>'73 - Sable 0-10 191225'!$X$38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'73 - Sable 0-10 191225'!$C$36:$Q$36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16</c:v>
                </c:pt>
                <c:pt idx="10">
                  <c:v>20</c:v>
                </c:pt>
                <c:pt idx="11">
                  <c:v>31.5</c:v>
                </c:pt>
                <c:pt idx="12">
                  <c:v>45</c:v>
                </c:pt>
                <c:pt idx="13" formatCode="0">
                  <c:v>63</c:v>
                </c:pt>
                <c:pt idx="14" formatCode="0">
                  <c:v>80</c:v>
                </c:pt>
              </c:numCache>
            </c:numRef>
          </c:xVal>
          <c:yVal>
            <c:numRef>
              <c:f>'73 - Sable 0-10 191225'!$C$38:$Q$38</c:f>
              <c:numCache>
                <c:formatCode>0</c:formatCode>
                <c:ptCount val="15"/>
                <c:pt idx="0" formatCode="0.0">
                  <c:v>10.497669981203732</c:v>
                </c:pt>
                <c:pt idx="1">
                  <c:v>11.198769042544033</c:v>
                </c:pt>
                <c:pt idx="2">
                  <c:v>15.23348733630441</c:v>
                </c:pt>
                <c:pt idx="3">
                  <c:v>27.365787639684097</c:v>
                </c:pt>
                <c:pt idx="4">
                  <c:v>35.746334662678372</c:v>
                </c:pt>
                <c:pt idx="5">
                  <c:v>48.211332303979219</c:v>
                </c:pt>
                <c:pt idx="6">
                  <c:v>67.527817672694027</c:v>
                </c:pt>
                <c:pt idx="7">
                  <c:v>75.964786575936728</c:v>
                </c:pt>
                <c:pt idx="8">
                  <c:v>94.782473147401348</c:v>
                </c:pt>
                <c:pt idx="9">
                  <c:v>99.503239467112579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1B-42E7-9D94-F689C6CF8507}"/>
            </c:ext>
          </c:extLst>
        </c:ser>
        <c:ser>
          <c:idx val="6"/>
          <c:order val="6"/>
          <c:tx>
            <c:strRef>
              <c:f>'73 - Sable 0-10 191225'!$X$38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'73 - Sable 0-10 191225'!$C$36:$Q$36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16</c:v>
                </c:pt>
                <c:pt idx="10">
                  <c:v>20</c:v>
                </c:pt>
                <c:pt idx="11">
                  <c:v>31.5</c:v>
                </c:pt>
                <c:pt idx="12">
                  <c:v>45</c:v>
                </c:pt>
                <c:pt idx="13" formatCode="0">
                  <c:v>63</c:v>
                </c:pt>
                <c:pt idx="14" formatCode="0">
                  <c:v>80</c:v>
                </c:pt>
              </c:numCache>
            </c:numRef>
          </c:xVal>
          <c:yVal>
            <c:numRef>
              <c:f>'73 - Sable 0-10 191225'!$C$40:$Q$40</c:f>
              <c:numCache>
                <c:formatCode>0.0</c:formatCode>
                <c:ptCount val="15"/>
                <c:pt idx="0">
                  <c:v>8.3689966854629319</c:v>
                </c:pt>
                <c:pt idx="1">
                  <c:v>8.8901198463448559</c:v>
                </c:pt>
                <c:pt idx="2">
                  <c:v>11.788734885917815</c:v>
                </c:pt>
                <c:pt idx="3">
                  <c:v>20.967545693649232</c:v>
                </c:pt>
                <c:pt idx="4">
                  <c:v>27.053665337321632</c:v>
                </c:pt>
                <c:pt idx="5">
                  <c:v>37.144223251576335</c:v>
                </c:pt>
                <c:pt idx="6">
                  <c:v>56.116626771750425</c:v>
                </c:pt>
                <c:pt idx="7">
                  <c:v>65.346324535174375</c:v>
                </c:pt>
                <c:pt idx="8">
                  <c:v>88.995304630376424</c:v>
                </c:pt>
                <c:pt idx="9">
                  <c:v>98.830093866220764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01B-42E7-9D94-F689C6CF8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459083869578539E-2"/>
          <c:y val="3.9639639639639637E-2"/>
          <c:w val="0.91576132270311006"/>
          <c:h val="0.873391628357408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'72 - GDNT2 M 0-31,5 191225'!$Y$26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'72 - GDNT2 M 0-31,5 191225'!$C$24:$Q$24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'72 - GDNT2 M 0-31,5 191225'!$C$26:$Q$26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C2-4ABB-BA4F-38FA9246E665}"/>
            </c:ext>
          </c:extLst>
        </c:ser>
        <c:ser>
          <c:idx val="1"/>
          <c:order val="1"/>
          <c:tx>
            <c:strRef>
              <c:f>'72 - GDNT2 M 0-31,5 191225'!$Y$27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'72 - GDNT2 M 0-31,5 191225'!$C$24:$Q$24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'72 - GDNT2 M 0-31,5 191225'!$C$27:$Q$27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C2-4ABB-BA4F-38FA9246E665}"/>
            </c:ext>
          </c:extLst>
        </c:ser>
        <c:ser>
          <c:idx val="2"/>
          <c:order val="2"/>
          <c:tx>
            <c:strRef>
              <c:f>'72 - GDNT2 M 0-31,5 191225'!$A$26:$B$26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'72 - GDNT2 M 0-31,5 191225'!$C$24:$Q$24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'72 - GDNT2 M 0-31,5 191225'!$C$26:$Q$26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C2-4ABB-BA4F-38FA9246E665}"/>
            </c:ext>
          </c:extLst>
        </c:ser>
        <c:ser>
          <c:idx val="3"/>
          <c:order val="3"/>
          <c:tx>
            <c:strRef>
              <c:f>'72 - GDNT2 M 0-31,5 191225'!$A$28:$B$28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'72 - GDNT2 M 0-31,5 191225'!$C$24:$Q$24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'72 - GDNT2 M 0-31,5 191225'!$C$28:$Q$28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C2-4ABB-BA4F-38FA9246E665}"/>
            </c:ext>
          </c:extLst>
        </c:ser>
        <c:ser>
          <c:idx val="4"/>
          <c:order val="4"/>
          <c:tx>
            <c:strRef>
              <c:f>'72 - GDNT2 M 0-31,5 191225'!$A$37:$B$37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'72 - GDNT2 M 0-31,5 191225'!$C$34:$Q$34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'72 - GDNT2 M 0-31,5 191225'!$C$37:$Q$37</c:f>
              <c:numCache>
                <c:formatCode>0.0</c:formatCode>
                <c:ptCount val="15"/>
                <c:pt idx="0">
                  <c:v>2.97</c:v>
                </c:pt>
                <c:pt idx="1">
                  <c:v>3.2299999999999995</c:v>
                </c:pt>
                <c:pt idx="2">
                  <c:v>4.3499999999999996</c:v>
                </c:pt>
                <c:pt idx="3">
                  <c:v>7.9099999999999993</c:v>
                </c:pt>
                <c:pt idx="4">
                  <c:v>10.459999999999999</c:v>
                </c:pt>
                <c:pt idx="5">
                  <c:v>15.039999999999997</c:v>
                </c:pt>
                <c:pt idx="6">
                  <c:v>22.919999999999998</c:v>
                </c:pt>
                <c:pt idx="7">
                  <c:v>37.86</c:v>
                </c:pt>
                <c:pt idx="8">
                  <c:v>60.77</c:v>
                </c:pt>
                <c:pt idx="9">
                  <c:v>73.92</c:v>
                </c:pt>
                <c:pt idx="10">
                  <c:v>97.180000000000021</c:v>
                </c:pt>
                <c:pt idx="11" formatCode="General">
                  <c:v>100</c:v>
                </c:pt>
                <c:pt idx="12" formatCode="General">
                  <c:v>#N/A</c:v>
                </c:pt>
                <c:pt idx="13" formatCode="General">
                  <c:v>#N/A</c:v>
                </c:pt>
                <c:pt idx="14" formatCode="General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C2-4ABB-BA4F-38FA9246E665}"/>
            </c:ext>
          </c:extLst>
        </c:ser>
        <c:ser>
          <c:idx val="5"/>
          <c:order val="5"/>
          <c:tx>
            <c:strRef>
              <c:f>'72 - GDNT2 M 0-31,5 191225'!$Y$36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'72 - GDNT2 M 0-31,5 191225'!$C$34:$Q$34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'72 - GDNT2 M 0-31,5 191225'!$C$36:$Q$36</c:f>
              <c:numCache>
                <c:formatCode>0</c:formatCode>
                <c:ptCount val="15"/>
                <c:pt idx="0" formatCode="0.0">
                  <c:v>3.5564500073417258</c:v>
                </c:pt>
                <c:pt idx="1">
                  <c:v>3.8836489458757244</c:v>
                </c:pt>
                <c:pt idx="2">
                  <c:v>5.1733780352237346</c:v>
                </c:pt>
                <c:pt idx="3">
                  <c:v>9.2735253532255708</c:v>
                </c:pt>
                <c:pt idx="4">
                  <c:v>12.286882590644529</c:v>
                </c:pt>
                <c:pt idx="5">
                  <c:v>17.946052113932058</c:v>
                </c:pt>
                <c:pt idx="6">
                  <c:v>26.9960138479756</c:v>
                </c:pt>
                <c:pt idx="7">
                  <c:v>44.572136603033144</c:v>
                </c:pt>
                <c:pt idx="8">
                  <c:v>67.99818797409759</c:v>
                </c:pt>
                <c:pt idx="9">
                  <c:v>80.079004248523731</c:v>
                </c:pt>
                <c:pt idx="10">
                  <c:v>98.223831084674799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C2-4ABB-BA4F-38FA9246E665}"/>
            </c:ext>
          </c:extLst>
        </c:ser>
        <c:ser>
          <c:idx val="6"/>
          <c:order val="6"/>
          <c:tx>
            <c:strRef>
              <c:f>'72 - GDNT2 M 0-31,5 191225'!$Y$36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'72 - GDNT2 M 0-31,5 191225'!$C$34:$Q$34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'72 - GDNT2 M 0-31,5 191225'!$C$38:$Q$38</c:f>
              <c:numCache>
                <c:formatCode>0</c:formatCode>
                <c:ptCount val="15"/>
                <c:pt idx="0" formatCode="0.0">
                  <c:v>2.3835499926582746</c:v>
                </c:pt>
                <c:pt idx="1">
                  <c:v>2.5763510541242747</c:v>
                </c:pt>
                <c:pt idx="2">
                  <c:v>3.5266219647762642</c:v>
                </c:pt>
                <c:pt idx="3">
                  <c:v>6.5464746467744277</c:v>
                </c:pt>
                <c:pt idx="4">
                  <c:v>8.633117409355469</c:v>
                </c:pt>
                <c:pt idx="5">
                  <c:v>12.133947886067935</c:v>
                </c:pt>
                <c:pt idx="6">
                  <c:v>18.843986152024396</c:v>
                </c:pt>
                <c:pt idx="7">
                  <c:v>31.147863396966859</c:v>
                </c:pt>
                <c:pt idx="8">
                  <c:v>53.541812025902416</c:v>
                </c:pt>
                <c:pt idx="9">
                  <c:v>67.760995751476273</c:v>
                </c:pt>
                <c:pt idx="10">
                  <c:v>96.136168915325243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7C2-4ABB-BA4F-38FA9246E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228731836774023E-2"/>
          <c:y val="3.9639639639639637E-2"/>
          <c:w val="0.9119916851327954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'71 - GD1-sol M 0-80 141025'!$X$27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'71 - GD1-sol M 0-80 141025'!$C$24:$Q$24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'71 - GD1-sol M 0-80 141025'!$C$28:$Q$28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E1-45B5-B81F-A202E27BF44C}"/>
            </c:ext>
          </c:extLst>
        </c:ser>
        <c:ser>
          <c:idx val="1"/>
          <c:order val="1"/>
          <c:tx>
            <c:strRef>
              <c:f>'71 - GD1-sol M 0-80 141025'!$X$27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'71 - GD1-sol M 0-80 141025'!$C$24:$Q$24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'71 - GD1-sol M 0-80 141025'!$C$29:$Q$29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E1-45B5-B81F-A202E27BF44C}"/>
            </c:ext>
          </c:extLst>
        </c:ser>
        <c:ser>
          <c:idx val="2"/>
          <c:order val="2"/>
          <c:tx>
            <c:strRef>
              <c:f>'71 - GD1-sol M 0-80 141025'!$A$27:$B$27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'71 - GD1-sol M 0-80 141025'!$C$24:$Q$24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'71 - GD1-sol M 0-80 141025'!$C$27:$Q$27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E1-45B5-B81F-A202E27BF44C}"/>
            </c:ext>
          </c:extLst>
        </c:ser>
        <c:ser>
          <c:idx val="3"/>
          <c:order val="3"/>
          <c:tx>
            <c:strRef>
              <c:f>'71 - GD1-sol M 0-80 141025'!$A$30:$B$30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'71 - GD1-sol M 0-80 141025'!$C$24:$Q$24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'71 - GD1-sol M 0-80 141025'!$C$30:$Q$30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E1-45B5-B81F-A202E27BF44C}"/>
            </c:ext>
          </c:extLst>
        </c:ser>
        <c:ser>
          <c:idx val="4"/>
          <c:order val="4"/>
          <c:tx>
            <c:strRef>
              <c:f>'71 - GD1-sol M 0-80 141025'!$A$39:$B$39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'71 - GD1-sol M 0-80 141025'!$C$36:$Q$36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'71 - GD1-sol M 0-80 141025'!$C$39:$Q$39</c:f>
              <c:numCache>
                <c:formatCode>0.0</c:formatCode>
                <c:ptCount val="15"/>
                <c:pt idx="0">
                  <c:v>3.9705882352941178</c:v>
                </c:pt>
                <c:pt idx="1">
                  <c:v>5.2235294117647069</c:v>
                </c:pt>
                <c:pt idx="2">
                  <c:v>9.0294117647058805</c:v>
                </c:pt>
                <c:pt idx="3">
                  <c:v>11.611764705882354</c:v>
                </c:pt>
                <c:pt idx="4">
                  <c:v>15.564705882352943</c:v>
                </c:pt>
                <c:pt idx="5">
                  <c:v>24.652941176470591</c:v>
                </c:pt>
                <c:pt idx="6">
                  <c:v>38.85294117647058</c:v>
                </c:pt>
                <c:pt idx="7">
                  <c:v>55.294117647058826</c:v>
                </c:pt>
                <c:pt idx="8">
                  <c:v>68.429411764705875</c:v>
                </c:pt>
                <c:pt idx="9">
                  <c:v>75.552941176470597</c:v>
                </c:pt>
                <c:pt idx="10">
                  <c:v>82.094117647058809</c:v>
                </c:pt>
                <c:pt idx="11">
                  <c:v>88.164705882352933</c:v>
                </c:pt>
                <c:pt idx="12">
                  <c:v>95.505882352941185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E1-45B5-B81F-A202E27BF44C}"/>
            </c:ext>
          </c:extLst>
        </c:ser>
        <c:ser>
          <c:idx val="5"/>
          <c:order val="5"/>
          <c:tx>
            <c:strRef>
              <c:f>'71 - GD1-sol M 0-80 141025'!$X$38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'71 - GD1-sol M 0-80 141025'!$C$36:$Q$36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'71 - GD1-sol M 0-80 141025'!$C$38:$Q$38</c:f>
              <c:numCache>
                <c:formatCode>0</c:formatCode>
                <c:ptCount val="15"/>
                <c:pt idx="0" formatCode="0.0">
                  <c:v>5.2070498465770854</c:v>
                </c:pt>
                <c:pt idx="1">
                  <c:v>6.7464848879205039</c:v>
                </c:pt>
                <c:pt idx="2">
                  <c:v>11.024897248535947</c:v>
                </c:pt>
                <c:pt idx="3">
                  <c:v>14.124187882934377</c:v>
                </c:pt>
                <c:pt idx="4">
                  <c:v>18.959883176735961</c:v>
                </c:pt>
                <c:pt idx="5">
                  <c:v>30.138739183999821</c:v>
                </c:pt>
                <c:pt idx="6">
                  <c:v>45.495329566907571</c:v>
                </c:pt>
                <c:pt idx="7">
                  <c:v>61.047253780303635</c:v>
                </c:pt>
                <c:pt idx="8">
                  <c:v>74.290893003793528</c:v>
                </c:pt>
                <c:pt idx="9">
                  <c:v>81.357390851453729</c:v>
                </c:pt>
                <c:pt idx="10">
                  <c:v>86.829801374636816</c:v>
                </c:pt>
                <c:pt idx="11">
                  <c:v>92.05503372654475</c:v>
                </c:pt>
                <c:pt idx="12">
                  <c:v>97.254470281141266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AE1-45B5-B81F-A202E27BF44C}"/>
            </c:ext>
          </c:extLst>
        </c:ser>
        <c:ser>
          <c:idx val="6"/>
          <c:order val="6"/>
          <c:tx>
            <c:strRef>
              <c:f>'71 - GD1-sol M 0-80 141025'!$X$38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'71 - GD1-sol M 0-80 141025'!$C$36:$Q$36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'71 - GD1-sol M 0-80 141025'!$C$40:$Q$40</c:f>
              <c:numCache>
                <c:formatCode>0.0</c:formatCode>
                <c:ptCount val="15"/>
                <c:pt idx="0">
                  <c:v>2.7341266240111497</c:v>
                </c:pt>
                <c:pt idx="1">
                  <c:v>3.7005739356089098</c:v>
                </c:pt>
                <c:pt idx="2">
                  <c:v>7.0339262808758143</c:v>
                </c:pt>
                <c:pt idx="3">
                  <c:v>9.0993415288303314</c:v>
                </c:pt>
                <c:pt idx="4">
                  <c:v>12.169528587969927</c:v>
                </c:pt>
                <c:pt idx="5">
                  <c:v>19.167143168941362</c:v>
                </c:pt>
                <c:pt idx="6">
                  <c:v>32.210552786033588</c:v>
                </c:pt>
                <c:pt idx="7">
                  <c:v>49.540981513814017</c:v>
                </c:pt>
                <c:pt idx="8">
                  <c:v>62.56793052561823</c:v>
                </c:pt>
                <c:pt idx="9">
                  <c:v>69.748491501487464</c:v>
                </c:pt>
                <c:pt idx="10">
                  <c:v>77.358433919480802</c:v>
                </c:pt>
                <c:pt idx="11">
                  <c:v>84.274378038161117</c:v>
                </c:pt>
                <c:pt idx="12">
                  <c:v>93.757294424741104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AE1-45B5-B81F-A202E27BF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459083869578539E-2"/>
          <c:y val="3.9639639639639637E-2"/>
          <c:w val="0.91576132270311006"/>
          <c:h val="0.873391628357408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'70 - GDNT2 M 0-31,5 141025'!$Y$26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'70 - GDNT2 M 0-31,5 141025'!$C$24:$Q$24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'70 - GDNT2 M 0-31,5 141025'!$C$26:$Q$26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24-4D76-B257-FFF124DAC0AA}"/>
            </c:ext>
          </c:extLst>
        </c:ser>
        <c:ser>
          <c:idx val="1"/>
          <c:order val="1"/>
          <c:tx>
            <c:strRef>
              <c:f>'70 - GDNT2 M 0-31,5 141025'!$Y$27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'70 - GDNT2 M 0-31,5 141025'!$C$24:$Q$24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'70 - GDNT2 M 0-31,5 141025'!$C$27:$Q$27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24-4D76-B257-FFF124DAC0AA}"/>
            </c:ext>
          </c:extLst>
        </c:ser>
        <c:ser>
          <c:idx val="2"/>
          <c:order val="2"/>
          <c:tx>
            <c:strRef>
              <c:f>'70 - GDNT2 M 0-31,5 141025'!$A$26:$B$26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'70 - GDNT2 M 0-31,5 141025'!$C$24:$Q$24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'70 - GDNT2 M 0-31,5 141025'!$C$26:$Q$26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24-4D76-B257-FFF124DAC0AA}"/>
            </c:ext>
          </c:extLst>
        </c:ser>
        <c:ser>
          <c:idx val="3"/>
          <c:order val="3"/>
          <c:tx>
            <c:strRef>
              <c:f>'70 - GDNT2 M 0-31,5 141025'!$A$28:$B$28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'70 - GDNT2 M 0-31,5 141025'!$C$24:$Q$24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'70 - GDNT2 M 0-31,5 141025'!$C$28:$Q$28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24-4D76-B257-FFF124DAC0AA}"/>
            </c:ext>
          </c:extLst>
        </c:ser>
        <c:ser>
          <c:idx val="4"/>
          <c:order val="4"/>
          <c:tx>
            <c:strRef>
              <c:f>'70 - GDNT2 M 0-31,5 141025'!$A$37:$B$37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'70 - GDNT2 M 0-31,5 141025'!$C$34:$Q$34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'70 - GDNT2 M 0-31,5 141025'!$C$37:$Q$37</c:f>
              <c:numCache>
                <c:formatCode>0.0</c:formatCode>
                <c:ptCount val="15"/>
                <c:pt idx="0">
                  <c:v>3.0972222222222228</c:v>
                </c:pt>
                <c:pt idx="1">
                  <c:v>3.3444444444444446</c:v>
                </c:pt>
                <c:pt idx="2">
                  <c:v>4.8083333333333327</c:v>
                </c:pt>
                <c:pt idx="3">
                  <c:v>8.6472222222222239</c:v>
                </c:pt>
                <c:pt idx="4">
                  <c:v>11.991666666666665</c:v>
                </c:pt>
                <c:pt idx="5">
                  <c:v>18.055555555555554</c:v>
                </c:pt>
                <c:pt idx="6">
                  <c:v>27.258333333333336</c:v>
                </c:pt>
                <c:pt idx="7">
                  <c:v>42.858333333333327</c:v>
                </c:pt>
                <c:pt idx="8">
                  <c:v>60.288888888888891</c:v>
                </c:pt>
                <c:pt idx="9">
                  <c:v>76.37222222222222</c:v>
                </c:pt>
                <c:pt idx="10">
                  <c:v>98.566666666666663</c:v>
                </c:pt>
                <c:pt idx="11" formatCode="General">
                  <c:v>100</c:v>
                </c:pt>
                <c:pt idx="12" formatCode="General">
                  <c:v>#N/A</c:v>
                </c:pt>
                <c:pt idx="13" formatCode="General">
                  <c:v>#N/A</c:v>
                </c:pt>
                <c:pt idx="14" formatCode="General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24-4D76-B257-FFF124DAC0AA}"/>
            </c:ext>
          </c:extLst>
        </c:ser>
        <c:ser>
          <c:idx val="5"/>
          <c:order val="5"/>
          <c:tx>
            <c:strRef>
              <c:f>'70 - GDNT2 M 0-31,5 141025'!$Y$36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'70 - GDNT2 M 0-31,5 141025'!$C$34:$Q$34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'70 - GDNT2 M 0-31,5 141025'!$C$36:$Q$36</c:f>
              <c:numCache>
                <c:formatCode>0</c:formatCode>
                <c:ptCount val="15"/>
                <c:pt idx="0" formatCode="0.0">
                  <c:v>3.8261904491881991</c:v>
                </c:pt>
                <c:pt idx="1">
                  <c:v>4.0779183749518673</c:v>
                </c:pt>
                <c:pt idx="2">
                  <c:v>5.7744782094865812</c:v>
                </c:pt>
                <c:pt idx="3">
                  <c:v>10.170656417267407</c:v>
                </c:pt>
                <c:pt idx="4">
                  <c:v>14.124941183493211</c:v>
                </c:pt>
                <c:pt idx="5">
                  <c:v>21.267469797505868</c:v>
                </c:pt>
                <c:pt idx="6">
                  <c:v>32.260199304592909</c:v>
                </c:pt>
                <c:pt idx="7">
                  <c:v>49.545095777320974</c:v>
                </c:pt>
                <c:pt idx="8">
                  <c:v>65.881523986950214</c:v>
                </c:pt>
                <c:pt idx="9">
                  <c:v>81.077045710647582</c:v>
                </c:pt>
                <c:pt idx="10">
                  <c:v>99.053228506767624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24-4D76-B257-FFF124DAC0AA}"/>
            </c:ext>
          </c:extLst>
        </c:ser>
        <c:ser>
          <c:idx val="6"/>
          <c:order val="6"/>
          <c:tx>
            <c:strRef>
              <c:f>'70 - GDNT2 M 0-31,5 141025'!$Y$36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'70 - GDNT2 M 0-31,5 141025'!$C$34:$Q$34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'70 - GDNT2 M 0-31,5 141025'!$C$38:$Q$38</c:f>
              <c:numCache>
                <c:formatCode>0</c:formatCode>
                <c:ptCount val="15"/>
                <c:pt idx="0" formatCode="0.0">
                  <c:v>2.3682539952562465</c:v>
                </c:pt>
                <c:pt idx="1">
                  <c:v>2.6109705139370218</c:v>
                </c:pt>
                <c:pt idx="2">
                  <c:v>3.8421884571800842</c:v>
                </c:pt>
                <c:pt idx="3">
                  <c:v>7.1237880271770404</c:v>
                </c:pt>
                <c:pt idx="4">
                  <c:v>9.8583921498401192</c:v>
                </c:pt>
                <c:pt idx="5">
                  <c:v>14.843641313605239</c:v>
                </c:pt>
                <c:pt idx="6">
                  <c:v>22.256467362073764</c:v>
                </c:pt>
                <c:pt idx="7">
                  <c:v>36.171570889345681</c:v>
                </c:pt>
                <c:pt idx="8">
                  <c:v>54.696253790827569</c:v>
                </c:pt>
                <c:pt idx="9">
                  <c:v>71.667398733796858</c:v>
                </c:pt>
                <c:pt idx="10">
                  <c:v>98.080104826565702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F24-4D76-B257-FFF124DAC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228731836774023E-2"/>
          <c:y val="3.9639639639639637E-2"/>
          <c:w val="0.9119916851327954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'69 - Sable 0-10 141025'!$X$27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'69 - Sable 0-10 141025'!$C$24:$Q$24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'69 - Sable 0-10 141025'!$C$28:$Q$28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21-4DA2-9698-D3DB94248C9A}"/>
            </c:ext>
          </c:extLst>
        </c:ser>
        <c:ser>
          <c:idx val="1"/>
          <c:order val="1"/>
          <c:tx>
            <c:strRef>
              <c:f>'69 - Sable 0-10 141025'!$X$27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'69 - Sable 0-10 141025'!$C$24:$Q$24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'69 - Sable 0-10 141025'!$C$29:$Q$29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21-4DA2-9698-D3DB94248C9A}"/>
            </c:ext>
          </c:extLst>
        </c:ser>
        <c:ser>
          <c:idx val="2"/>
          <c:order val="2"/>
          <c:tx>
            <c:strRef>
              <c:f>'69 - Sable 0-10 141025'!$A$27:$B$27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'69 - Sable 0-10 141025'!$C$24:$Q$24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'69 - Sable 0-10 141025'!$C$27:$Q$27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21-4DA2-9698-D3DB94248C9A}"/>
            </c:ext>
          </c:extLst>
        </c:ser>
        <c:ser>
          <c:idx val="3"/>
          <c:order val="3"/>
          <c:tx>
            <c:strRef>
              <c:f>'69 - Sable 0-10 141025'!$A$30:$B$30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'69 - Sable 0-10 141025'!$C$24:$Q$24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'69 - Sable 0-10 141025'!$C$30:$Q$30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21-4DA2-9698-D3DB94248C9A}"/>
            </c:ext>
          </c:extLst>
        </c:ser>
        <c:ser>
          <c:idx val="4"/>
          <c:order val="4"/>
          <c:tx>
            <c:strRef>
              <c:f>'69 - Sable 0-10 141025'!$A$39:$B$39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'69 - Sable 0-10 141025'!$C$36:$M$36</c:f>
              <c:numCache>
                <c:formatCode>General</c:formatCode>
                <c:ptCount val="11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16</c:v>
                </c:pt>
                <c:pt idx="10">
                  <c:v>20</c:v>
                </c:pt>
              </c:numCache>
            </c:numRef>
          </c:xVal>
          <c:yVal>
            <c:numRef>
              <c:f>'69 - Sable 0-10 141025'!$C$39:$M$39</c:f>
              <c:numCache>
                <c:formatCode>0.0</c:formatCode>
                <c:ptCount val="11"/>
                <c:pt idx="0">
                  <c:v>11.083333333333334</c:v>
                </c:pt>
                <c:pt idx="1">
                  <c:v>12.1</c:v>
                </c:pt>
                <c:pt idx="2">
                  <c:v>17.733333333333334</c:v>
                </c:pt>
                <c:pt idx="3">
                  <c:v>35.233333333333334</c:v>
                </c:pt>
                <c:pt idx="4">
                  <c:v>43.216666666666669</c:v>
                </c:pt>
                <c:pt idx="5">
                  <c:v>52.366666666666667</c:v>
                </c:pt>
                <c:pt idx="6">
                  <c:v>64.533333333333346</c:v>
                </c:pt>
                <c:pt idx="7">
                  <c:v>70.550000000000011</c:v>
                </c:pt>
                <c:pt idx="8">
                  <c:v>85.466666666666654</c:v>
                </c:pt>
                <c:pt idx="9">
                  <c:v>94.066666666666677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21-4DA2-9698-D3DB94248C9A}"/>
            </c:ext>
          </c:extLst>
        </c:ser>
        <c:ser>
          <c:idx val="5"/>
          <c:order val="5"/>
          <c:tx>
            <c:strRef>
              <c:f>'69 - Sable 0-10 141025'!$X$38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'69 - Sable 0-10 141025'!$C$36:$Q$36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16</c:v>
                </c:pt>
                <c:pt idx="10">
                  <c:v>20</c:v>
                </c:pt>
                <c:pt idx="11">
                  <c:v>31.5</c:v>
                </c:pt>
                <c:pt idx="12">
                  <c:v>45</c:v>
                </c:pt>
                <c:pt idx="13" formatCode="0">
                  <c:v>63</c:v>
                </c:pt>
                <c:pt idx="14" formatCode="0">
                  <c:v>80</c:v>
                </c:pt>
              </c:numCache>
            </c:numRef>
          </c:xVal>
          <c:yVal>
            <c:numRef>
              <c:f>'69 - Sable 0-10 141025'!$C$38:$Q$38</c:f>
              <c:numCache>
                <c:formatCode>0</c:formatCode>
                <c:ptCount val="15"/>
                <c:pt idx="0" formatCode="0.0">
                  <c:v>14.255888166061474</c:v>
                </c:pt>
                <c:pt idx="1">
                  <c:v>15.57580925828792</c:v>
                </c:pt>
                <c:pt idx="2">
                  <c:v>22.898521293772589</c:v>
                </c:pt>
                <c:pt idx="3">
                  <c:v>46.257927052226862</c:v>
                </c:pt>
                <c:pt idx="4">
                  <c:v>55.389745741685722</c:v>
                </c:pt>
                <c:pt idx="5">
                  <c:v>65.111436835903419</c:v>
                </c:pt>
                <c:pt idx="6">
                  <c:v>77.354620970176484</c:v>
                </c:pt>
                <c:pt idx="7">
                  <c:v>82.701838852618025</c:v>
                </c:pt>
                <c:pt idx="8">
                  <c:v>92.167723797199614</c:v>
                </c:pt>
                <c:pt idx="9">
                  <c:v>96.899142026959623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621-4DA2-9698-D3DB94248C9A}"/>
            </c:ext>
          </c:extLst>
        </c:ser>
        <c:ser>
          <c:idx val="6"/>
          <c:order val="6"/>
          <c:tx>
            <c:strRef>
              <c:f>'69 - Sable 0-10 141025'!$X$38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'69 - Sable 0-10 141025'!$C$36:$Q$36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16</c:v>
                </c:pt>
                <c:pt idx="10">
                  <c:v>20</c:v>
                </c:pt>
                <c:pt idx="11">
                  <c:v>31.5</c:v>
                </c:pt>
                <c:pt idx="12">
                  <c:v>45</c:v>
                </c:pt>
                <c:pt idx="13" formatCode="0">
                  <c:v>63</c:v>
                </c:pt>
                <c:pt idx="14" formatCode="0">
                  <c:v>80</c:v>
                </c:pt>
              </c:numCache>
            </c:numRef>
          </c:xVal>
          <c:yVal>
            <c:numRef>
              <c:f>'69 - Sable 0-10 141025'!$C$40:$Q$40</c:f>
              <c:numCache>
                <c:formatCode>0.0</c:formatCode>
                <c:ptCount val="15"/>
                <c:pt idx="0">
                  <c:v>7.9107785006051934</c:v>
                </c:pt>
                <c:pt idx="1">
                  <c:v>8.6241907417120789</c:v>
                </c:pt>
                <c:pt idx="2">
                  <c:v>12.56814537289408</c:v>
                </c:pt>
                <c:pt idx="3">
                  <c:v>24.208739614439807</c:v>
                </c:pt>
                <c:pt idx="4">
                  <c:v>31.043587591647615</c:v>
                </c:pt>
                <c:pt idx="5">
                  <c:v>39.621896497429915</c:v>
                </c:pt>
                <c:pt idx="6">
                  <c:v>51.712045696490215</c:v>
                </c:pt>
                <c:pt idx="7">
                  <c:v>58.398161147381998</c:v>
                </c:pt>
                <c:pt idx="8">
                  <c:v>78.765609536133695</c:v>
                </c:pt>
                <c:pt idx="9">
                  <c:v>91.234191306373731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621-4DA2-9698-D3DB94248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228731836774023E-2"/>
          <c:y val="3.9639639639639637E-2"/>
          <c:w val="0.9119916851327954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'68 - GD1-sol M 0-80 070525'!$X$27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'68 - GD1-sol M 0-80 070525'!$C$24:$Q$24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'68 - GD1-sol M 0-80 070525'!$C$28:$Q$28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33-4315-8CA3-960F04836DD0}"/>
            </c:ext>
          </c:extLst>
        </c:ser>
        <c:ser>
          <c:idx val="1"/>
          <c:order val="1"/>
          <c:tx>
            <c:strRef>
              <c:f>'68 - GD1-sol M 0-80 070525'!$X$27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'68 - GD1-sol M 0-80 070525'!$C$24:$Q$24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'68 - GD1-sol M 0-80 070525'!$C$29:$Q$29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33-4315-8CA3-960F04836DD0}"/>
            </c:ext>
          </c:extLst>
        </c:ser>
        <c:ser>
          <c:idx val="2"/>
          <c:order val="2"/>
          <c:tx>
            <c:strRef>
              <c:f>'68 - GD1-sol M 0-80 070525'!$A$27:$B$27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'68 - GD1-sol M 0-80 070525'!$C$24:$Q$24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'68 - GD1-sol M 0-80 070525'!$C$27:$Q$27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33-4315-8CA3-960F04836DD0}"/>
            </c:ext>
          </c:extLst>
        </c:ser>
        <c:ser>
          <c:idx val="3"/>
          <c:order val="3"/>
          <c:tx>
            <c:strRef>
              <c:f>'68 - GD1-sol M 0-80 070525'!$A$30:$B$30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'68 - GD1-sol M 0-80 070525'!$C$24:$Q$24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'68 - GD1-sol M 0-80 070525'!$C$30:$Q$30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33-4315-8CA3-960F04836DD0}"/>
            </c:ext>
          </c:extLst>
        </c:ser>
        <c:ser>
          <c:idx val="4"/>
          <c:order val="4"/>
          <c:tx>
            <c:strRef>
              <c:f>'68 - GD1-sol M 0-80 070525'!$A$39:$B$39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'68 - GD1-sol M 0-80 070525'!$C$36:$Q$36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'68 - GD1-sol M 0-80 070525'!$C$39:$Q$39</c:f>
              <c:numCache>
                <c:formatCode>0.0</c:formatCode>
                <c:ptCount val="15"/>
                <c:pt idx="0">
                  <c:v>3.9333333333333331</c:v>
                </c:pt>
                <c:pt idx="1">
                  <c:v>5.1933333333333334</c:v>
                </c:pt>
                <c:pt idx="2">
                  <c:v>8.9933333333333323</c:v>
                </c:pt>
                <c:pt idx="3">
                  <c:v>11.580000000000002</c:v>
                </c:pt>
                <c:pt idx="4">
                  <c:v>15.513333333333332</c:v>
                </c:pt>
                <c:pt idx="5">
                  <c:v>24.6</c:v>
                </c:pt>
                <c:pt idx="6">
                  <c:v>38.786666666666662</c:v>
                </c:pt>
                <c:pt idx="7">
                  <c:v>55.206666666666671</c:v>
                </c:pt>
                <c:pt idx="8">
                  <c:v>68.286666666666662</c:v>
                </c:pt>
                <c:pt idx="9">
                  <c:v>75.36</c:v>
                </c:pt>
                <c:pt idx="10">
                  <c:v>81.893333333333331</c:v>
                </c:pt>
                <c:pt idx="11">
                  <c:v>87.92</c:v>
                </c:pt>
                <c:pt idx="12">
                  <c:v>95.38000000000001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33-4315-8CA3-960F04836DD0}"/>
            </c:ext>
          </c:extLst>
        </c:ser>
        <c:ser>
          <c:idx val="5"/>
          <c:order val="5"/>
          <c:tx>
            <c:strRef>
              <c:f>'68 - GD1-sol M 0-80 070525'!$X$38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'68 - GD1-sol M 0-80 070525'!$C$36:$Q$36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'68 - GD1-sol M 0-80 070525'!$C$38:$Q$38</c:f>
              <c:numCache>
                <c:formatCode>0</c:formatCode>
                <c:ptCount val="15"/>
                <c:pt idx="0" formatCode="0.0">
                  <c:v>5.2217316560950628</c:v>
                </c:pt>
                <c:pt idx="1">
                  <c:v>6.8034760362666864</c:v>
                </c:pt>
                <c:pt idx="2">
                  <c:v>11.088431069432904</c:v>
                </c:pt>
                <c:pt idx="3">
                  <c:v>14.225413821260156</c:v>
                </c:pt>
                <c:pt idx="4">
                  <c:v>19.081191667858139</c:v>
                </c:pt>
                <c:pt idx="5">
                  <c:v>30.281266206954733</c:v>
                </c:pt>
                <c:pt idx="6">
                  <c:v>45.682231148549896</c:v>
                </c:pt>
                <c:pt idx="7">
                  <c:v>61.304358462592013</c:v>
                </c:pt>
                <c:pt idx="8">
                  <c:v>74.528065510179985</c:v>
                </c:pt>
                <c:pt idx="9">
                  <c:v>81.513505098722192</c:v>
                </c:pt>
                <c:pt idx="10">
                  <c:v>86.876668657429121</c:v>
                </c:pt>
                <c:pt idx="11">
                  <c:v>91.947583465482566</c:v>
                </c:pt>
                <c:pt idx="12">
                  <c:v>97.187845007579085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333-4315-8CA3-960F04836DD0}"/>
            </c:ext>
          </c:extLst>
        </c:ser>
        <c:ser>
          <c:idx val="6"/>
          <c:order val="6"/>
          <c:tx>
            <c:strRef>
              <c:f>'68 - GD1-sol M 0-80 070525'!$X$38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'68 - GD1-sol M 0-80 070525'!$C$36:$Q$36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'68 - GD1-sol M 0-80 070525'!$C$40:$Q$40</c:f>
              <c:numCache>
                <c:formatCode>0.0</c:formatCode>
                <c:ptCount val="15"/>
                <c:pt idx="0">
                  <c:v>2.6449350105716034</c:v>
                </c:pt>
                <c:pt idx="1">
                  <c:v>3.5831906303999803</c:v>
                </c:pt>
                <c:pt idx="2">
                  <c:v>6.8982355972337608</c:v>
                </c:pt>
                <c:pt idx="3">
                  <c:v>8.9345861787398473</c:v>
                </c:pt>
                <c:pt idx="4">
                  <c:v>11.945474998808525</c:v>
                </c:pt>
                <c:pt idx="5">
                  <c:v>18.91873379304527</c:v>
                </c:pt>
                <c:pt idx="6">
                  <c:v>31.891102184783428</c:v>
                </c:pt>
                <c:pt idx="7">
                  <c:v>49.108974870741328</c:v>
                </c:pt>
                <c:pt idx="8">
                  <c:v>62.045267823153331</c:v>
                </c:pt>
                <c:pt idx="9">
                  <c:v>69.206494901277807</c:v>
                </c:pt>
                <c:pt idx="10">
                  <c:v>76.90999800923754</c:v>
                </c:pt>
                <c:pt idx="11">
                  <c:v>83.892416534517437</c:v>
                </c:pt>
                <c:pt idx="12">
                  <c:v>93.572154992420934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333-4315-8CA3-960F04836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459083869578539E-2"/>
          <c:y val="3.9639639639639637E-2"/>
          <c:w val="0.91576132270311006"/>
          <c:h val="0.873391628357408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'67 - GDNT2 M 0-31,5 270325'!$Y$26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'67 - GDNT2 M 0-31,5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'67 - GDNT2 M 0-31,5 270325'!$C$26:$Q$26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A4-48B0-923D-98453AC4C812}"/>
            </c:ext>
          </c:extLst>
        </c:ser>
        <c:ser>
          <c:idx val="1"/>
          <c:order val="1"/>
          <c:tx>
            <c:strRef>
              <c:f>'67 - GDNT2 M 0-31,5 270325'!$Y$27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'67 - GDNT2 M 0-31,5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'67 - GDNT2 M 0-31,5 270325'!$C$27:$Q$27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A4-48B0-923D-98453AC4C812}"/>
            </c:ext>
          </c:extLst>
        </c:ser>
        <c:ser>
          <c:idx val="2"/>
          <c:order val="2"/>
          <c:tx>
            <c:strRef>
              <c:f>'67 - GDNT2 M 0-31,5 270325'!$A$26:$B$26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'67 - GDNT2 M 0-31,5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'67 - GDNT2 M 0-31,5 270325'!$C$26:$Q$26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A4-48B0-923D-98453AC4C812}"/>
            </c:ext>
          </c:extLst>
        </c:ser>
        <c:ser>
          <c:idx val="3"/>
          <c:order val="3"/>
          <c:tx>
            <c:strRef>
              <c:f>'67 - GDNT2 M 0-31,5 270325'!$A$28:$B$28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'67 - GDNT2 M 0-31,5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'67 - GDNT2 M 0-31,5 270325'!$C$28:$Q$28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A4-48B0-923D-98453AC4C812}"/>
            </c:ext>
          </c:extLst>
        </c:ser>
        <c:ser>
          <c:idx val="4"/>
          <c:order val="4"/>
          <c:tx>
            <c:strRef>
              <c:f>'67 - GDNT2 M 0-31,5 270325'!$A$37:$B$37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'67 - GDNT2 M 0-31,5 270325'!$C$34:$Q$34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'67 - GDNT2 M 0-31,5 270325'!$C$37:$Q$37</c:f>
              <c:numCache>
                <c:formatCode>0.0</c:formatCode>
                <c:ptCount val="15"/>
                <c:pt idx="0">
                  <c:v>3.0900000000000003</c:v>
                </c:pt>
                <c:pt idx="1">
                  <c:v>3.34</c:v>
                </c:pt>
                <c:pt idx="2">
                  <c:v>4.8099999999999996</c:v>
                </c:pt>
                <c:pt idx="3">
                  <c:v>8.66</c:v>
                </c:pt>
                <c:pt idx="4">
                  <c:v>12.01</c:v>
                </c:pt>
                <c:pt idx="5">
                  <c:v>18.089999999999996</c:v>
                </c:pt>
                <c:pt idx="6">
                  <c:v>27.25</c:v>
                </c:pt>
                <c:pt idx="7">
                  <c:v>42.809999999999995</c:v>
                </c:pt>
                <c:pt idx="8">
                  <c:v>60.35</c:v>
                </c:pt>
                <c:pt idx="9">
                  <c:v>76.66</c:v>
                </c:pt>
                <c:pt idx="10">
                  <c:v>98.559999999999988</c:v>
                </c:pt>
                <c:pt idx="11" formatCode="General">
                  <c:v>100</c:v>
                </c:pt>
                <c:pt idx="12" formatCode="General">
                  <c:v>#N/A</c:v>
                </c:pt>
                <c:pt idx="13" formatCode="General">
                  <c:v>#N/A</c:v>
                </c:pt>
                <c:pt idx="14" formatCode="General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A4-48B0-923D-98453AC4C812}"/>
            </c:ext>
          </c:extLst>
        </c:ser>
        <c:ser>
          <c:idx val="5"/>
          <c:order val="5"/>
          <c:tx>
            <c:strRef>
              <c:f>'67 - GDNT2 M 0-31,5 270325'!$Y$36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'67 - GDNT2 M 0-31,5 270325'!$C$34:$Q$34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'67 - GDNT2 M 0-31,5 270325'!$C$36:$Q$36</c:f>
              <c:numCache>
                <c:formatCode>0</c:formatCode>
                <c:ptCount val="15"/>
                <c:pt idx="0" formatCode="0.0">
                  <c:v>3.8946091183508478</c:v>
                </c:pt>
                <c:pt idx="1">
                  <c:v>4.1505210943858568</c:v>
                </c:pt>
                <c:pt idx="2">
                  <c:v>5.8779191864972233</c:v>
                </c:pt>
                <c:pt idx="3">
                  <c:v>10.341393271466647</c:v>
                </c:pt>
                <c:pt idx="4">
                  <c:v>14.363668826416431</c:v>
                </c:pt>
                <c:pt idx="5">
                  <c:v>21.613950789478604</c:v>
                </c:pt>
                <c:pt idx="6">
                  <c:v>32.673153167464285</c:v>
                </c:pt>
                <c:pt idx="7">
                  <c:v>50.018802971213596</c:v>
                </c:pt>
                <c:pt idx="8">
                  <c:v>66.398487529034753</c:v>
                </c:pt>
                <c:pt idx="9">
                  <c:v>81.666662228138279</c:v>
                </c:pt>
                <c:pt idx="10">
                  <c:v>99.084404424085065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A4-48B0-923D-98453AC4C812}"/>
            </c:ext>
          </c:extLst>
        </c:ser>
        <c:ser>
          <c:idx val="6"/>
          <c:order val="6"/>
          <c:tx>
            <c:strRef>
              <c:f>'67 - GDNT2 M 0-31,5 270325'!$Y$36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'67 - GDNT2 M 0-31,5 270325'!$C$34:$Q$34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'67 - GDNT2 M 0-31,5 270325'!$C$38:$Q$38</c:f>
              <c:numCache>
                <c:formatCode>0</c:formatCode>
                <c:ptCount val="15"/>
                <c:pt idx="0" formatCode="0.0">
                  <c:v>2.2853908816491528</c:v>
                </c:pt>
                <c:pt idx="1">
                  <c:v>2.5294789056141425</c:v>
                </c:pt>
                <c:pt idx="2">
                  <c:v>3.7420808135027759</c:v>
                </c:pt>
                <c:pt idx="3">
                  <c:v>6.9786067285333537</c:v>
                </c:pt>
                <c:pt idx="4">
                  <c:v>9.6563311735835686</c:v>
                </c:pt>
                <c:pt idx="5">
                  <c:v>14.566049210521388</c:v>
                </c:pt>
                <c:pt idx="6">
                  <c:v>21.826846832535715</c:v>
                </c:pt>
                <c:pt idx="7">
                  <c:v>35.601197028786395</c:v>
                </c:pt>
                <c:pt idx="8">
                  <c:v>54.30151247096525</c:v>
                </c:pt>
                <c:pt idx="9">
                  <c:v>71.653337771861715</c:v>
                </c:pt>
                <c:pt idx="10">
                  <c:v>98.035595575914911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8A4-48B0-923D-98453AC4C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228731836774023E-2"/>
          <c:y val="3.9639639639639637E-2"/>
          <c:w val="0.9119916851327954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'66 - Sable 0-10 270325'!$X$27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'66 - Sable 0-10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'66 - Sable 0-10 270325'!$C$28:$Q$28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73-4745-8091-823445C9F624}"/>
            </c:ext>
          </c:extLst>
        </c:ser>
        <c:ser>
          <c:idx val="1"/>
          <c:order val="1"/>
          <c:tx>
            <c:strRef>
              <c:f>'66 - Sable 0-10 270325'!$X$27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'66 - Sable 0-10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'66 - Sable 0-10 270325'!$C$29:$Q$29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73-4745-8091-823445C9F624}"/>
            </c:ext>
          </c:extLst>
        </c:ser>
        <c:ser>
          <c:idx val="2"/>
          <c:order val="2"/>
          <c:tx>
            <c:strRef>
              <c:f>'66 - Sable 0-10 270325'!$A$27:$B$27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'66 - Sable 0-10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'66 - Sable 0-10 270325'!$C$27:$Q$27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73-4745-8091-823445C9F624}"/>
            </c:ext>
          </c:extLst>
        </c:ser>
        <c:ser>
          <c:idx val="3"/>
          <c:order val="3"/>
          <c:tx>
            <c:strRef>
              <c:f>'66 - Sable 0-10 270325'!$A$30:$B$30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'66 - Sable 0-10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'66 - Sable 0-10 270325'!$C$30:$Q$30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73-4745-8091-823445C9F624}"/>
            </c:ext>
          </c:extLst>
        </c:ser>
        <c:ser>
          <c:idx val="4"/>
          <c:order val="4"/>
          <c:tx>
            <c:strRef>
              <c:f>'66 - Sable 0-10 270325'!$A$39:$B$39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'66 - Sable 0-10 270325'!$C$36:$M$36</c:f>
              <c:numCache>
                <c:formatCode>General</c:formatCode>
                <c:ptCount val="11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16</c:v>
                </c:pt>
                <c:pt idx="10">
                  <c:v>20</c:v>
                </c:pt>
              </c:numCache>
            </c:numRef>
          </c:xVal>
          <c:yVal>
            <c:numRef>
              <c:f>'66 - Sable 0-10 270325'!$C$39:$M$39</c:f>
              <c:numCache>
                <c:formatCode>0.0</c:formatCode>
                <c:ptCount val="11"/>
                <c:pt idx="0">
                  <c:v>9.7222222222222214</c:v>
                </c:pt>
                <c:pt idx="1">
                  <c:v>10.677777777777777</c:v>
                </c:pt>
                <c:pt idx="2">
                  <c:v>16.455555555555556</c:v>
                </c:pt>
                <c:pt idx="3">
                  <c:v>36.299999999999997</c:v>
                </c:pt>
                <c:pt idx="4">
                  <c:v>44.011111111111106</c:v>
                </c:pt>
                <c:pt idx="5">
                  <c:v>51.711111111111109</c:v>
                </c:pt>
                <c:pt idx="6">
                  <c:v>62.166666666666664</c:v>
                </c:pt>
                <c:pt idx="7">
                  <c:v>67.388888888888872</c:v>
                </c:pt>
                <c:pt idx="8">
                  <c:v>81.811111111111103</c:v>
                </c:pt>
                <c:pt idx="9">
                  <c:v>91.266666666666666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73-4745-8091-823445C9F624}"/>
            </c:ext>
          </c:extLst>
        </c:ser>
        <c:ser>
          <c:idx val="5"/>
          <c:order val="5"/>
          <c:tx>
            <c:strRef>
              <c:f>'66 - Sable 0-10 270325'!$X$38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'66 - Sable 0-10 270325'!$C$36:$Q$36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16</c:v>
                </c:pt>
                <c:pt idx="10">
                  <c:v>20</c:v>
                </c:pt>
                <c:pt idx="11">
                  <c:v>31.5</c:v>
                </c:pt>
                <c:pt idx="12">
                  <c:v>45</c:v>
                </c:pt>
                <c:pt idx="13" formatCode="0">
                  <c:v>63</c:v>
                </c:pt>
                <c:pt idx="14" formatCode="0">
                  <c:v>80</c:v>
                </c:pt>
              </c:numCache>
            </c:numRef>
          </c:xVal>
          <c:yVal>
            <c:numRef>
              <c:f>'66 - Sable 0-10 270325'!$C$38:$Q$38</c:f>
              <c:numCache>
                <c:formatCode>0</c:formatCode>
                <c:ptCount val="15"/>
                <c:pt idx="0" formatCode="0.0">
                  <c:v>12.713601618829152</c:v>
                </c:pt>
                <c:pt idx="1">
                  <c:v>13.904725940429985</c:v>
                </c:pt>
                <c:pt idx="2">
                  <c:v>20.848425804923028</c:v>
                </c:pt>
                <c:pt idx="3">
                  <c:v>45.673333185158839</c:v>
                </c:pt>
                <c:pt idx="4">
                  <c:v>54.483628053618858</c:v>
                </c:pt>
                <c:pt idx="5">
                  <c:v>62.618649438392502</c:v>
                </c:pt>
                <c:pt idx="6">
                  <c:v>73.407287757158045</c:v>
                </c:pt>
                <c:pt idx="7">
                  <c:v>78.335036264158163</c:v>
                </c:pt>
                <c:pt idx="8">
                  <c:v>89.423406994161837</c:v>
                </c:pt>
                <c:pt idx="9">
                  <c:v>95.683873787687816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73-4745-8091-823445C9F624}"/>
            </c:ext>
          </c:extLst>
        </c:ser>
        <c:ser>
          <c:idx val="6"/>
          <c:order val="6"/>
          <c:tx>
            <c:strRef>
              <c:f>'66 - Sable 0-10 270325'!$X$38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'66 - Sable 0-10 270325'!$C$36:$Q$36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16</c:v>
                </c:pt>
                <c:pt idx="10">
                  <c:v>20</c:v>
                </c:pt>
                <c:pt idx="11">
                  <c:v>31.5</c:v>
                </c:pt>
                <c:pt idx="12">
                  <c:v>45</c:v>
                </c:pt>
                <c:pt idx="13" formatCode="0">
                  <c:v>63</c:v>
                </c:pt>
                <c:pt idx="14" formatCode="0">
                  <c:v>80</c:v>
                </c:pt>
              </c:numCache>
            </c:numRef>
          </c:xVal>
          <c:yVal>
            <c:numRef>
              <c:f>'66 - Sable 0-10 270325'!$C$40:$Q$40</c:f>
              <c:numCache>
                <c:formatCode>0.0</c:formatCode>
                <c:ptCount val="15"/>
                <c:pt idx="0">
                  <c:v>6.7308428256152908</c:v>
                </c:pt>
                <c:pt idx="1">
                  <c:v>7.4508296151255688</c:v>
                </c:pt>
                <c:pt idx="2">
                  <c:v>12.062685306188083</c:v>
                </c:pt>
                <c:pt idx="3">
                  <c:v>26.926666814841155</c:v>
                </c:pt>
                <c:pt idx="4">
                  <c:v>33.538594168603353</c:v>
                </c:pt>
                <c:pt idx="5">
                  <c:v>40.803572783829715</c:v>
                </c:pt>
                <c:pt idx="6">
                  <c:v>50.926045576175284</c:v>
                </c:pt>
                <c:pt idx="7">
                  <c:v>56.442741513619588</c:v>
                </c:pt>
                <c:pt idx="8">
                  <c:v>74.198815228060369</c:v>
                </c:pt>
                <c:pt idx="9">
                  <c:v>86.849459545645516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073-4745-8091-823445C9F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194982678919103E-2"/>
          <c:y val="3.9639639639639637E-2"/>
          <c:w val="0.90902543695089177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'65 - Gravette 10-25 270325'!$X$27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'65 - Gravette 10-25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0.5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  <c:pt idx="6">
                  <c:v>12.5</c:v>
                </c:pt>
                <c:pt idx="7">
                  <c:v>14</c:v>
                </c:pt>
                <c:pt idx="8">
                  <c:v>16</c:v>
                </c:pt>
                <c:pt idx="9">
                  <c:v>20</c:v>
                </c:pt>
                <c:pt idx="10">
                  <c:v>25</c:v>
                </c:pt>
                <c:pt idx="11">
                  <c:v>31.5</c:v>
                </c:pt>
                <c:pt idx="12" formatCode="0">
                  <c:v>40</c:v>
                </c:pt>
              </c:numCache>
            </c:numRef>
          </c:xVal>
          <c:yVal>
            <c:numRef>
              <c:f>'65 - Gravette 10-25 270325'!$C$28:$Q$28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72-4E75-BEC3-D74E7EAECD1C}"/>
            </c:ext>
          </c:extLst>
        </c:ser>
        <c:ser>
          <c:idx val="1"/>
          <c:order val="1"/>
          <c:tx>
            <c:strRef>
              <c:f>'65 - Gravette 10-25 270325'!$X$27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'65 - Gravette 10-25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0.5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  <c:pt idx="6">
                  <c:v>12.5</c:v>
                </c:pt>
                <c:pt idx="7">
                  <c:v>14</c:v>
                </c:pt>
                <c:pt idx="8">
                  <c:v>16</c:v>
                </c:pt>
                <c:pt idx="9">
                  <c:v>20</c:v>
                </c:pt>
                <c:pt idx="10">
                  <c:v>25</c:v>
                </c:pt>
                <c:pt idx="11">
                  <c:v>31.5</c:v>
                </c:pt>
                <c:pt idx="12" formatCode="0">
                  <c:v>40</c:v>
                </c:pt>
              </c:numCache>
            </c:numRef>
          </c:xVal>
          <c:yVal>
            <c:numRef>
              <c:f>'65 - Gravette 10-25 270325'!$C$29:$Q$29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72-4E75-BEC3-D74E7EAECD1C}"/>
            </c:ext>
          </c:extLst>
        </c:ser>
        <c:ser>
          <c:idx val="2"/>
          <c:order val="2"/>
          <c:tx>
            <c:strRef>
              <c:f>'65 - Gravette 10-25 270325'!$A$27:$B$27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'65 - Gravette 10-25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0.5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  <c:pt idx="6">
                  <c:v>12.5</c:v>
                </c:pt>
                <c:pt idx="7">
                  <c:v>14</c:v>
                </c:pt>
                <c:pt idx="8">
                  <c:v>16</c:v>
                </c:pt>
                <c:pt idx="9">
                  <c:v>20</c:v>
                </c:pt>
                <c:pt idx="10">
                  <c:v>25</c:v>
                </c:pt>
                <c:pt idx="11">
                  <c:v>31.5</c:v>
                </c:pt>
                <c:pt idx="12" formatCode="0">
                  <c:v>40</c:v>
                </c:pt>
              </c:numCache>
            </c:numRef>
          </c:xVal>
          <c:yVal>
            <c:numRef>
              <c:f>'65 - Gravette 10-25 270325'!$C$27:$Q$27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72-4E75-BEC3-D74E7EAECD1C}"/>
            </c:ext>
          </c:extLst>
        </c:ser>
        <c:ser>
          <c:idx val="3"/>
          <c:order val="3"/>
          <c:tx>
            <c:strRef>
              <c:f>'65 - Gravette 10-25 270325'!$A$30:$B$30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'65 - Gravette 10-25 270325'!$C$24:$Q$24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0.5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  <c:pt idx="6">
                  <c:v>12.5</c:v>
                </c:pt>
                <c:pt idx="7">
                  <c:v>14</c:v>
                </c:pt>
                <c:pt idx="8">
                  <c:v>16</c:v>
                </c:pt>
                <c:pt idx="9">
                  <c:v>20</c:v>
                </c:pt>
                <c:pt idx="10">
                  <c:v>25</c:v>
                </c:pt>
                <c:pt idx="11">
                  <c:v>31.5</c:v>
                </c:pt>
                <c:pt idx="12" formatCode="0">
                  <c:v>40</c:v>
                </c:pt>
              </c:numCache>
            </c:numRef>
          </c:xVal>
          <c:yVal>
            <c:numRef>
              <c:f>'65 - Gravette 10-25 270325'!$C$30:$Q$30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72-4E75-BEC3-D74E7EAECD1C}"/>
            </c:ext>
          </c:extLst>
        </c:ser>
        <c:ser>
          <c:idx val="4"/>
          <c:order val="4"/>
          <c:tx>
            <c:strRef>
              <c:f>'65 - Gravette 10-25 270325'!$A$39:$B$39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'65 - Gravette 10-25 270325'!$C$36:$Q$36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0.5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  <c:pt idx="6">
                  <c:v>12.5</c:v>
                </c:pt>
                <c:pt idx="7">
                  <c:v>14</c:v>
                </c:pt>
                <c:pt idx="8">
                  <c:v>16</c:v>
                </c:pt>
                <c:pt idx="9">
                  <c:v>20</c:v>
                </c:pt>
                <c:pt idx="10">
                  <c:v>25</c:v>
                </c:pt>
                <c:pt idx="11">
                  <c:v>31.5</c:v>
                </c:pt>
                <c:pt idx="12">
                  <c:v>40</c:v>
                </c:pt>
              </c:numCache>
            </c:numRef>
          </c:xVal>
          <c:yVal>
            <c:numRef>
              <c:f>'65 - Gravette 10-25 270325'!$C$39:$Q$39</c:f>
              <c:numCache>
                <c:formatCode>0.0</c:formatCode>
                <c:ptCount val="15"/>
                <c:pt idx="0">
                  <c:v>1.4666666666666666</c:v>
                </c:pt>
                <c:pt idx="1">
                  <c:v>1.7444444444444445</c:v>
                </c:pt>
                <c:pt idx="2">
                  <c:v>3.4666666666666668</c:v>
                </c:pt>
                <c:pt idx="3">
                  <c:v>3.9777777777777774</c:v>
                </c:pt>
                <c:pt idx="4">
                  <c:v>4.1888888888888882</c:v>
                </c:pt>
                <c:pt idx="5">
                  <c:v>4.9333333333333336</c:v>
                </c:pt>
                <c:pt idx="6">
                  <c:v>10.244444444444445</c:v>
                </c:pt>
                <c:pt idx="7">
                  <c:v>18.777777777777779</c:v>
                </c:pt>
                <c:pt idx="8">
                  <c:v>31.533333333333335</c:v>
                </c:pt>
                <c:pt idx="9">
                  <c:v>57.011111111111113</c:v>
                </c:pt>
                <c:pt idx="10">
                  <c:v>85.6111111111111</c:v>
                </c:pt>
                <c:pt idx="11">
                  <c:v>98.288888888888877</c:v>
                </c:pt>
                <c:pt idx="12">
                  <c:v>100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72-4E75-BEC3-D74E7EAECD1C}"/>
            </c:ext>
          </c:extLst>
        </c:ser>
        <c:ser>
          <c:idx val="5"/>
          <c:order val="5"/>
          <c:tx>
            <c:strRef>
              <c:f>'65 - Gravette 10-25 270325'!$X$38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'65 - Gravette 10-25 270325'!$C$36:$Q$36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0.5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  <c:pt idx="6">
                  <c:v>12.5</c:v>
                </c:pt>
                <c:pt idx="7">
                  <c:v>14</c:v>
                </c:pt>
                <c:pt idx="8">
                  <c:v>16</c:v>
                </c:pt>
                <c:pt idx="9">
                  <c:v>20</c:v>
                </c:pt>
                <c:pt idx="10">
                  <c:v>25</c:v>
                </c:pt>
                <c:pt idx="11">
                  <c:v>31.5</c:v>
                </c:pt>
                <c:pt idx="12">
                  <c:v>40</c:v>
                </c:pt>
              </c:numCache>
            </c:numRef>
          </c:xVal>
          <c:yVal>
            <c:numRef>
              <c:f>'65 - Gravette 10-25 270325'!$C$38:$Q$38</c:f>
              <c:numCache>
                <c:formatCode>0</c:formatCode>
                <c:ptCount val="15"/>
                <c:pt idx="0" formatCode="0.0">
                  <c:v>2.7383535385026541</c:v>
                </c:pt>
                <c:pt idx="1">
                  <c:v>3.1010128274527538</c:v>
                </c:pt>
                <c:pt idx="2">
                  <c:v>6.9866986267488471</c:v>
                </c:pt>
                <c:pt idx="3">
                  <c:v>7.901253684986135</c:v>
                </c:pt>
                <c:pt idx="4">
                  <c:v>8.2597670019145184</c:v>
                </c:pt>
                <c:pt idx="5">
                  <c:v>9.5052414415524833</c:v>
                </c:pt>
                <c:pt idx="6">
                  <c:v>17.21259495428404</c:v>
                </c:pt>
                <c:pt idx="7">
                  <c:v>25.79916746888911</c:v>
                </c:pt>
                <c:pt idx="8">
                  <c:v>38.842627502403303</c:v>
                </c:pt>
                <c:pt idx="9">
                  <c:v>65.503167243821807</c:v>
                </c:pt>
                <c:pt idx="10">
                  <c:v>91.675686929839983</c:v>
                </c:pt>
                <c:pt idx="11">
                  <c:v>99.277978678094641</c:v>
                </c:pt>
                <c:pt idx="12">
                  <c:v>100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72-4E75-BEC3-D74E7EAECD1C}"/>
            </c:ext>
          </c:extLst>
        </c:ser>
        <c:ser>
          <c:idx val="6"/>
          <c:order val="6"/>
          <c:tx>
            <c:strRef>
              <c:f>'65 - Gravette 10-25 270325'!$X$38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'65 - Gravette 10-25 270325'!$C$36:$Q$36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0.5</c:v>
                </c:pt>
                <c:pt idx="3">
                  <c:v>5</c:v>
                </c:pt>
                <c:pt idx="4">
                  <c:v>8</c:v>
                </c:pt>
                <c:pt idx="5">
                  <c:v>10</c:v>
                </c:pt>
                <c:pt idx="6">
                  <c:v>12.5</c:v>
                </c:pt>
                <c:pt idx="7">
                  <c:v>14</c:v>
                </c:pt>
                <c:pt idx="8">
                  <c:v>16</c:v>
                </c:pt>
                <c:pt idx="9">
                  <c:v>20</c:v>
                </c:pt>
                <c:pt idx="10">
                  <c:v>25</c:v>
                </c:pt>
                <c:pt idx="11">
                  <c:v>31.5</c:v>
                </c:pt>
                <c:pt idx="12">
                  <c:v>40</c:v>
                </c:pt>
              </c:numCache>
            </c:numRef>
          </c:xVal>
          <c:yVal>
            <c:numRef>
              <c:f>'65 - Gravette 10-25 270325'!$C$40:$Q$40</c:f>
              <c:numCache>
                <c:formatCode>0.0</c:formatCode>
                <c:ptCount val="15"/>
                <c:pt idx="0">
                  <c:v>0.19497979483067884</c:v>
                </c:pt>
                <c:pt idx="1">
                  <c:v>0.38787606143613518</c:v>
                </c:pt>
                <c:pt idx="2">
                  <c:v>-5.3365293415513548E-2</c:v>
                </c:pt>
                <c:pt idx="3">
                  <c:v>5.4301870569419819E-2</c:v>
                </c:pt>
                <c:pt idx="4">
                  <c:v>0.11801077586325714</c:v>
                </c:pt>
                <c:pt idx="5">
                  <c:v>0.36142522511418385</c:v>
                </c:pt>
                <c:pt idx="6">
                  <c:v>3.2762939346048521</c:v>
                </c:pt>
                <c:pt idx="7">
                  <c:v>11.756388086666446</c:v>
                </c:pt>
                <c:pt idx="8">
                  <c:v>24.22403916426337</c:v>
                </c:pt>
                <c:pt idx="9">
                  <c:v>48.519054978400419</c:v>
                </c:pt>
                <c:pt idx="10">
                  <c:v>79.546535292382217</c:v>
                </c:pt>
                <c:pt idx="11">
                  <c:v>97.299799099683113</c:v>
                </c:pt>
                <c:pt idx="12">
                  <c:v>100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872-4E75-BEC3-D74E7EAEC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1.0000000000000002E-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459083869578539E-2"/>
          <c:y val="3.9639639639639637E-2"/>
          <c:w val="0.91576132270311006"/>
          <c:h val="0.873391628357408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'64 - GDNT2 M 0-31,5 270624'!$Y$26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'64 - GDNT2 M 0-31,5 270624'!$C$24:$Q$24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'64 - GDNT2 M 0-31,5 270624'!$C$26:$Q$26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95-4471-B247-15E78AA45B52}"/>
            </c:ext>
          </c:extLst>
        </c:ser>
        <c:ser>
          <c:idx val="1"/>
          <c:order val="1"/>
          <c:tx>
            <c:strRef>
              <c:f>'64 - GDNT2 M 0-31,5 270624'!$Y$27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'64 - GDNT2 M 0-31,5 270624'!$C$24:$Q$24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'64 - GDNT2 M 0-31,5 270624'!$C$27:$Q$27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95-4471-B247-15E78AA45B52}"/>
            </c:ext>
          </c:extLst>
        </c:ser>
        <c:ser>
          <c:idx val="2"/>
          <c:order val="2"/>
          <c:tx>
            <c:strRef>
              <c:f>'64 - GDNT2 M 0-31,5 270624'!$A$26:$B$26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'64 - GDNT2 M 0-31,5 270624'!$C$24:$Q$24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'64 - GDNT2 M 0-31,5 270624'!$C$26:$Q$26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95-4471-B247-15E78AA45B52}"/>
            </c:ext>
          </c:extLst>
        </c:ser>
        <c:ser>
          <c:idx val="3"/>
          <c:order val="3"/>
          <c:tx>
            <c:strRef>
              <c:f>'64 - GDNT2 M 0-31,5 270624'!$A$28:$B$28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'64 - GDNT2 M 0-31,5 270624'!$C$24:$Q$24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'64 - GDNT2 M 0-31,5 270624'!$C$28:$Q$28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95-4471-B247-15E78AA45B52}"/>
            </c:ext>
          </c:extLst>
        </c:ser>
        <c:ser>
          <c:idx val="4"/>
          <c:order val="4"/>
          <c:tx>
            <c:strRef>
              <c:f>'64 - GDNT2 M 0-31,5 270624'!$A$37:$B$37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'64 - GDNT2 M 0-31,5 270624'!$C$34:$Q$34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'64 - GDNT2 M 0-31,5 270624'!$C$37:$Q$37</c:f>
              <c:numCache>
                <c:formatCode>0.0</c:formatCode>
                <c:ptCount val="15"/>
                <c:pt idx="0">
                  <c:v>3.7000000000000006</c:v>
                </c:pt>
                <c:pt idx="1">
                  <c:v>4.1466666666666665</c:v>
                </c:pt>
                <c:pt idx="2">
                  <c:v>6.1533333333333324</c:v>
                </c:pt>
                <c:pt idx="3">
                  <c:v>10.840000000000002</c:v>
                </c:pt>
                <c:pt idx="4">
                  <c:v>14.826666666666666</c:v>
                </c:pt>
                <c:pt idx="5">
                  <c:v>20.86</c:v>
                </c:pt>
                <c:pt idx="6">
                  <c:v>30.713333333333335</c:v>
                </c:pt>
                <c:pt idx="7">
                  <c:v>48.946666666666673</c:v>
                </c:pt>
                <c:pt idx="8">
                  <c:v>71.953333333333347</c:v>
                </c:pt>
                <c:pt idx="9">
                  <c:v>82.533333333333331</c:v>
                </c:pt>
                <c:pt idx="10">
                  <c:v>98.326666666666668</c:v>
                </c:pt>
                <c:pt idx="11" formatCode="General">
                  <c:v>100</c:v>
                </c:pt>
                <c:pt idx="12" formatCode="General">
                  <c:v>#N/A</c:v>
                </c:pt>
                <c:pt idx="13" formatCode="General">
                  <c:v>#N/A</c:v>
                </c:pt>
                <c:pt idx="14" formatCode="General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95-4471-B247-15E78AA45B52}"/>
            </c:ext>
          </c:extLst>
        </c:ser>
        <c:ser>
          <c:idx val="5"/>
          <c:order val="5"/>
          <c:tx>
            <c:strRef>
              <c:f>'64 - GDNT2 M 0-31,5 270624'!$Y$36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'64 - GDNT2 M 0-31,5 270624'!$C$34:$Q$34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'64 - GDNT2 M 0-31,5 270624'!$C$36:$Q$36</c:f>
              <c:numCache>
                <c:formatCode>0</c:formatCode>
                <c:ptCount val="15"/>
                <c:pt idx="0" formatCode="0.0">
                  <c:v>4.845643923738959</c:v>
                </c:pt>
                <c:pt idx="1">
                  <c:v>5.4550075826289213</c:v>
                </c:pt>
                <c:pt idx="2">
                  <c:v>7.9541681265281365</c:v>
                </c:pt>
                <c:pt idx="3">
                  <c:v>13.423342933929931</c:v>
                </c:pt>
                <c:pt idx="4">
                  <c:v>18.390330845703808</c:v>
                </c:pt>
                <c:pt idx="5">
                  <c:v>25.554173820508037</c:v>
                </c:pt>
                <c:pt idx="6">
                  <c:v>36.822252943994734</c:v>
                </c:pt>
                <c:pt idx="7">
                  <c:v>55.990988510399788</c:v>
                </c:pt>
                <c:pt idx="8">
                  <c:v>80.26490909648841</c:v>
                </c:pt>
                <c:pt idx="9">
                  <c:v>88.641851000921605</c:v>
                </c:pt>
                <c:pt idx="10">
                  <c:v>99.168468871689299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95-4471-B247-15E78AA45B52}"/>
            </c:ext>
          </c:extLst>
        </c:ser>
        <c:ser>
          <c:idx val="6"/>
          <c:order val="6"/>
          <c:tx>
            <c:strRef>
              <c:f>'64 - GDNT2 M 0-31,5 270624'!$Y$36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'64 - GDNT2 M 0-31,5 270624'!$C$34:$Q$34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'64 - GDNT2 M 0-31,5 270624'!$C$38:$Q$38</c:f>
              <c:numCache>
                <c:formatCode>0</c:formatCode>
                <c:ptCount val="15"/>
                <c:pt idx="0" formatCode="0.0">
                  <c:v>2.5543560762610422</c:v>
                </c:pt>
                <c:pt idx="1">
                  <c:v>2.8383257507044117</c:v>
                </c:pt>
                <c:pt idx="2">
                  <c:v>4.3524985401385283</c:v>
                </c:pt>
                <c:pt idx="3">
                  <c:v>8.2566570660700727</c:v>
                </c:pt>
                <c:pt idx="4">
                  <c:v>11.263002487629524</c:v>
                </c:pt>
                <c:pt idx="5">
                  <c:v>16.165826179491962</c:v>
                </c:pt>
                <c:pt idx="6">
                  <c:v>24.604413722671932</c:v>
                </c:pt>
                <c:pt idx="7">
                  <c:v>41.902344822933557</c:v>
                </c:pt>
                <c:pt idx="8">
                  <c:v>63.641757570178285</c:v>
                </c:pt>
                <c:pt idx="9">
                  <c:v>76.424815665745058</c:v>
                </c:pt>
                <c:pt idx="10">
                  <c:v>97.484864461644037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A95-4471-B247-15E78AA45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228731836774023E-2"/>
          <c:y val="3.9639639639639637E-2"/>
          <c:w val="0.9119916851327954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'63 - GD1-sol M 0-80 270624'!$X$27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'63 - GD1-sol M 0-80 270624'!$C$24:$Q$24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'63 - GD1-sol M 0-80 270624'!$C$28:$Q$28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C3-457F-9B8C-153A0DDDA659}"/>
            </c:ext>
          </c:extLst>
        </c:ser>
        <c:ser>
          <c:idx val="1"/>
          <c:order val="1"/>
          <c:tx>
            <c:strRef>
              <c:f>'63 - GD1-sol M 0-80 270624'!$X$27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'63 - GD1-sol M 0-80 270624'!$C$24:$Q$24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'63 - GD1-sol M 0-80 270624'!$C$29:$Q$29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C3-457F-9B8C-153A0DDDA659}"/>
            </c:ext>
          </c:extLst>
        </c:ser>
        <c:ser>
          <c:idx val="2"/>
          <c:order val="2"/>
          <c:tx>
            <c:strRef>
              <c:f>'63 - GD1-sol M 0-80 270624'!$A$27:$B$27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'63 - GD1-sol M 0-80 270624'!$C$24:$Q$24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'63 - GD1-sol M 0-80 270624'!$C$27:$Q$27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C3-457F-9B8C-153A0DDDA659}"/>
            </c:ext>
          </c:extLst>
        </c:ser>
        <c:ser>
          <c:idx val="3"/>
          <c:order val="3"/>
          <c:tx>
            <c:strRef>
              <c:f>'63 - GD1-sol M 0-80 270624'!$A$30:$B$30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'63 - GD1-sol M 0-80 270624'!$C$24:$Q$24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'63 - GD1-sol M 0-80 270624'!$C$30:$Q$30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C3-457F-9B8C-153A0DDDA659}"/>
            </c:ext>
          </c:extLst>
        </c:ser>
        <c:ser>
          <c:idx val="4"/>
          <c:order val="4"/>
          <c:tx>
            <c:strRef>
              <c:f>'63 - GD1-sol M 0-80 270624'!$A$39:$B$39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'63 - GD1-sol M 0-80 270624'!$C$36:$Q$36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'63 - GD1-sol M 0-80 270624'!$C$39:$Q$39</c:f>
              <c:numCache>
                <c:formatCode>0.0</c:formatCode>
                <c:ptCount val="15"/>
                <c:pt idx="0">
                  <c:v>3.7769230769230768</c:v>
                </c:pt>
                <c:pt idx="1">
                  <c:v>5.5769230769230766</c:v>
                </c:pt>
                <c:pt idx="2">
                  <c:v>10.323076923076922</c:v>
                </c:pt>
                <c:pt idx="3">
                  <c:v>13.953846153846156</c:v>
                </c:pt>
                <c:pt idx="4">
                  <c:v>19.069230769230771</c:v>
                </c:pt>
                <c:pt idx="5">
                  <c:v>30.592307692307692</c:v>
                </c:pt>
                <c:pt idx="6">
                  <c:v>46.3</c:v>
                </c:pt>
                <c:pt idx="7">
                  <c:v>61.153846153846153</c:v>
                </c:pt>
                <c:pt idx="8">
                  <c:v>69.784615384615392</c:v>
                </c:pt>
                <c:pt idx="9">
                  <c:v>75.269230769230774</c:v>
                </c:pt>
                <c:pt idx="10">
                  <c:v>80.546153846153842</c:v>
                </c:pt>
                <c:pt idx="11">
                  <c:v>86.192307692307679</c:v>
                </c:pt>
                <c:pt idx="12">
                  <c:v>93.453846153846158</c:v>
                </c:pt>
                <c:pt idx="13">
                  <c:v>99.107692307692304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C3-457F-9B8C-153A0DDDA659}"/>
            </c:ext>
          </c:extLst>
        </c:ser>
        <c:ser>
          <c:idx val="5"/>
          <c:order val="5"/>
          <c:tx>
            <c:strRef>
              <c:f>'63 - GD1-sol M 0-80 270624'!$X$38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'63 - GD1-sol M 0-80 270624'!$C$36:$Q$36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'63 - GD1-sol M 0-80 270624'!$C$38:$Q$38</c:f>
              <c:numCache>
                <c:formatCode>0</c:formatCode>
                <c:ptCount val="15"/>
                <c:pt idx="0" formatCode="0.0">
                  <c:v>5.5128440066773603</c:v>
                </c:pt>
                <c:pt idx="1">
                  <c:v>7.9683976515371642</c:v>
                </c:pt>
                <c:pt idx="2">
                  <c:v>14.642712880850716</c:v>
                </c:pt>
                <c:pt idx="3">
                  <c:v>20.056615202737191</c:v>
                </c:pt>
                <c:pt idx="4">
                  <c:v>26.571901233976241</c:v>
                </c:pt>
                <c:pt idx="5">
                  <c:v>40.861276616031745</c:v>
                </c:pt>
                <c:pt idx="6">
                  <c:v>58.718798754307954</c:v>
                </c:pt>
                <c:pt idx="7">
                  <c:v>72.169296404778635</c:v>
                </c:pt>
                <c:pt idx="8">
                  <c:v>77.660416625905555</c:v>
                </c:pt>
                <c:pt idx="9">
                  <c:v>81.858241628423841</c:v>
                </c:pt>
                <c:pt idx="10">
                  <c:v>86.438993645218119</c:v>
                </c:pt>
                <c:pt idx="11">
                  <c:v>91.186956270844206</c:v>
                </c:pt>
                <c:pt idx="12">
                  <c:v>96.713693169290678</c:v>
                </c:pt>
                <c:pt idx="13">
                  <c:v>101.38384902968596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1C3-457F-9B8C-153A0DDDA659}"/>
            </c:ext>
          </c:extLst>
        </c:ser>
        <c:ser>
          <c:idx val="6"/>
          <c:order val="6"/>
          <c:tx>
            <c:strRef>
              <c:f>'63 - GD1-sol M 0-80 270624'!$X$38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'63 - GD1-sol M 0-80 270624'!$C$36:$Q$36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'63 - GD1-sol M 0-80 270624'!$C$40:$Q$40</c:f>
              <c:numCache>
                <c:formatCode>0.0</c:formatCode>
                <c:ptCount val="15"/>
                <c:pt idx="0">
                  <c:v>2.0410021471687934</c:v>
                </c:pt>
                <c:pt idx="1">
                  <c:v>3.1854485023089891</c:v>
                </c:pt>
                <c:pt idx="2">
                  <c:v>6.0034409653031284</c:v>
                </c:pt>
                <c:pt idx="3">
                  <c:v>7.8510771049551202</c:v>
                </c:pt>
                <c:pt idx="4">
                  <c:v>11.566560304485302</c:v>
                </c:pt>
                <c:pt idx="5">
                  <c:v>20.323338768583643</c:v>
                </c:pt>
                <c:pt idx="6">
                  <c:v>33.88120124569204</c:v>
                </c:pt>
                <c:pt idx="7">
                  <c:v>50.138395902913672</c:v>
                </c:pt>
                <c:pt idx="8">
                  <c:v>61.90881414332523</c:v>
                </c:pt>
                <c:pt idx="9">
                  <c:v>68.680219910037707</c:v>
                </c:pt>
                <c:pt idx="10">
                  <c:v>74.653314047089566</c:v>
                </c:pt>
                <c:pt idx="11">
                  <c:v>81.197659113771152</c:v>
                </c:pt>
                <c:pt idx="12">
                  <c:v>90.193999138401637</c:v>
                </c:pt>
                <c:pt idx="13">
                  <c:v>96.831535585698646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1C3-457F-9B8C-153A0DDDA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'62 - GD1-sol M 0-80 011223'!$X$27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'62 - GD1-sol M 0-80 011223'!$C$24:$Q$24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'62 - GD1-sol M 0-80 011223'!$C$28:$Q$28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E2-404B-A3BB-CFC4F6F12DA5}"/>
            </c:ext>
          </c:extLst>
        </c:ser>
        <c:ser>
          <c:idx val="1"/>
          <c:order val="1"/>
          <c:tx>
            <c:strRef>
              <c:f>'62 - GD1-sol M 0-80 011223'!$X$27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'62 - GD1-sol M 0-80 011223'!$C$24:$Q$24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'62 - GD1-sol M 0-80 011223'!$C$29:$Q$29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E2-404B-A3BB-CFC4F6F12DA5}"/>
            </c:ext>
          </c:extLst>
        </c:ser>
        <c:ser>
          <c:idx val="2"/>
          <c:order val="2"/>
          <c:tx>
            <c:strRef>
              <c:f>'62 - GD1-sol M 0-80 011223'!$A$27:$B$27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'62 - GD1-sol M 0-80 011223'!$C$24:$Q$24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'62 - GD1-sol M 0-80 011223'!$C$27:$Q$27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E2-404B-A3BB-CFC4F6F12DA5}"/>
            </c:ext>
          </c:extLst>
        </c:ser>
        <c:ser>
          <c:idx val="3"/>
          <c:order val="3"/>
          <c:tx>
            <c:strRef>
              <c:f>'62 - GD1-sol M 0-80 011223'!$A$30:$B$30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'62 - GD1-sol M 0-80 011223'!$C$24:$Q$24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'62 - GD1-sol M 0-80 011223'!$C$30:$Q$30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E2-404B-A3BB-CFC4F6F12DA5}"/>
            </c:ext>
          </c:extLst>
        </c:ser>
        <c:ser>
          <c:idx val="4"/>
          <c:order val="4"/>
          <c:tx>
            <c:strRef>
              <c:f>'62 - GD1-sol M 0-80 011223'!$A$39:$B$39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'62 - GD1-sol M 0-80 011223'!$C$36:$Q$36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'62 - GD1-sol M 0-80 011223'!$C$39:$Q$39</c:f>
              <c:numCache>
                <c:formatCode>0.0</c:formatCode>
                <c:ptCount val="15"/>
                <c:pt idx="0">
                  <c:v>3.2166666666666663</c:v>
                </c:pt>
                <c:pt idx="1">
                  <c:v>4.4749999999999996</c:v>
                </c:pt>
                <c:pt idx="2">
                  <c:v>7.825000000000002</c:v>
                </c:pt>
                <c:pt idx="3">
                  <c:v>10.083333333333334</c:v>
                </c:pt>
                <c:pt idx="4">
                  <c:v>12.991666666666665</c:v>
                </c:pt>
                <c:pt idx="5">
                  <c:v>19.674999999999997</c:v>
                </c:pt>
                <c:pt idx="6">
                  <c:v>30.766666666666666</c:v>
                </c:pt>
                <c:pt idx="7">
                  <c:v>47.366666666666667</c:v>
                </c:pt>
                <c:pt idx="8">
                  <c:v>54.074999999999996</c:v>
                </c:pt>
                <c:pt idx="9">
                  <c:v>60.816666666666663</c:v>
                </c:pt>
                <c:pt idx="10">
                  <c:v>69.383333333333326</c:v>
                </c:pt>
                <c:pt idx="11">
                  <c:v>76.566666666666663</c:v>
                </c:pt>
                <c:pt idx="12">
                  <c:v>84.341666666666683</c:v>
                </c:pt>
                <c:pt idx="13">
                  <c:v>93.266666666666666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E2-404B-A3BB-CFC4F6F12DA5}"/>
            </c:ext>
          </c:extLst>
        </c:ser>
        <c:ser>
          <c:idx val="5"/>
          <c:order val="5"/>
          <c:tx>
            <c:strRef>
              <c:f>'62 - GD1-sol M 0-80 011223'!$X$38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'62 - GD1-sol M 0-80 011223'!$C$36:$Q$36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'62 - GD1-sol M 0-80 011223'!$C$38:$Q$38</c:f>
              <c:numCache>
                <c:formatCode>0</c:formatCode>
                <c:ptCount val="15"/>
                <c:pt idx="0" formatCode="0.0">
                  <c:v>4.422515732552184</c:v>
                </c:pt>
                <c:pt idx="1">
                  <c:v>6.0794372066241804</c:v>
                </c:pt>
                <c:pt idx="2">
                  <c:v>10.511310519010305</c:v>
                </c:pt>
                <c:pt idx="3">
                  <c:v>13.520609496844543</c:v>
                </c:pt>
                <c:pt idx="4">
                  <c:v>17.430473559153416</c:v>
                </c:pt>
                <c:pt idx="5">
                  <c:v>26.641258982017934</c:v>
                </c:pt>
                <c:pt idx="6">
                  <c:v>39.899109666845504</c:v>
                </c:pt>
                <c:pt idx="7">
                  <c:v>54.597309582044026</c:v>
                </c:pt>
                <c:pt idx="8">
                  <c:v>61.208094484991705</c:v>
                </c:pt>
                <c:pt idx="9">
                  <c:v>67.658182923825578</c:v>
                </c:pt>
                <c:pt idx="10">
                  <c:v>76.626832247197498</c:v>
                </c:pt>
                <c:pt idx="11">
                  <c:v>85.035414919489924</c:v>
                </c:pt>
                <c:pt idx="12">
                  <c:v>91.55285950026456</c:v>
                </c:pt>
                <c:pt idx="13">
                  <c:v>95.607226364040287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6E2-404B-A3BB-CFC4F6F12DA5}"/>
            </c:ext>
          </c:extLst>
        </c:ser>
        <c:ser>
          <c:idx val="6"/>
          <c:order val="6"/>
          <c:tx>
            <c:strRef>
              <c:f>'62 - GD1-sol M 0-80 011223'!$X$38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'62 - GD1-sol M 0-80 011223'!$C$36:$Q$36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'62 - GD1-sol M 0-80 011223'!$C$40:$Q$40</c:f>
              <c:numCache>
                <c:formatCode>0.0</c:formatCode>
                <c:ptCount val="15"/>
                <c:pt idx="0">
                  <c:v>2.0108176007811487</c:v>
                </c:pt>
                <c:pt idx="1">
                  <c:v>2.8705627933758189</c:v>
                </c:pt>
                <c:pt idx="2">
                  <c:v>5.1386894809896981</c:v>
                </c:pt>
                <c:pt idx="3">
                  <c:v>6.6460571698221251</c:v>
                </c:pt>
                <c:pt idx="4">
                  <c:v>8.5528597741799146</c:v>
                </c:pt>
                <c:pt idx="5">
                  <c:v>12.70874101798206</c:v>
                </c:pt>
                <c:pt idx="6">
                  <c:v>21.634223666487824</c:v>
                </c:pt>
                <c:pt idx="7">
                  <c:v>40.136023751289308</c:v>
                </c:pt>
                <c:pt idx="8">
                  <c:v>46.941905515008287</c:v>
                </c:pt>
                <c:pt idx="9">
                  <c:v>53.975150409507748</c:v>
                </c:pt>
                <c:pt idx="10">
                  <c:v>62.139834419469146</c:v>
                </c:pt>
                <c:pt idx="11">
                  <c:v>68.097918413843402</c:v>
                </c:pt>
                <c:pt idx="12">
                  <c:v>77.130473833068805</c:v>
                </c:pt>
                <c:pt idx="13">
                  <c:v>90.926106969293045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6E2-404B-A3BB-CFC4F6F1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'61 - GDNT2 M 0-31,5 151123'!$Y$26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'61 - GDNT2 M 0-31,5 151123'!$C$24:$Q$24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'61 - GDNT2 M 0-31,5 151123'!$C$26:$Q$26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4E-452C-9002-164778532904}"/>
            </c:ext>
          </c:extLst>
        </c:ser>
        <c:ser>
          <c:idx val="1"/>
          <c:order val="1"/>
          <c:tx>
            <c:strRef>
              <c:f>'61 - GDNT2 M 0-31,5 151123'!$Y$27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'61 - GDNT2 M 0-31,5 151123'!$C$24:$Q$24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'61 - GDNT2 M 0-31,5 151123'!$C$27:$Q$27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4E-452C-9002-164778532904}"/>
            </c:ext>
          </c:extLst>
        </c:ser>
        <c:ser>
          <c:idx val="2"/>
          <c:order val="2"/>
          <c:tx>
            <c:strRef>
              <c:f>'61 - GDNT2 M 0-31,5 151123'!$A$26:$B$26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'61 - GDNT2 M 0-31,5 151123'!$C$24:$Q$24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'61 - GDNT2 M 0-31,5 151123'!$C$26:$Q$26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4E-452C-9002-164778532904}"/>
            </c:ext>
          </c:extLst>
        </c:ser>
        <c:ser>
          <c:idx val="3"/>
          <c:order val="3"/>
          <c:tx>
            <c:strRef>
              <c:f>'61 - GDNT2 M 0-31,5 151123'!$A$28:$B$28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'61 - GDNT2 M 0-31,5 151123'!$C$24:$Q$24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'61 - GDNT2 M 0-31,5 151123'!$C$28:$Q$28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4E-452C-9002-164778532904}"/>
            </c:ext>
          </c:extLst>
        </c:ser>
        <c:ser>
          <c:idx val="4"/>
          <c:order val="4"/>
          <c:tx>
            <c:strRef>
              <c:f>'61 - GDNT2 M 0-31,5 151123'!$A$37:$B$37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'61 - GDNT2 M 0-31,5 151123'!$C$34:$Q$34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'61 - GDNT2 M 0-31,5 151123'!$C$37:$Q$37</c:f>
              <c:numCache>
                <c:formatCode>0.0</c:formatCode>
                <c:ptCount val="15"/>
                <c:pt idx="0">
                  <c:v>4.6071428571428568</c:v>
                </c:pt>
                <c:pt idx="1">
                  <c:v>4.8499999999999996</c:v>
                </c:pt>
                <c:pt idx="2">
                  <c:v>6.7214285714285724</c:v>
                </c:pt>
                <c:pt idx="3">
                  <c:v>11.457142857142857</c:v>
                </c:pt>
                <c:pt idx="4">
                  <c:v>15.842857142857145</c:v>
                </c:pt>
                <c:pt idx="5">
                  <c:v>23.13571428571429</c:v>
                </c:pt>
                <c:pt idx="6">
                  <c:v>34.25714285714286</c:v>
                </c:pt>
                <c:pt idx="7">
                  <c:v>53.01428571428572</c:v>
                </c:pt>
                <c:pt idx="8">
                  <c:v>73.242857142857147</c:v>
                </c:pt>
                <c:pt idx="9">
                  <c:v>82.378571428571448</c:v>
                </c:pt>
                <c:pt idx="10">
                  <c:v>98.1</c:v>
                </c:pt>
                <c:pt idx="11" formatCode="General">
                  <c:v>100</c:v>
                </c:pt>
                <c:pt idx="12" formatCode="General">
                  <c:v>#N/A</c:v>
                </c:pt>
                <c:pt idx="13" formatCode="General">
                  <c:v>#N/A</c:v>
                </c:pt>
                <c:pt idx="14" formatCode="General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4E-452C-9002-164778532904}"/>
            </c:ext>
          </c:extLst>
        </c:ser>
        <c:ser>
          <c:idx val="5"/>
          <c:order val="5"/>
          <c:tx>
            <c:strRef>
              <c:f>'61 - GDNT2 M 0-31,5 151123'!$Y$36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'61 - GDNT2 M 0-31,5 151123'!$C$34:$Q$34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'61 - GDNT2 M 0-31,5 151123'!$C$36:$Q$36</c:f>
              <c:numCache>
                <c:formatCode>0</c:formatCode>
                <c:ptCount val="15"/>
                <c:pt idx="0" formatCode="0.0">
                  <c:v>6.0268397080063254</c:v>
                </c:pt>
                <c:pt idx="1">
                  <c:v>6.2716306320019157</c:v>
                </c:pt>
                <c:pt idx="2">
                  <c:v>8.5209868581957799</c:v>
                </c:pt>
                <c:pt idx="3">
                  <c:v>14.6929529617329</c:v>
                </c:pt>
                <c:pt idx="4">
                  <c:v>20.050712173159845</c:v>
                </c:pt>
                <c:pt idx="5">
                  <c:v>28.845356758788185</c:v>
                </c:pt>
                <c:pt idx="6">
                  <c:v>42.001668573507168</c:v>
                </c:pt>
                <c:pt idx="7">
                  <c:v>62.173252677004527</c:v>
                </c:pt>
                <c:pt idx="8">
                  <c:v>79.525601040161959</c:v>
                </c:pt>
                <c:pt idx="9">
                  <c:v>88.2358849395536</c:v>
                </c:pt>
                <c:pt idx="10">
                  <c:v>99.211565078201417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4E-452C-9002-164778532904}"/>
            </c:ext>
          </c:extLst>
        </c:ser>
        <c:ser>
          <c:idx val="6"/>
          <c:order val="6"/>
          <c:tx>
            <c:strRef>
              <c:f>'61 - GDNT2 M 0-31,5 151123'!$Y$36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'61 - GDNT2 M 0-31,5 151123'!$C$34:$Q$34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'61 - GDNT2 M 0-31,5 151123'!$C$38:$Q$38</c:f>
              <c:numCache>
                <c:formatCode>0</c:formatCode>
                <c:ptCount val="15"/>
                <c:pt idx="0" formatCode="0.0">
                  <c:v>3.1874460062793881</c:v>
                </c:pt>
                <c:pt idx="1">
                  <c:v>3.4283693679980836</c:v>
                </c:pt>
                <c:pt idx="2">
                  <c:v>4.9218702846613649</c:v>
                </c:pt>
                <c:pt idx="3">
                  <c:v>8.221332752552815</c:v>
                </c:pt>
                <c:pt idx="4">
                  <c:v>11.635002112554446</c:v>
                </c:pt>
                <c:pt idx="5">
                  <c:v>17.426071812640394</c:v>
                </c:pt>
                <c:pt idx="6">
                  <c:v>26.512617140778552</c:v>
                </c:pt>
                <c:pt idx="7">
                  <c:v>43.855318751566912</c:v>
                </c:pt>
                <c:pt idx="8">
                  <c:v>66.960113245552336</c:v>
                </c:pt>
                <c:pt idx="9">
                  <c:v>76.521257917589296</c:v>
                </c:pt>
                <c:pt idx="10">
                  <c:v>96.988434921798572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4E-452C-9002-164778532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'60 - GDNT2 M 0-31,5 200623'!$Y$26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'60 - GDNT2 M 0-31,5 200623'!$C$24:$Q$24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'60 - GDNT2 M 0-31,5 200623'!$C$26:$Q$26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E3-4832-A03B-0D55262B3011}"/>
            </c:ext>
          </c:extLst>
        </c:ser>
        <c:ser>
          <c:idx val="1"/>
          <c:order val="1"/>
          <c:tx>
            <c:strRef>
              <c:f>'60 - GDNT2 M 0-31,5 200623'!$Y$27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'60 - GDNT2 M 0-31,5 200623'!$C$24:$Q$24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'60 - GDNT2 M 0-31,5 200623'!$C$27:$Q$27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E3-4832-A03B-0D55262B3011}"/>
            </c:ext>
          </c:extLst>
        </c:ser>
        <c:ser>
          <c:idx val="2"/>
          <c:order val="2"/>
          <c:tx>
            <c:strRef>
              <c:f>'60 - GDNT2 M 0-31,5 200623'!$A$26:$B$26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'60 - GDNT2 M 0-31,5 200623'!$C$24:$Q$24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'60 - GDNT2 M 0-31,5 200623'!$C$26:$Q$26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E3-4832-A03B-0D55262B3011}"/>
            </c:ext>
          </c:extLst>
        </c:ser>
        <c:ser>
          <c:idx val="3"/>
          <c:order val="3"/>
          <c:tx>
            <c:strRef>
              <c:f>'60 - GDNT2 M 0-31,5 200623'!$A$28:$B$28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'60 - GDNT2 M 0-31,5 200623'!$C$24:$Q$24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'60 - GDNT2 M 0-31,5 200623'!$C$28:$Q$28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E3-4832-A03B-0D55262B3011}"/>
            </c:ext>
          </c:extLst>
        </c:ser>
        <c:ser>
          <c:idx val="4"/>
          <c:order val="4"/>
          <c:tx>
            <c:strRef>
              <c:f>'60 - GDNT2 M 0-31,5 200623'!$A$37:$B$37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'60 - GDNT2 M 0-31,5 200623'!$C$34:$Q$34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'60 - GDNT2 M 0-31,5 200623'!$C$37:$Q$37</c:f>
              <c:numCache>
                <c:formatCode>0.0</c:formatCode>
                <c:ptCount val="15"/>
                <c:pt idx="0">
                  <c:v>3.4461538461538463</c:v>
                </c:pt>
                <c:pt idx="1">
                  <c:v>3.6615384615384619</c:v>
                </c:pt>
                <c:pt idx="2">
                  <c:v>5.2153846153846164</c:v>
                </c:pt>
                <c:pt idx="3">
                  <c:v>9.7000000000000011</c:v>
                </c:pt>
                <c:pt idx="4">
                  <c:v>13.100000000000001</c:v>
                </c:pt>
                <c:pt idx="5">
                  <c:v>19.099999999999998</c:v>
                </c:pt>
                <c:pt idx="6">
                  <c:v>27.807692307692314</c:v>
                </c:pt>
                <c:pt idx="7">
                  <c:v>46.146153846153844</c:v>
                </c:pt>
                <c:pt idx="8">
                  <c:v>68.546153846153857</c:v>
                </c:pt>
                <c:pt idx="9">
                  <c:v>80.638461538461542</c:v>
                </c:pt>
                <c:pt idx="10">
                  <c:v>91.300000000000011</c:v>
                </c:pt>
                <c:pt idx="11" formatCode="General">
                  <c:v>98.015384615384605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E3-4832-A03B-0D55262B3011}"/>
            </c:ext>
          </c:extLst>
        </c:ser>
        <c:ser>
          <c:idx val="5"/>
          <c:order val="5"/>
          <c:tx>
            <c:strRef>
              <c:f>'60 - GDNT2 M 0-31,5 200623'!$Y$36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'60 - GDNT2 M 0-31,5 200623'!$C$34:$Q$34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'60 - GDNT2 M 0-31,5 200623'!$C$36:$Q$36</c:f>
              <c:numCache>
                <c:formatCode>0</c:formatCode>
                <c:ptCount val="15"/>
                <c:pt idx="0" formatCode="0.0">
                  <c:v>4.7988280730475807</c:v>
                </c:pt>
                <c:pt idx="1">
                  <c:v>5.0623738350173513</c:v>
                </c:pt>
                <c:pt idx="2">
                  <c:v>7.1082482376003489</c:v>
                </c:pt>
                <c:pt idx="3">
                  <c:v>13.200372004039943</c:v>
                </c:pt>
                <c:pt idx="4">
                  <c:v>17.990466917040397</c:v>
                </c:pt>
                <c:pt idx="5">
                  <c:v>25.624193756064169</c:v>
                </c:pt>
                <c:pt idx="6">
                  <c:v>36.772534159229714</c:v>
                </c:pt>
                <c:pt idx="7">
                  <c:v>57.412532592854291</c:v>
                </c:pt>
                <c:pt idx="8">
                  <c:v>75.821006254560686</c:v>
                </c:pt>
                <c:pt idx="9">
                  <c:v>87.200373905314393</c:v>
                </c:pt>
                <c:pt idx="10">
                  <c:v>94.355476640395096</c:v>
                </c:pt>
                <c:pt idx="11">
                  <c:v>99.172165072360357</c:v>
                </c:pt>
                <c:pt idx="12">
                  <c:v>100</c:v>
                </c:pt>
                <c:pt idx="13">
                  <c:v>100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E3-4832-A03B-0D55262B3011}"/>
            </c:ext>
          </c:extLst>
        </c:ser>
        <c:ser>
          <c:idx val="6"/>
          <c:order val="6"/>
          <c:tx>
            <c:strRef>
              <c:f>'60 - GDNT2 M 0-31,5 200623'!$Y$36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'60 - GDNT2 M 0-31,5 200623'!$C$34:$Q$34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'60 - GDNT2 M 0-31,5 200623'!$C$38:$Q$38</c:f>
              <c:numCache>
                <c:formatCode>0</c:formatCode>
                <c:ptCount val="15"/>
                <c:pt idx="0" formatCode="0.0">
                  <c:v>2.0934796192601124</c:v>
                </c:pt>
                <c:pt idx="1">
                  <c:v>2.2607030880595724</c:v>
                </c:pt>
                <c:pt idx="2">
                  <c:v>3.3225209931688839</c:v>
                </c:pt>
                <c:pt idx="3">
                  <c:v>6.1996279959600589</c:v>
                </c:pt>
                <c:pt idx="4">
                  <c:v>8.2095330829596058</c:v>
                </c:pt>
                <c:pt idx="5">
                  <c:v>12.575806243935826</c:v>
                </c:pt>
                <c:pt idx="6">
                  <c:v>18.842850456154913</c:v>
                </c:pt>
                <c:pt idx="7">
                  <c:v>34.879775099453397</c:v>
                </c:pt>
                <c:pt idx="8">
                  <c:v>61.271301437747034</c:v>
                </c:pt>
                <c:pt idx="9">
                  <c:v>74.07654917160869</c:v>
                </c:pt>
                <c:pt idx="10">
                  <c:v>88.244523359604926</c:v>
                </c:pt>
                <c:pt idx="11">
                  <c:v>96.858604158408852</c:v>
                </c:pt>
                <c:pt idx="12">
                  <c:v>100</c:v>
                </c:pt>
                <c:pt idx="13">
                  <c:v>100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E3-4832-A03B-0D55262B3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'59 - GD1-sol M 0-80 200623'!$X$27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'59 - GD1-sol M 0-80 200623'!$C$24:$Q$24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'59 - GD1-sol M 0-80 200623'!$C$28:$Q$28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A8-490A-A983-7ACCC6390153}"/>
            </c:ext>
          </c:extLst>
        </c:ser>
        <c:ser>
          <c:idx val="1"/>
          <c:order val="1"/>
          <c:tx>
            <c:strRef>
              <c:f>'59 - GD1-sol M 0-80 200623'!$X$27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'59 - GD1-sol M 0-80 200623'!$C$24:$Q$24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'59 - GD1-sol M 0-80 200623'!$C$29:$Q$29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A8-490A-A983-7ACCC6390153}"/>
            </c:ext>
          </c:extLst>
        </c:ser>
        <c:ser>
          <c:idx val="2"/>
          <c:order val="2"/>
          <c:tx>
            <c:strRef>
              <c:f>'59 - GD1-sol M 0-80 200623'!$A$27:$B$27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'59 - GD1-sol M 0-80 200623'!$C$24:$Q$24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'59 - GD1-sol M 0-80 200623'!$C$27:$Q$27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A8-490A-A983-7ACCC6390153}"/>
            </c:ext>
          </c:extLst>
        </c:ser>
        <c:ser>
          <c:idx val="3"/>
          <c:order val="3"/>
          <c:tx>
            <c:strRef>
              <c:f>'59 - GD1-sol M 0-80 200623'!$A$30:$B$30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'59 - GD1-sol M 0-80 200623'!$C$24:$Q$24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'59 - GD1-sol M 0-80 200623'!$C$30:$Q$30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A8-490A-A983-7ACCC6390153}"/>
            </c:ext>
          </c:extLst>
        </c:ser>
        <c:ser>
          <c:idx val="4"/>
          <c:order val="4"/>
          <c:tx>
            <c:strRef>
              <c:f>'59 - GD1-sol M 0-80 200623'!$A$39:$B$39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'59 - GD1-sol M 0-80 200623'!$C$36:$Q$36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'59 - GD1-sol M 0-80 200623'!$C$39:$Q$39</c:f>
              <c:numCache>
                <c:formatCode>0.0</c:formatCode>
                <c:ptCount val="15"/>
                <c:pt idx="0">
                  <c:v>3.6149999999999998</c:v>
                </c:pt>
                <c:pt idx="1">
                  <c:v>5.0649999999999995</c:v>
                </c:pt>
                <c:pt idx="2">
                  <c:v>9.1649999999999991</c:v>
                </c:pt>
                <c:pt idx="3">
                  <c:v>12.354999999999997</c:v>
                </c:pt>
                <c:pt idx="4">
                  <c:v>17.774999999999999</c:v>
                </c:pt>
                <c:pt idx="5">
                  <c:v>28.984999999999996</c:v>
                </c:pt>
                <c:pt idx="6">
                  <c:v>45.144999999999996</c:v>
                </c:pt>
                <c:pt idx="7">
                  <c:v>61.65</c:v>
                </c:pt>
                <c:pt idx="8">
                  <c:v>70.385000000000019</c:v>
                </c:pt>
                <c:pt idx="9">
                  <c:v>75.08</c:v>
                </c:pt>
                <c:pt idx="10">
                  <c:v>80.49499999999999</c:v>
                </c:pt>
                <c:pt idx="11">
                  <c:v>86.419999999999987</c:v>
                </c:pt>
                <c:pt idx="12">
                  <c:v>93.504999999999995</c:v>
                </c:pt>
                <c:pt idx="13">
                  <c:v>98.434999999999988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A8-490A-A983-7ACCC6390153}"/>
            </c:ext>
          </c:extLst>
        </c:ser>
        <c:ser>
          <c:idx val="5"/>
          <c:order val="5"/>
          <c:tx>
            <c:strRef>
              <c:f>'59 - GD1-sol M 0-80 200623'!$X$38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'59 - GD1-sol M 0-80 200623'!$C$36:$Q$36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'59 - GD1-sol M 0-80 200623'!$C$38:$Q$38</c:f>
              <c:numCache>
                <c:formatCode>0</c:formatCode>
                <c:ptCount val="15"/>
                <c:pt idx="0" formatCode="0.0">
                  <c:v>4.7608413077872411</c:v>
                </c:pt>
                <c:pt idx="1">
                  <c:v>6.6300768225637743</c:v>
                </c:pt>
                <c:pt idx="2">
                  <c:v>11.921653136170367</c:v>
                </c:pt>
                <c:pt idx="3">
                  <c:v>16.091923472520378</c:v>
                </c:pt>
                <c:pt idx="4">
                  <c:v>23.053412309886184</c:v>
                </c:pt>
                <c:pt idx="5">
                  <c:v>36.395571551755253</c:v>
                </c:pt>
                <c:pt idx="6">
                  <c:v>52.687584695021954</c:v>
                </c:pt>
                <c:pt idx="7">
                  <c:v>69.725150723703365</c:v>
                </c:pt>
                <c:pt idx="8">
                  <c:v>80.074104281424241</c:v>
                </c:pt>
                <c:pt idx="9">
                  <c:v>84.230927476721178</c:v>
                </c:pt>
                <c:pt idx="10">
                  <c:v>88.737368380093045</c:v>
                </c:pt>
                <c:pt idx="11">
                  <c:v>92.724968800790947</c:v>
                </c:pt>
                <c:pt idx="12">
                  <c:v>98.537374629128351</c:v>
                </c:pt>
                <c:pt idx="13">
                  <c:v>102.09382022795958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A8-490A-A983-7ACCC6390153}"/>
            </c:ext>
          </c:extLst>
        </c:ser>
        <c:ser>
          <c:idx val="6"/>
          <c:order val="6"/>
          <c:tx>
            <c:strRef>
              <c:f>'59 - GD1-sol M 0-80 200623'!$X$38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'59 - GD1-sol M 0-80 200623'!$C$36:$Q$36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'59 - GD1-sol M 0-80 200623'!$C$40:$Q$40</c:f>
              <c:numCache>
                <c:formatCode>0.0</c:formatCode>
                <c:ptCount val="15"/>
                <c:pt idx="0">
                  <c:v>2.4691586922127584</c:v>
                </c:pt>
                <c:pt idx="1">
                  <c:v>3.4999231774362247</c:v>
                </c:pt>
                <c:pt idx="2">
                  <c:v>6.4083468638296317</c:v>
                </c:pt>
                <c:pt idx="3">
                  <c:v>8.6180765274796158</c:v>
                </c:pt>
                <c:pt idx="4">
                  <c:v>12.496587690113813</c:v>
                </c:pt>
                <c:pt idx="5">
                  <c:v>21.574428448244738</c:v>
                </c:pt>
                <c:pt idx="6">
                  <c:v>37.602415304978038</c:v>
                </c:pt>
                <c:pt idx="7">
                  <c:v>53.574849276296632</c:v>
                </c:pt>
                <c:pt idx="8">
                  <c:v>60.695895718575798</c:v>
                </c:pt>
                <c:pt idx="9">
                  <c:v>65.929072523278819</c:v>
                </c:pt>
                <c:pt idx="10">
                  <c:v>72.252631619906936</c:v>
                </c:pt>
                <c:pt idx="11">
                  <c:v>80.115031199209028</c:v>
                </c:pt>
                <c:pt idx="12">
                  <c:v>88.47262537087164</c:v>
                </c:pt>
                <c:pt idx="13">
                  <c:v>94.776179772040393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BA8-490A-A983-7ACCC6390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'58 - GD1-sol M 0-80 030323'!$X$27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'58 - GD1-sol M 0-80 030323'!$C$24:$Q$24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'58 - GD1-sol M 0-80 030323'!$C$28:$Q$28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0F-4034-B250-4887B41E45B0}"/>
            </c:ext>
          </c:extLst>
        </c:ser>
        <c:ser>
          <c:idx val="1"/>
          <c:order val="1"/>
          <c:tx>
            <c:strRef>
              <c:f>'58 - GD1-sol M 0-80 030323'!$X$27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'58 - GD1-sol M 0-80 030323'!$C$24:$Q$24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'58 - GD1-sol M 0-80 030323'!$C$29:$Q$29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0F-4034-B250-4887B41E45B0}"/>
            </c:ext>
          </c:extLst>
        </c:ser>
        <c:ser>
          <c:idx val="2"/>
          <c:order val="2"/>
          <c:tx>
            <c:strRef>
              <c:f>'58 - GD1-sol M 0-80 030323'!$A$27:$B$27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'58 - GD1-sol M 0-80 030323'!$C$24:$Q$24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'58 - GD1-sol M 0-80 030323'!$C$27:$Q$27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0F-4034-B250-4887B41E45B0}"/>
            </c:ext>
          </c:extLst>
        </c:ser>
        <c:ser>
          <c:idx val="3"/>
          <c:order val="3"/>
          <c:tx>
            <c:strRef>
              <c:f>'58 - GD1-sol M 0-80 030323'!$A$30:$B$30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'58 - GD1-sol M 0-80 030323'!$C$24:$Q$24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'58 - GD1-sol M 0-80 030323'!$C$30:$Q$30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0F-4034-B250-4887B41E45B0}"/>
            </c:ext>
          </c:extLst>
        </c:ser>
        <c:ser>
          <c:idx val="4"/>
          <c:order val="4"/>
          <c:tx>
            <c:strRef>
              <c:f>'58 - GD1-sol M 0-80 030323'!$A$39:$B$39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'58 - GD1-sol M 0-80 030323'!$C$36:$Q$36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'58 - GD1-sol M 0-80 030323'!$C$39:$Q$39</c:f>
              <c:numCache>
                <c:formatCode>0.0</c:formatCode>
                <c:ptCount val="15"/>
                <c:pt idx="0">
                  <c:v>3.6149999999999998</c:v>
                </c:pt>
                <c:pt idx="1">
                  <c:v>5.0649999999999995</c:v>
                </c:pt>
                <c:pt idx="2">
                  <c:v>9.1649999999999991</c:v>
                </c:pt>
                <c:pt idx="3">
                  <c:v>12.354999999999997</c:v>
                </c:pt>
                <c:pt idx="4">
                  <c:v>17.774999999999999</c:v>
                </c:pt>
                <c:pt idx="5">
                  <c:v>28.984999999999996</c:v>
                </c:pt>
                <c:pt idx="6">
                  <c:v>45.144999999999996</c:v>
                </c:pt>
                <c:pt idx="7">
                  <c:v>61.65</c:v>
                </c:pt>
                <c:pt idx="8">
                  <c:v>70.385000000000019</c:v>
                </c:pt>
                <c:pt idx="9">
                  <c:v>75.08</c:v>
                </c:pt>
                <c:pt idx="10">
                  <c:v>80.49499999999999</c:v>
                </c:pt>
                <c:pt idx="11">
                  <c:v>86.419999999999987</c:v>
                </c:pt>
                <c:pt idx="12">
                  <c:v>93.504999999999995</c:v>
                </c:pt>
                <c:pt idx="13">
                  <c:v>98.434999999999988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10F-4034-B250-4887B41E45B0}"/>
            </c:ext>
          </c:extLst>
        </c:ser>
        <c:ser>
          <c:idx val="5"/>
          <c:order val="5"/>
          <c:tx>
            <c:strRef>
              <c:f>'58 - GD1-sol M 0-80 030323'!$X$38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'58 - GD1-sol M 0-80 030323'!$C$36:$Q$36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'58 - GD1-sol M 0-80 030323'!$C$38:$Q$38</c:f>
              <c:numCache>
                <c:formatCode>0</c:formatCode>
                <c:ptCount val="15"/>
                <c:pt idx="0" formatCode="0.0">
                  <c:v>4.7608413077872411</c:v>
                </c:pt>
                <c:pt idx="1">
                  <c:v>6.6300768225637743</c:v>
                </c:pt>
                <c:pt idx="2">
                  <c:v>11.921653136170367</c:v>
                </c:pt>
                <c:pt idx="3">
                  <c:v>16.091923472520378</c:v>
                </c:pt>
                <c:pt idx="4">
                  <c:v>23.053412309886184</c:v>
                </c:pt>
                <c:pt idx="5">
                  <c:v>36.395571551755253</c:v>
                </c:pt>
                <c:pt idx="6">
                  <c:v>52.687584695021954</c:v>
                </c:pt>
                <c:pt idx="7">
                  <c:v>69.725150723703365</c:v>
                </c:pt>
                <c:pt idx="8">
                  <c:v>80.074104281424241</c:v>
                </c:pt>
                <c:pt idx="9">
                  <c:v>84.230927476721178</c:v>
                </c:pt>
                <c:pt idx="10">
                  <c:v>88.737368380093045</c:v>
                </c:pt>
                <c:pt idx="11">
                  <c:v>92.724968800790947</c:v>
                </c:pt>
                <c:pt idx="12">
                  <c:v>98.537374629128351</c:v>
                </c:pt>
                <c:pt idx="13">
                  <c:v>102.09382022795958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10F-4034-B250-4887B41E45B0}"/>
            </c:ext>
          </c:extLst>
        </c:ser>
        <c:ser>
          <c:idx val="6"/>
          <c:order val="6"/>
          <c:tx>
            <c:strRef>
              <c:f>'58 - GD1-sol M 0-80 030323'!$X$38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'58 - GD1-sol M 0-80 030323'!$C$36:$Q$36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'58 - GD1-sol M 0-80 030323'!$C$40:$Q$40</c:f>
              <c:numCache>
                <c:formatCode>0.0</c:formatCode>
                <c:ptCount val="15"/>
                <c:pt idx="0">
                  <c:v>2.4691586922127584</c:v>
                </c:pt>
                <c:pt idx="1">
                  <c:v>3.4999231774362247</c:v>
                </c:pt>
                <c:pt idx="2">
                  <c:v>6.4083468638296317</c:v>
                </c:pt>
                <c:pt idx="3">
                  <c:v>8.6180765274796158</c:v>
                </c:pt>
                <c:pt idx="4">
                  <c:v>12.496587690113813</c:v>
                </c:pt>
                <c:pt idx="5">
                  <c:v>21.574428448244738</c:v>
                </c:pt>
                <c:pt idx="6">
                  <c:v>37.602415304978038</c:v>
                </c:pt>
                <c:pt idx="7">
                  <c:v>53.574849276296632</c:v>
                </c:pt>
                <c:pt idx="8">
                  <c:v>60.695895718575798</c:v>
                </c:pt>
                <c:pt idx="9">
                  <c:v>65.929072523278819</c:v>
                </c:pt>
                <c:pt idx="10">
                  <c:v>72.252631619906936</c:v>
                </c:pt>
                <c:pt idx="11">
                  <c:v>80.115031199209028</c:v>
                </c:pt>
                <c:pt idx="12">
                  <c:v>88.47262537087164</c:v>
                </c:pt>
                <c:pt idx="13">
                  <c:v>94.776179772040393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10F-4034-B250-4887B41E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'57 - GDNT2 M 0-31,5 031122'!$Y$26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'57 - GDNT2 M 0-31,5 031122'!$C$24:$Q$24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'57 - GDNT2 M 0-31,5 031122'!$C$26:$Q$26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FD-40AA-9AAB-846C0C123658}"/>
            </c:ext>
          </c:extLst>
        </c:ser>
        <c:ser>
          <c:idx val="1"/>
          <c:order val="1"/>
          <c:tx>
            <c:strRef>
              <c:f>'57 - GDNT2 M 0-31,5 031122'!$Y$27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'57 - GDNT2 M 0-31,5 031122'!$C$24:$Q$24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'57 - GDNT2 M 0-31,5 031122'!$C$27:$Q$27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FD-40AA-9AAB-846C0C123658}"/>
            </c:ext>
          </c:extLst>
        </c:ser>
        <c:ser>
          <c:idx val="2"/>
          <c:order val="2"/>
          <c:tx>
            <c:strRef>
              <c:f>'57 - GDNT2 M 0-31,5 031122'!$A$26:$B$26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'57 - GDNT2 M 0-31,5 031122'!$C$24:$Q$24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'57 - GDNT2 M 0-31,5 031122'!$C$26:$Q$26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FD-40AA-9AAB-846C0C123658}"/>
            </c:ext>
          </c:extLst>
        </c:ser>
        <c:ser>
          <c:idx val="3"/>
          <c:order val="3"/>
          <c:tx>
            <c:strRef>
              <c:f>'57 - GDNT2 M 0-31,5 031122'!$A$28:$B$28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'57 - GDNT2 M 0-31,5 031122'!$C$24:$Q$24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'57 - GDNT2 M 0-31,5 031122'!$C$28:$Q$28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FD-40AA-9AAB-846C0C123658}"/>
            </c:ext>
          </c:extLst>
        </c:ser>
        <c:ser>
          <c:idx val="4"/>
          <c:order val="4"/>
          <c:tx>
            <c:strRef>
              <c:f>'57 - GDNT2 M 0-31,5 031122'!$A$37:$B$37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'57 - GDNT2 M 0-31,5 031122'!$C$34:$Q$34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'57 - GDNT2 M 0-31,5 031122'!$C$37:$Q$37</c:f>
              <c:numCache>
                <c:formatCode>0.0</c:formatCode>
                <c:ptCount val="15"/>
                <c:pt idx="0">
                  <c:v>3.7133333333333334</c:v>
                </c:pt>
                <c:pt idx="1">
                  <c:v>3.9533333333333331</c:v>
                </c:pt>
                <c:pt idx="2">
                  <c:v>5.6266666666666669</c:v>
                </c:pt>
                <c:pt idx="3">
                  <c:v>10.140000000000002</c:v>
                </c:pt>
                <c:pt idx="4">
                  <c:v>13.699999999999998</c:v>
                </c:pt>
                <c:pt idx="5">
                  <c:v>19.846666666666668</c:v>
                </c:pt>
                <c:pt idx="6">
                  <c:v>28.36</c:v>
                </c:pt>
                <c:pt idx="7">
                  <c:v>45.226666666666667</c:v>
                </c:pt>
                <c:pt idx="8">
                  <c:v>66.506666666666661</c:v>
                </c:pt>
                <c:pt idx="9">
                  <c:v>77.053333333333313</c:v>
                </c:pt>
                <c:pt idx="10">
                  <c:v>96.260000000000019</c:v>
                </c:pt>
                <c:pt idx="11" formatCode="General">
                  <c:v>100</c:v>
                </c:pt>
                <c:pt idx="12" formatCode="General">
                  <c:v>#N/A</c:v>
                </c:pt>
                <c:pt idx="13" formatCode="General">
                  <c:v>#N/A</c:v>
                </c:pt>
                <c:pt idx="14" formatCode="General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FD-40AA-9AAB-846C0C123658}"/>
            </c:ext>
          </c:extLst>
        </c:ser>
        <c:ser>
          <c:idx val="5"/>
          <c:order val="5"/>
          <c:tx>
            <c:strRef>
              <c:f>'57 - GDNT2 M 0-31,5 031122'!$Y$36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'57 - GDNT2 M 0-31,5 031122'!$C$34:$Q$34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'57 - GDNT2 M 0-31,5 031122'!$C$36:$Q$36</c:f>
              <c:numCache>
                <c:formatCode>0</c:formatCode>
                <c:ptCount val="15"/>
                <c:pt idx="0" formatCode="0.0">
                  <c:v>4.6860259632945924</c:v>
                </c:pt>
                <c:pt idx="1">
                  <c:v>4.968691585849351</c:v>
                </c:pt>
                <c:pt idx="2">
                  <c:v>7.0325429397569028</c:v>
                </c:pt>
                <c:pt idx="3">
                  <c:v>12.646598434988267</c:v>
                </c:pt>
                <c:pt idx="4">
                  <c:v>17.261638366979863</c:v>
                </c:pt>
                <c:pt idx="5">
                  <c:v>25.063797332171639</c:v>
                </c:pt>
                <c:pt idx="6">
                  <c:v>35.621659344018518</c:v>
                </c:pt>
                <c:pt idx="7">
                  <c:v>53.894323432455444</c:v>
                </c:pt>
                <c:pt idx="8">
                  <c:v>76.123136294094479</c:v>
                </c:pt>
                <c:pt idx="9">
                  <c:v>87.615739996770102</c:v>
                </c:pt>
                <c:pt idx="10">
                  <c:v>99.853086118804143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FD-40AA-9AAB-846C0C123658}"/>
            </c:ext>
          </c:extLst>
        </c:ser>
        <c:ser>
          <c:idx val="6"/>
          <c:order val="6"/>
          <c:tx>
            <c:strRef>
              <c:f>'57 - GDNT2 M 0-31,5 031122'!$Y$36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'57 - GDNT2 M 0-31,5 031122'!$C$34:$Q$34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'57 - GDNT2 M 0-31,5 031122'!$C$38:$Q$38</c:f>
              <c:numCache>
                <c:formatCode>0</c:formatCode>
                <c:ptCount val="15"/>
                <c:pt idx="0" formatCode="0.0">
                  <c:v>2.7406407033720743</c:v>
                </c:pt>
                <c:pt idx="1">
                  <c:v>2.9379750808173153</c:v>
                </c:pt>
                <c:pt idx="2">
                  <c:v>4.220790393576431</c:v>
                </c:pt>
                <c:pt idx="3">
                  <c:v>7.6334015650117379</c:v>
                </c:pt>
                <c:pt idx="4">
                  <c:v>10.138361633020134</c:v>
                </c:pt>
                <c:pt idx="5">
                  <c:v>14.629536001161698</c:v>
                </c:pt>
                <c:pt idx="6">
                  <c:v>21.098340655981481</c:v>
                </c:pt>
                <c:pt idx="7">
                  <c:v>36.559009900877889</c:v>
                </c:pt>
                <c:pt idx="8">
                  <c:v>56.890197039238842</c:v>
                </c:pt>
                <c:pt idx="9">
                  <c:v>66.490926669896524</c:v>
                </c:pt>
                <c:pt idx="10">
                  <c:v>92.666913881195896</c:v>
                </c:pt>
                <c:pt idx="11">
                  <c:v>100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FD-40AA-9AAB-846C0C123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'56 - GD1-sol M 0-80 141022'!$X$27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'56 - GD1-sol M 0-80 141022'!$C$24:$Q$24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'56 - GD1-sol M 0-80 141022'!$C$28:$Q$28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E6-499C-AF19-3A07F6748770}"/>
            </c:ext>
          </c:extLst>
        </c:ser>
        <c:ser>
          <c:idx val="1"/>
          <c:order val="1"/>
          <c:tx>
            <c:strRef>
              <c:f>'56 - GD1-sol M 0-80 141022'!$X$27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'56 - GD1-sol M 0-80 141022'!$C$24:$Q$24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'56 - GD1-sol M 0-80 141022'!$C$29:$Q$29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E6-499C-AF19-3A07F6748770}"/>
            </c:ext>
          </c:extLst>
        </c:ser>
        <c:ser>
          <c:idx val="2"/>
          <c:order val="2"/>
          <c:tx>
            <c:strRef>
              <c:f>'56 - GD1-sol M 0-80 141022'!$A$27:$B$27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'56 - GD1-sol M 0-80 141022'!$C$24:$Q$24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'56 - GD1-sol M 0-80 141022'!$C$27:$Q$27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E6-499C-AF19-3A07F6748770}"/>
            </c:ext>
          </c:extLst>
        </c:ser>
        <c:ser>
          <c:idx val="3"/>
          <c:order val="3"/>
          <c:tx>
            <c:strRef>
              <c:f>'56 - GD1-sol M 0-80 141022'!$A$30:$B$30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'56 - GD1-sol M 0-80 141022'!$C$24:$Q$24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'56 - GD1-sol M 0-80 141022'!$C$30:$Q$30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E6-499C-AF19-3A07F6748770}"/>
            </c:ext>
          </c:extLst>
        </c:ser>
        <c:ser>
          <c:idx val="4"/>
          <c:order val="4"/>
          <c:tx>
            <c:strRef>
              <c:f>'56 - GD1-sol M 0-80 141022'!$A$39:$B$39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'56 - GD1-sol M 0-80 141022'!$C$36:$Q$36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'56 - GD1-sol M 0-80 141022'!$C$39:$Q$39</c:f>
              <c:numCache>
                <c:formatCode>0.0</c:formatCode>
                <c:ptCount val="15"/>
                <c:pt idx="0">
                  <c:v>3.9666666666666663</c:v>
                </c:pt>
                <c:pt idx="1">
                  <c:v>5.5666666666666655</c:v>
                </c:pt>
                <c:pt idx="2">
                  <c:v>10.099999999999998</c:v>
                </c:pt>
                <c:pt idx="3">
                  <c:v>13.573333333333331</c:v>
                </c:pt>
                <c:pt idx="4">
                  <c:v>19.433333333333334</c:v>
                </c:pt>
                <c:pt idx="5">
                  <c:v>31.286666666666665</c:v>
                </c:pt>
                <c:pt idx="6">
                  <c:v>47.666666666666664</c:v>
                </c:pt>
                <c:pt idx="7">
                  <c:v>64.02</c:v>
                </c:pt>
                <c:pt idx="8">
                  <c:v>74.006666666666675</c:v>
                </c:pt>
                <c:pt idx="9">
                  <c:v>78.359999999999985</c:v>
                </c:pt>
                <c:pt idx="10">
                  <c:v>83.5</c:v>
                </c:pt>
                <c:pt idx="11">
                  <c:v>88.426666666666677</c:v>
                </c:pt>
                <c:pt idx="12">
                  <c:v>95.379999999999981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E6-499C-AF19-3A07F6748770}"/>
            </c:ext>
          </c:extLst>
        </c:ser>
        <c:ser>
          <c:idx val="5"/>
          <c:order val="5"/>
          <c:tx>
            <c:strRef>
              <c:f>'56 - GD1-sol M 0-80 141022'!$X$38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'56 - GD1-sol M 0-80 141022'!$C$36:$Q$36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'56 - GD1-sol M 0-80 141022'!$C$38:$Q$38</c:f>
              <c:numCache>
                <c:formatCode>0</c:formatCode>
                <c:ptCount val="15"/>
                <c:pt idx="0" formatCode="0.0">
                  <c:v>4.9333743833648516</c:v>
                </c:pt>
                <c:pt idx="1">
                  <c:v>6.8261544688344911</c:v>
                </c:pt>
                <c:pt idx="2">
                  <c:v>12.17665596572953</c:v>
                </c:pt>
                <c:pt idx="3">
                  <c:v>16.54134232606776</c:v>
                </c:pt>
                <c:pt idx="4">
                  <c:v>23.792915008328361</c:v>
                </c:pt>
                <c:pt idx="5">
                  <c:v>37.430018667775173</c:v>
                </c:pt>
                <c:pt idx="6">
                  <c:v>53.29457596721852</c:v>
                </c:pt>
                <c:pt idx="7">
                  <c:v>70.402033934636904</c:v>
                </c:pt>
                <c:pt idx="8">
                  <c:v>79.19475111452364</c:v>
                </c:pt>
                <c:pt idx="9">
                  <c:v>83.804279435465119</c:v>
                </c:pt>
                <c:pt idx="10">
                  <c:v>88.353662093129856</c:v>
                </c:pt>
                <c:pt idx="11">
                  <c:v>92.814776277009258</c:v>
                </c:pt>
                <c:pt idx="12">
                  <c:v>97.358229728101065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E6-499C-AF19-3A07F6748770}"/>
            </c:ext>
          </c:extLst>
        </c:ser>
        <c:ser>
          <c:idx val="6"/>
          <c:order val="6"/>
          <c:tx>
            <c:strRef>
              <c:f>'56 - GD1-sol M 0-80 141022'!$X$38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'56 - GD1-sol M 0-80 141022'!$C$36:$Q$36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'56 - GD1-sol M 0-80 141022'!$C$40:$Q$40</c:f>
              <c:numCache>
                <c:formatCode>0.0</c:formatCode>
                <c:ptCount val="15"/>
                <c:pt idx="0">
                  <c:v>2.9999589499684811</c:v>
                </c:pt>
                <c:pt idx="1">
                  <c:v>4.30717886449884</c:v>
                </c:pt>
                <c:pt idx="2">
                  <c:v>8.0233440342704654</c:v>
                </c:pt>
                <c:pt idx="3">
                  <c:v>10.6053243405989</c:v>
                </c:pt>
                <c:pt idx="4">
                  <c:v>15.073751658338306</c:v>
                </c:pt>
                <c:pt idx="5">
                  <c:v>25.143314665558155</c:v>
                </c:pt>
                <c:pt idx="6">
                  <c:v>42.038757366114808</c:v>
                </c:pt>
                <c:pt idx="7">
                  <c:v>57.637966065363081</c:v>
                </c:pt>
                <c:pt idx="8">
                  <c:v>68.818582218809709</c:v>
                </c:pt>
                <c:pt idx="9">
                  <c:v>72.915720564534851</c:v>
                </c:pt>
                <c:pt idx="10">
                  <c:v>78.646337906870144</c:v>
                </c:pt>
                <c:pt idx="11">
                  <c:v>84.038557056324095</c:v>
                </c:pt>
                <c:pt idx="12">
                  <c:v>93.401770271898897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E6-499C-AF19-3A07F674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'55 - GDNT2 M 0-31,5 270122'!$Y$26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'55 - GDNT2 M 0-31,5 270122'!$C$24:$Q$24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'55 - GDNT2 M 0-31,5 270122'!$C$26:$Q$26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E8-4A96-910C-3C114EC1A18F}"/>
            </c:ext>
          </c:extLst>
        </c:ser>
        <c:ser>
          <c:idx val="1"/>
          <c:order val="1"/>
          <c:tx>
            <c:strRef>
              <c:f>'55 - GDNT2 M 0-31,5 270122'!$Y$27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'55 - GDNT2 M 0-31,5 270122'!$C$24:$Q$24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'55 - GDNT2 M 0-31,5 270122'!$C$27:$Q$27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E8-4A96-910C-3C114EC1A18F}"/>
            </c:ext>
          </c:extLst>
        </c:ser>
        <c:ser>
          <c:idx val="2"/>
          <c:order val="2"/>
          <c:tx>
            <c:strRef>
              <c:f>'55 - GDNT2 M 0-31,5 270122'!$A$26:$B$26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'55 - GDNT2 M 0-31,5 270122'!$C$24:$Q$24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'55 - GDNT2 M 0-31,5 270122'!$C$26:$Q$26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E8-4A96-910C-3C114EC1A18F}"/>
            </c:ext>
          </c:extLst>
        </c:ser>
        <c:ser>
          <c:idx val="3"/>
          <c:order val="3"/>
          <c:tx>
            <c:strRef>
              <c:f>'55 - GDNT2 M 0-31,5 270122'!$A$28:$B$28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'55 - GDNT2 M 0-31,5 270122'!$C$24:$Q$24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'55 - GDNT2 M 0-31,5 270122'!$C$28:$Q$28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E8-4A96-910C-3C114EC1A18F}"/>
            </c:ext>
          </c:extLst>
        </c:ser>
        <c:ser>
          <c:idx val="4"/>
          <c:order val="4"/>
          <c:tx>
            <c:strRef>
              <c:f>'55 - GDNT2 M 0-31,5 270122'!$A$37:$B$37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'55 - GDNT2 M 0-31,5 270122'!$C$34:$Q$34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'55 - GDNT2 M 0-31,5 270122'!$C$37:$Q$37</c:f>
              <c:numCache>
                <c:formatCode>0.0</c:formatCode>
                <c:ptCount val="15"/>
                <c:pt idx="0">
                  <c:v>2.8312500000000003</c:v>
                </c:pt>
                <c:pt idx="1">
                  <c:v>3.05</c:v>
                </c:pt>
                <c:pt idx="2">
                  <c:v>4.55</c:v>
                </c:pt>
                <c:pt idx="3">
                  <c:v>8.7999999999999989</c:v>
                </c:pt>
                <c:pt idx="4">
                  <c:v>12.21875</c:v>
                </c:pt>
                <c:pt idx="5">
                  <c:v>17.912500000000001</c:v>
                </c:pt>
                <c:pt idx="6">
                  <c:v>25.962499999999999</c:v>
                </c:pt>
                <c:pt idx="7">
                  <c:v>41.387500000000003</c:v>
                </c:pt>
                <c:pt idx="8">
                  <c:v>65.056250000000006</c:v>
                </c:pt>
                <c:pt idx="9">
                  <c:v>76.712499999999991</c:v>
                </c:pt>
                <c:pt idx="10">
                  <c:v>93.175000000000011</c:v>
                </c:pt>
                <c:pt idx="11" formatCode="General">
                  <c:v>99.256250000000023</c:v>
                </c:pt>
                <c:pt idx="12" formatCode="General">
                  <c:v>99.90625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FE8-4A96-910C-3C114EC1A18F}"/>
            </c:ext>
          </c:extLst>
        </c:ser>
        <c:ser>
          <c:idx val="5"/>
          <c:order val="5"/>
          <c:tx>
            <c:strRef>
              <c:f>'55 - GDNT2 M 0-31,5 270122'!$Y$36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'55 - GDNT2 M 0-31,5 270122'!$C$34:$Q$34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'55 - GDNT2 M 0-31,5 270122'!$C$36:$Q$36</c:f>
              <c:numCache>
                <c:formatCode>0</c:formatCode>
                <c:ptCount val="15"/>
                <c:pt idx="0" formatCode="0.0">
                  <c:v>3.7265138693889819</c:v>
                </c:pt>
                <c:pt idx="1">
                  <c:v>3.9605858919765158</c:v>
                </c:pt>
                <c:pt idx="2">
                  <c:v>5.9766802958850569</c:v>
                </c:pt>
                <c:pt idx="3">
                  <c:v>11.665745976181423</c:v>
                </c:pt>
                <c:pt idx="4">
                  <c:v>16.283132576624237</c:v>
                </c:pt>
                <c:pt idx="5">
                  <c:v>23.868567459602289</c:v>
                </c:pt>
                <c:pt idx="6">
                  <c:v>34.387892547729372</c:v>
                </c:pt>
                <c:pt idx="7">
                  <c:v>53.161931603407979</c:v>
                </c:pt>
                <c:pt idx="8">
                  <c:v>77.175704810173187</c:v>
                </c:pt>
                <c:pt idx="9">
                  <c:v>86.022426937593721</c:v>
                </c:pt>
                <c:pt idx="10">
                  <c:v>101.69061066512556</c:v>
                </c:pt>
                <c:pt idx="11">
                  <c:v>100.93141712474709</c:v>
                </c:pt>
                <c:pt idx="12">
                  <c:v>100.375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FE8-4A96-910C-3C114EC1A18F}"/>
            </c:ext>
          </c:extLst>
        </c:ser>
        <c:ser>
          <c:idx val="6"/>
          <c:order val="6"/>
          <c:tx>
            <c:strRef>
              <c:f>'55 - GDNT2 M 0-31,5 270122'!$Y$36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'55 - GDNT2 M 0-31,5 270122'!$C$34:$Q$34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'55 - GDNT2 M 0-31,5 270122'!$C$38:$Q$38</c:f>
              <c:numCache>
                <c:formatCode>0</c:formatCode>
                <c:ptCount val="15"/>
                <c:pt idx="0" formatCode="0.0">
                  <c:v>1.9359861306110189</c:v>
                </c:pt>
                <c:pt idx="1">
                  <c:v>2.1394141080234839</c:v>
                </c:pt>
                <c:pt idx="2">
                  <c:v>3.1233197041149428</c:v>
                </c:pt>
                <c:pt idx="3">
                  <c:v>5.9342540238185757</c:v>
                </c:pt>
                <c:pt idx="4">
                  <c:v>8.1543674233757635</c:v>
                </c:pt>
                <c:pt idx="5">
                  <c:v>11.956432540397715</c:v>
                </c:pt>
                <c:pt idx="6">
                  <c:v>17.537107452270625</c:v>
                </c:pt>
                <c:pt idx="7">
                  <c:v>29.613068396592027</c:v>
                </c:pt>
                <c:pt idx="8">
                  <c:v>52.936795189826817</c:v>
                </c:pt>
                <c:pt idx="9">
                  <c:v>67.402573062406262</c:v>
                </c:pt>
                <c:pt idx="10">
                  <c:v>84.659389334874461</c:v>
                </c:pt>
                <c:pt idx="11">
                  <c:v>97.58108287525296</c:v>
                </c:pt>
                <c:pt idx="12">
                  <c:v>99.4375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FE8-4A96-910C-3C114EC1A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'54 - GD1-sol M 0-80 270122'!$X$27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'54 - GD1-sol M 0-80 270122'!$C$24:$Q$24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'54 - GD1-sol M 0-80 270122'!$C$28:$Q$28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C9-4CD7-A597-AA877F8B803E}"/>
            </c:ext>
          </c:extLst>
        </c:ser>
        <c:ser>
          <c:idx val="1"/>
          <c:order val="1"/>
          <c:tx>
            <c:strRef>
              <c:f>'54 - GD1-sol M 0-80 270122'!$X$27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'54 - GD1-sol M 0-80 270122'!$C$24:$Q$24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'54 - GD1-sol M 0-80 270122'!$C$29:$Q$29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C9-4CD7-A597-AA877F8B803E}"/>
            </c:ext>
          </c:extLst>
        </c:ser>
        <c:ser>
          <c:idx val="2"/>
          <c:order val="2"/>
          <c:tx>
            <c:strRef>
              <c:f>'54 - GD1-sol M 0-80 270122'!$A$27:$B$27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'54 - GD1-sol M 0-80 270122'!$C$24:$Q$24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'54 - GD1-sol M 0-80 270122'!$C$27:$Q$27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C9-4CD7-A597-AA877F8B803E}"/>
            </c:ext>
          </c:extLst>
        </c:ser>
        <c:ser>
          <c:idx val="3"/>
          <c:order val="3"/>
          <c:tx>
            <c:strRef>
              <c:f>'54 - GD1-sol M 0-80 270122'!$A$30:$B$30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'54 - GD1-sol M 0-80 270122'!$C$24:$Q$24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'54 - GD1-sol M 0-80 270122'!$C$30:$Q$30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C9-4CD7-A597-AA877F8B803E}"/>
            </c:ext>
          </c:extLst>
        </c:ser>
        <c:ser>
          <c:idx val="4"/>
          <c:order val="4"/>
          <c:tx>
            <c:strRef>
              <c:f>'54 - GD1-sol M 0-80 270122'!$A$39:$B$39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'54 - GD1-sol M 0-80 270122'!$C$36:$Q$36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'54 - GD1-sol M 0-80 270122'!$C$39:$Q$39</c:f>
              <c:numCache>
                <c:formatCode>0.0</c:formatCode>
                <c:ptCount val="15"/>
                <c:pt idx="0">
                  <c:v>2.6454545454545451</c:v>
                </c:pt>
                <c:pt idx="1">
                  <c:v>3.6772727272727268</c:v>
                </c:pt>
                <c:pt idx="2">
                  <c:v>6.6727272727272746</c:v>
                </c:pt>
                <c:pt idx="3">
                  <c:v>9.081818181818182</c:v>
                </c:pt>
                <c:pt idx="4">
                  <c:v>12.936363636363636</c:v>
                </c:pt>
                <c:pt idx="5">
                  <c:v>21.418181818181818</c:v>
                </c:pt>
                <c:pt idx="6">
                  <c:v>34.045454545454547</c:v>
                </c:pt>
                <c:pt idx="7">
                  <c:v>50.290909090909096</c:v>
                </c:pt>
                <c:pt idx="8">
                  <c:v>61.868181818181824</c:v>
                </c:pt>
                <c:pt idx="9">
                  <c:v>70.204545454545453</c:v>
                </c:pt>
                <c:pt idx="10">
                  <c:v>77.504545454545465</c:v>
                </c:pt>
                <c:pt idx="11">
                  <c:v>84.704545454545439</c:v>
                </c:pt>
                <c:pt idx="12">
                  <c:v>92.881818181818161</c:v>
                </c:pt>
                <c:pt idx="13">
                  <c:v>98.659090909090907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C9-4CD7-A597-AA877F8B803E}"/>
            </c:ext>
          </c:extLst>
        </c:ser>
        <c:ser>
          <c:idx val="5"/>
          <c:order val="5"/>
          <c:tx>
            <c:strRef>
              <c:f>'54 - GD1-sol M 0-80 270122'!$X$38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'54 - GD1-sol M 0-80 270122'!$C$36:$Q$36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'54 - GD1-sol M 0-80 270122'!$C$38:$Q$38</c:f>
              <c:numCache>
                <c:formatCode>0</c:formatCode>
                <c:ptCount val="15"/>
                <c:pt idx="0" formatCode="0.0">
                  <c:v>3.3627237475154654</c:v>
                </c:pt>
                <c:pt idx="1">
                  <c:v>4.6022339701720201</c:v>
                </c:pt>
                <c:pt idx="2">
                  <c:v>8.2297686034656881</c:v>
                </c:pt>
                <c:pt idx="3">
                  <c:v>11.245037633993197</c:v>
                </c:pt>
                <c:pt idx="4">
                  <c:v>16.097828377169616</c:v>
                </c:pt>
                <c:pt idx="5">
                  <c:v>26.563486595880729</c:v>
                </c:pt>
                <c:pt idx="6">
                  <c:v>40.969653750563673</c:v>
                </c:pt>
                <c:pt idx="7">
                  <c:v>58.151952003334571</c:v>
                </c:pt>
                <c:pt idx="8">
                  <c:v>70.73713401340332</c:v>
                </c:pt>
                <c:pt idx="9">
                  <c:v>78.6264978205853</c:v>
                </c:pt>
                <c:pt idx="10">
                  <c:v>84.907536853692449</c:v>
                </c:pt>
                <c:pt idx="11">
                  <c:v>91.442020305714081</c:v>
                </c:pt>
                <c:pt idx="12">
                  <c:v>98.278526333502754</c:v>
                </c:pt>
                <c:pt idx="13">
                  <c:v>102.32616186033685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C9-4CD7-A597-AA877F8B803E}"/>
            </c:ext>
          </c:extLst>
        </c:ser>
        <c:ser>
          <c:idx val="6"/>
          <c:order val="6"/>
          <c:tx>
            <c:strRef>
              <c:f>'54 - GD1-sol M 0-80 270122'!$X$38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'54 - GD1-sol M 0-80 270122'!$C$36:$Q$36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'54 - GD1-sol M 0-80 270122'!$C$40:$Q$40</c:f>
              <c:numCache>
                <c:formatCode>0.0</c:formatCode>
                <c:ptCount val="15"/>
                <c:pt idx="0">
                  <c:v>1.9281853433936245</c:v>
                </c:pt>
                <c:pt idx="1">
                  <c:v>2.7523114843734335</c:v>
                </c:pt>
                <c:pt idx="2">
                  <c:v>5.1156859419888612</c:v>
                </c:pt>
                <c:pt idx="3">
                  <c:v>6.9185987296431666</c:v>
                </c:pt>
                <c:pt idx="4">
                  <c:v>9.774898895557655</c:v>
                </c:pt>
                <c:pt idx="5">
                  <c:v>16.272877040482907</c:v>
                </c:pt>
                <c:pt idx="6">
                  <c:v>27.121255340345421</c:v>
                </c:pt>
                <c:pt idx="7">
                  <c:v>42.429866178483621</c:v>
                </c:pt>
                <c:pt idx="8">
                  <c:v>52.999229622960328</c:v>
                </c:pt>
                <c:pt idx="9">
                  <c:v>61.782593088505607</c:v>
                </c:pt>
                <c:pt idx="10">
                  <c:v>70.101554055398481</c:v>
                </c:pt>
                <c:pt idx="11">
                  <c:v>77.967070603376797</c:v>
                </c:pt>
                <c:pt idx="12">
                  <c:v>87.485110030133569</c:v>
                </c:pt>
                <c:pt idx="13">
                  <c:v>94.99201995784496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C9-4CD7-A597-AA877F8B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'53 - GDNT2 M 0-31,5 090721'!$Y$26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'53 - GDNT2 M 0-31,5 090721'!$C$24:$Q$24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'53 - GDNT2 M 0-31,5 090721'!$C$26:$Q$26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20-45E5-828A-68F067725CBC}"/>
            </c:ext>
          </c:extLst>
        </c:ser>
        <c:ser>
          <c:idx val="1"/>
          <c:order val="1"/>
          <c:tx>
            <c:strRef>
              <c:f>'53 - GDNT2 M 0-31,5 090721'!$Y$27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'53 - GDNT2 M 0-31,5 090721'!$C$24:$Q$24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'53 - GDNT2 M 0-31,5 090721'!$C$27:$Q$27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20-45E5-828A-68F067725CBC}"/>
            </c:ext>
          </c:extLst>
        </c:ser>
        <c:ser>
          <c:idx val="2"/>
          <c:order val="2"/>
          <c:tx>
            <c:strRef>
              <c:f>'53 - GDNT2 M 0-31,5 090721'!$A$26:$B$26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'53 - GDNT2 M 0-31,5 090721'!$C$24:$Q$24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'53 - GDNT2 M 0-31,5 090721'!$C$26:$Q$26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20-45E5-828A-68F067725CBC}"/>
            </c:ext>
          </c:extLst>
        </c:ser>
        <c:ser>
          <c:idx val="3"/>
          <c:order val="3"/>
          <c:tx>
            <c:strRef>
              <c:f>'53 - GDNT2 M 0-31,5 090721'!$A$28:$B$28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'53 - GDNT2 M 0-31,5 090721'!$C$24:$Q$24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'53 - GDNT2 M 0-31,5 090721'!$C$28:$Q$28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20-45E5-828A-68F067725CBC}"/>
            </c:ext>
          </c:extLst>
        </c:ser>
        <c:ser>
          <c:idx val="4"/>
          <c:order val="4"/>
          <c:tx>
            <c:strRef>
              <c:f>'53 - GDNT2 M 0-31,5 090721'!$A$37:$B$37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'53 - GDNT2 M 0-31,5 090721'!$C$34:$Q$34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'53 - GDNT2 M 0-31,5 090721'!$C$37:$Q$37</c:f>
              <c:numCache>
                <c:formatCode>0.0</c:formatCode>
                <c:ptCount val="15"/>
                <c:pt idx="0">
                  <c:v>3.2299999999999995</c:v>
                </c:pt>
                <c:pt idx="1">
                  <c:v>3.4900000000000007</c:v>
                </c:pt>
                <c:pt idx="2">
                  <c:v>5.15</c:v>
                </c:pt>
                <c:pt idx="3">
                  <c:v>9.99</c:v>
                </c:pt>
                <c:pt idx="4">
                  <c:v>13.830000000000002</c:v>
                </c:pt>
                <c:pt idx="5">
                  <c:v>20.140000000000004</c:v>
                </c:pt>
                <c:pt idx="6">
                  <c:v>29.15</c:v>
                </c:pt>
                <c:pt idx="7">
                  <c:v>46.13000000000001</c:v>
                </c:pt>
                <c:pt idx="8">
                  <c:v>71.099999999999994</c:v>
                </c:pt>
                <c:pt idx="9">
                  <c:v>81.78</c:v>
                </c:pt>
                <c:pt idx="10">
                  <c:v>99.39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20-45E5-828A-68F067725CBC}"/>
            </c:ext>
          </c:extLst>
        </c:ser>
        <c:ser>
          <c:idx val="5"/>
          <c:order val="5"/>
          <c:tx>
            <c:strRef>
              <c:f>'53 - GDNT2 M 0-31,5 090721'!$Y$36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'53 - GDNT2 M 0-31,5 090721'!$C$34:$Q$34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'53 - GDNT2 M 0-31,5 090721'!$C$36:$Q$36</c:f>
              <c:numCache>
                <c:formatCode>0</c:formatCode>
                <c:ptCount val="15"/>
                <c:pt idx="0" formatCode="0.0">
                  <c:v>4.1041066868523552</c:v>
                </c:pt>
                <c:pt idx="1">
                  <c:v>4.3346111860232206</c:v>
                </c:pt>
                <c:pt idx="2">
                  <c:v>6.5208903230301747</c:v>
                </c:pt>
                <c:pt idx="3">
                  <c:v>12.721280987619785</c:v>
                </c:pt>
                <c:pt idx="4">
                  <c:v>17.826982368682085</c:v>
                </c:pt>
                <c:pt idx="5">
                  <c:v>26.007814755085569</c:v>
                </c:pt>
                <c:pt idx="6">
                  <c:v>37.291383055449209</c:v>
                </c:pt>
                <c:pt idx="7">
                  <c:v>56.933010447195763</c:v>
                </c:pt>
                <c:pt idx="8">
                  <c:v>80.867790037783521</c:v>
                </c:pt>
                <c:pt idx="9">
                  <c:v>89.070547533164657</c:v>
                </c:pt>
                <c:pt idx="10">
                  <c:v>99.950412794286493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620-45E5-828A-68F067725CBC}"/>
            </c:ext>
          </c:extLst>
        </c:ser>
        <c:ser>
          <c:idx val="6"/>
          <c:order val="6"/>
          <c:tx>
            <c:strRef>
              <c:f>'53 - GDNT2 M 0-31,5 090721'!$Y$36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'53 - GDNT2 M 0-31,5 090721'!$C$34:$Q$34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'53 - GDNT2 M 0-31,5 090721'!$C$38:$Q$38</c:f>
              <c:numCache>
                <c:formatCode>0</c:formatCode>
                <c:ptCount val="15"/>
                <c:pt idx="0" formatCode="0.0">
                  <c:v>2.3558933131476438</c:v>
                </c:pt>
                <c:pt idx="1">
                  <c:v>2.6453888139767812</c:v>
                </c:pt>
                <c:pt idx="2">
                  <c:v>3.779109676969826</c:v>
                </c:pt>
                <c:pt idx="3">
                  <c:v>7.2587190123802161</c:v>
                </c:pt>
                <c:pt idx="4">
                  <c:v>9.8330176313179187</c:v>
                </c:pt>
                <c:pt idx="5">
                  <c:v>14.272185244914441</c:v>
                </c:pt>
                <c:pt idx="6">
                  <c:v>21.008616944550788</c:v>
                </c:pt>
                <c:pt idx="7">
                  <c:v>35.326989552804257</c:v>
                </c:pt>
                <c:pt idx="8">
                  <c:v>61.332209962216467</c:v>
                </c:pt>
                <c:pt idx="9">
                  <c:v>74.489452466835345</c:v>
                </c:pt>
                <c:pt idx="10">
                  <c:v>98.829587205713509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620-45E5-828A-68F067725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'52 - GD1-sol M 0-80 090721'!$X$27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'52 - GD1-sol M 0-80 090721'!$C$24:$Q$24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'52 - GD1-sol M 0-80 090721'!$C$28:$Q$28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4F-456E-BDEC-FE59FB71068B}"/>
            </c:ext>
          </c:extLst>
        </c:ser>
        <c:ser>
          <c:idx val="1"/>
          <c:order val="1"/>
          <c:tx>
            <c:strRef>
              <c:f>'52 - GD1-sol M 0-80 090721'!$X$27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'52 - GD1-sol M 0-80 090721'!$C$24:$Q$24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'52 - GD1-sol M 0-80 090721'!$C$29:$Q$29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4F-456E-BDEC-FE59FB71068B}"/>
            </c:ext>
          </c:extLst>
        </c:ser>
        <c:ser>
          <c:idx val="2"/>
          <c:order val="2"/>
          <c:tx>
            <c:strRef>
              <c:f>'52 - GD1-sol M 0-80 090721'!$A$27:$B$27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'52 - GD1-sol M 0-80 090721'!$C$24:$Q$24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'52 - GD1-sol M 0-80 090721'!$C$27:$Q$27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4F-456E-BDEC-FE59FB71068B}"/>
            </c:ext>
          </c:extLst>
        </c:ser>
        <c:ser>
          <c:idx val="3"/>
          <c:order val="3"/>
          <c:tx>
            <c:strRef>
              <c:f>'52 - GD1-sol M 0-80 090721'!$A$30:$B$30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'52 - GD1-sol M 0-80 090721'!$C$24:$Q$24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'52 - GD1-sol M 0-80 090721'!$C$30:$Q$30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4F-456E-BDEC-FE59FB71068B}"/>
            </c:ext>
          </c:extLst>
        </c:ser>
        <c:ser>
          <c:idx val="4"/>
          <c:order val="4"/>
          <c:tx>
            <c:strRef>
              <c:f>'52 - GD1-sol M 0-80 090721'!$A$39:$B$39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'52 - GD1-sol M 0-80 090721'!$C$36:$Q$36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'52 - GD1-sol M 0-80 090721'!$C$39:$Q$39</c:f>
              <c:numCache>
                <c:formatCode>0.0</c:formatCode>
                <c:ptCount val="15"/>
                <c:pt idx="0">
                  <c:v>2.7739130434782608</c:v>
                </c:pt>
                <c:pt idx="1">
                  <c:v>3.8521739130434787</c:v>
                </c:pt>
                <c:pt idx="2">
                  <c:v>6.8913043478260869</c:v>
                </c:pt>
                <c:pt idx="3">
                  <c:v>9.2478260869565219</c:v>
                </c:pt>
                <c:pt idx="4">
                  <c:v>13.256521739130438</c:v>
                </c:pt>
                <c:pt idx="5">
                  <c:v>22.182608695652171</c:v>
                </c:pt>
                <c:pt idx="6">
                  <c:v>35.434782608695656</c:v>
                </c:pt>
                <c:pt idx="7">
                  <c:v>51.526086956521745</c:v>
                </c:pt>
                <c:pt idx="8">
                  <c:v>64.104347826086965</c:v>
                </c:pt>
                <c:pt idx="9">
                  <c:v>71.986956521739117</c:v>
                </c:pt>
                <c:pt idx="10">
                  <c:v>79.530434782608694</c:v>
                </c:pt>
                <c:pt idx="11">
                  <c:v>86.634782608695673</c:v>
                </c:pt>
                <c:pt idx="12">
                  <c:v>94.75652173913042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4F-456E-BDEC-FE59FB71068B}"/>
            </c:ext>
          </c:extLst>
        </c:ser>
        <c:ser>
          <c:idx val="5"/>
          <c:order val="5"/>
          <c:tx>
            <c:strRef>
              <c:f>'52 - GD1-sol M 0-80 090721'!$X$38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'52 - GD1-sol M 0-80 090721'!$C$36:$Q$36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'52 - GD1-sol M 0-80 090721'!$C$38:$Q$38</c:f>
              <c:numCache>
                <c:formatCode>0</c:formatCode>
                <c:ptCount val="15"/>
                <c:pt idx="0" formatCode="0.0">
                  <c:v>3.4345100007229545</c:v>
                </c:pt>
                <c:pt idx="1">
                  <c:v>4.7221836808319937</c:v>
                </c:pt>
                <c:pt idx="2">
                  <c:v>8.3269073666540585</c:v>
                </c:pt>
                <c:pt idx="3">
                  <c:v>11.282982144330408</c:v>
                </c:pt>
                <c:pt idx="4">
                  <c:v>16.208029945403887</c:v>
                </c:pt>
                <c:pt idx="5">
                  <c:v>26.678448340331698</c:v>
                </c:pt>
                <c:pt idx="6">
                  <c:v>41.128630052684166</c:v>
                </c:pt>
                <c:pt idx="7">
                  <c:v>58.270952153227825</c:v>
                </c:pt>
                <c:pt idx="8">
                  <c:v>70.04564186041749</c:v>
                </c:pt>
                <c:pt idx="9">
                  <c:v>77.743166649898583</c:v>
                </c:pt>
                <c:pt idx="10">
                  <c:v>84.732247565215971</c:v>
                </c:pt>
                <c:pt idx="11">
                  <c:v>91.418693958869724</c:v>
                </c:pt>
                <c:pt idx="12">
                  <c:v>96.704286369504416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4F-456E-BDEC-FE59FB71068B}"/>
            </c:ext>
          </c:extLst>
        </c:ser>
        <c:ser>
          <c:idx val="6"/>
          <c:order val="6"/>
          <c:tx>
            <c:strRef>
              <c:f>'52 - GD1-sol M 0-80 090721'!$X$38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'52 - GD1-sol M 0-80 090721'!$C$36:$Q$36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'52 - GD1-sol M 0-80 090721'!$C$40:$Q$40</c:f>
              <c:numCache>
                <c:formatCode>0.0</c:formatCode>
                <c:ptCount val="15"/>
                <c:pt idx="0">
                  <c:v>2.1133160862335671</c:v>
                </c:pt>
                <c:pt idx="1">
                  <c:v>2.9821641452549636</c:v>
                </c:pt>
                <c:pt idx="2">
                  <c:v>5.4557013289981153</c:v>
                </c:pt>
                <c:pt idx="3">
                  <c:v>7.212670029582636</c:v>
                </c:pt>
                <c:pt idx="4">
                  <c:v>10.305013532856991</c:v>
                </c:pt>
                <c:pt idx="5">
                  <c:v>17.686769050972643</c:v>
                </c:pt>
                <c:pt idx="6">
                  <c:v>29.740935164707142</c:v>
                </c:pt>
                <c:pt idx="7">
                  <c:v>44.781221759815665</c:v>
                </c:pt>
                <c:pt idx="8">
                  <c:v>58.163053791756433</c:v>
                </c:pt>
                <c:pt idx="9">
                  <c:v>66.230746393579651</c:v>
                </c:pt>
                <c:pt idx="10">
                  <c:v>74.328622000001417</c:v>
                </c:pt>
                <c:pt idx="11">
                  <c:v>81.850871258521622</c:v>
                </c:pt>
                <c:pt idx="12">
                  <c:v>92.808757108756424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F4F-456E-BDEC-FE59FB71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'51 - GDNT2 B 0-31,5 201120'!$Y$26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'51 - GDNT2 B 0-31,5 201120'!$C$24:$Q$24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'51 - GDNT2 B 0-31,5 201120'!$C$26:$Q$26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C4-4149-8B15-29653D27B7DA}"/>
            </c:ext>
          </c:extLst>
        </c:ser>
        <c:ser>
          <c:idx val="1"/>
          <c:order val="1"/>
          <c:tx>
            <c:strRef>
              <c:f>'51 - GDNT2 B 0-31,5 201120'!$Y$27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'51 - GDNT2 B 0-31,5 201120'!$C$24:$Q$24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'51 - GDNT2 B 0-31,5 201120'!$C$27:$Q$27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C4-4149-8B15-29653D27B7DA}"/>
            </c:ext>
          </c:extLst>
        </c:ser>
        <c:ser>
          <c:idx val="2"/>
          <c:order val="2"/>
          <c:tx>
            <c:strRef>
              <c:f>'51 - GDNT2 B 0-31,5 201120'!$A$26:$B$26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'51 - GDNT2 B 0-31,5 201120'!$C$24:$Q$24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'51 - GDNT2 B 0-31,5 201120'!$C$26:$Q$26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C4-4149-8B15-29653D27B7DA}"/>
            </c:ext>
          </c:extLst>
        </c:ser>
        <c:ser>
          <c:idx val="3"/>
          <c:order val="3"/>
          <c:tx>
            <c:strRef>
              <c:f>'51 - GDNT2 B 0-31,5 201120'!$A$28:$B$28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'51 - GDNT2 B 0-31,5 201120'!$C$24:$Q$24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'51 - GDNT2 B 0-31,5 201120'!$C$28:$Q$28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C4-4149-8B15-29653D27B7DA}"/>
            </c:ext>
          </c:extLst>
        </c:ser>
        <c:ser>
          <c:idx val="4"/>
          <c:order val="4"/>
          <c:tx>
            <c:strRef>
              <c:f>'51 - GDNT2 B 0-31,5 201120'!$A$37:$B$37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'51 - GDNT2 B 0-31,5 201120'!$C$34:$Q$34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'51 - GDNT2 B 0-31,5 201120'!$C$37:$Q$37</c:f>
              <c:numCache>
                <c:formatCode>0.0</c:formatCode>
                <c:ptCount val="15"/>
                <c:pt idx="0">
                  <c:v>5.1285714285714281</c:v>
                </c:pt>
                <c:pt idx="1">
                  <c:v>5.3857142857142852</c:v>
                </c:pt>
                <c:pt idx="2">
                  <c:v>7.9714285714285698</c:v>
                </c:pt>
                <c:pt idx="3">
                  <c:v>15.314285714285715</c:v>
                </c:pt>
                <c:pt idx="4">
                  <c:v>20.814285714285717</c:v>
                </c:pt>
                <c:pt idx="5">
                  <c:v>28.400000000000002</c:v>
                </c:pt>
                <c:pt idx="6">
                  <c:v>39.057142857142857</c:v>
                </c:pt>
                <c:pt idx="7">
                  <c:v>57.671428571428571</c:v>
                </c:pt>
                <c:pt idx="8">
                  <c:v>75.94285714285715</c:v>
                </c:pt>
                <c:pt idx="9">
                  <c:v>83.071428571428569</c:v>
                </c:pt>
                <c:pt idx="10">
                  <c:v>98.271428571428586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C4-4149-8B15-29653D27B7DA}"/>
            </c:ext>
          </c:extLst>
        </c:ser>
        <c:ser>
          <c:idx val="5"/>
          <c:order val="5"/>
          <c:tx>
            <c:strRef>
              <c:f>'51 - GDNT2 B 0-31,5 201120'!$Y$36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'51 - GDNT2 B 0-31,5 201120'!$C$34:$Q$34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'51 - GDNT2 B 0-31,5 201120'!$C$36:$Q$36</c:f>
              <c:numCache>
                <c:formatCode>0</c:formatCode>
                <c:ptCount val="15"/>
                <c:pt idx="0" formatCode="0.0">
                  <c:v>6.9467583197981169</c:v>
                </c:pt>
                <c:pt idx="1">
                  <c:v>7.1078565009577952</c:v>
                </c:pt>
                <c:pt idx="2">
                  <c:v>10.241838645569791</c:v>
                </c:pt>
                <c:pt idx="3">
                  <c:v>19.590813567134383</c:v>
                </c:pt>
                <c:pt idx="4">
                  <c:v>26.983525846548648</c:v>
                </c:pt>
                <c:pt idx="5">
                  <c:v>37.244725358464592</c:v>
                </c:pt>
                <c:pt idx="6">
                  <c:v>51.17459264188367</c:v>
                </c:pt>
                <c:pt idx="7">
                  <c:v>73.533252875022882</c:v>
                </c:pt>
                <c:pt idx="8">
                  <c:v>88.882793938905024</c:v>
                </c:pt>
                <c:pt idx="9">
                  <c:v>92.746007127525743</c:v>
                </c:pt>
                <c:pt idx="10">
                  <c:v>100.72910604649088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C4-4149-8B15-29653D27B7DA}"/>
            </c:ext>
          </c:extLst>
        </c:ser>
        <c:ser>
          <c:idx val="6"/>
          <c:order val="6"/>
          <c:tx>
            <c:strRef>
              <c:f>'51 - GDNT2 B 0-31,5 201120'!$Y$36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'51 - GDNT2 B 0-31,5 201120'!$C$34:$Q$34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'51 - GDNT2 B 0-31,5 201120'!$C$38:$Q$38</c:f>
              <c:numCache>
                <c:formatCode>0</c:formatCode>
                <c:ptCount val="15"/>
                <c:pt idx="0" formatCode="0.0">
                  <c:v>3.3103845373447394</c:v>
                </c:pt>
                <c:pt idx="1">
                  <c:v>3.6635720704707753</c:v>
                </c:pt>
                <c:pt idx="2">
                  <c:v>5.7010184972873486</c:v>
                </c:pt>
                <c:pt idx="3">
                  <c:v>11.037757861437047</c:v>
                </c:pt>
                <c:pt idx="4">
                  <c:v>14.645045582022785</c:v>
                </c:pt>
                <c:pt idx="5">
                  <c:v>19.555274641535412</c:v>
                </c:pt>
                <c:pt idx="6">
                  <c:v>26.939693072402044</c:v>
                </c:pt>
                <c:pt idx="7">
                  <c:v>41.809604267834267</c:v>
                </c:pt>
                <c:pt idx="8">
                  <c:v>63.002920346809276</c:v>
                </c:pt>
                <c:pt idx="9">
                  <c:v>73.396850015331395</c:v>
                </c:pt>
                <c:pt idx="10">
                  <c:v>95.813751096366289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AC4-4149-8B15-29653D27B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'50 - GDNT1 M 0-63 201120'!$Y$28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'50 - GDNT1 M 0-63 201120'!$C$24:$Q$24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'50 - GDNT1 M 0-63 201120'!$C$28:$Q$28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C1-4A6B-8E27-1BEB33EA4048}"/>
            </c:ext>
          </c:extLst>
        </c:ser>
        <c:ser>
          <c:idx val="1"/>
          <c:order val="1"/>
          <c:tx>
            <c:strRef>
              <c:f>'50 - GDNT1 M 0-63 201120'!$Y$29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'50 - GDNT1 M 0-63 201120'!$C$24:$Q$24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'50 - GDNT1 M 0-63 201120'!$C$29:$Q$29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C1-4A6B-8E27-1BEB33EA4048}"/>
            </c:ext>
          </c:extLst>
        </c:ser>
        <c:ser>
          <c:idx val="2"/>
          <c:order val="2"/>
          <c:tx>
            <c:strRef>
              <c:f>'50 - GDNT1 M 0-63 201120'!$Y$27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'50 - GDNT1 M 0-63 201120'!$C$24:$Q$24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'50 - GDNT1 M 0-63 201120'!$C$27:$Q$27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C1-4A6B-8E27-1BEB33EA4048}"/>
            </c:ext>
          </c:extLst>
        </c:ser>
        <c:ser>
          <c:idx val="3"/>
          <c:order val="3"/>
          <c:tx>
            <c:strRef>
              <c:f>'50 - GDNT1 M 0-63 201120'!$Y$30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'50 - GDNT1 M 0-63 201120'!$C$24:$Q$24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'50 - GDNT1 M 0-63 201120'!$C$30:$Q$30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C1-4A6B-8E27-1BEB33EA4048}"/>
            </c:ext>
          </c:extLst>
        </c:ser>
        <c:ser>
          <c:idx val="4"/>
          <c:order val="4"/>
          <c:tx>
            <c:strRef>
              <c:f>'50 - GDNT1 M 0-63 201120'!$A$39:$B$39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'50 - GDNT1 M 0-63 201120'!$C$36:$Q$36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'50 - GDNT1 M 0-63 201120'!$C$39:$Q$39</c:f>
              <c:numCache>
                <c:formatCode>0.0</c:formatCode>
                <c:ptCount val="15"/>
                <c:pt idx="0">
                  <c:v>3.5444444444444443</c:v>
                </c:pt>
                <c:pt idx="1">
                  <c:v>3.8388888888888886</c:v>
                </c:pt>
                <c:pt idx="2">
                  <c:v>5.68888888888889</c:v>
                </c:pt>
                <c:pt idx="3">
                  <c:v>10.894444444444444</c:v>
                </c:pt>
                <c:pt idx="4">
                  <c:v>14.144444444444444</c:v>
                </c:pt>
                <c:pt idx="5">
                  <c:v>19.088888888888889</c:v>
                </c:pt>
                <c:pt idx="6">
                  <c:v>26.605555555555554</c:v>
                </c:pt>
                <c:pt idx="7">
                  <c:v>39.56111111111111</c:v>
                </c:pt>
                <c:pt idx="8">
                  <c:v>54.922222222222217</c:v>
                </c:pt>
                <c:pt idx="9">
                  <c:v>59.355555555555561</c:v>
                </c:pt>
                <c:pt idx="10">
                  <c:v>73.916666666666686</c:v>
                </c:pt>
                <c:pt idx="11">
                  <c:v>95.422222222222231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C1-4A6B-8E27-1BEB33EA4048}"/>
            </c:ext>
          </c:extLst>
        </c:ser>
        <c:ser>
          <c:idx val="5"/>
          <c:order val="5"/>
          <c:tx>
            <c:strRef>
              <c:f>'50 - GDNT1 M 0-63 201120'!$Y$38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'50 - GDNT1 M 0-63 201120'!$C$36:$Q$36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'50 - GDNT1 M 0-63 201120'!$C$38:$Q$38</c:f>
              <c:numCache>
                <c:formatCode>0</c:formatCode>
                <c:ptCount val="15"/>
                <c:pt idx="0" formatCode="0.0">
                  <c:v>4.5166900090568536</c:v>
                </c:pt>
                <c:pt idx="1">
                  <c:v>4.8883450583566734</c:v>
                </c:pt>
                <c:pt idx="2">
                  <c:v>7.1249584386092257</c:v>
                </c:pt>
                <c:pt idx="3">
                  <c:v>13.988102634473208</c:v>
                </c:pt>
                <c:pt idx="4">
                  <c:v>17.36524718001176</c:v>
                </c:pt>
                <c:pt idx="5">
                  <c:v>23.147487442850853</c:v>
                </c:pt>
                <c:pt idx="6">
                  <c:v>31.942798492990818</c:v>
                </c:pt>
                <c:pt idx="7">
                  <c:v>45.450742280416833</c:v>
                </c:pt>
                <c:pt idx="8">
                  <c:v>62.415301818093781</c:v>
                </c:pt>
                <c:pt idx="9">
                  <c:v>65.321485513360784</c:v>
                </c:pt>
                <c:pt idx="10">
                  <c:v>80.051824809793601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C1-4A6B-8E27-1BEB33EA4048}"/>
            </c:ext>
          </c:extLst>
        </c:ser>
        <c:ser>
          <c:idx val="6"/>
          <c:order val="6"/>
          <c:tx>
            <c:strRef>
              <c:f>'50 - GDNT1 M 0-63 201120'!$Y$38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'50 - GDNT1 M 0-63 201120'!$C$36:$Q$36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'50 - GDNT1 M 0-63 201120'!$C$40:$Q$40</c:f>
              <c:numCache>
                <c:formatCode>0</c:formatCode>
                <c:ptCount val="15"/>
                <c:pt idx="0" formatCode="0.0">
                  <c:v>2.5721988798320345</c:v>
                </c:pt>
                <c:pt idx="1">
                  <c:v>2.7894327194211042</c:v>
                </c:pt>
                <c:pt idx="2">
                  <c:v>4.2528193391685543</c:v>
                </c:pt>
                <c:pt idx="3">
                  <c:v>7.8007862544156792</c:v>
                </c:pt>
                <c:pt idx="4">
                  <c:v>10.923641708877128</c:v>
                </c:pt>
                <c:pt idx="5">
                  <c:v>15.030290334926924</c:v>
                </c:pt>
                <c:pt idx="6">
                  <c:v>21.268312618120291</c:v>
                </c:pt>
                <c:pt idx="7">
                  <c:v>33.671479941805387</c:v>
                </c:pt>
                <c:pt idx="8">
                  <c:v>47.429142626350654</c:v>
                </c:pt>
                <c:pt idx="9">
                  <c:v>53.389625597750332</c:v>
                </c:pt>
                <c:pt idx="10">
                  <c:v>67.78150852353977</c:v>
                </c:pt>
                <c:pt idx="11">
                  <c:v>91.312836543851958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C1-4A6B-8E27-1BEB33EA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37976"/>
        <c:axId val="1"/>
      </c:scatterChart>
      <c:valAx>
        <c:axId val="103803797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3797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883691445348994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'49 - GDNT2 B 0-31,5 280820'!$Y$26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'49 - GDNT2 B 0-31,5 280820'!$C$24:$Q$24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'49 - GDNT2 B 0-31,5 280820'!$C$26:$Q$26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9E-4639-9965-C55C95BF6E93}"/>
            </c:ext>
          </c:extLst>
        </c:ser>
        <c:ser>
          <c:idx val="1"/>
          <c:order val="1"/>
          <c:tx>
            <c:strRef>
              <c:f>'49 - GDNT2 B 0-31,5 280820'!$Y$27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'49 - GDNT2 B 0-31,5 280820'!$C$24:$Q$24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'49 - GDNT2 B 0-31,5 280820'!$C$27:$Q$27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9E-4639-9965-C55C95BF6E93}"/>
            </c:ext>
          </c:extLst>
        </c:ser>
        <c:ser>
          <c:idx val="2"/>
          <c:order val="2"/>
          <c:tx>
            <c:strRef>
              <c:f>'49 - GDNT2 B 0-31,5 280820'!$A$26:$B$26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'49 - GDNT2 B 0-31,5 280820'!$C$24:$Q$24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'49 - GDNT2 B 0-31,5 280820'!$C$26:$Q$26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9E-4639-9965-C55C95BF6E93}"/>
            </c:ext>
          </c:extLst>
        </c:ser>
        <c:ser>
          <c:idx val="3"/>
          <c:order val="3"/>
          <c:tx>
            <c:strRef>
              <c:f>'49 - GDNT2 B 0-31,5 280820'!$A$28:$B$28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'49 - GDNT2 B 0-31,5 280820'!$C$24:$Q$24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'49 - GDNT2 B 0-31,5 280820'!$C$28:$Q$28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9E-4639-9965-C55C95BF6E93}"/>
            </c:ext>
          </c:extLst>
        </c:ser>
        <c:ser>
          <c:idx val="4"/>
          <c:order val="4"/>
          <c:tx>
            <c:strRef>
              <c:f>'49 - GDNT2 B 0-31,5 280820'!$A$37:$B$37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'49 - GDNT2 B 0-31,5 280820'!$C$34:$Q$34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'49 - GDNT2 B 0-31,5 280820'!$C$37:$Q$37</c:f>
              <c:numCache>
                <c:formatCode>0.0</c:formatCode>
                <c:ptCount val="15"/>
                <c:pt idx="0">
                  <c:v>5.1285714285714281</c:v>
                </c:pt>
                <c:pt idx="1">
                  <c:v>5.3857142857142852</c:v>
                </c:pt>
                <c:pt idx="2">
                  <c:v>7.9714285714285698</c:v>
                </c:pt>
                <c:pt idx="3">
                  <c:v>15.314285714285715</c:v>
                </c:pt>
                <c:pt idx="4">
                  <c:v>20.814285714285717</c:v>
                </c:pt>
                <c:pt idx="5">
                  <c:v>28.400000000000002</c:v>
                </c:pt>
                <c:pt idx="6">
                  <c:v>39.057142857142857</c:v>
                </c:pt>
                <c:pt idx="7">
                  <c:v>57.671428571428571</c:v>
                </c:pt>
                <c:pt idx="8">
                  <c:v>75.94285714285715</c:v>
                </c:pt>
                <c:pt idx="9">
                  <c:v>83.071428571428569</c:v>
                </c:pt>
                <c:pt idx="10">
                  <c:v>98.271428571428586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9E-4639-9965-C55C95BF6E93}"/>
            </c:ext>
          </c:extLst>
        </c:ser>
        <c:ser>
          <c:idx val="5"/>
          <c:order val="5"/>
          <c:tx>
            <c:strRef>
              <c:f>'49 - GDNT2 B 0-31,5 280820'!$Y$36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'49 - GDNT2 B 0-31,5 280820'!$C$34:$Q$34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'49 - GDNT2 B 0-31,5 280820'!$C$36:$Q$36</c:f>
              <c:numCache>
                <c:formatCode>0</c:formatCode>
                <c:ptCount val="15"/>
                <c:pt idx="0" formatCode="0.0">
                  <c:v>6.9467583197981169</c:v>
                </c:pt>
                <c:pt idx="1">
                  <c:v>7.1078565009577952</c:v>
                </c:pt>
                <c:pt idx="2">
                  <c:v>10.241838645569791</c:v>
                </c:pt>
                <c:pt idx="3">
                  <c:v>19.590813567134383</c:v>
                </c:pt>
                <c:pt idx="4">
                  <c:v>26.983525846548648</c:v>
                </c:pt>
                <c:pt idx="5">
                  <c:v>37.244725358464592</c:v>
                </c:pt>
                <c:pt idx="6">
                  <c:v>51.17459264188367</c:v>
                </c:pt>
                <c:pt idx="7">
                  <c:v>73.533252875022882</c:v>
                </c:pt>
                <c:pt idx="8">
                  <c:v>88.882793938905024</c:v>
                </c:pt>
                <c:pt idx="9">
                  <c:v>92.746007127525743</c:v>
                </c:pt>
                <c:pt idx="10">
                  <c:v>100.72910604649088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9E-4639-9965-C55C95BF6E93}"/>
            </c:ext>
          </c:extLst>
        </c:ser>
        <c:ser>
          <c:idx val="6"/>
          <c:order val="6"/>
          <c:tx>
            <c:strRef>
              <c:f>'49 - GDNT2 B 0-31,5 280820'!$Y$36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'49 - GDNT2 B 0-31,5 280820'!$C$34:$Q$34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'49 - GDNT2 B 0-31,5 280820'!$C$38:$Q$38</c:f>
              <c:numCache>
                <c:formatCode>0</c:formatCode>
                <c:ptCount val="15"/>
                <c:pt idx="0" formatCode="0.0">
                  <c:v>3.3103845373447394</c:v>
                </c:pt>
                <c:pt idx="1">
                  <c:v>3.6635720704707753</c:v>
                </c:pt>
                <c:pt idx="2">
                  <c:v>5.7010184972873486</c:v>
                </c:pt>
                <c:pt idx="3">
                  <c:v>11.037757861437047</c:v>
                </c:pt>
                <c:pt idx="4">
                  <c:v>14.645045582022785</c:v>
                </c:pt>
                <c:pt idx="5">
                  <c:v>19.555274641535412</c:v>
                </c:pt>
                <c:pt idx="6">
                  <c:v>26.939693072402044</c:v>
                </c:pt>
                <c:pt idx="7">
                  <c:v>41.809604267834267</c:v>
                </c:pt>
                <c:pt idx="8">
                  <c:v>63.002920346809276</c:v>
                </c:pt>
                <c:pt idx="9">
                  <c:v>73.396850015331395</c:v>
                </c:pt>
                <c:pt idx="10">
                  <c:v>95.813751096366289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9E-4639-9965-C55C95BF6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'48 - GDNT1 M 0-63 280820'!$Y$28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'48 - GDNT1 M 0-63 280820'!$C$24:$Q$24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'48 - GDNT1 M 0-63 280820'!$C$28:$Q$28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DE-450B-88D7-B7CD18201124}"/>
            </c:ext>
          </c:extLst>
        </c:ser>
        <c:ser>
          <c:idx val="1"/>
          <c:order val="1"/>
          <c:tx>
            <c:strRef>
              <c:f>'48 - GDNT1 M 0-63 280820'!$Y$29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'48 - GDNT1 M 0-63 280820'!$C$24:$Q$24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'48 - GDNT1 M 0-63 280820'!$C$29:$Q$29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DE-450B-88D7-B7CD18201124}"/>
            </c:ext>
          </c:extLst>
        </c:ser>
        <c:ser>
          <c:idx val="2"/>
          <c:order val="2"/>
          <c:tx>
            <c:strRef>
              <c:f>'48 - GDNT1 M 0-63 280820'!$Y$27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'48 - GDNT1 M 0-63 280820'!$C$24:$Q$24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'48 - GDNT1 M 0-63 280820'!$C$27:$Q$27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DE-450B-88D7-B7CD18201124}"/>
            </c:ext>
          </c:extLst>
        </c:ser>
        <c:ser>
          <c:idx val="3"/>
          <c:order val="3"/>
          <c:tx>
            <c:strRef>
              <c:f>'48 - GDNT1 M 0-63 280820'!$Y$30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'48 - GDNT1 M 0-63 280820'!$C$24:$Q$24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'48 - GDNT1 M 0-63 280820'!$C$30:$Q$30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DE-450B-88D7-B7CD18201124}"/>
            </c:ext>
          </c:extLst>
        </c:ser>
        <c:ser>
          <c:idx val="4"/>
          <c:order val="4"/>
          <c:tx>
            <c:strRef>
              <c:f>'48 - GDNT1 M 0-63 280820'!$A$39:$B$39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'48 - GDNT1 M 0-63 280820'!$C$36:$Q$36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'48 - GDNT1 M 0-63 280820'!$C$39:$Q$39</c:f>
              <c:numCache>
                <c:formatCode>0.0</c:formatCode>
                <c:ptCount val="15"/>
                <c:pt idx="0">
                  <c:v>3.5444444444444443</c:v>
                </c:pt>
                <c:pt idx="1">
                  <c:v>3.8388888888888886</c:v>
                </c:pt>
                <c:pt idx="2">
                  <c:v>5.68888888888889</c:v>
                </c:pt>
                <c:pt idx="3">
                  <c:v>10.894444444444444</c:v>
                </c:pt>
                <c:pt idx="4">
                  <c:v>14.144444444444444</c:v>
                </c:pt>
                <c:pt idx="5">
                  <c:v>19.088888888888889</c:v>
                </c:pt>
                <c:pt idx="6">
                  <c:v>26.605555555555554</c:v>
                </c:pt>
                <c:pt idx="7">
                  <c:v>39.56111111111111</c:v>
                </c:pt>
                <c:pt idx="8">
                  <c:v>54.922222222222217</c:v>
                </c:pt>
                <c:pt idx="9">
                  <c:v>59.355555555555561</c:v>
                </c:pt>
                <c:pt idx="10">
                  <c:v>73.916666666666686</c:v>
                </c:pt>
                <c:pt idx="11">
                  <c:v>95.422222222222231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FDE-450B-88D7-B7CD18201124}"/>
            </c:ext>
          </c:extLst>
        </c:ser>
        <c:ser>
          <c:idx val="5"/>
          <c:order val="5"/>
          <c:tx>
            <c:strRef>
              <c:f>'48 - GDNT1 M 0-63 280820'!$Y$38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'48 - GDNT1 M 0-63 280820'!$C$36:$Q$36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'48 - GDNT1 M 0-63 280820'!$C$38:$Q$38</c:f>
              <c:numCache>
                <c:formatCode>0</c:formatCode>
                <c:ptCount val="15"/>
                <c:pt idx="0" formatCode="0.0">
                  <c:v>4.5166900090568536</c:v>
                </c:pt>
                <c:pt idx="1">
                  <c:v>4.8883450583566734</c:v>
                </c:pt>
                <c:pt idx="2">
                  <c:v>7.1249584386092257</c:v>
                </c:pt>
                <c:pt idx="3">
                  <c:v>13.988102634473208</c:v>
                </c:pt>
                <c:pt idx="4">
                  <c:v>17.36524718001176</c:v>
                </c:pt>
                <c:pt idx="5">
                  <c:v>23.147487442850853</c:v>
                </c:pt>
                <c:pt idx="6">
                  <c:v>31.942798492990818</c:v>
                </c:pt>
                <c:pt idx="7">
                  <c:v>45.450742280416833</c:v>
                </c:pt>
                <c:pt idx="8">
                  <c:v>62.415301818093781</c:v>
                </c:pt>
                <c:pt idx="9">
                  <c:v>65.321485513360784</c:v>
                </c:pt>
                <c:pt idx="10">
                  <c:v>80.051824809793601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FDE-450B-88D7-B7CD18201124}"/>
            </c:ext>
          </c:extLst>
        </c:ser>
        <c:ser>
          <c:idx val="6"/>
          <c:order val="6"/>
          <c:tx>
            <c:strRef>
              <c:f>'48 - GDNT1 M 0-63 280820'!$Y$38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'48 - GDNT1 M 0-63 280820'!$C$36:$Q$36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'48 - GDNT1 M 0-63 280820'!$C$40:$Q$40</c:f>
              <c:numCache>
                <c:formatCode>0</c:formatCode>
                <c:ptCount val="15"/>
                <c:pt idx="0" formatCode="0.0">
                  <c:v>2.5721988798320345</c:v>
                </c:pt>
                <c:pt idx="1">
                  <c:v>2.7894327194211042</c:v>
                </c:pt>
                <c:pt idx="2">
                  <c:v>4.2528193391685543</c:v>
                </c:pt>
                <c:pt idx="3">
                  <c:v>7.8007862544156792</c:v>
                </c:pt>
                <c:pt idx="4">
                  <c:v>10.923641708877128</c:v>
                </c:pt>
                <c:pt idx="5">
                  <c:v>15.030290334926924</c:v>
                </c:pt>
                <c:pt idx="6">
                  <c:v>21.268312618120291</c:v>
                </c:pt>
                <c:pt idx="7">
                  <c:v>33.671479941805387</c:v>
                </c:pt>
                <c:pt idx="8">
                  <c:v>47.429142626350654</c:v>
                </c:pt>
                <c:pt idx="9">
                  <c:v>53.389625597750332</c:v>
                </c:pt>
                <c:pt idx="10">
                  <c:v>67.78150852353977</c:v>
                </c:pt>
                <c:pt idx="11">
                  <c:v>91.312836543851958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FDE-450B-88D7-B7CD18201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37976"/>
        <c:axId val="1"/>
      </c:scatterChart>
      <c:valAx>
        <c:axId val="103803797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3797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883691445348994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'47 - GDNT1 M 0-63 180220'!$Y$28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'47 - GDNT1 M 0-63 180220'!$C$24:$Q$24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'47 - GDNT1 M 0-63 180220'!$C$28:$Q$28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A3-43D2-8260-F631B85263DA}"/>
            </c:ext>
          </c:extLst>
        </c:ser>
        <c:ser>
          <c:idx val="1"/>
          <c:order val="1"/>
          <c:tx>
            <c:strRef>
              <c:f>'47 - GDNT1 M 0-63 180220'!$Y$29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'47 - GDNT1 M 0-63 180220'!$C$24:$Q$24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'47 - GDNT1 M 0-63 180220'!$C$29:$Q$29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A3-43D2-8260-F631B85263DA}"/>
            </c:ext>
          </c:extLst>
        </c:ser>
        <c:ser>
          <c:idx val="2"/>
          <c:order val="2"/>
          <c:tx>
            <c:strRef>
              <c:f>'47 - GDNT1 M 0-63 180220'!$Y$27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'47 - GDNT1 M 0-63 180220'!$C$24:$Q$24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'47 - GDNT1 M 0-63 180220'!$C$27:$Q$27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A3-43D2-8260-F631B85263DA}"/>
            </c:ext>
          </c:extLst>
        </c:ser>
        <c:ser>
          <c:idx val="3"/>
          <c:order val="3"/>
          <c:tx>
            <c:strRef>
              <c:f>'47 - GDNT1 M 0-63 180220'!$Y$30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'47 - GDNT1 M 0-63 180220'!$C$24:$Q$24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'47 - GDNT1 M 0-63 180220'!$C$30:$Q$30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A3-43D2-8260-F631B85263DA}"/>
            </c:ext>
          </c:extLst>
        </c:ser>
        <c:ser>
          <c:idx val="4"/>
          <c:order val="4"/>
          <c:tx>
            <c:strRef>
              <c:f>'47 - GDNT1 M 0-63 180220'!$A$39:$B$39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'47 - GDNT1 M 0-63 180220'!$C$36:$Q$36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'47 - GDNT1 M 0-63 180220'!$C$39:$Q$39</c:f>
              <c:numCache>
                <c:formatCode>0.0</c:formatCode>
                <c:ptCount val="15"/>
                <c:pt idx="0">
                  <c:v>3.5</c:v>
                </c:pt>
                <c:pt idx="1">
                  <c:v>3.7600000000000002</c:v>
                </c:pt>
                <c:pt idx="2">
                  <c:v>5.5700000000000012</c:v>
                </c:pt>
                <c:pt idx="3">
                  <c:v>10.43</c:v>
                </c:pt>
                <c:pt idx="4">
                  <c:v>13.8</c:v>
                </c:pt>
                <c:pt idx="5">
                  <c:v>18.740000000000002</c:v>
                </c:pt>
                <c:pt idx="6">
                  <c:v>26.29</c:v>
                </c:pt>
                <c:pt idx="7">
                  <c:v>39.1</c:v>
                </c:pt>
                <c:pt idx="8">
                  <c:v>55.64</c:v>
                </c:pt>
                <c:pt idx="9">
                  <c:v>60.05</c:v>
                </c:pt>
                <c:pt idx="10">
                  <c:v>74.22999999999999</c:v>
                </c:pt>
                <c:pt idx="11">
                  <c:v>96.52000000000001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A3-43D2-8260-F631B85263DA}"/>
            </c:ext>
          </c:extLst>
        </c:ser>
        <c:ser>
          <c:idx val="5"/>
          <c:order val="5"/>
          <c:tx>
            <c:strRef>
              <c:f>'47 - GDNT1 M 0-63 180220'!$Y$38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'47 - GDNT1 M 0-63 180220'!$C$36:$Q$36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'47 - GDNT1 M 0-63 180220'!$C$38:$Q$38</c:f>
              <c:numCache>
                <c:formatCode>0</c:formatCode>
                <c:ptCount val="15"/>
                <c:pt idx="0" formatCode="0.0">
                  <c:v>4.1481812160876705</c:v>
                </c:pt>
                <c:pt idx="1">
                  <c:v>4.4323714251314748</c:v>
                </c:pt>
                <c:pt idx="2">
                  <c:v>6.4013518108077374</c:v>
                </c:pt>
                <c:pt idx="3">
                  <c:v>11.959853388037196</c:v>
                </c:pt>
                <c:pt idx="4">
                  <c:v>15.847186416089702</c:v>
                </c:pt>
                <c:pt idx="5">
                  <c:v>21.414597581361029</c:v>
                </c:pt>
                <c:pt idx="6">
                  <c:v>29.632928897106712</c:v>
                </c:pt>
                <c:pt idx="7">
                  <c:v>42.419764047840346</c:v>
                </c:pt>
                <c:pt idx="8">
                  <c:v>61.218418234589443</c:v>
                </c:pt>
                <c:pt idx="9">
                  <c:v>64.638727885929939</c:v>
                </c:pt>
                <c:pt idx="10">
                  <c:v>79.001533791373816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A3-43D2-8260-F631B85263DA}"/>
            </c:ext>
          </c:extLst>
        </c:ser>
        <c:ser>
          <c:idx val="6"/>
          <c:order val="6"/>
          <c:tx>
            <c:strRef>
              <c:f>'47 - GDNT1 M 0-63 180220'!$Y$38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'47 - GDNT1 M 0-63 180220'!$C$36:$Q$36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'47 - GDNT1 M 0-63 180220'!$C$40:$Q$40</c:f>
              <c:numCache>
                <c:formatCode>0</c:formatCode>
                <c:ptCount val="15"/>
                <c:pt idx="0" formatCode="0.0">
                  <c:v>2.8518187839123295</c:v>
                </c:pt>
                <c:pt idx="1">
                  <c:v>3.0876285748685253</c:v>
                </c:pt>
                <c:pt idx="2">
                  <c:v>4.7386481891922649</c:v>
                </c:pt>
                <c:pt idx="3">
                  <c:v>8.9001466119628034</c:v>
                </c:pt>
                <c:pt idx="4">
                  <c:v>11.752813583910299</c:v>
                </c:pt>
                <c:pt idx="5">
                  <c:v>16.065402418638975</c:v>
                </c:pt>
                <c:pt idx="6">
                  <c:v>22.947071102893286</c:v>
                </c:pt>
                <c:pt idx="7">
                  <c:v>35.780235952159657</c:v>
                </c:pt>
                <c:pt idx="8">
                  <c:v>50.061581765410558</c:v>
                </c:pt>
                <c:pt idx="9">
                  <c:v>55.461272114070056</c:v>
                </c:pt>
                <c:pt idx="10">
                  <c:v>69.458466208626163</c:v>
                </c:pt>
                <c:pt idx="11">
                  <c:v>94.759318313834115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A3-43D2-8260-F631B8526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37976"/>
        <c:axId val="1"/>
      </c:scatterChart>
      <c:valAx>
        <c:axId val="103803797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3797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883691445348994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'46 - GDNT2 B 0-31,5 180220'!$Y$26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'46 - GDNT2 B 0-31,5 180220'!$C$24:$Q$24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'46 - GDNT2 B 0-31,5 180220'!$C$26:$Q$26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C5-4411-8CF6-F4AAB589F807}"/>
            </c:ext>
          </c:extLst>
        </c:ser>
        <c:ser>
          <c:idx val="1"/>
          <c:order val="1"/>
          <c:tx>
            <c:strRef>
              <c:f>'46 - GDNT2 B 0-31,5 180220'!$Y$27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'46 - GDNT2 B 0-31,5 180220'!$C$24:$Q$24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'46 - GDNT2 B 0-31,5 180220'!$C$27:$Q$27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C5-4411-8CF6-F4AAB589F807}"/>
            </c:ext>
          </c:extLst>
        </c:ser>
        <c:ser>
          <c:idx val="2"/>
          <c:order val="2"/>
          <c:tx>
            <c:strRef>
              <c:f>'46 - GDNT2 B 0-31,5 180220'!$A$26:$B$26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'46 - GDNT2 B 0-31,5 180220'!$C$24:$Q$24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'46 - GDNT2 B 0-31,5 180220'!$C$26:$Q$26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C5-4411-8CF6-F4AAB589F807}"/>
            </c:ext>
          </c:extLst>
        </c:ser>
        <c:ser>
          <c:idx val="3"/>
          <c:order val="3"/>
          <c:tx>
            <c:strRef>
              <c:f>'46 - GDNT2 B 0-31,5 180220'!$A$28:$B$28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'46 - GDNT2 B 0-31,5 180220'!$C$24:$Q$24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'46 - GDNT2 B 0-31,5 180220'!$C$28:$Q$28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C5-4411-8CF6-F4AAB589F807}"/>
            </c:ext>
          </c:extLst>
        </c:ser>
        <c:ser>
          <c:idx val="4"/>
          <c:order val="4"/>
          <c:tx>
            <c:strRef>
              <c:f>'46 - GDNT2 B 0-31,5 180220'!$A$37:$B$37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'46 - GDNT2 B 0-31,5 180220'!$C$34:$Q$34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'46 - GDNT2 B 0-31,5 180220'!$C$37:$Q$37</c:f>
              <c:numCache>
                <c:formatCode>0.0</c:formatCode>
                <c:ptCount val="15"/>
                <c:pt idx="0">
                  <c:v>5.76</c:v>
                </c:pt>
                <c:pt idx="1">
                  <c:v>5.9999999999999991</c:v>
                </c:pt>
                <c:pt idx="2">
                  <c:v>8.7799999999999976</c:v>
                </c:pt>
                <c:pt idx="3">
                  <c:v>16.7</c:v>
                </c:pt>
                <c:pt idx="4">
                  <c:v>22.720000000000002</c:v>
                </c:pt>
                <c:pt idx="5">
                  <c:v>31.18</c:v>
                </c:pt>
                <c:pt idx="6">
                  <c:v>43.06</c:v>
                </c:pt>
                <c:pt idx="7">
                  <c:v>63.2</c:v>
                </c:pt>
                <c:pt idx="8">
                  <c:v>80.84</c:v>
                </c:pt>
                <c:pt idx="9">
                  <c:v>86.52</c:v>
                </c:pt>
                <c:pt idx="10">
                  <c:v>99.38000000000001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C5-4411-8CF6-F4AAB589F807}"/>
            </c:ext>
          </c:extLst>
        </c:ser>
        <c:ser>
          <c:idx val="5"/>
          <c:order val="5"/>
          <c:tx>
            <c:strRef>
              <c:f>'46 - GDNT2 B 0-31,5 180220'!$Y$36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'46 - GDNT2 B 0-31,5 180220'!$C$34:$Q$34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'46 - GDNT2 B 0-31,5 180220'!$C$36:$Q$36</c:f>
              <c:numCache>
                <c:formatCode>0</c:formatCode>
                <c:ptCount val="15"/>
                <c:pt idx="0" formatCode="0.0">
                  <c:v>7.2004860290887907</c:v>
                </c:pt>
                <c:pt idx="1">
                  <c:v>7.3080280960285284</c:v>
                </c:pt>
                <c:pt idx="2">
                  <c:v>10.422692150099964</c:v>
                </c:pt>
                <c:pt idx="3">
                  <c:v>19.970368862987776</c:v>
                </c:pt>
                <c:pt idx="4">
                  <c:v>27.670852199369303</c:v>
                </c:pt>
                <c:pt idx="5">
                  <c:v>38.41349414183766</c:v>
                </c:pt>
                <c:pt idx="6">
                  <c:v>52.783361044412558</c:v>
                </c:pt>
                <c:pt idx="7">
                  <c:v>75.649899597988721</c:v>
                </c:pt>
                <c:pt idx="8">
                  <c:v>89.247864621888255</c:v>
                </c:pt>
                <c:pt idx="9">
                  <c:v>92.287906899387323</c:v>
                </c:pt>
                <c:pt idx="10">
                  <c:v>99.542980060130077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EC5-4411-8CF6-F4AAB589F807}"/>
            </c:ext>
          </c:extLst>
        </c:ser>
        <c:ser>
          <c:idx val="6"/>
          <c:order val="6"/>
          <c:tx>
            <c:strRef>
              <c:f>'46 - GDNT2 B 0-31,5 180220'!$Y$36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'46 - GDNT2 B 0-31,5 180220'!$C$34:$Q$34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'46 - GDNT2 B 0-31,5 180220'!$C$38:$Q$38</c:f>
              <c:numCache>
                <c:formatCode>0</c:formatCode>
                <c:ptCount val="15"/>
                <c:pt idx="0" formatCode="0.0">
                  <c:v>4.3195139709112089</c:v>
                </c:pt>
                <c:pt idx="1">
                  <c:v>4.6919719039714698</c:v>
                </c:pt>
                <c:pt idx="2">
                  <c:v>7.1373078499000311</c:v>
                </c:pt>
                <c:pt idx="3">
                  <c:v>13.429631137012224</c:v>
                </c:pt>
                <c:pt idx="4">
                  <c:v>17.769147800630702</c:v>
                </c:pt>
                <c:pt idx="5">
                  <c:v>23.94650585816234</c:v>
                </c:pt>
                <c:pt idx="6">
                  <c:v>33.336638955587446</c:v>
                </c:pt>
                <c:pt idx="7">
                  <c:v>50.750100402011284</c:v>
                </c:pt>
                <c:pt idx="8">
                  <c:v>72.432135378111752</c:v>
                </c:pt>
                <c:pt idx="9">
                  <c:v>80.752093100612669</c:v>
                </c:pt>
                <c:pt idx="10">
                  <c:v>99.217019939869942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C5-4411-8CF6-F4AAB589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29360"/>
        <c:axId val="1"/>
      </c:scatterChart>
      <c:valAx>
        <c:axId val="2311293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311293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93553983718136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'45 - GDNT1 M 0-63 250919'!$Y$28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'45 - GDNT1 M 0-63 250919'!$C$24:$Q$24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'45 - GDNT1 M 0-63 250919'!$C$28:$Q$28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7A-433A-9202-164F929B72FF}"/>
            </c:ext>
          </c:extLst>
        </c:ser>
        <c:ser>
          <c:idx val="1"/>
          <c:order val="1"/>
          <c:tx>
            <c:strRef>
              <c:f>'45 - GDNT1 M 0-63 250919'!$Y$29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'45 - GDNT1 M 0-63 250919'!$C$24:$Q$24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'45 - GDNT1 M 0-63 250919'!$C$29:$Q$29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7A-433A-9202-164F929B72FF}"/>
            </c:ext>
          </c:extLst>
        </c:ser>
        <c:ser>
          <c:idx val="2"/>
          <c:order val="2"/>
          <c:tx>
            <c:strRef>
              <c:f>'45 - GDNT1 M 0-63 250919'!$Y$27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'45 - GDNT1 M 0-63 250919'!$C$24:$Q$24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'45 - GDNT1 M 0-63 250919'!$C$27:$Q$27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7A-433A-9202-164F929B72FF}"/>
            </c:ext>
          </c:extLst>
        </c:ser>
        <c:ser>
          <c:idx val="3"/>
          <c:order val="3"/>
          <c:tx>
            <c:strRef>
              <c:f>'45 - GDNT1 M 0-63 250919'!$Y$30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'45 - GDNT1 M 0-63 250919'!$C$24:$Q$24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'45 - GDNT1 M 0-63 250919'!$C$30:$Q$30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7A-433A-9202-164F929B72FF}"/>
            </c:ext>
          </c:extLst>
        </c:ser>
        <c:ser>
          <c:idx val="4"/>
          <c:order val="4"/>
          <c:tx>
            <c:strRef>
              <c:f>'45 - GDNT1 M 0-63 250919'!$A$39:$B$39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'45 - GDNT1 M 0-63 250919'!$C$36:$Q$36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'45 - GDNT1 M 0-63 250919'!$C$39:$Q$39</c:f>
              <c:numCache>
                <c:formatCode>0.0</c:formatCode>
                <c:ptCount val="15"/>
                <c:pt idx="0">
                  <c:v>2.8166666666666664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13.533333333333333</c:v>
                </c:pt>
                <c:pt idx="5">
                  <c:v>18.516666666666669</c:v>
                </c:pt>
                <c:pt idx="6">
                  <c:v>24.150000000000002</c:v>
                </c:pt>
                <c:pt idx="7">
                  <c:v>35.65</c:v>
                </c:pt>
                <c:pt idx="8">
                  <c:v>50.050000000000004</c:v>
                </c:pt>
                <c:pt idx="9">
                  <c:v>56.25</c:v>
                </c:pt>
                <c:pt idx="10">
                  <c:v>71.333333333333329</c:v>
                </c:pt>
                <c:pt idx="11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07A-433A-9202-164F929B72FF}"/>
            </c:ext>
          </c:extLst>
        </c:ser>
        <c:ser>
          <c:idx val="5"/>
          <c:order val="5"/>
          <c:tx>
            <c:strRef>
              <c:f>'45 - GDNT1 M 0-63 250919'!$Y$38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'45 - GDNT1 M 0-63 250919'!$C$36:$Q$36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'45 - GDNT1 M 0-63 250919'!$C$38:$Q$38</c:f>
              <c:numCache>
                <c:formatCode>0</c:formatCode>
                <c:ptCount val="15"/>
                <c:pt idx="0" formatCode="0.0">
                  <c:v>3.3375833266677324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15.241158460993265</c:v>
                </c:pt>
                <c:pt idx="5">
                  <c:v>19.968856105640342</c:v>
                </c:pt>
                <c:pt idx="6">
                  <c:v>26.822487137480742</c:v>
                </c:pt>
                <c:pt idx="7">
                  <c:v>41.550609078730794</c:v>
                </c:pt>
                <c:pt idx="8">
                  <c:v>57.904437440071682</c:v>
                </c:pt>
                <c:pt idx="9">
                  <c:v>65.377482539013727</c:v>
                </c:pt>
                <c:pt idx="10">
                  <c:v>79.555888694452321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07A-433A-9202-164F929B72FF}"/>
            </c:ext>
          </c:extLst>
        </c:ser>
        <c:ser>
          <c:idx val="6"/>
          <c:order val="6"/>
          <c:tx>
            <c:strRef>
              <c:f>'45 - GDNT1 M 0-63 250919'!$Y$38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'45 - GDNT1 M 0-63 250919'!$C$36:$Q$36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'45 - GDNT1 M 0-63 250919'!$C$40:$Q$40</c:f>
              <c:numCache>
                <c:formatCode>0</c:formatCode>
                <c:ptCount val="15"/>
                <c:pt idx="0" formatCode="0.0">
                  <c:v>2.2957500066656005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11.825508205673401</c:v>
                </c:pt>
                <c:pt idx="5">
                  <c:v>17.064477227692997</c:v>
                </c:pt>
                <c:pt idx="6">
                  <c:v>21.477512862519262</c:v>
                </c:pt>
                <c:pt idx="7">
                  <c:v>29.749390921269203</c:v>
                </c:pt>
                <c:pt idx="8">
                  <c:v>42.195562559928327</c:v>
                </c:pt>
                <c:pt idx="9">
                  <c:v>47.12251746098628</c:v>
                </c:pt>
                <c:pt idx="10">
                  <c:v>63.110777972214343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07A-433A-9202-164F929B7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000664"/>
        <c:axId val="1"/>
      </c:scatterChart>
      <c:valAx>
        <c:axId val="609000664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609000664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883691445348994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'44 - GDNT2 B 0-31,5 090919'!$Y$26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'44 - GDNT2 B 0-31,5 090919'!$C$24:$Q$24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'44 - GDNT2 B 0-31,5 090919'!$C$26:$Q$26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AB-4169-8AA0-657958994DDE}"/>
            </c:ext>
          </c:extLst>
        </c:ser>
        <c:ser>
          <c:idx val="1"/>
          <c:order val="1"/>
          <c:tx>
            <c:strRef>
              <c:f>'44 - GDNT2 B 0-31,5 090919'!$Y$27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'44 - GDNT2 B 0-31,5 090919'!$C$24:$Q$24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'44 - GDNT2 B 0-31,5 090919'!$C$27:$Q$27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AB-4169-8AA0-657958994DDE}"/>
            </c:ext>
          </c:extLst>
        </c:ser>
        <c:ser>
          <c:idx val="2"/>
          <c:order val="2"/>
          <c:tx>
            <c:strRef>
              <c:f>'44 - GDNT2 B 0-31,5 090919'!$A$26:$B$26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'44 - GDNT2 B 0-31,5 090919'!$C$24:$Q$24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'44 - GDNT2 B 0-31,5 090919'!$C$26:$Q$26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AB-4169-8AA0-657958994DDE}"/>
            </c:ext>
          </c:extLst>
        </c:ser>
        <c:ser>
          <c:idx val="3"/>
          <c:order val="3"/>
          <c:tx>
            <c:strRef>
              <c:f>'44 - GDNT2 B 0-31,5 090919'!$A$28:$B$28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'44 - GDNT2 B 0-31,5 090919'!$C$24:$Q$24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'44 - GDNT2 B 0-31,5 090919'!$C$28:$Q$28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AB-4169-8AA0-657958994DDE}"/>
            </c:ext>
          </c:extLst>
        </c:ser>
        <c:ser>
          <c:idx val="4"/>
          <c:order val="4"/>
          <c:tx>
            <c:strRef>
              <c:f>'44 - GDNT2 B 0-31,5 090919'!$A$37:$B$37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'44 - GDNT2 B 0-31,5 090919'!$C$34:$Q$34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'44 - GDNT2 B 0-31,5 090919'!$C$37:$Q$37</c:f>
              <c:numCache>
                <c:formatCode>0.0</c:formatCode>
                <c:ptCount val="15"/>
                <c:pt idx="0">
                  <c:v>3.35</c:v>
                </c:pt>
                <c:pt idx="1">
                  <c:v>3.8166666666666664</c:v>
                </c:pt>
                <c:pt idx="2">
                  <c:v>5.8500000000000005</c:v>
                </c:pt>
                <c:pt idx="3">
                  <c:v>12</c:v>
                </c:pt>
                <c:pt idx="4">
                  <c:v>16.849999999999998</c:v>
                </c:pt>
                <c:pt idx="5">
                  <c:v>23.183333333333334</c:v>
                </c:pt>
                <c:pt idx="6">
                  <c:v>33.616666666666667</c:v>
                </c:pt>
                <c:pt idx="7">
                  <c:v>51.5</c:v>
                </c:pt>
                <c:pt idx="8">
                  <c:v>74.166666666666671</c:v>
                </c:pt>
                <c:pt idx="9">
                  <c:v>81.666666666666671</c:v>
                </c:pt>
                <c:pt idx="10">
                  <c:v>95.716666666666654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AB-4169-8AA0-657958994DDE}"/>
            </c:ext>
          </c:extLst>
        </c:ser>
        <c:ser>
          <c:idx val="5"/>
          <c:order val="5"/>
          <c:tx>
            <c:strRef>
              <c:f>'44 - GDNT2 B 0-31,5 090919'!$Y$36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'44 - GDNT2 B 0-31,5 090919'!$C$34:$Q$34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'44 - GDNT2 B 0-31,5 090919'!$C$36:$Q$36</c:f>
              <c:numCache>
                <c:formatCode>0</c:formatCode>
                <c:ptCount val="15"/>
                <c:pt idx="0" formatCode="0.0">
                  <c:v>4.5272584677971093</c:v>
                </c:pt>
                <c:pt idx="1">
                  <c:v>5.1777706915915331</c:v>
                </c:pt>
                <c:pt idx="2">
                  <c:v>7.6985636315799342</c:v>
                </c:pt>
                <c:pt idx="3">
                  <c:v>15.490164752558247</c:v>
                </c:pt>
                <c:pt idx="4">
                  <c:v>21.556876618310699</c:v>
                </c:pt>
                <c:pt idx="5">
                  <c:v>28.986035649208816</c:v>
                </c:pt>
                <c:pt idx="6">
                  <c:v>39.873371403720085</c:v>
                </c:pt>
                <c:pt idx="7">
                  <c:v>59.288613483797981</c:v>
                </c:pt>
                <c:pt idx="8">
                  <c:v>81.944305554315463</c:v>
                </c:pt>
                <c:pt idx="9">
                  <c:v>90.808147217795508</c:v>
                </c:pt>
                <c:pt idx="10">
                  <c:v>99.083245667175433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AB-4169-8AA0-657958994DDE}"/>
            </c:ext>
          </c:extLst>
        </c:ser>
        <c:ser>
          <c:idx val="6"/>
          <c:order val="6"/>
          <c:tx>
            <c:strRef>
              <c:f>'44 - GDNT2 B 0-31,5 090919'!$Y$36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'44 - GDNT2 B 0-31,5 090919'!$C$34:$Q$34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'44 - GDNT2 B 0-31,5 090919'!$C$38:$Q$38</c:f>
              <c:numCache>
                <c:formatCode>0</c:formatCode>
                <c:ptCount val="15"/>
                <c:pt idx="0" formatCode="0.0">
                  <c:v>2.1727415322028913</c:v>
                </c:pt>
                <c:pt idx="1">
                  <c:v>2.4555626417417993</c:v>
                </c:pt>
                <c:pt idx="2">
                  <c:v>4.0014363684200669</c:v>
                </c:pt>
                <c:pt idx="3">
                  <c:v>8.5098352474417531</c:v>
                </c:pt>
                <c:pt idx="4">
                  <c:v>12.143123381689296</c:v>
                </c:pt>
                <c:pt idx="5">
                  <c:v>17.380631017457851</c:v>
                </c:pt>
                <c:pt idx="6">
                  <c:v>27.359961929613249</c:v>
                </c:pt>
                <c:pt idx="7">
                  <c:v>43.711386516202019</c:v>
                </c:pt>
                <c:pt idx="8">
                  <c:v>66.38902777901788</c:v>
                </c:pt>
                <c:pt idx="9">
                  <c:v>72.525186115537835</c:v>
                </c:pt>
                <c:pt idx="10">
                  <c:v>92.350087666157876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5AB-4169-8AA0-657958994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796352"/>
        <c:axId val="1"/>
      </c:scatterChart>
      <c:valAx>
        <c:axId val="95779635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79635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678299746430002"/>
          <c:y val="4.5834700349956257E-2"/>
          <c:w val="0.20509119622759014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'43 - GDNT2 B 0-31,5 090818 (2)'!$Y$26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'43 - GDNT2 B 0-31,5 090818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'43 - GDNT2 B 0-31,5 090818 (2)'!$C$26:$Q$26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EC-4F38-92C5-9E21BF3B8C4A}"/>
            </c:ext>
          </c:extLst>
        </c:ser>
        <c:ser>
          <c:idx val="1"/>
          <c:order val="1"/>
          <c:tx>
            <c:strRef>
              <c:f>'43 - GDNT2 B 0-31,5 090818 (2)'!$Y$27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'43 - GDNT2 B 0-31,5 090818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'43 - GDNT2 B 0-31,5 090818 (2)'!$C$27:$Q$27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EC-4F38-92C5-9E21BF3B8C4A}"/>
            </c:ext>
          </c:extLst>
        </c:ser>
        <c:ser>
          <c:idx val="2"/>
          <c:order val="2"/>
          <c:tx>
            <c:strRef>
              <c:f>'43 - GDNT2 B 0-31,5 090818 (2)'!$A$26:$B$26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'43 - GDNT2 B 0-31,5 090818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'43 - GDNT2 B 0-31,5 090818 (2)'!$C$26:$Q$26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EC-4F38-92C5-9E21BF3B8C4A}"/>
            </c:ext>
          </c:extLst>
        </c:ser>
        <c:ser>
          <c:idx val="3"/>
          <c:order val="3"/>
          <c:tx>
            <c:strRef>
              <c:f>'43 - GDNT2 B 0-31,5 090818 (2)'!$A$28:$B$28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'43 - GDNT2 B 0-31,5 090818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'43 - GDNT2 B 0-31,5 090818 (2)'!$C$28:$Q$28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EC-4F38-92C5-9E21BF3B8C4A}"/>
            </c:ext>
          </c:extLst>
        </c:ser>
        <c:ser>
          <c:idx val="4"/>
          <c:order val="4"/>
          <c:tx>
            <c:strRef>
              <c:f>'43 - GDNT2 B 0-31,5 090818 (2)'!$A$37:$B$37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'43 - GDNT2 B 0-31,5 090818 (2)'!$C$34:$Q$34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'43 - GDNT2 B 0-31,5 090818 (2)'!$C$37:$Q$37</c:f>
              <c:numCache>
                <c:formatCode>0.0</c:formatCode>
                <c:ptCount val="15"/>
                <c:pt idx="0">
                  <c:v>3.7000000000000006</c:v>
                </c:pt>
                <c:pt idx="1">
                  <c:v>4.0333333333333341</c:v>
                </c:pt>
                <c:pt idx="2">
                  <c:v>6.1333333333333329</c:v>
                </c:pt>
                <c:pt idx="3">
                  <c:v>11.899999999999999</c:v>
                </c:pt>
                <c:pt idx="4">
                  <c:v>17</c:v>
                </c:pt>
                <c:pt idx="5">
                  <c:v>23.466666666666665</c:v>
                </c:pt>
                <c:pt idx="6">
                  <c:v>33.283333333333324</c:v>
                </c:pt>
                <c:pt idx="7">
                  <c:v>38.433333333333337</c:v>
                </c:pt>
                <c:pt idx="8">
                  <c:v>49.983333333333327</c:v>
                </c:pt>
                <c:pt idx="9">
                  <c:v>56.800000000000004</c:v>
                </c:pt>
                <c:pt idx="10">
                  <c:v>69.483333333333334</c:v>
                </c:pt>
                <c:pt idx="11" formatCode="General">
                  <c:v>76.266666666666666</c:v>
                </c:pt>
                <c:pt idx="12" formatCode="General">
                  <c:v>84.816666666666649</c:v>
                </c:pt>
                <c:pt idx="13" formatCode="General">
                  <c:v>93.433333333333323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EC-4F38-92C5-9E21BF3B8C4A}"/>
            </c:ext>
          </c:extLst>
        </c:ser>
        <c:ser>
          <c:idx val="5"/>
          <c:order val="5"/>
          <c:tx>
            <c:strRef>
              <c:f>'43 - GDNT2 B 0-31,5 090818 (2)'!$Y$36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'43 - GDNT2 B 0-31,5 090818 (2)'!$C$34:$Q$34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'43 - GDNT2 B 0-31,5 090818 (2)'!$C$36:$Q$36</c:f>
              <c:numCache>
                <c:formatCode>0</c:formatCode>
                <c:ptCount val="15"/>
                <c:pt idx="0" formatCode="0.0">
                  <c:v>4.6999999999999966</c:v>
                </c:pt>
                <c:pt idx="1">
                  <c:v>5.0661288923219772</c:v>
                </c:pt>
                <c:pt idx="2">
                  <c:v>7.4788505820769826</c:v>
                </c:pt>
                <c:pt idx="3">
                  <c:v>14.403747191710867</c:v>
                </c:pt>
                <c:pt idx="4">
                  <c:v>20.616801072771356</c:v>
                </c:pt>
                <c:pt idx="5">
                  <c:v>28.085694342126839</c:v>
                </c:pt>
                <c:pt idx="6">
                  <c:v>38.66873992584491</c:v>
                </c:pt>
                <c:pt idx="7">
                  <c:v>43.850128203610971</c:v>
                </c:pt>
                <c:pt idx="8">
                  <c:v>55.572058963266024</c:v>
                </c:pt>
                <c:pt idx="9">
                  <c:v>62.246902789659458</c:v>
                </c:pt>
                <c:pt idx="10">
                  <c:v>75.455360138921762</c:v>
                </c:pt>
                <c:pt idx="11">
                  <c:v>82.095295722170775</c:v>
                </c:pt>
                <c:pt idx="12">
                  <c:v>89.069178179486656</c:v>
                </c:pt>
                <c:pt idx="13">
                  <c:v>95.278371724984467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EC-4F38-92C5-9E21BF3B8C4A}"/>
            </c:ext>
          </c:extLst>
        </c:ser>
        <c:ser>
          <c:idx val="6"/>
          <c:order val="6"/>
          <c:tx>
            <c:strRef>
              <c:f>'43 - GDNT2 B 0-31,5 090818 (2)'!$Y$36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'43 - GDNT2 B 0-31,5 090818 (2)'!$C$34:$Q$34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'43 - GDNT2 B 0-31,5 090818 (2)'!$C$38:$Q$38</c:f>
              <c:numCache>
                <c:formatCode>0</c:formatCode>
                <c:ptCount val="15"/>
                <c:pt idx="0" formatCode="0.0">
                  <c:v>2.7000000000000046</c:v>
                </c:pt>
                <c:pt idx="1">
                  <c:v>3.0005377743446906</c:v>
                </c:pt>
                <c:pt idx="2">
                  <c:v>4.7878160845896831</c:v>
                </c:pt>
                <c:pt idx="3">
                  <c:v>9.3962528082891303</c:v>
                </c:pt>
                <c:pt idx="4">
                  <c:v>13.383198927228644</c:v>
                </c:pt>
                <c:pt idx="5">
                  <c:v>18.847638991206491</c:v>
                </c:pt>
                <c:pt idx="6">
                  <c:v>27.897926740821738</c:v>
                </c:pt>
                <c:pt idx="7">
                  <c:v>33.016538463055703</c:v>
                </c:pt>
                <c:pt idx="8">
                  <c:v>44.394607703400631</c:v>
                </c:pt>
                <c:pt idx="9">
                  <c:v>51.35309721034055</c:v>
                </c:pt>
                <c:pt idx="10">
                  <c:v>63.511306527744914</c:v>
                </c:pt>
                <c:pt idx="11">
                  <c:v>70.438037611162557</c:v>
                </c:pt>
                <c:pt idx="12">
                  <c:v>80.564155153846642</c:v>
                </c:pt>
                <c:pt idx="13">
                  <c:v>91.588294941682179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BEC-4F38-92C5-9E21BF3B8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792088"/>
        <c:axId val="1"/>
      </c:scatterChart>
      <c:valAx>
        <c:axId val="95779208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79208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08808221006273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'42 - GDNT1 M 0-63 140319'!$Y$28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'42 - GDNT1 M 0-63 140319'!$C$24:$Q$24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'42 - GDNT1 M 0-63 140319'!$C$28:$Q$28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7E-428B-9452-A1FAB2B5FAEA}"/>
            </c:ext>
          </c:extLst>
        </c:ser>
        <c:ser>
          <c:idx val="1"/>
          <c:order val="1"/>
          <c:tx>
            <c:strRef>
              <c:f>'42 - GDNT1 M 0-63 140319'!$Y$29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'42 - GDNT1 M 0-63 140319'!$C$24:$Q$24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'42 - GDNT1 M 0-63 140319'!$C$29:$Q$29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7E-428B-9452-A1FAB2B5FAEA}"/>
            </c:ext>
          </c:extLst>
        </c:ser>
        <c:ser>
          <c:idx val="2"/>
          <c:order val="2"/>
          <c:tx>
            <c:strRef>
              <c:f>'42 - GDNT1 M 0-63 140319'!$Y$27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'42 - GDNT1 M 0-63 140319'!$C$24:$Q$24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'42 - GDNT1 M 0-63 140319'!$C$27:$Q$27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7E-428B-9452-A1FAB2B5FAEA}"/>
            </c:ext>
          </c:extLst>
        </c:ser>
        <c:ser>
          <c:idx val="3"/>
          <c:order val="3"/>
          <c:tx>
            <c:strRef>
              <c:f>'42 - GDNT1 M 0-63 140319'!$Y$30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'42 - GDNT1 M 0-63 140319'!$C$24:$Q$24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'42 - GDNT1 M 0-63 140319'!$C$30:$Q$30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7E-428B-9452-A1FAB2B5FAEA}"/>
            </c:ext>
          </c:extLst>
        </c:ser>
        <c:ser>
          <c:idx val="4"/>
          <c:order val="4"/>
          <c:tx>
            <c:strRef>
              <c:f>'42 - GDNT1 M 0-63 140319'!$A$39:$B$39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'42 - GDNT1 M 0-63 140319'!$C$36:$Q$36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'42 - GDNT1 M 0-63 140319'!$C$39:$Q$39</c:f>
              <c:numCache>
                <c:formatCode>0.0</c:formatCode>
                <c:ptCount val="15"/>
                <c:pt idx="0">
                  <c:v>2.9428571428571426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11.7</c:v>
                </c:pt>
                <c:pt idx="5">
                  <c:v>16.399999999999999</c:v>
                </c:pt>
                <c:pt idx="6">
                  <c:v>21.828571428571429</c:v>
                </c:pt>
                <c:pt idx="7">
                  <c:v>32.5</c:v>
                </c:pt>
                <c:pt idx="8">
                  <c:v>46.5</c:v>
                </c:pt>
                <c:pt idx="9">
                  <c:v>50.999999999999993</c:v>
                </c:pt>
                <c:pt idx="10">
                  <c:v>64.94285714285715</c:v>
                </c:pt>
                <c:pt idx="11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7E-428B-9452-A1FAB2B5FAEA}"/>
            </c:ext>
          </c:extLst>
        </c:ser>
        <c:ser>
          <c:idx val="5"/>
          <c:order val="5"/>
          <c:tx>
            <c:strRef>
              <c:f>'42 - GDNT1 M 0-63 140319'!$Y$38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'42 - GDNT1 M 0-63 140319'!$C$36:$Q$36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'42 - GDNT1 M 0-63 140319'!$C$38:$Q$38</c:f>
              <c:numCache>
                <c:formatCode>0</c:formatCode>
                <c:ptCount val="15"/>
                <c:pt idx="0" formatCode="0.0">
                  <c:v>3.4262110012062355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14.498809270624461</c:v>
                </c:pt>
                <c:pt idx="5">
                  <c:v>20.468425166244728</c:v>
                </c:pt>
                <c:pt idx="6">
                  <c:v>26.882300603292645</c:v>
                </c:pt>
                <c:pt idx="7">
                  <c:v>39.567752471613602</c:v>
                </c:pt>
                <c:pt idx="8">
                  <c:v>54.687579516153313</c:v>
                </c:pt>
                <c:pt idx="9">
                  <c:v>60.411318540282664</c:v>
                </c:pt>
                <c:pt idx="10">
                  <c:v>74.071240403455889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7E-428B-9452-A1FAB2B5FAEA}"/>
            </c:ext>
          </c:extLst>
        </c:ser>
        <c:ser>
          <c:idx val="6"/>
          <c:order val="6"/>
          <c:tx>
            <c:strRef>
              <c:f>'42 - GDNT1 M 0-63 140319'!$Y$38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'42 - GDNT1 M 0-63 140319'!$C$36:$Q$36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'42 - GDNT1 M 0-63 140319'!$C$40:$Q$40</c:f>
              <c:numCache>
                <c:formatCode>0</c:formatCode>
                <c:ptCount val="15"/>
                <c:pt idx="0" formatCode="0.0">
                  <c:v>2.4595032845080498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8.9011907293755375</c:v>
                </c:pt>
                <c:pt idx="5">
                  <c:v>12.331574833755271</c:v>
                </c:pt>
                <c:pt idx="6">
                  <c:v>16.774842253850213</c:v>
                </c:pt>
                <c:pt idx="7">
                  <c:v>25.432247528386398</c:v>
                </c:pt>
                <c:pt idx="8">
                  <c:v>38.312420483846687</c:v>
                </c:pt>
                <c:pt idx="9">
                  <c:v>41.588681459717321</c:v>
                </c:pt>
                <c:pt idx="10">
                  <c:v>55.814473882258412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7E-428B-9452-A1FAB2B5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864584"/>
        <c:axId val="1"/>
      </c:scatterChart>
      <c:valAx>
        <c:axId val="933864584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33864584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036122603318653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'41 - GDNT1 0-63 050918'!$Y$28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'41 - GDNT1 0-63 050918'!$C$24:$Q$24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'41 - GDNT1 0-63 050918'!$C$28:$Q$28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0B-4877-AFD2-CFBD65889384}"/>
            </c:ext>
          </c:extLst>
        </c:ser>
        <c:ser>
          <c:idx val="1"/>
          <c:order val="1"/>
          <c:tx>
            <c:strRef>
              <c:f>'41 - GDNT1 0-63 050918'!$Y$29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'41 - GDNT1 0-63 050918'!$C$24:$Q$24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'41 - GDNT1 0-63 050918'!$C$29:$Q$29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0B-4877-AFD2-CFBD65889384}"/>
            </c:ext>
          </c:extLst>
        </c:ser>
        <c:ser>
          <c:idx val="2"/>
          <c:order val="2"/>
          <c:tx>
            <c:strRef>
              <c:f>'41 - GDNT1 0-63 050918'!$Y$27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'41 - GDNT1 0-63 050918'!$C$24:$Q$24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'41 - GDNT1 0-63 050918'!$C$27:$Q$27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0B-4877-AFD2-CFBD65889384}"/>
            </c:ext>
          </c:extLst>
        </c:ser>
        <c:ser>
          <c:idx val="3"/>
          <c:order val="3"/>
          <c:tx>
            <c:strRef>
              <c:f>'41 - GDNT1 0-63 050918'!$Y$30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'41 - GDNT1 0-63 050918'!$C$24:$Q$24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'41 - GDNT1 0-63 050918'!$C$30:$Q$30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0B-4877-AFD2-CFBD65889384}"/>
            </c:ext>
          </c:extLst>
        </c:ser>
        <c:ser>
          <c:idx val="4"/>
          <c:order val="4"/>
          <c:tx>
            <c:strRef>
              <c:f>'41 - GDNT1 0-63 050918'!$A$39:$B$39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'41 - GDNT1 0-63 050918'!$C$36:$Q$36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'41 - GDNT1 0-63 050918'!$C$39:$Q$39</c:f>
              <c:numCache>
                <c:formatCode>0.0</c:formatCode>
                <c:ptCount val="15"/>
                <c:pt idx="0">
                  <c:v>3.8000000000000007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13.942857142857141</c:v>
                </c:pt>
                <c:pt idx="5">
                  <c:v>18.321428571428573</c:v>
                </c:pt>
                <c:pt idx="6">
                  <c:v>24.2</c:v>
                </c:pt>
                <c:pt idx="7">
                  <c:v>36.085714285714282</c:v>
                </c:pt>
                <c:pt idx="8">
                  <c:v>52.68571428571429</c:v>
                </c:pt>
                <c:pt idx="9">
                  <c:v>60.392857142857146</c:v>
                </c:pt>
                <c:pt idx="10">
                  <c:v>75.464285714285708</c:v>
                </c:pt>
                <c:pt idx="11">
                  <c:v>99.70714285714287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0B-4877-AFD2-CFBD65889384}"/>
            </c:ext>
          </c:extLst>
        </c:ser>
        <c:ser>
          <c:idx val="5"/>
          <c:order val="5"/>
          <c:tx>
            <c:strRef>
              <c:f>'41 - GDNT1 0-63 050918'!$Y$38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'41 - GDNT1 0-63 050918'!$C$36:$Q$36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'41 - GDNT1 0-63 050918'!$C$38:$Q$38</c:f>
              <c:numCache>
                <c:formatCode>0</c:formatCode>
                <c:ptCount val="15"/>
                <c:pt idx="0" formatCode="0.0">
                  <c:v>5.1219667748646875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18.722298866198198</c:v>
                </c:pt>
                <c:pt idx="5">
                  <c:v>24.827560769694969</c:v>
                </c:pt>
                <c:pt idx="6">
                  <c:v>32.502716191334379</c:v>
                </c:pt>
                <c:pt idx="7">
                  <c:v>46.664386718470709</c:v>
                </c:pt>
                <c:pt idx="8">
                  <c:v>63.258590634452801</c:v>
                </c:pt>
                <c:pt idx="9">
                  <c:v>70.072890156661941</c:v>
                </c:pt>
                <c:pt idx="10">
                  <c:v>83.180964569528101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0B-4877-AFD2-CFBD65889384}"/>
            </c:ext>
          </c:extLst>
        </c:ser>
        <c:ser>
          <c:idx val="6"/>
          <c:order val="6"/>
          <c:tx>
            <c:strRef>
              <c:f>'41 - GDNT1 0-63 050918'!$Y$38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'41 - GDNT1 0-63 050918'!$C$36:$Q$36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'41 - GDNT1 0-63 050918'!$C$40:$Q$40</c:f>
              <c:numCache>
                <c:formatCode>0</c:formatCode>
                <c:ptCount val="15"/>
                <c:pt idx="0" formatCode="0.0">
                  <c:v>2.4780332251353139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9.1634154195160846</c:v>
                </c:pt>
                <c:pt idx="5">
                  <c:v>11.815296373162179</c:v>
                </c:pt>
                <c:pt idx="6">
                  <c:v>15.897283808665621</c:v>
                </c:pt>
                <c:pt idx="7">
                  <c:v>25.507041852957855</c:v>
                </c:pt>
                <c:pt idx="8">
                  <c:v>42.112837936975779</c:v>
                </c:pt>
                <c:pt idx="9">
                  <c:v>50.712824129052343</c:v>
                </c:pt>
                <c:pt idx="10">
                  <c:v>67.747606859043316</c:v>
                </c:pt>
                <c:pt idx="11">
                  <c:v>98.3374289923417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A0B-4877-AFD2-CFBD65889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859008"/>
        <c:axId val="1"/>
      </c:scatterChart>
      <c:valAx>
        <c:axId val="93385900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3385900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036122603318653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'40 - GDNT2 B 0-31,5 090818'!$Y$26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'40 - GDNT2 B 0-31,5 090818'!$C$24:$Q$24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'40 - GDNT2 B 0-31,5 090818'!$C$26:$Q$26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DD-4691-9748-63C9C681DAC1}"/>
            </c:ext>
          </c:extLst>
        </c:ser>
        <c:ser>
          <c:idx val="1"/>
          <c:order val="1"/>
          <c:tx>
            <c:strRef>
              <c:f>'40 - GDNT2 B 0-31,5 090818'!$Y$27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'40 - GDNT2 B 0-31,5 090818'!$C$24:$Q$24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'40 - GDNT2 B 0-31,5 090818'!$C$27:$Q$27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DD-4691-9748-63C9C681DAC1}"/>
            </c:ext>
          </c:extLst>
        </c:ser>
        <c:ser>
          <c:idx val="2"/>
          <c:order val="2"/>
          <c:tx>
            <c:strRef>
              <c:f>'40 - GDNT2 B 0-31,5 090818'!$A$26:$B$26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'40 - GDNT2 B 0-31,5 090818'!$C$24:$Q$24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'40 - GDNT2 B 0-31,5 090818'!$C$26:$Q$26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DD-4691-9748-63C9C681DAC1}"/>
            </c:ext>
          </c:extLst>
        </c:ser>
        <c:ser>
          <c:idx val="3"/>
          <c:order val="3"/>
          <c:tx>
            <c:strRef>
              <c:f>'40 - GDNT2 B 0-31,5 090818'!$A$28:$B$28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'40 - GDNT2 B 0-31,5 090818'!$C$24:$Q$24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'40 - GDNT2 B 0-31,5 090818'!$C$28:$Q$28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DD-4691-9748-63C9C681DAC1}"/>
            </c:ext>
          </c:extLst>
        </c:ser>
        <c:ser>
          <c:idx val="4"/>
          <c:order val="4"/>
          <c:tx>
            <c:strRef>
              <c:f>'40 - GDNT2 B 0-31,5 090818'!$A$37:$B$37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'40 - GDNT2 B 0-31,5 090818'!$C$34:$Q$34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'40 - GDNT2 B 0-31,5 090818'!$C$37:$Q$37</c:f>
              <c:numCache>
                <c:formatCode>0.0</c:formatCode>
                <c:ptCount val="15"/>
                <c:pt idx="0">
                  <c:v>4.0285714285714285</c:v>
                </c:pt>
                <c:pt idx="1">
                  <c:v>4.3428571428571425</c:v>
                </c:pt>
                <c:pt idx="2">
                  <c:v>6.3571428571428568</c:v>
                </c:pt>
                <c:pt idx="3">
                  <c:v>11.957142857142857</c:v>
                </c:pt>
                <c:pt idx="4">
                  <c:v>17.100000000000001</c:v>
                </c:pt>
                <c:pt idx="5">
                  <c:v>23.928571428571427</c:v>
                </c:pt>
                <c:pt idx="6">
                  <c:v>34.071428571428569</c:v>
                </c:pt>
                <c:pt idx="7">
                  <c:v>51.642857142857146</c:v>
                </c:pt>
                <c:pt idx="8">
                  <c:v>72.55714285714285</c:v>
                </c:pt>
                <c:pt idx="9">
                  <c:v>80.285714285714292</c:v>
                </c:pt>
                <c:pt idx="10">
                  <c:v>95.928571428571445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DD-4691-9748-63C9C681DAC1}"/>
            </c:ext>
          </c:extLst>
        </c:ser>
        <c:ser>
          <c:idx val="5"/>
          <c:order val="5"/>
          <c:tx>
            <c:strRef>
              <c:f>'40 - GDNT2 B 0-31,5 090818'!$Y$36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'40 - GDNT2 B 0-31,5 090818'!$C$34:$Q$34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'40 - GDNT2 B 0-31,5 090818'!$C$36:$Q$36</c:f>
              <c:numCache>
                <c:formatCode>0</c:formatCode>
                <c:ptCount val="15"/>
                <c:pt idx="0" formatCode="0.0">
                  <c:v>5.0983121626258248</c:v>
                </c:pt>
                <c:pt idx="1">
                  <c:v>5.5017384794835271</c:v>
                </c:pt>
                <c:pt idx="2">
                  <c:v>8.0647501360707743</c:v>
                </c:pt>
                <c:pt idx="3">
                  <c:v>15.874157785935054</c:v>
                </c:pt>
                <c:pt idx="4">
                  <c:v>22.975886457945428</c:v>
                </c:pt>
                <c:pt idx="5">
                  <c:v>31.653569502234319</c:v>
                </c:pt>
                <c:pt idx="6">
                  <c:v>43.176633780799833</c:v>
                </c:pt>
                <c:pt idx="7">
                  <c:v>61.881127144134084</c:v>
                </c:pt>
                <c:pt idx="8">
                  <c:v>82.749525925839265</c:v>
                </c:pt>
                <c:pt idx="9">
                  <c:v>89.806915565464863</c:v>
                </c:pt>
                <c:pt idx="10">
                  <c:v>99.51290822051709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DD-4691-9748-63C9C681DAC1}"/>
            </c:ext>
          </c:extLst>
        </c:ser>
        <c:ser>
          <c:idx val="6"/>
          <c:order val="6"/>
          <c:tx>
            <c:strRef>
              <c:f>'40 - GDNT2 B 0-31,5 090818'!$Y$36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'40 - GDNT2 B 0-31,5 090818'!$C$34:$Q$34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'40 - GDNT2 B 0-31,5 090818'!$C$38:$Q$38</c:f>
              <c:numCache>
                <c:formatCode>0</c:formatCode>
                <c:ptCount val="15"/>
                <c:pt idx="0" formatCode="0.0">
                  <c:v>2.9588306945170322</c:v>
                </c:pt>
                <c:pt idx="1">
                  <c:v>3.1839758062307579</c:v>
                </c:pt>
                <c:pt idx="2">
                  <c:v>4.6495355782149392</c:v>
                </c:pt>
                <c:pt idx="3">
                  <c:v>8.0401279283506604</c:v>
                </c:pt>
                <c:pt idx="4">
                  <c:v>11.224113542054573</c:v>
                </c:pt>
                <c:pt idx="5">
                  <c:v>16.203573354908535</c:v>
                </c:pt>
                <c:pt idx="6">
                  <c:v>24.966223362057303</c:v>
                </c:pt>
                <c:pt idx="7">
                  <c:v>41.404587141580208</c:v>
                </c:pt>
                <c:pt idx="8">
                  <c:v>62.364759788446428</c:v>
                </c:pt>
                <c:pt idx="9">
                  <c:v>70.764513005963721</c:v>
                </c:pt>
                <c:pt idx="10">
                  <c:v>92.344234636625799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DD-4691-9748-63C9C681D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860648"/>
        <c:axId val="1"/>
      </c:scatterChart>
      <c:valAx>
        <c:axId val="93386064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3386064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08808221006273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'39 - GDNT2 B 0-31,5 060418'!$Y$26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'39 - GDNT2 B 0-31,5 060418'!$C$24:$Q$24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'39 - GDNT2 B 0-31,5 060418'!$C$26:$Q$26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5A-4B91-9025-C1F7B3EA7FB9}"/>
            </c:ext>
          </c:extLst>
        </c:ser>
        <c:ser>
          <c:idx val="1"/>
          <c:order val="1"/>
          <c:tx>
            <c:strRef>
              <c:f>'39 - GDNT2 B 0-31,5 060418'!$Y$27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'39 - GDNT2 B 0-31,5 060418'!$C$24:$Q$24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'39 - GDNT2 B 0-31,5 060418'!$C$27:$Q$27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5A-4B91-9025-C1F7B3EA7FB9}"/>
            </c:ext>
          </c:extLst>
        </c:ser>
        <c:ser>
          <c:idx val="2"/>
          <c:order val="2"/>
          <c:tx>
            <c:strRef>
              <c:f>'39 - GDNT2 B 0-31,5 060418'!$A$26:$B$26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'39 - GDNT2 B 0-31,5 060418'!$C$24:$Q$24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'39 - GDNT2 B 0-31,5 060418'!$C$26:$Q$26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5A-4B91-9025-C1F7B3EA7FB9}"/>
            </c:ext>
          </c:extLst>
        </c:ser>
        <c:ser>
          <c:idx val="3"/>
          <c:order val="3"/>
          <c:tx>
            <c:strRef>
              <c:f>'39 - GDNT2 B 0-31,5 060418'!$A$28:$B$28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'39 - GDNT2 B 0-31,5 060418'!$C$24:$Q$24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'39 - GDNT2 B 0-31,5 060418'!$C$28:$Q$28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5A-4B91-9025-C1F7B3EA7FB9}"/>
            </c:ext>
          </c:extLst>
        </c:ser>
        <c:ser>
          <c:idx val="4"/>
          <c:order val="4"/>
          <c:tx>
            <c:strRef>
              <c:f>'39 - GDNT2 B 0-31,5 060418'!$A$37:$B$37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'39 - GDNT2 B 0-31,5 060418'!$C$34:$Q$34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'39 - GDNT2 B 0-31,5 060418'!$C$37:$Q$37</c:f>
              <c:numCache>
                <c:formatCode>0.0</c:formatCode>
                <c:ptCount val="15"/>
                <c:pt idx="0">
                  <c:v>3.7399999999999998</c:v>
                </c:pt>
                <c:pt idx="1">
                  <c:v>3.9799999999999995</c:v>
                </c:pt>
                <c:pt idx="2">
                  <c:v>5.6400000000000006</c:v>
                </c:pt>
                <c:pt idx="3">
                  <c:v>10.199999999999999</c:v>
                </c:pt>
                <c:pt idx="4">
                  <c:v>14.48</c:v>
                </c:pt>
                <c:pt idx="5">
                  <c:v>20.580000000000002</c:v>
                </c:pt>
                <c:pt idx="6">
                  <c:v>30.26</c:v>
                </c:pt>
                <c:pt idx="7">
                  <c:v>47.6</c:v>
                </c:pt>
                <c:pt idx="8">
                  <c:v>68.88</c:v>
                </c:pt>
                <c:pt idx="9">
                  <c:v>76.98</c:v>
                </c:pt>
                <c:pt idx="10">
                  <c:v>94.700000000000017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5A-4B91-9025-C1F7B3EA7FB9}"/>
            </c:ext>
          </c:extLst>
        </c:ser>
        <c:ser>
          <c:idx val="5"/>
          <c:order val="5"/>
          <c:tx>
            <c:strRef>
              <c:f>'39 - GDNT2 B 0-31,5 060418'!$Y$36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'39 - GDNT2 B 0-31,5 060418'!$C$34:$Q$34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'39 - GDNT2 B 0-31,5 060418'!$C$36:$Q$36</c:f>
              <c:numCache>
                <c:formatCode>0</c:formatCode>
                <c:ptCount val="15"/>
                <c:pt idx="0" formatCode="0.0">
                  <c:v>4.8101927396501996</c:v>
                </c:pt>
                <c:pt idx="1">
                  <c:v>5.0347511554864512</c:v>
                </c:pt>
                <c:pt idx="2">
                  <c:v>6.5653377761660776</c:v>
                </c:pt>
                <c:pt idx="3">
                  <c:v>11.456234452640111</c:v>
                </c:pt>
                <c:pt idx="4">
                  <c:v>16.388860916882109</c:v>
                </c:pt>
                <c:pt idx="5">
                  <c:v>23.794226189925027</c:v>
                </c:pt>
                <c:pt idx="6">
                  <c:v>34.659573842998874</c:v>
                </c:pt>
                <c:pt idx="7">
                  <c:v>53.892356474326611</c:v>
                </c:pt>
                <c:pt idx="8">
                  <c:v>76.827287273025931</c:v>
                </c:pt>
                <c:pt idx="9">
                  <c:v>84.779939903614647</c:v>
                </c:pt>
                <c:pt idx="10">
                  <c:v>97.690871528501361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35A-4B91-9025-C1F7B3EA7FB9}"/>
            </c:ext>
          </c:extLst>
        </c:ser>
        <c:ser>
          <c:idx val="6"/>
          <c:order val="6"/>
          <c:tx>
            <c:strRef>
              <c:f>'39 - GDNT2 B 0-31,5 060418'!$Y$36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'39 - GDNT2 B 0-31,5 060418'!$C$34:$Q$34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'39 - GDNT2 B 0-31,5 060418'!$C$38:$Q$38</c:f>
              <c:numCache>
                <c:formatCode>0</c:formatCode>
                <c:ptCount val="15"/>
                <c:pt idx="0" formatCode="0.0">
                  <c:v>2.6698072603498</c:v>
                </c:pt>
                <c:pt idx="1">
                  <c:v>2.9252488445135478</c:v>
                </c:pt>
                <c:pt idx="2">
                  <c:v>4.7146622238339235</c:v>
                </c:pt>
                <c:pt idx="3">
                  <c:v>8.943765547359888</c:v>
                </c:pt>
                <c:pt idx="4">
                  <c:v>12.571139083117892</c:v>
                </c:pt>
                <c:pt idx="5">
                  <c:v>17.365773810074977</c:v>
                </c:pt>
                <c:pt idx="6">
                  <c:v>25.860426157001129</c:v>
                </c:pt>
                <c:pt idx="7">
                  <c:v>41.307643525673392</c:v>
                </c:pt>
                <c:pt idx="8">
                  <c:v>60.93271272697406</c:v>
                </c:pt>
                <c:pt idx="9">
                  <c:v>69.180060096385361</c:v>
                </c:pt>
                <c:pt idx="10">
                  <c:v>91.709128471498673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35A-4B91-9025-C1F7B3EA7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851464"/>
        <c:axId val="1"/>
      </c:scatterChart>
      <c:valAx>
        <c:axId val="933851464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33851464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08808221006273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'38 - GDNT1 0-63 060418'!$Y$28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'38 - GDNT1 0-63 060418'!$C$24:$Q$24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'38 - GDNT1 0-63 060418'!$C$28:$Q$28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C1-4FEF-AA9D-12A5646382AE}"/>
            </c:ext>
          </c:extLst>
        </c:ser>
        <c:ser>
          <c:idx val="1"/>
          <c:order val="1"/>
          <c:tx>
            <c:strRef>
              <c:f>'38 - GDNT1 0-63 060418'!$Y$29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'38 - GDNT1 0-63 060418'!$C$24:$Q$24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'38 - GDNT1 0-63 060418'!$C$29:$Q$29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C1-4FEF-AA9D-12A5646382AE}"/>
            </c:ext>
          </c:extLst>
        </c:ser>
        <c:ser>
          <c:idx val="2"/>
          <c:order val="2"/>
          <c:tx>
            <c:strRef>
              <c:f>'38 - GDNT1 0-63 060418'!$Y$27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'38 - GDNT1 0-63 060418'!$C$24:$Q$24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'38 - GDNT1 0-63 060418'!$C$27:$Q$27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C1-4FEF-AA9D-12A5646382AE}"/>
            </c:ext>
          </c:extLst>
        </c:ser>
        <c:ser>
          <c:idx val="3"/>
          <c:order val="3"/>
          <c:tx>
            <c:strRef>
              <c:f>'38 - GDNT1 0-63 060418'!$Y$30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'38 - GDNT1 0-63 060418'!$C$24:$Q$24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'38 - GDNT1 0-63 060418'!$C$30:$Q$30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C1-4FEF-AA9D-12A5646382AE}"/>
            </c:ext>
          </c:extLst>
        </c:ser>
        <c:ser>
          <c:idx val="4"/>
          <c:order val="4"/>
          <c:tx>
            <c:strRef>
              <c:f>'38 - GDNT1 0-63 060418'!$A$39:$B$39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'38 - GDNT1 0-63 060418'!$C$36:$Q$36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'38 - GDNT1 0-63 060418'!$C$39:$Q$39</c:f>
              <c:numCache>
                <c:formatCode>0.0</c:formatCode>
                <c:ptCount val="15"/>
                <c:pt idx="0">
                  <c:v>3.47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12.53</c:v>
                </c:pt>
                <c:pt idx="5">
                  <c:v>16.63</c:v>
                </c:pt>
                <c:pt idx="6">
                  <c:v>22.2</c:v>
                </c:pt>
                <c:pt idx="7">
                  <c:v>33.1</c:v>
                </c:pt>
                <c:pt idx="8">
                  <c:v>50.28</c:v>
                </c:pt>
                <c:pt idx="9">
                  <c:v>58.42</c:v>
                </c:pt>
                <c:pt idx="10">
                  <c:v>74.289999999999992</c:v>
                </c:pt>
                <c:pt idx="11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C1-4FEF-AA9D-12A5646382AE}"/>
            </c:ext>
          </c:extLst>
        </c:ser>
        <c:ser>
          <c:idx val="5"/>
          <c:order val="5"/>
          <c:tx>
            <c:strRef>
              <c:f>'38 - GDNT1 0-63 060418'!$Y$38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'38 - GDNT1 0-63 060418'!$C$36:$Q$36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'38 - GDNT1 0-63 060418'!$C$38:$Q$38</c:f>
              <c:numCache>
                <c:formatCode>0</c:formatCode>
                <c:ptCount val="15"/>
                <c:pt idx="0" formatCode="0.0">
                  <c:v>4.7850438311241854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16.565885039933072</c:v>
                </c:pt>
                <c:pt idx="5">
                  <c:v>22.429919180471401</c:v>
                </c:pt>
                <c:pt idx="6">
                  <c:v>29.291906576435494</c:v>
                </c:pt>
                <c:pt idx="7">
                  <c:v>42.072179222463184</c:v>
                </c:pt>
                <c:pt idx="8">
                  <c:v>60.342961514606102</c:v>
                </c:pt>
                <c:pt idx="9">
                  <c:v>67.97971727847866</c:v>
                </c:pt>
                <c:pt idx="10">
                  <c:v>82.323231759385507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C1-4FEF-AA9D-12A5646382AE}"/>
            </c:ext>
          </c:extLst>
        </c:ser>
        <c:ser>
          <c:idx val="6"/>
          <c:order val="6"/>
          <c:tx>
            <c:strRef>
              <c:f>'38 - GDNT1 0-63 060418'!$Y$38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'38 - GDNT1 0-63 060418'!$C$36:$Q$36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'38 - GDNT1 0-63 060418'!$C$40:$Q$40</c:f>
              <c:numCache>
                <c:formatCode>0</c:formatCode>
                <c:ptCount val="15"/>
                <c:pt idx="0" formatCode="0.0">
                  <c:v>2.154956168875815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8.494114960066927</c:v>
                </c:pt>
                <c:pt idx="5">
                  <c:v>10.830080819528597</c:v>
                </c:pt>
                <c:pt idx="6">
                  <c:v>15.108093423564505</c:v>
                </c:pt>
                <c:pt idx="7">
                  <c:v>24.127820777536819</c:v>
                </c:pt>
                <c:pt idx="8">
                  <c:v>40.2170384853939</c:v>
                </c:pt>
                <c:pt idx="9">
                  <c:v>48.860282721521351</c:v>
                </c:pt>
                <c:pt idx="10">
                  <c:v>66.256768240614477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C1-4FEF-AA9D-12A564638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855728"/>
        <c:axId val="1"/>
      </c:scatterChart>
      <c:valAx>
        <c:axId val="93385572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3385572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036122603318653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'37 - GDNT2 B 0-31,5 090318'!$Y$26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'37 - GDNT2 B 0-31,5 090318'!$C$24:$Q$24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'37 - GDNT2 B 0-31,5 090318'!$C$26:$Q$26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E2-4850-B5A7-0BDCBFD568FC}"/>
            </c:ext>
          </c:extLst>
        </c:ser>
        <c:ser>
          <c:idx val="1"/>
          <c:order val="1"/>
          <c:tx>
            <c:strRef>
              <c:f>'37 - GDNT2 B 0-31,5 090318'!$Y$27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'37 - GDNT2 B 0-31,5 090318'!$C$24:$Q$24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'37 - GDNT2 B 0-31,5 090318'!$C$27:$Q$27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E2-4850-B5A7-0BDCBFD568FC}"/>
            </c:ext>
          </c:extLst>
        </c:ser>
        <c:ser>
          <c:idx val="2"/>
          <c:order val="2"/>
          <c:tx>
            <c:strRef>
              <c:f>'37 - GDNT2 B 0-31,5 090318'!$A$26:$B$26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'37 - GDNT2 B 0-31,5 090318'!$C$24:$Q$24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'37 - GDNT2 B 0-31,5 090318'!$C$26:$Q$26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E2-4850-B5A7-0BDCBFD568FC}"/>
            </c:ext>
          </c:extLst>
        </c:ser>
        <c:ser>
          <c:idx val="3"/>
          <c:order val="3"/>
          <c:tx>
            <c:strRef>
              <c:f>'37 - GDNT2 B 0-31,5 090318'!$A$28:$B$28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'37 - GDNT2 B 0-31,5 090318'!$C$24:$Q$24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'37 - GDNT2 B 0-31,5 090318'!$C$28:$Q$28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E2-4850-B5A7-0BDCBFD568FC}"/>
            </c:ext>
          </c:extLst>
        </c:ser>
        <c:ser>
          <c:idx val="4"/>
          <c:order val="4"/>
          <c:tx>
            <c:strRef>
              <c:f>'37 - GDNT2 B 0-31,5 090318'!$A$37:$B$37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'37 - GDNT2 B 0-31,5 090318'!$C$34:$Q$34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'37 - GDNT2 B 0-31,5 090318'!$C$37:$Q$37</c:f>
              <c:numCache>
                <c:formatCode>0.0</c:formatCode>
                <c:ptCount val="15"/>
                <c:pt idx="0">
                  <c:v>3.7399999999999998</c:v>
                </c:pt>
                <c:pt idx="1">
                  <c:v>3.9799999999999995</c:v>
                </c:pt>
                <c:pt idx="2">
                  <c:v>5.6400000000000006</c:v>
                </c:pt>
                <c:pt idx="3">
                  <c:v>10.199999999999999</c:v>
                </c:pt>
                <c:pt idx="4">
                  <c:v>14.48</c:v>
                </c:pt>
                <c:pt idx="5">
                  <c:v>20.580000000000002</c:v>
                </c:pt>
                <c:pt idx="6">
                  <c:v>30.26</c:v>
                </c:pt>
                <c:pt idx="7">
                  <c:v>47.6</c:v>
                </c:pt>
                <c:pt idx="8">
                  <c:v>68.88</c:v>
                </c:pt>
                <c:pt idx="9">
                  <c:v>76.98</c:v>
                </c:pt>
                <c:pt idx="10">
                  <c:v>85.3</c:v>
                </c:pt>
                <c:pt idx="11" formatCode="General">
                  <c:v>94.700000000000017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3E2-4850-B5A7-0BDCBFD568FC}"/>
            </c:ext>
          </c:extLst>
        </c:ser>
        <c:ser>
          <c:idx val="5"/>
          <c:order val="5"/>
          <c:tx>
            <c:strRef>
              <c:f>'37 - GDNT2 B 0-31,5 090318'!$Y$36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'37 - GDNT2 B 0-31,5 090318'!$C$34:$Q$34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'37 - GDNT2 B 0-31,5 090318'!$C$36:$Q$36</c:f>
              <c:numCache>
                <c:formatCode>0</c:formatCode>
                <c:ptCount val="15"/>
                <c:pt idx="0" formatCode="0.0">
                  <c:v>4.8101927396501996</c:v>
                </c:pt>
                <c:pt idx="1">
                  <c:v>5.0347511554864512</c:v>
                </c:pt>
                <c:pt idx="2">
                  <c:v>6.5653377761660776</c:v>
                </c:pt>
                <c:pt idx="3">
                  <c:v>11.456234452640111</c:v>
                </c:pt>
                <c:pt idx="4">
                  <c:v>16.388860916882109</c:v>
                </c:pt>
                <c:pt idx="5">
                  <c:v>23.794226189925027</c:v>
                </c:pt>
                <c:pt idx="6">
                  <c:v>34.659573842998874</c:v>
                </c:pt>
                <c:pt idx="7">
                  <c:v>53.892356474326611</c:v>
                </c:pt>
                <c:pt idx="8">
                  <c:v>76.827287273025931</c:v>
                </c:pt>
                <c:pt idx="9">
                  <c:v>84.779939903614647</c:v>
                </c:pt>
                <c:pt idx="10">
                  <c:v>91.335701077753939</c:v>
                </c:pt>
                <c:pt idx="11">
                  <c:v>97.690871528501361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3E2-4850-B5A7-0BDCBFD568FC}"/>
            </c:ext>
          </c:extLst>
        </c:ser>
        <c:ser>
          <c:idx val="6"/>
          <c:order val="6"/>
          <c:tx>
            <c:strRef>
              <c:f>'37 - GDNT2 B 0-31,5 090318'!$Y$36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'37 - GDNT2 B 0-31,5 090318'!$C$34:$Q$34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'37 - GDNT2 B 0-31,5 090318'!$C$38:$Q$38</c:f>
              <c:numCache>
                <c:formatCode>0</c:formatCode>
                <c:ptCount val="15"/>
                <c:pt idx="0" formatCode="0.0">
                  <c:v>2.6698072603498</c:v>
                </c:pt>
                <c:pt idx="1">
                  <c:v>2.9252488445135478</c:v>
                </c:pt>
                <c:pt idx="2">
                  <c:v>4.7146622238339235</c:v>
                </c:pt>
                <c:pt idx="3">
                  <c:v>8.943765547359888</c:v>
                </c:pt>
                <c:pt idx="4">
                  <c:v>12.571139083117892</c:v>
                </c:pt>
                <c:pt idx="5">
                  <c:v>17.365773810074977</c:v>
                </c:pt>
                <c:pt idx="6">
                  <c:v>25.860426157001129</c:v>
                </c:pt>
                <c:pt idx="7">
                  <c:v>41.307643525673392</c:v>
                </c:pt>
                <c:pt idx="8">
                  <c:v>60.93271272697406</c:v>
                </c:pt>
                <c:pt idx="9">
                  <c:v>69.180060096385361</c:v>
                </c:pt>
                <c:pt idx="10">
                  <c:v>79.264298922246056</c:v>
                </c:pt>
                <c:pt idx="11">
                  <c:v>91.709128471498673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3E2-4850-B5A7-0BDCBFD56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760928"/>
        <c:axId val="1"/>
      </c:scatterChart>
      <c:valAx>
        <c:axId val="95776092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76092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08808221006273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'36 - GDNT1 0-63 230617'!$Y$28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'36 - GDNT1 0-63 230617'!$C$24:$Q$24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'36 - GDNT1 0-63 230617'!$C$28:$Q$28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F2-4181-8AD4-50884FA94E46}"/>
            </c:ext>
          </c:extLst>
        </c:ser>
        <c:ser>
          <c:idx val="1"/>
          <c:order val="1"/>
          <c:tx>
            <c:strRef>
              <c:f>'36 - GDNT1 0-63 230617'!$Y$29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'36 - GDNT1 0-63 230617'!$C$24:$Q$24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'36 - GDNT1 0-63 230617'!$C$29:$Q$29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F2-4181-8AD4-50884FA94E46}"/>
            </c:ext>
          </c:extLst>
        </c:ser>
        <c:ser>
          <c:idx val="2"/>
          <c:order val="2"/>
          <c:tx>
            <c:strRef>
              <c:f>'36 - GDNT1 0-63 230617'!$Y$27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'36 - GDNT1 0-63 230617'!$C$24:$Q$24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'36 - GDNT1 0-63 230617'!$C$27:$Q$27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F2-4181-8AD4-50884FA94E46}"/>
            </c:ext>
          </c:extLst>
        </c:ser>
        <c:ser>
          <c:idx val="3"/>
          <c:order val="3"/>
          <c:tx>
            <c:strRef>
              <c:f>'36 - GDNT1 0-63 230617'!$Y$30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'36 - GDNT1 0-63 230617'!$C$24:$Q$24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'36 - GDNT1 0-63 230617'!$C$30:$Q$30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F2-4181-8AD4-50884FA94E46}"/>
            </c:ext>
          </c:extLst>
        </c:ser>
        <c:ser>
          <c:idx val="4"/>
          <c:order val="4"/>
          <c:tx>
            <c:strRef>
              <c:f>'36 - GDNT1 0-63 230617'!$A$39:$B$39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'36 - GDNT1 0-63 230617'!$C$36:$Q$36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'36 - GDNT1 0-63 230617'!$C$39:$Q$39</c:f>
              <c:numCache>
                <c:formatCode>0.0</c:formatCode>
                <c:ptCount val="15"/>
                <c:pt idx="0">
                  <c:v>2.5333333333333332</c:v>
                </c:pt>
                <c:pt idx="1">
                  <c:v>#N/A</c:v>
                </c:pt>
                <c:pt idx="2">
                  <c:v>3.6333333333333333</c:v>
                </c:pt>
                <c:pt idx="3">
                  <c:v>8.2666666666666675</c:v>
                </c:pt>
                <c:pt idx="4">
                  <c:v>11.733333333333334</c:v>
                </c:pt>
                <c:pt idx="5">
                  <c:v>16.033333333333331</c:v>
                </c:pt>
                <c:pt idx="6">
                  <c:v>23.233333333333334</c:v>
                </c:pt>
                <c:pt idx="7">
                  <c:v>34.366666666666667</c:v>
                </c:pt>
                <c:pt idx="8">
                  <c:v>50.166666666666664</c:v>
                </c:pt>
                <c:pt idx="9">
                  <c:v>58.199999999999996</c:v>
                </c:pt>
                <c:pt idx="10">
                  <c:v>72.933333333333337</c:v>
                </c:pt>
                <c:pt idx="11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F2-4181-8AD4-50884FA94E46}"/>
            </c:ext>
          </c:extLst>
        </c:ser>
        <c:ser>
          <c:idx val="5"/>
          <c:order val="5"/>
          <c:tx>
            <c:strRef>
              <c:f>'36 - GDNT1 0-63 230617'!$Y$38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'36 - GDNT1 0-63 230617'!$C$36:$Q$36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'36 - GDNT1 0-63 230617'!$C$38:$Q$38</c:f>
              <c:numCache>
                <c:formatCode>0</c:formatCode>
                <c:ptCount val="15"/>
                <c:pt idx="0" formatCode="0.0">
                  <c:v>2.6776709006307398</c:v>
                </c:pt>
                <c:pt idx="1">
                  <c:v>#N/A</c:v>
                </c:pt>
                <c:pt idx="2">
                  <c:v>4.7675547990680176</c:v>
                </c:pt>
                <c:pt idx="3">
                  <c:v>9.2048608540998096</c:v>
                </c:pt>
                <c:pt idx="4">
                  <c:v>13.576112032291327</c:v>
                </c:pt>
                <c:pt idx="5">
                  <c:v>19.67839277500687</c:v>
                </c:pt>
                <c:pt idx="6">
                  <c:v>29.438589841595768</c:v>
                </c:pt>
                <c:pt idx="7">
                  <c:v>45.826060556979257</c:v>
                </c:pt>
                <c:pt idx="8">
                  <c:v>65.301649598052251</c:v>
                </c:pt>
                <c:pt idx="9">
                  <c:v>69.823655836267704</c:v>
                </c:pt>
                <c:pt idx="10">
                  <c:v>78.156977495537859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F2-4181-8AD4-50884FA94E46}"/>
            </c:ext>
          </c:extLst>
        </c:ser>
        <c:ser>
          <c:idx val="6"/>
          <c:order val="6"/>
          <c:tx>
            <c:strRef>
              <c:f>'36 - GDNT1 0-63 230617'!$Y$38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'36 - GDNT1 0-63 230617'!$C$36:$Q$36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'36 - GDNT1 0-63 230617'!$C$40:$Q$40</c:f>
              <c:numCache>
                <c:formatCode>0</c:formatCode>
                <c:ptCount val="15"/>
                <c:pt idx="0" formatCode="0.0">
                  <c:v>2.3889957660359267</c:v>
                </c:pt>
                <c:pt idx="1">
                  <c:v>#N/A</c:v>
                </c:pt>
                <c:pt idx="2">
                  <c:v>2.4991118675986495</c:v>
                </c:pt>
                <c:pt idx="3">
                  <c:v>7.3284724792335254</c:v>
                </c:pt>
                <c:pt idx="4">
                  <c:v>9.8905546343753414</c:v>
                </c:pt>
                <c:pt idx="5">
                  <c:v>12.388273891659791</c:v>
                </c:pt>
                <c:pt idx="6">
                  <c:v>17.028076825070901</c:v>
                </c:pt>
                <c:pt idx="7">
                  <c:v>22.907272776354073</c:v>
                </c:pt>
                <c:pt idx="8">
                  <c:v>35.031683735281085</c:v>
                </c:pt>
                <c:pt idx="9">
                  <c:v>46.576344163732287</c:v>
                </c:pt>
                <c:pt idx="10">
                  <c:v>67.709689171128815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2F2-4181-8AD4-50884FA94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752728"/>
        <c:axId val="1"/>
      </c:scatterChart>
      <c:valAx>
        <c:axId val="95775272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75272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036122603318653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'35 - GDNT2 B 0-31,5 230617'!$Y$26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'35 - GDNT2 B 0-31,5 230617'!$C$24:$Q$24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'35 - GDNT2 B 0-31,5 230617'!$C$26:$Q$26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C7-41AB-B21E-A3E4192889B3}"/>
            </c:ext>
          </c:extLst>
        </c:ser>
        <c:ser>
          <c:idx val="1"/>
          <c:order val="1"/>
          <c:tx>
            <c:strRef>
              <c:f>'35 - GDNT2 B 0-31,5 230617'!$Y$27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'35 - GDNT2 B 0-31,5 230617'!$C$24:$Q$24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'35 - GDNT2 B 0-31,5 230617'!$C$27:$Q$27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C7-41AB-B21E-A3E4192889B3}"/>
            </c:ext>
          </c:extLst>
        </c:ser>
        <c:ser>
          <c:idx val="2"/>
          <c:order val="2"/>
          <c:tx>
            <c:strRef>
              <c:f>'35 - GDNT2 B 0-31,5 230617'!$A$26:$B$26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'35 - GDNT2 B 0-31,5 230617'!$C$24:$Q$24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'35 - GDNT2 B 0-31,5 230617'!$C$26:$Q$26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C7-41AB-B21E-A3E4192889B3}"/>
            </c:ext>
          </c:extLst>
        </c:ser>
        <c:ser>
          <c:idx val="3"/>
          <c:order val="3"/>
          <c:tx>
            <c:strRef>
              <c:f>'35 - GDNT2 B 0-31,5 230617'!$A$28:$B$28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'35 - GDNT2 B 0-31,5 230617'!$C$24:$Q$24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'35 - GDNT2 B 0-31,5 230617'!$C$28:$Q$28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C7-41AB-B21E-A3E4192889B3}"/>
            </c:ext>
          </c:extLst>
        </c:ser>
        <c:ser>
          <c:idx val="4"/>
          <c:order val="4"/>
          <c:tx>
            <c:strRef>
              <c:f>'35 - GDNT2 B 0-31,5 230617'!$A$37:$B$37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'35 - GDNT2 B 0-31,5 230617'!$C$34:$Q$34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'35 - GDNT2 B 0-31,5 230617'!$C$37:$Q$37</c:f>
              <c:numCache>
                <c:formatCode>0.0</c:formatCode>
                <c:ptCount val="15"/>
                <c:pt idx="0">
                  <c:v>2.3333333333333335</c:v>
                </c:pt>
                <c:pt idx="1">
                  <c:v>2.5666666666666669</c:v>
                </c:pt>
                <c:pt idx="2">
                  <c:v>4.2333333333333334</c:v>
                </c:pt>
                <c:pt idx="3">
                  <c:v>8.3666666666666671</c:v>
                </c:pt>
                <c:pt idx="4">
                  <c:v>12.133333333333335</c:v>
                </c:pt>
                <c:pt idx="5">
                  <c:v>17.2</c:v>
                </c:pt>
                <c:pt idx="6">
                  <c:v>24.833333333333332</c:v>
                </c:pt>
                <c:pt idx="7">
                  <c:v>41.466666666666661</c:v>
                </c:pt>
                <c:pt idx="8">
                  <c:v>64.7</c:v>
                </c:pt>
                <c:pt idx="9">
                  <c:v>76.933333333333337</c:v>
                </c:pt>
                <c:pt idx="10">
                  <c:v>94.466666666666654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C7-41AB-B21E-A3E4192889B3}"/>
            </c:ext>
          </c:extLst>
        </c:ser>
        <c:ser>
          <c:idx val="5"/>
          <c:order val="5"/>
          <c:tx>
            <c:strRef>
              <c:f>'35 - GDNT2 B 0-31,5 230617'!$Y$36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'35 - GDNT2 B 0-31,5 230617'!$C$34:$Q$34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'35 - GDNT2 B 0-31,5 230617'!$C$36:$Q$36</c:f>
              <c:numCache>
                <c:formatCode>0</c:formatCode>
                <c:ptCount val="15"/>
                <c:pt idx="0" formatCode="0.0">
                  <c:v>2.8537498331998674</c:v>
                </c:pt>
                <c:pt idx="1">
                  <c:v>3.157393619948242</c:v>
                </c:pt>
                <c:pt idx="2">
                  <c:v>5.2964459018477585</c:v>
                </c:pt>
                <c:pt idx="3">
                  <c:v>10.492891803695512</c:v>
                </c:pt>
                <c:pt idx="4">
                  <c:v>15.086968099741203</c:v>
                </c:pt>
                <c:pt idx="5">
                  <c:v>20.720031960082206</c:v>
                </c:pt>
                <c:pt idx="6">
                  <c:v>30.035996913974831</c:v>
                </c:pt>
                <c:pt idx="7">
                  <c:v>48.270081862973107</c:v>
                </c:pt>
                <c:pt idx="8">
                  <c:v>72.331145064798605</c:v>
                </c:pt>
                <c:pt idx="9">
                  <c:v>84.162109739706224</c:v>
                </c:pt>
                <c:pt idx="10">
                  <c:v>96.529482299081081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BC7-41AB-B21E-A3E4192889B3}"/>
            </c:ext>
          </c:extLst>
        </c:ser>
        <c:ser>
          <c:idx val="6"/>
          <c:order val="6"/>
          <c:tx>
            <c:strRef>
              <c:f>'35 - GDNT2 B 0-31,5 230617'!$Y$36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'35 - GDNT2 B 0-31,5 230617'!$C$34:$Q$34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'35 - GDNT2 B 0-31,5 230617'!$C$38:$Q$38</c:f>
              <c:numCache>
                <c:formatCode>0</c:formatCode>
                <c:ptCount val="15"/>
                <c:pt idx="0" formatCode="0.0">
                  <c:v>1.8129168334667995</c:v>
                </c:pt>
                <c:pt idx="1">
                  <c:v>1.9759397133850918</c:v>
                </c:pt>
                <c:pt idx="2">
                  <c:v>3.1702207648189082</c:v>
                </c:pt>
                <c:pt idx="3">
                  <c:v>6.2404415296378222</c:v>
                </c:pt>
                <c:pt idx="4">
                  <c:v>9.1796985669254667</c:v>
                </c:pt>
                <c:pt idx="5">
                  <c:v>13.679968039917792</c:v>
                </c:pt>
                <c:pt idx="6">
                  <c:v>19.630669752691833</c:v>
                </c:pt>
                <c:pt idx="7">
                  <c:v>34.663251470360215</c:v>
                </c:pt>
                <c:pt idx="8">
                  <c:v>57.068854935201401</c:v>
                </c:pt>
                <c:pt idx="9">
                  <c:v>69.70455692696045</c:v>
                </c:pt>
                <c:pt idx="10">
                  <c:v>92.403851034252227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BC7-41AB-B21E-A3E41928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745512"/>
        <c:axId val="1"/>
      </c:scatterChart>
      <c:valAx>
        <c:axId val="95774551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74551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08808221006273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'34 - GDNT1 0-63 090916 (2)'!$Y$28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'34 - GDNT1 0-63 090916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'34 - GDNT1 0-63 090916 (2)'!$C$28:$Q$28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F5-46FD-ABFE-649C3DB5BF35}"/>
            </c:ext>
          </c:extLst>
        </c:ser>
        <c:ser>
          <c:idx val="1"/>
          <c:order val="1"/>
          <c:tx>
            <c:strRef>
              <c:f>'34 - GDNT1 0-63 090916 (2)'!$Y$29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'34 - GDNT1 0-63 090916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'34 - GDNT1 0-63 090916 (2)'!$C$29:$Q$29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F5-46FD-ABFE-649C3DB5BF35}"/>
            </c:ext>
          </c:extLst>
        </c:ser>
        <c:ser>
          <c:idx val="2"/>
          <c:order val="2"/>
          <c:tx>
            <c:strRef>
              <c:f>'34 - GDNT1 0-63 090916 (2)'!$Y$27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'34 - GDNT1 0-63 090916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'34 - GDNT1 0-63 090916 (2)'!$C$27:$Q$27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F5-46FD-ABFE-649C3DB5BF35}"/>
            </c:ext>
          </c:extLst>
        </c:ser>
        <c:ser>
          <c:idx val="3"/>
          <c:order val="3"/>
          <c:tx>
            <c:strRef>
              <c:f>'34 - GDNT1 0-63 090916 (2)'!$Y$30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'34 - GDNT1 0-63 090916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'34 - GDNT1 0-63 090916 (2)'!$C$30:$Q$30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F5-46FD-ABFE-649C3DB5BF35}"/>
            </c:ext>
          </c:extLst>
        </c:ser>
        <c:ser>
          <c:idx val="4"/>
          <c:order val="4"/>
          <c:tx>
            <c:strRef>
              <c:f>'34 - GDNT1 0-63 090916 (2)'!$A$39:$B$39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'34 - GDNT1 0-63 090916 (2)'!$C$36:$Q$36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'34 - GDNT1 0-63 090916 (2)'!$C$39:$Q$39</c:f>
              <c:numCache>
                <c:formatCode>0.0</c:formatCode>
                <c:ptCount val="15"/>
                <c:pt idx="0">
                  <c:v>2.95</c:v>
                </c:pt>
                <c:pt idx="1">
                  <c:v>#N/A</c:v>
                </c:pt>
                <c:pt idx="2">
                  <c:v>4.5999999999999996</c:v>
                </c:pt>
                <c:pt idx="3">
                  <c:v>8.5500000000000007</c:v>
                </c:pt>
                <c:pt idx="4">
                  <c:v>11.649999999999999</c:v>
                </c:pt>
                <c:pt idx="5">
                  <c:v>15.4</c:v>
                </c:pt>
                <c:pt idx="6">
                  <c:v>21</c:v>
                </c:pt>
                <c:pt idx="7">
                  <c:v>31.6</c:v>
                </c:pt>
                <c:pt idx="8">
                  <c:v>47.25</c:v>
                </c:pt>
                <c:pt idx="9">
                  <c:v>54.5</c:v>
                </c:pt>
                <c:pt idx="10">
                  <c:v>69.55</c:v>
                </c:pt>
                <c:pt idx="11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F5-46FD-ABFE-649C3DB5BF35}"/>
            </c:ext>
          </c:extLst>
        </c:ser>
        <c:ser>
          <c:idx val="5"/>
          <c:order val="5"/>
          <c:tx>
            <c:strRef>
              <c:f>'34 - GDNT1 0-63 090916 (2)'!$Y$38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'34 - GDNT1 0-63 090916 (2)'!$C$36:$Q$36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'34 - GDNT1 0-63 090916 (2)'!$C$38:$Q$38</c:f>
              <c:numCache>
                <c:formatCode>0</c:formatCode>
                <c:ptCount val="15"/>
                <c:pt idx="0" formatCode="0.0">
                  <c:v>3.7454951288348637</c:v>
                </c:pt>
                <c:pt idx="1">
                  <c:v>#N/A</c:v>
                </c:pt>
                <c:pt idx="2">
                  <c:v>6.1909902576697338</c:v>
                </c:pt>
                <c:pt idx="3">
                  <c:v>12.173922253581058</c:v>
                </c:pt>
                <c:pt idx="4">
                  <c:v>16.157805730064247</c:v>
                </c:pt>
                <c:pt idx="5">
                  <c:v>19.996194077712556</c:v>
                </c:pt>
                <c:pt idx="6">
                  <c:v>25.772970773009185</c:v>
                </c:pt>
                <c:pt idx="7">
                  <c:v>35.135533905932739</c:v>
                </c:pt>
                <c:pt idx="8">
                  <c:v>48.752601910021419</c:v>
                </c:pt>
                <c:pt idx="9">
                  <c:v>59.09619407771256</c:v>
                </c:pt>
                <c:pt idx="10">
                  <c:v>72.113262081801238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F5-46FD-ABFE-649C3DB5BF35}"/>
            </c:ext>
          </c:extLst>
        </c:ser>
        <c:ser>
          <c:idx val="6"/>
          <c:order val="6"/>
          <c:tx>
            <c:strRef>
              <c:f>'34 - GDNT1 0-63 090916 (2)'!$Y$38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'34 - GDNT1 0-63 090916 (2)'!$C$36:$Q$36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'34 - GDNT1 0-63 090916 (2)'!$C$40:$Q$40</c:f>
              <c:numCache>
                <c:formatCode>0</c:formatCode>
                <c:ptCount val="15"/>
                <c:pt idx="0" formatCode="0.0">
                  <c:v>2.1545048711651367</c:v>
                </c:pt>
                <c:pt idx="1">
                  <c:v>#N/A</c:v>
                </c:pt>
                <c:pt idx="2">
                  <c:v>3.0090097423302655</c:v>
                </c:pt>
                <c:pt idx="3">
                  <c:v>8.5500000000000007</c:v>
                </c:pt>
                <c:pt idx="4">
                  <c:v>7.1421942699357492</c:v>
                </c:pt>
                <c:pt idx="5">
                  <c:v>10.803805922287445</c:v>
                </c:pt>
                <c:pt idx="6">
                  <c:v>16.227029226990815</c:v>
                </c:pt>
                <c:pt idx="7">
                  <c:v>28.064466094067264</c:v>
                </c:pt>
                <c:pt idx="8">
                  <c:v>45.747398089978581</c:v>
                </c:pt>
                <c:pt idx="9">
                  <c:v>49.90380592228744</c:v>
                </c:pt>
                <c:pt idx="10">
                  <c:v>66.986737918198756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F5-46FD-ABFE-649C3DB5B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70152"/>
        <c:axId val="1"/>
      </c:scatterChart>
      <c:valAx>
        <c:axId val="95787015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7015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036122603318653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'33 - GDNT2 B 0-31,5 161216'!$Y$26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'33 - GDNT2 B 0-31,5 161216'!$C$24:$Q$24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'33 - GDNT2 B 0-31,5 161216'!$C$26:$Q$26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86-42EE-838B-8D0D184A2B7A}"/>
            </c:ext>
          </c:extLst>
        </c:ser>
        <c:ser>
          <c:idx val="1"/>
          <c:order val="1"/>
          <c:tx>
            <c:strRef>
              <c:f>'33 - GDNT2 B 0-31,5 161216'!$Y$27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'33 - GDNT2 B 0-31,5 161216'!$C$24:$Q$24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'33 - GDNT2 B 0-31,5 161216'!$C$27:$Q$27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86-42EE-838B-8D0D184A2B7A}"/>
            </c:ext>
          </c:extLst>
        </c:ser>
        <c:ser>
          <c:idx val="2"/>
          <c:order val="2"/>
          <c:tx>
            <c:strRef>
              <c:f>'33 - GDNT2 B 0-31,5 161216'!$A$26:$B$26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'33 - GDNT2 B 0-31,5 161216'!$C$24:$Q$24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'33 - GDNT2 B 0-31,5 161216'!$C$26:$Q$26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86-42EE-838B-8D0D184A2B7A}"/>
            </c:ext>
          </c:extLst>
        </c:ser>
        <c:ser>
          <c:idx val="3"/>
          <c:order val="3"/>
          <c:tx>
            <c:strRef>
              <c:f>'33 - GDNT2 B 0-31,5 161216'!$A$28:$B$28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'33 - GDNT2 B 0-31,5 161216'!$C$24:$Q$24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'33 - GDNT2 B 0-31,5 161216'!$C$28:$Q$28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86-42EE-838B-8D0D184A2B7A}"/>
            </c:ext>
          </c:extLst>
        </c:ser>
        <c:ser>
          <c:idx val="4"/>
          <c:order val="4"/>
          <c:tx>
            <c:strRef>
              <c:f>'33 - GDNT2 B 0-31,5 161216'!$A$37:$B$37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'33 - GDNT2 B 0-31,5 161216'!$C$34:$Q$34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'33 - GDNT2 B 0-31,5 161216'!$C$37:$Q$37</c:f>
              <c:numCache>
                <c:formatCode>0.0</c:formatCode>
                <c:ptCount val="15"/>
                <c:pt idx="0">
                  <c:v>4.05</c:v>
                </c:pt>
                <c:pt idx="1">
                  <c:v>4.24</c:v>
                </c:pt>
                <c:pt idx="2">
                  <c:v>6.1199999999999992</c:v>
                </c:pt>
                <c:pt idx="3">
                  <c:v>11.25</c:v>
                </c:pt>
                <c:pt idx="4">
                  <c:v>16.04</c:v>
                </c:pt>
                <c:pt idx="5">
                  <c:v>22.52</c:v>
                </c:pt>
                <c:pt idx="6">
                  <c:v>32.129999999999995</c:v>
                </c:pt>
                <c:pt idx="7">
                  <c:v>47.03</c:v>
                </c:pt>
                <c:pt idx="8">
                  <c:v>68.039999999999992</c:v>
                </c:pt>
                <c:pt idx="9">
                  <c:v>76.460000000000008</c:v>
                </c:pt>
                <c:pt idx="10">
                  <c:v>94.179999999999993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86-42EE-838B-8D0D184A2B7A}"/>
            </c:ext>
          </c:extLst>
        </c:ser>
        <c:ser>
          <c:idx val="5"/>
          <c:order val="5"/>
          <c:tx>
            <c:strRef>
              <c:f>'33 - GDNT2 B 0-31,5 161216'!$Y$36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'33 - GDNT2 B 0-31,5 161216'!$C$34:$Q$34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'33 - GDNT2 B 0-31,5 161216'!$C$36:$Q$36</c:f>
              <c:numCache>
                <c:formatCode>0</c:formatCode>
                <c:ptCount val="15"/>
                <c:pt idx="0" formatCode="0.0">
                  <c:v>5.2975670767983223</c:v>
                </c:pt>
                <c:pt idx="1">
                  <c:v>5.5339495954462663</c:v>
                </c:pt>
                <c:pt idx="2">
                  <c:v>7.9738623345749167</c:v>
                </c:pt>
                <c:pt idx="3">
                  <c:v>14.793014449432695</c:v>
                </c:pt>
                <c:pt idx="4">
                  <c:v>21.029642049063025</c:v>
                </c:pt>
                <c:pt idx="5">
                  <c:v>29.311743353350295</c:v>
                </c:pt>
                <c:pt idx="6">
                  <c:v>40.705249024566797</c:v>
                </c:pt>
                <c:pt idx="7">
                  <c:v>57.383483377856749</c:v>
                </c:pt>
                <c:pt idx="8">
                  <c:v>75.655818698238846</c:v>
                </c:pt>
                <c:pt idx="9">
                  <c:v>83.550731430693332</c:v>
                </c:pt>
                <c:pt idx="10">
                  <c:v>97.624903643225892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86-42EE-838B-8D0D184A2B7A}"/>
            </c:ext>
          </c:extLst>
        </c:ser>
        <c:ser>
          <c:idx val="6"/>
          <c:order val="6"/>
          <c:tx>
            <c:strRef>
              <c:f>'33 - GDNT2 B 0-31,5 161216'!$Y$36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'33 - GDNT2 B 0-31,5 161216'!$C$34:$Q$34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'33 - GDNT2 B 0-31,5 161216'!$C$38:$Q$38</c:f>
              <c:numCache>
                <c:formatCode>0</c:formatCode>
                <c:ptCount val="15"/>
                <c:pt idx="0" formatCode="0.0">
                  <c:v>2.8024329232016774</c:v>
                </c:pt>
                <c:pt idx="1">
                  <c:v>2.9460504045537337</c:v>
                </c:pt>
                <c:pt idx="2">
                  <c:v>4.2661376654250818</c:v>
                </c:pt>
                <c:pt idx="3">
                  <c:v>7.7069855505673051</c:v>
                </c:pt>
                <c:pt idx="4">
                  <c:v>11.050357950936974</c:v>
                </c:pt>
                <c:pt idx="5">
                  <c:v>15.728256646649704</c:v>
                </c:pt>
                <c:pt idx="6">
                  <c:v>23.554750975433194</c:v>
                </c:pt>
                <c:pt idx="7">
                  <c:v>36.676516622143254</c:v>
                </c:pt>
                <c:pt idx="8">
                  <c:v>60.424181301761145</c:v>
                </c:pt>
                <c:pt idx="9">
                  <c:v>69.369268569306684</c:v>
                </c:pt>
                <c:pt idx="10">
                  <c:v>90.735096356774093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86-42EE-838B-8D0D184A2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70808"/>
        <c:axId val="1"/>
      </c:scatterChart>
      <c:valAx>
        <c:axId val="95787080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7080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508808221006273"/>
          <c:y val="4.5834700349956257E-2"/>
          <c:w val="0.2050911962275902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'32 - GDNT2 B 0-31,5 090916'!$Y$26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'32 - GDNT2 B 0-31,5 090916'!$C$24:$Q$24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'32 - GDNT2 B 0-31,5 090916'!$C$26:$Q$26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00-4A9E-AF1F-A8C989DFFB1F}"/>
            </c:ext>
          </c:extLst>
        </c:ser>
        <c:ser>
          <c:idx val="1"/>
          <c:order val="1"/>
          <c:tx>
            <c:strRef>
              <c:f>'32 - GDNT2 B 0-31,5 090916'!$Y$27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'32 - GDNT2 B 0-31,5 090916'!$C$24:$Q$24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'32 - GDNT2 B 0-31,5 090916'!$C$27:$Q$27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00-4A9E-AF1F-A8C989DFFB1F}"/>
            </c:ext>
          </c:extLst>
        </c:ser>
        <c:ser>
          <c:idx val="2"/>
          <c:order val="2"/>
          <c:tx>
            <c:strRef>
              <c:f>'32 - GDNT2 B 0-31,5 090916'!$A$26:$B$26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'32 - GDNT2 B 0-31,5 090916'!$C$24:$Q$24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'32 - GDNT2 B 0-31,5 090916'!$C$26:$Q$26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00-4A9E-AF1F-A8C989DFFB1F}"/>
            </c:ext>
          </c:extLst>
        </c:ser>
        <c:ser>
          <c:idx val="3"/>
          <c:order val="3"/>
          <c:tx>
            <c:strRef>
              <c:f>'32 - GDNT2 B 0-31,5 090916'!$A$28:$B$28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'32 - GDNT2 B 0-31,5 090916'!$C$24:$Q$24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'32 - GDNT2 B 0-31,5 090916'!$C$28:$Q$28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00-4A9E-AF1F-A8C989DFFB1F}"/>
            </c:ext>
          </c:extLst>
        </c:ser>
        <c:ser>
          <c:idx val="4"/>
          <c:order val="4"/>
          <c:tx>
            <c:strRef>
              <c:f>'32 - GDNT2 B 0-31,5 090916'!$A$37:$B$37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'32 - GDNT2 B 0-31,5 090916'!$C$34:$Q$34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'32 - GDNT2 B 0-31,5 090916'!$C$37:$Q$37</c:f>
              <c:numCache>
                <c:formatCode>0.0</c:formatCode>
                <c:ptCount val="15"/>
                <c:pt idx="0">
                  <c:v>4.5500000000000007</c:v>
                </c:pt>
                <c:pt idx="1">
                  <c:v>4.8499999999999996</c:v>
                </c:pt>
                <c:pt idx="2">
                  <c:v>7.0750000000000002</c:v>
                </c:pt>
                <c:pt idx="3">
                  <c:v>13.299999999999999</c:v>
                </c:pt>
                <c:pt idx="4">
                  <c:v>18.25</c:v>
                </c:pt>
                <c:pt idx="5">
                  <c:v>23.7</c:v>
                </c:pt>
                <c:pt idx="6">
                  <c:v>31.675000000000001</c:v>
                </c:pt>
                <c:pt idx="7">
                  <c:v>46.95</c:v>
                </c:pt>
                <c:pt idx="8">
                  <c:v>66.424999999999997</c:v>
                </c:pt>
                <c:pt idx="9">
                  <c:v>76.825000000000003</c:v>
                </c:pt>
                <c:pt idx="10">
                  <c:v>95.775000000000006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00-4A9E-AF1F-A8C989DFFB1F}"/>
            </c:ext>
          </c:extLst>
        </c:ser>
        <c:ser>
          <c:idx val="5"/>
          <c:order val="5"/>
          <c:tx>
            <c:strRef>
              <c:f>'32 - GDNT2 B 0-31,5 090916'!$Y$36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'32 - GDNT2 B 0-31,5 090916'!$C$34:$Q$34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'32 - GDNT2 B 0-31,5 090916'!$C$36:$Q$36</c:f>
              <c:numCache>
                <c:formatCode>0</c:formatCode>
                <c:ptCount val="15"/>
                <c:pt idx="0" formatCode="0.0">
                  <c:v>5.9287826756478541</c:v>
                </c:pt>
                <c:pt idx="1">
                  <c:v>6.3272581584363214</c:v>
                </c:pt>
                <c:pt idx="2">
                  <c:v>8.6931747690942878</c:v>
                </c:pt>
                <c:pt idx="3">
                  <c:v>15.249893159466289</c:v>
                </c:pt>
                <c:pt idx="4">
                  <c:v>20.685629624279247</c:v>
                </c:pt>
                <c:pt idx="5">
                  <c:v>26.732806730846306</c:v>
                </c:pt>
                <c:pt idx="6">
                  <c:v>35.150172357835892</c:v>
                </c:pt>
                <c:pt idx="7">
                  <c:v>51.310690885628105</c:v>
                </c:pt>
                <c:pt idx="8">
                  <c:v>71.466881882458836</c:v>
                </c:pt>
                <c:pt idx="9">
                  <c:v>80.576909236197849</c:v>
                </c:pt>
                <c:pt idx="10">
                  <c:v>98.805014782692211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A00-4A9E-AF1F-A8C989DFFB1F}"/>
            </c:ext>
          </c:extLst>
        </c:ser>
        <c:ser>
          <c:idx val="6"/>
          <c:order val="6"/>
          <c:tx>
            <c:strRef>
              <c:f>'32 - GDNT2 B 0-31,5 090916'!$Y$36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'32 - GDNT2 B 0-31,5 090916'!$C$34:$Q$34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'32 - GDNT2 B 0-31,5 090916'!$C$38:$Q$38</c:f>
              <c:numCache>
                <c:formatCode>0</c:formatCode>
                <c:ptCount val="15"/>
                <c:pt idx="0" formatCode="0.0">
                  <c:v>3.1712173243521469</c:v>
                </c:pt>
                <c:pt idx="1">
                  <c:v>3.3727418415636778</c:v>
                </c:pt>
                <c:pt idx="2">
                  <c:v>5.4568252309057126</c:v>
                </c:pt>
                <c:pt idx="3">
                  <c:v>11.350106840533709</c:v>
                </c:pt>
                <c:pt idx="4">
                  <c:v>15.814370375720753</c:v>
                </c:pt>
                <c:pt idx="5">
                  <c:v>20.667193269153692</c:v>
                </c:pt>
                <c:pt idx="6">
                  <c:v>28.199827642164109</c:v>
                </c:pt>
                <c:pt idx="7">
                  <c:v>42.5893091143719</c:v>
                </c:pt>
                <c:pt idx="8">
                  <c:v>61.383118117541159</c:v>
                </c:pt>
                <c:pt idx="9">
                  <c:v>73.073090763802156</c:v>
                </c:pt>
                <c:pt idx="10">
                  <c:v>92.7449852173078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A00-4A9E-AF1F-A8C989DFF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58672"/>
        <c:axId val="1"/>
      </c:scatterChart>
      <c:valAx>
        <c:axId val="95785867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5867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424062458294407"/>
          <c:y val="4.5834700349956257E-2"/>
          <c:w val="0.20509119622759014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'31 - GDNT1 0-63 090916'!$Y$28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'31 - GDNT1 0-63 090916'!$C$24:$Q$24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'31 - GDNT1 0-63 090916'!$C$28:$Q$28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B6-433E-8E52-BDE3C3778943}"/>
            </c:ext>
          </c:extLst>
        </c:ser>
        <c:ser>
          <c:idx val="1"/>
          <c:order val="1"/>
          <c:tx>
            <c:strRef>
              <c:f>'31 - GDNT1 0-63 090916'!$Y$29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'31 - GDNT1 0-63 090916'!$C$24:$Q$24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'31 - GDNT1 0-63 090916'!$C$29:$Q$29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B6-433E-8E52-BDE3C3778943}"/>
            </c:ext>
          </c:extLst>
        </c:ser>
        <c:ser>
          <c:idx val="2"/>
          <c:order val="2"/>
          <c:tx>
            <c:strRef>
              <c:f>'31 - GDNT1 0-63 090916'!$Y$27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'31 - GDNT1 0-63 090916'!$C$24:$Q$24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'31 - GDNT1 0-63 090916'!$C$27:$Q$27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B6-433E-8E52-BDE3C3778943}"/>
            </c:ext>
          </c:extLst>
        </c:ser>
        <c:ser>
          <c:idx val="3"/>
          <c:order val="3"/>
          <c:tx>
            <c:strRef>
              <c:f>'31 - GDNT1 0-63 090916'!$Y$30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'31 - GDNT1 0-63 090916'!$C$24:$Q$24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'31 - GDNT1 0-63 090916'!$C$30:$Q$30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B6-433E-8E52-BDE3C3778943}"/>
            </c:ext>
          </c:extLst>
        </c:ser>
        <c:ser>
          <c:idx val="4"/>
          <c:order val="4"/>
          <c:tx>
            <c:strRef>
              <c:f>'31 - GDNT1 0-63 090916'!$A$39:$B$39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'31 - GDNT1 0-63 090916'!$C$36:$Q$36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'31 - GDNT1 0-63 090916'!$C$39:$Q$39</c:f>
              <c:numCache>
                <c:formatCode>0.0</c:formatCode>
                <c:ptCount val="15"/>
                <c:pt idx="0">
                  <c:v>3.3750000000000004</c:v>
                </c:pt>
                <c:pt idx="1">
                  <c:v>#N/A</c:v>
                </c:pt>
                <c:pt idx="2">
                  <c:v>5.1750000000000007</c:v>
                </c:pt>
                <c:pt idx="3">
                  <c:v>9.5</c:v>
                </c:pt>
                <c:pt idx="4">
                  <c:v>12.824999999999999</c:v>
                </c:pt>
                <c:pt idx="5">
                  <c:v>16.600000000000001</c:v>
                </c:pt>
                <c:pt idx="6">
                  <c:v>21.8</c:v>
                </c:pt>
                <c:pt idx="7">
                  <c:v>29.549999999999997</c:v>
                </c:pt>
                <c:pt idx="8">
                  <c:v>45.9</c:v>
                </c:pt>
                <c:pt idx="9">
                  <c:v>54.674999999999997</c:v>
                </c:pt>
                <c:pt idx="10">
                  <c:v>69.175000000000011</c:v>
                </c:pt>
                <c:pt idx="11">
                  <c:v>99.75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B6-433E-8E52-BDE3C3778943}"/>
            </c:ext>
          </c:extLst>
        </c:ser>
        <c:ser>
          <c:idx val="5"/>
          <c:order val="5"/>
          <c:tx>
            <c:strRef>
              <c:f>'31 - GDNT1 0-63 090916'!$Y$38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'31 - GDNT1 0-63 090916'!$C$36:$Q$36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'31 - GDNT1 0-63 090916'!$C$38:$Q$38</c:f>
              <c:numCache>
                <c:formatCode>0</c:formatCode>
                <c:ptCount val="15"/>
                <c:pt idx="0" formatCode="0.0">
                  <c:v>3.5884781409574922</c:v>
                </c:pt>
                <c:pt idx="1">
                  <c:v>#N/A</c:v>
                </c:pt>
                <c:pt idx="2">
                  <c:v>5.6468646522044228</c:v>
                </c:pt>
                <c:pt idx="3">
                  <c:v>10.711919964354083</c:v>
                </c:pt>
                <c:pt idx="4">
                  <c:v>14.333223983144855</c:v>
                </c:pt>
                <c:pt idx="5">
                  <c:v>18.184429445152631</c:v>
                </c:pt>
                <c:pt idx="6">
                  <c:v>24.003217344400383</c:v>
                </c:pt>
                <c:pt idx="7">
                  <c:v>35.614325326585551</c:v>
                </c:pt>
                <c:pt idx="8">
                  <c:v>48.46377001048586</c:v>
                </c:pt>
                <c:pt idx="9">
                  <c:v>58.765607890847846</c:v>
                </c:pt>
                <c:pt idx="10">
                  <c:v>72.825592132335075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B6-433E-8E52-BDE3C3778943}"/>
            </c:ext>
          </c:extLst>
        </c:ser>
        <c:ser>
          <c:idx val="6"/>
          <c:order val="6"/>
          <c:tx>
            <c:strRef>
              <c:f>'31 - GDNT1 0-63 090916'!$Y$38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'31 - GDNT1 0-63 090916'!$C$36:$Q$36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'31 - GDNT1 0-63 090916'!$C$40:$Q$40</c:f>
              <c:numCache>
                <c:formatCode>0</c:formatCode>
                <c:ptCount val="15"/>
                <c:pt idx="0" formatCode="0.0">
                  <c:v>3.1615218590425087</c:v>
                </c:pt>
                <c:pt idx="1">
                  <c:v>#N/A</c:v>
                </c:pt>
                <c:pt idx="2">
                  <c:v>4.7031353477955786</c:v>
                </c:pt>
                <c:pt idx="3">
                  <c:v>9.5</c:v>
                </c:pt>
                <c:pt idx="4">
                  <c:v>11.316776016855144</c:v>
                </c:pt>
                <c:pt idx="5">
                  <c:v>15.015570554847374</c:v>
                </c:pt>
                <c:pt idx="6">
                  <c:v>19.596782655599618</c:v>
                </c:pt>
                <c:pt idx="7">
                  <c:v>23.485674673414444</c:v>
                </c:pt>
                <c:pt idx="8">
                  <c:v>43.336229989514138</c:v>
                </c:pt>
                <c:pt idx="9">
                  <c:v>50.584392109152148</c:v>
                </c:pt>
                <c:pt idx="10">
                  <c:v>65.524407867664948</c:v>
                </c:pt>
                <c:pt idx="11">
                  <c:v>99.125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9B6-433E-8E52-BDE3C3778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63264"/>
        <c:axId val="1"/>
      </c:scatterChart>
      <c:valAx>
        <c:axId val="957863264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63264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1188664976200008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'30 - GDNT2 B 0-31,5 300816'!$Y$26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'30 - GDNT2 B 0-31,5 300816'!$C$24:$Q$24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'30 - GDNT2 B 0-31,5 300816'!$C$26:$Q$26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D-43F4-824C-BC5C71AED2E9}"/>
            </c:ext>
          </c:extLst>
        </c:ser>
        <c:ser>
          <c:idx val="1"/>
          <c:order val="1"/>
          <c:tx>
            <c:strRef>
              <c:f>'30 - GDNT2 B 0-31,5 300816'!$Y$27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'30 - GDNT2 B 0-31,5 300816'!$C$24:$Q$24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'30 - GDNT2 B 0-31,5 300816'!$C$27:$Q$27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DD-43F4-824C-BC5C71AED2E9}"/>
            </c:ext>
          </c:extLst>
        </c:ser>
        <c:ser>
          <c:idx val="2"/>
          <c:order val="2"/>
          <c:tx>
            <c:strRef>
              <c:f>'30 - GDNT2 B 0-31,5 300816'!$A$26:$B$26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'30 - GDNT2 B 0-31,5 300816'!$C$24:$Q$24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'30 - GDNT2 B 0-31,5 300816'!$C$26:$Q$26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DD-43F4-824C-BC5C71AED2E9}"/>
            </c:ext>
          </c:extLst>
        </c:ser>
        <c:ser>
          <c:idx val="3"/>
          <c:order val="3"/>
          <c:tx>
            <c:strRef>
              <c:f>'30 - GDNT2 B 0-31,5 300816'!$A$28:$B$28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'30 - GDNT2 B 0-31,5 300816'!$C$24:$Q$24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'30 - GDNT2 B 0-31,5 300816'!$C$28:$Q$28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DD-43F4-824C-BC5C71AED2E9}"/>
            </c:ext>
          </c:extLst>
        </c:ser>
        <c:ser>
          <c:idx val="4"/>
          <c:order val="4"/>
          <c:tx>
            <c:strRef>
              <c:f>'30 - GDNT2 B 0-31,5 300816'!$A$37:$B$37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'30 - GDNT2 B 0-31,5 300816'!$C$34:$Q$34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'30 - GDNT2 B 0-31,5 300816'!$C$37:$Q$37</c:f>
              <c:numCache>
                <c:formatCode>0.0</c:formatCode>
                <c:ptCount val="15"/>
                <c:pt idx="0">
                  <c:v>5.0666666666666673</c:v>
                </c:pt>
                <c:pt idx="1">
                  <c:v>5.3999999999999995</c:v>
                </c:pt>
                <c:pt idx="2">
                  <c:v>7.666666666666667</c:v>
                </c:pt>
                <c:pt idx="3">
                  <c:v>14.033333333333331</c:v>
                </c:pt>
                <c:pt idx="4">
                  <c:v>19.133333333333336</c:v>
                </c:pt>
                <c:pt idx="5">
                  <c:v>24.666666666666668</c:v>
                </c:pt>
                <c:pt idx="6">
                  <c:v>32.666666666666664</c:v>
                </c:pt>
                <c:pt idx="7">
                  <c:v>48.433333333333337</c:v>
                </c:pt>
                <c:pt idx="8">
                  <c:v>67.5</c:v>
                </c:pt>
                <c:pt idx="9">
                  <c:v>77.933333333333337</c:v>
                </c:pt>
                <c:pt idx="10">
                  <c:v>96.733333333333334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DD-43F4-824C-BC5C71AED2E9}"/>
            </c:ext>
          </c:extLst>
        </c:ser>
        <c:ser>
          <c:idx val="5"/>
          <c:order val="5"/>
          <c:tx>
            <c:strRef>
              <c:f>'30 - GDNT2 B 0-31,5 300816'!$Y$36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'30 - GDNT2 B 0-31,5 300816'!$C$34:$Q$34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'30 - GDNT2 B 0-31,5 300816'!$C$36:$Q$36</c:f>
              <c:numCache>
                <c:formatCode>0</c:formatCode>
                <c:ptCount val="15"/>
                <c:pt idx="0" formatCode="0.0">
                  <c:v>5.6573936199482429</c:v>
                </c:pt>
                <c:pt idx="1">
                  <c:v>6.0614378277661469</c:v>
                </c:pt>
                <c:pt idx="2">
                  <c:v>8.4703042300827462</c:v>
                </c:pt>
                <c:pt idx="3">
                  <c:v>14.846634220664296</c:v>
                </c:pt>
                <c:pt idx="4">
                  <c:v>20.391639072545129</c:v>
                </c:pt>
                <c:pt idx="5">
                  <c:v>26.910872168249206</c:v>
                </c:pt>
                <c:pt idx="6">
                  <c:v>35.649255028028875</c:v>
                </c:pt>
                <c:pt idx="7">
                  <c:v>51.243285883347895</c:v>
                </c:pt>
                <c:pt idx="8">
                  <c:v>72.724641136001594</c:v>
                </c:pt>
                <c:pt idx="9">
                  <c:v>81.031551907503555</c:v>
                </c:pt>
                <c:pt idx="10">
                  <c:v>99.00521764670259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DD-43F4-824C-BC5C71AED2E9}"/>
            </c:ext>
          </c:extLst>
        </c:ser>
        <c:ser>
          <c:idx val="6"/>
          <c:order val="6"/>
          <c:tx>
            <c:strRef>
              <c:f>'30 - GDNT2 B 0-31,5 300816'!$Y$36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'30 - GDNT2 B 0-31,5 300816'!$C$34:$Q$34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'30 - GDNT2 B 0-31,5 300816'!$C$38:$Q$38</c:f>
              <c:numCache>
                <c:formatCode>0</c:formatCode>
                <c:ptCount val="15"/>
                <c:pt idx="0" formatCode="0.0">
                  <c:v>4.4759397133850918</c:v>
                </c:pt>
                <c:pt idx="1">
                  <c:v>4.738562172233852</c:v>
                </c:pt>
                <c:pt idx="2">
                  <c:v>6.8630291032505877</c:v>
                </c:pt>
                <c:pt idx="3">
                  <c:v>13.220032446002367</c:v>
                </c:pt>
                <c:pt idx="4">
                  <c:v>17.875027594121544</c:v>
                </c:pt>
                <c:pt idx="5">
                  <c:v>22.42246116508413</c:v>
                </c:pt>
                <c:pt idx="6">
                  <c:v>29.684078305304453</c:v>
                </c:pt>
                <c:pt idx="7">
                  <c:v>45.62338078331878</c:v>
                </c:pt>
                <c:pt idx="8">
                  <c:v>62.275358863998406</c:v>
                </c:pt>
                <c:pt idx="9">
                  <c:v>74.835114759163119</c:v>
                </c:pt>
                <c:pt idx="10">
                  <c:v>94.461449019964078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DD-43F4-824C-BC5C71AED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65560"/>
        <c:axId val="1"/>
      </c:scatterChart>
      <c:valAx>
        <c:axId val="9578655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655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424062458294407"/>
          <c:y val="4.5834700349956257E-2"/>
          <c:w val="0.20509119622759014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'29 - GDNT1 0-63 300816'!$Y$28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'29 - GDNT1 0-63 300816'!$C$24:$Q$24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'29 - GDNT1 0-63 300816'!$C$28:$Q$28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6A-44FB-851D-BCB2B854090A}"/>
            </c:ext>
          </c:extLst>
        </c:ser>
        <c:ser>
          <c:idx val="1"/>
          <c:order val="1"/>
          <c:tx>
            <c:strRef>
              <c:f>'29 - GDNT1 0-63 300816'!$Y$29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'29 - GDNT1 0-63 300816'!$C$24:$Q$24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'29 - GDNT1 0-63 300816'!$C$29:$Q$29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6A-44FB-851D-BCB2B854090A}"/>
            </c:ext>
          </c:extLst>
        </c:ser>
        <c:ser>
          <c:idx val="2"/>
          <c:order val="2"/>
          <c:tx>
            <c:strRef>
              <c:f>'29 - GDNT1 0-63 300816'!$Y$27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'29 - GDNT1 0-63 300816'!$C$24:$Q$24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'29 - GDNT1 0-63 300816'!$C$27:$Q$27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6A-44FB-851D-BCB2B854090A}"/>
            </c:ext>
          </c:extLst>
        </c:ser>
        <c:ser>
          <c:idx val="3"/>
          <c:order val="3"/>
          <c:tx>
            <c:strRef>
              <c:f>'29 - GDNT1 0-63 300816'!$Y$30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'29 - GDNT1 0-63 300816'!$C$24:$Q$24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'29 - GDNT1 0-63 300816'!$C$30:$Q$30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6A-44FB-851D-BCB2B854090A}"/>
            </c:ext>
          </c:extLst>
        </c:ser>
        <c:ser>
          <c:idx val="4"/>
          <c:order val="4"/>
          <c:tx>
            <c:strRef>
              <c:f>'29 - GDNT1 0-63 300816'!$A$39:$B$39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'29 - GDNT1 0-63 300816'!$C$36:$Q$36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'29 - GDNT1 0-63 300816'!$C$39:$Q$39</c:f>
              <c:numCache>
                <c:formatCode>0.0</c:formatCode>
                <c:ptCount val="15"/>
                <c:pt idx="0">
                  <c:v>3.3666666666666671</c:v>
                </c:pt>
                <c:pt idx="1">
                  <c:v>#N/A</c:v>
                </c:pt>
                <c:pt idx="2">
                  <c:v>5.0666666666666673</c:v>
                </c:pt>
                <c:pt idx="3">
                  <c:v>9.1333333333333329</c:v>
                </c:pt>
                <c:pt idx="4">
                  <c:v>12.366666666666665</c:v>
                </c:pt>
                <c:pt idx="5">
                  <c:v>16.133333333333333</c:v>
                </c:pt>
                <c:pt idx="6">
                  <c:v>21.166666666666668</c:v>
                </c:pt>
                <c:pt idx="7">
                  <c:v>28.2</c:v>
                </c:pt>
                <c:pt idx="8">
                  <c:v>45.166666666666664</c:v>
                </c:pt>
                <c:pt idx="9">
                  <c:v>53.866666666666667</c:v>
                </c:pt>
                <c:pt idx="10">
                  <c:v>68.566666666666677</c:v>
                </c:pt>
                <c:pt idx="11">
                  <c:v>99.666666666666671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6A-44FB-851D-BCB2B854090A}"/>
            </c:ext>
          </c:extLst>
        </c:ser>
        <c:ser>
          <c:idx val="5"/>
          <c:order val="5"/>
          <c:tx>
            <c:strRef>
              <c:f>'29 - GDNT1 0-63 300816'!$Y$38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'29 - GDNT1 0-63 300816'!$C$36:$Q$36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'29 - GDNT1 0-63 300816'!$C$38:$Q$38</c:f>
              <c:numCache>
                <c:formatCode>0</c:formatCode>
                <c:ptCount val="15"/>
                <c:pt idx="0" formatCode="0.0">
                  <c:v>3.6268749165999337</c:v>
                </c:pt>
                <c:pt idx="1">
                  <c:v>#N/A</c:v>
                </c:pt>
                <c:pt idx="2">
                  <c:v>5.5399090288166901</c:v>
                </c:pt>
                <c:pt idx="3">
                  <c:v>10.104265016477587</c:v>
                </c:pt>
                <c:pt idx="4">
                  <c:v>13.567794608783297</c:v>
                </c:pt>
                <c:pt idx="5">
                  <c:v>17.446329271382393</c:v>
                </c:pt>
                <c:pt idx="6">
                  <c:v>23.043055041532952</c:v>
                </c:pt>
                <c:pt idx="7">
                  <c:v>34.370747523598752</c:v>
                </c:pt>
                <c:pt idx="8">
                  <c:v>47.361594531844318</c:v>
                </c:pt>
                <c:pt idx="9">
                  <c:v>58.222577401901418</c:v>
                </c:pt>
                <c:pt idx="10">
                  <c:v>72.631249466085734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6A-44FB-851D-BCB2B854090A}"/>
            </c:ext>
          </c:extLst>
        </c:ser>
        <c:ser>
          <c:idx val="6"/>
          <c:order val="6"/>
          <c:tx>
            <c:strRef>
              <c:f>'29 - GDNT1 0-63 300816'!$Y$38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'29 - GDNT1 0-63 300816'!$C$36:$Q$36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'29 - GDNT1 0-63 300816'!$C$40:$Q$40</c:f>
              <c:numCache>
                <c:formatCode>0</c:formatCode>
                <c:ptCount val="15"/>
                <c:pt idx="0" formatCode="0.0">
                  <c:v>3.1064584167334006</c:v>
                </c:pt>
                <c:pt idx="1">
                  <c:v>#N/A</c:v>
                </c:pt>
                <c:pt idx="2">
                  <c:v>4.5934243045166445</c:v>
                </c:pt>
                <c:pt idx="3">
                  <c:v>9.1333333333333329</c:v>
                </c:pt>
                <c:pt idx="4">
                  <c:v>11.165538724550034</c:v>
                </c:pt>
                <c:pt idx="5">
                  <c:v>14.820337395284273</c:v>
                </c:pt>
                <c:pt idx="6">
                  <c:v>19.290278291800384</c:v>
                </c:pt>
                <c:pt idx="7">
                  <c:v>22.029252476401243</c:v>
                </c:pt>
                <c:pt idx="8">
                  <c:v>42.97173880148901</c:v>
                </c:pt>
                <c:pt idx="9">
                  <c:v>49.510755931431916</c:v>
                </c:pt>
                <c:pt idx="10">
                  <c:v>64.50208386724762</c:v>
                </c:pt>
                <c:pt idx="11">
                  <c:v>98.944978830179636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6A-44FB-851D-BCB2B8540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61296"/>
        <c:axId val="1"/>
      </c:scatterChart>
      <c:valAx>
        <c:axId val="95786129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6129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883691445348994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'28 - GDNT2 B 0-31,5 240416'!$Y$26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'28 - GDNT2 B 0-31,5 240416'!$C$24:$Q$24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'28 - GDNT2 B 0-31,5 240416'!$C$26:$Q$26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37-4072-B39E-7C2D0F91485E}"/>
            </c:ext>
          </c:extLst>
        </c:ser>
        <c:ser>
          <c:idx val="1"/>
          <c:order val="1"/>
          <c:tx>
            <c:strRef>
              <c:f>'28 - GDNT2 B 0-31,5 240416'!$Y$27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'28 - GDNT2 B 0-31,5 240416'!$C$24:$Q$24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'28 - GDNT2 B 0-31,5 240416'!$C$27:$Q$27</c:f>
              <c:numCache>
                <c:formatCode>General</c:formatCode>
                <c:ptCount val="15"/>
                <c:pt idx="0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16</c:v>
                </c:pt>
                <c:pt idx="6">
                  <c:v>22</c:v>
                </c:pt>
                <c:pt idx="7">
                  <c:v>35</c:v>
                </c:pt>
                <c:pt idx="8">
                  <c:v>55</c:v>
                </c:pt>
                <c:pt idx="10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37-4072-B39E-7C2D0F91485E}"/>
            </c:ext>
          </c:extLst>
        </c:ser>
        <c:ser>
          <c:idx val="2"/>
          <c:order val="2"/>
          <c:tx>
            <c:strRef>
              <c:f>'28 - GDNT2 B 0-31,5 240416'!$A$26:$B$26</c:f>
              <c:strCache>
                <c:ptCount val="2"/>
                <c:pt idx="0">
                  <c:v>Spéc. Max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'28 - GDNT2 B 0-31,5 240416'!$C$24:$Q$24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'28 - GDNT2 B 0-31,5 240416'!$C$26:$Q$26</c:f>
              <c:numCache>
                <c:formatCode>General</c:formatCode>
                <c:ptCount val="15"/>
                <c:pt idx="0">
                  <c:v>12</c:v>
                </c:pt>
                <c:pt idx="3">
                  <c:v>35</c:v>
                </c:pt>
                <c:pt idx="4">
                  <c:v>40</c:v>
                </c:pt>
                <c:pt idx="5">
                  <c:v>47</c:v>
                </c:pt>
                <c:pt idx="6">
                  <c:v>60</c:v>
                </c:pt>
                <c:pt idx="7">
                  <c:v>68</c:v>
                </c:pt>
                <c:pt idx="8">
                  <c:v>85</c:v>
                </c:pt>
                <c:pt idx="10">
                  <c:v>99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37-4072-B39E-7C2D0F91485E}"/>
            </c:ext>
          </c:extLst>
        </c:ser>
        <c:ser>
          <c:idx val="3"/>
          <c:order val="3"/>
          <c:tx>
            <c:strRef>
              <c:f>'28 - GDNT2 B 0-31,5 240416'!$A$28:$B$28</c:f>
              <c:strCache>
                <c:ptCount val="2"/>
                <c:pt idx="0">
                  <c:v>Spéc. Min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'28 - GDNT2 B 0-31,5 240416'!$C$24:$Q$24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'28 - GDNT2 B 0-31,5 240416'!$C$28:$Q$28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37-4072-B39E-7C2D0F91485E}"/>
            </c:ext>
          </c:extLst>
        </c:ser>
        <c:ser>
          <c:idx val="4"/>
          <c:order val="4"/>
          <c:tx>
            <c:strRef>
              <c:f>'28 - GDNT2 B 0-31,5 240416'!$A$37:$B$37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'28 - GDNT2 B 0-31,5 240416'!$C$34:$Q$34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'28 - GDNT2 B 0-31,5 240416'!$C$37:$Q$37</c:f>
              <c:numCache>
                <c:formatCode>0.0</c:formatCode>
                <c:ptCount val="15"/>
                <c:pt idx="0">
                  <c:v>2.5999999999999996</c:v>
                </c:pt>
                <c:pt idx="1">
                  <c:v>2.9</c:v>
                </c:pt>
                <c:pt idx="2">
                  <c:v>4.8499999999999996</c:v>
                </c:pt>
                <c:pt idx="3">
                  <c:v>9.35</c:v>
                </c:pt>
                <c:pt idx="4">
                  <c:v>13.175000000000001</c:v>
                </c:pt>
                <c:pt idx="5">
                  <c:v>17.675000000000001</c:v>
                </c:pt>
                <c:pt idx="6">
                  <c:v>25.65</c:v>
                </c:pt>
                <c:pt idx="7">
                  <c:v>41</c:v>
                </c:pt>
                <c:pt idx="8">
                  <c:v>64.575000000000003</c:v>
                </c:pt>
                <c:pt idx="9">
                  <c:v>76.8</c:v>
                </c:pt>
                <c:pt idx="10">
                  <c:v>93.550000000000011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37-4072-B39E-7C2D0F91485E}"/>
            </c:ext>
          </c:extLst>
        </c:ser>
        <c:ser>
          <c:idx val="5"/>
          <c:order val="5"/>
          <c:tx>
            <c:strRef>
              <c:f>'28 - GDNT2 B 0-31,5 240416'!$Y$36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'28 - GDNT2 B 0-31,5 240416'!$C$34:$Q$34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'28 - GDNT2 B 0-31,5 240416'!$C$36:$Q$36</c:f>
              <c:numCache>
                <c:formatCode>0</c:formatCode>
                <c:ptCount val="15"/>
                <c:pt idx="0" formatCode="0.0">
                  <c:v>3.5298297335175608</c:v>
                </c:pt>
                <c:pt idx="1">
                  <c:v>3.8298297335175571</c:v>
                </c:pt>
                <c:pt idx="2">
                  <c:v>5.9979147761629923</c:v>
                </c:pt>
                <c:pt idx="3">
                  <c:v>11.340864552566716</c:v>
                </c:pt>
                <c:pt idx="4">
                  <c:v>15.582399617152619</c:v>
                </c:pt>
                <c:pt idx="5">
                  <c:v>20.665218428476404</c:v>
                </c:pt>
                <c:pt idx="6">
                  <c:v>29.45035634294122</c:v>
                </c:pt>
                <c:pt idx="7">
                  <c:v>45.927600836106755</c:v>
                </c:pt>
                <c:pt idx="8">
                  <c:v>70.682010145453063</c:v>
                </c:pt>
                <c:pt idx="9">
                  <c:v>84.955391876952731</c:v>
                </c:pt>
                <c:pt idx="10">
                  <c:v>102.42558683505867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37-4072-B39E-7C2D0F91485E}"/>
            </c:ext>
          </c:extLst>
        </c:ser>
        <c:ser>
          <c:idx val="6"/>
          <c:order val="6"/>
          <c:tx>
            <c:strRef>
              <c:f>'28 - GDNT2 B 0-31,5 240416'!$Y$36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'28 - GDNT2 B 0-31,5 240416'!$C$34:$Q$34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'28 - GDNT2 B 0-31,5 240416'!$C$38:$Q$38</c:f>
              <c:numCache>
                <c:formatCode>0</c:formatCode>
                <c:ptCount val="15"/>
                <c:pt idx="0" formatCode="0.0">
                  <c:v>1.6701702664824385</c:v>
                </c:pt>
                <c:pt idx="1">
                  <c:v>1.9701702664824425</c:v>
                </c:pt>
                <c:pt idx="2">
                  <c:v>3.702085223837007</c:v>
                </c:pt>
                <c:pt idx="3">
                  <c:v>7.3591354474332826</c:v>
                </c:pt>
                <c:pt idx="4">
                  <c:v>10.767600382847382</c:v>
                </c:pt>
                <c:pt idx="5">
                  <c:v>14.684781571523597</c:v>
                </c:pt>
                <c:pt idx="6">
                  <c:v>21.849643657058778</c:v>
                </c:pt>
                <c:pt idx="7">
                  <c:v>36.072399163893245</c:v>
                </c:pt>
                <c:pt idx="8">
                  <c:v>58.467989854546936</c:v>
                </c:pt>
                <c:pt idx="9">
                  <c:v>68.644608123047263</c:v>
                </c:pt>
                <c:pt idx="10">
                  <c:v>84.674413164941356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37-4072-B39E-7C2D0F914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59656"/>
        <c:axId val="1"/>
      </c:scatterChart>
      <c:valAx>
        <c:axId val="95785965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5965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0424062458294407"/>
          <c:y val="4.5834700349956257E-2"/>
          <c:w val="0.20509119622759014"/>
          <c:h val="0.3104262357830271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'27 - GDNT1 0-63 040216'!$Y$28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'27 - GDNT1 0-63 040216'!$C$24:$Q$24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'27 - GDNT1 0-63 040216'!$C$28:$Q$28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28-4162-B96F-F403E3B40D06}"/>
            </c:ext>
          </c:extLst>
        </c:ser>
        <c:ser>
          <c:idx val="1"/>
          <c:order val="1"/>
          <c:tx>
            <c:strRef>
              <c:f>'27 - GDNT1 0-63 040216'!$Y$29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'27 - GDNT1 0-63 040216'!$C$24:$Q$24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'27 - GDNT1 0-63 040216'!$C$29:$Q$29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28-4162-B96F-F403E3B40D06}"/>
            </c:ext>
          </c:extLst>
        </c:ser>
        <c:ser>
          <c:idx val="2"/>
          <c:order val="2"/>
          <c:tx>
            <c:strRef>
              <c:f>'27 - GDNT1 0-63 040216'!$Y$27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'27 - GDNT1 0-63 040216'!$C$24:$Q$24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'27 - GDNT1 0-63 040216'!$C$27:$Q$27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28-4162-B96F-F403E3B40D06}"/>
            </c:ext>
          </c:extLst>
        </c:ser>
        <c:ser>
          <c:idx val="3"/>
          <c:order val="3"/>
          <c:tx>
            <c:strRef>
              <c:f>'27 - GDNT1 0-63 040216'!$Y$30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'27 - GDNT1 0-63 040216'!$C$24:$Q$24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'27 - GDNT1 0-63 040216'!$C$30:$Q$30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28-4162-B96F-F403E3B40D06}"/>
            </c:ext>
          </c:extLst>
        </c:ser>
        <c:ser>
          <c:idx val="4"/>
          <c:order val="4"/>
          <c:tx>
            <c:strRef>
              <c:f>'27 - GDNT1 0-63 040216'!$A$39:$B$39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'27 - GDNT1 0-63 040216'!$C$36:$Q$36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'27 - GDNT1 0-63 040216'!$C$39:$Q$39</c:f>
              <c:numCache>
                <c:formatCode>0.0</c:formatCode>
                <c:ptCount val="15"/>
                <c:pt idx="0">
                  <c:v>3.4375</c:v>
                </c:pt>
                <c:pt idx="1">
                  <c:v>#N/A</c:v>
                </c:pt>
                <c:pt idx="2">
                  <c:v>4.9874999999999998</c:v>
                </c:pt>
                <c:pt idx="3">
                  <c:v>9.4375</c:v>
                </c:pt>
                <c:pt idx="4">
                  <c:v>13.125</c:v>
                </c:pt>
                <c:pt idx="5">
                  <c:v>17.587499999999999</c:v>
                </c:pt>
                <c:pt idx="6">
                  <c:v>24.237500000000001</c:v>
                </c:pt>
                <c:pt idx="7">
                  <c:v>35.175000000000004</c:v>
                </c:pt>
                <c:pt idx="8">
                  <c:v>51.462499999999991</c:v>
                </c:pt>
                <c:pt idx="9">
                  <c:v>58.212499999999999</c:v>
                </c:pt>
                <c:pt idx="10">
                  <c:v>70.300000000000011</c:v>
                </c:pt>
                <c:pt idx="11">
                  <c:v>99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28-4162-B96F-F403E3B40D06}"/>
            </c:ext>
          </c:extLst>
        </c:ser>
        <c:ser>
          <c:idx val="5"/>
          <c:order val="5"/>
          <c:tx>
            <c:strRef>
              <c:f>'27 - GDNT1 0-63 040216'!$Y$38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'27 - GDNT1 0-63 040216'!$C$36:$Q$36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'27 - GDNT1 0-63 040216'!$C$38:$Q$38</c:f>
              <c:numCache>
                <c:formatCode>0</c:formatCode>
                <c:ptCount val="15"/>
                <c:pt idx="0" formatCode="0.0">
                  <c:v>4.5393197204754374</c:v>
                </c:pt>
                <c:pt idx="1">
                  <c:v>#N/A</c:v>
                </c:pt>
                <c:pt idx="2">
                  <c:v>6.474703601922557</c:v>
                </c:pt>
                <c:pt idx="3">
                  <c:v>12.517488331958418</c:v>
                </c:pt>
                <c:pt idx="4">
                  <c:v>17.190177688964791</c:v>
                </c:pt>
                <c:pt idx="5">
                  <c:v>22.60062451577998</c:v>
                </c:pt>
                <c:pt idx="6">
                  <c:v>30.905633674157148</c:v>
                </c:pt>
                <c:pt idx="7">
                  <c:v>43.228878280502059</c:v>
                </c:pt>
                <c:pt idx="8">
                  <c:v>58.961886135592337</c:v>
                </c:pt>
                <c:pt idx="9">
                  <c:v>64.659896172930146</c:v>
                </c:pt>
                <c:pt idx="10">
                  <c:v>74.765642650919844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28-4162-B96F-F403E3B40D06}"/>
            </c:ext>
          </c:extLst>
        </c:ser>
        <c:ser>
          <c:idx val="6"/>
          <c:order val="6"/>
          <c:tx>
            <c:strRef>
              <c:f>'27 - GDNT1 0-63 040216'!$Y$38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'27 - GDNT1 0-63 040216'!$C$36:$Q$36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'27 - GDNT1 0-63 040216'!$C$40:$Q$40</c:f>
              <c:numCache>
                <c:formatCode>0</c:formatCode>
                <c:ptCount val="15"/>
                <c:pt idx="0" formatCode="0.0">
                  <c:v>2.3356802795245626</c:v>
                </c:pt>
                <c:pt idx="1">
                  <c:v>#N/A</c:v>
                </c:pt>
                <c:pt idx="2">
                  <c:v>3.5002963980774426</c:v>
                </c:pt>
                <c:pt idx="3">
                  <c:v>9.4375</c:v>
                </c:pt>
                <c:pt idx="4">
                  <c:v>9.0598223110352087</c:v>
                </c:pt>
                <c:pt idx="5">
                  <c:v>12.574375484220017</c:v>
                </c:pt>
                <c:pt idx="6">
                  <c:v>17.569366325842854</c:v>
                </c:pt>
                <c:pt idx="7">
                  <c:v>27.12112171949795</c:v>
                </c:pt>
                <c:pt idx="8">
                  <c:v>43.963113864407646</c:v>
                </c:pt>
                <c:pt idx="9">
                  <c:v>51.765103827069851</c:v>
                </c:pt>
                <c:pt idx="10">
                  <c:v>65.834357349080179</c:v>
                </c:pt>
                <c:pt idx="11">
                  <c:v>97.548399897649887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728-4162-B96F-F403E3B40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58016"/>
        <c:axId val="1"/>
      </c:scatterChart>
      <c:valAx>
        <c:axId val="95785801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5801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2883691445348994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'26 - GDNT2 B 0-31,5 040216'!$Y$27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'26 - GDNT2 B 0-31,5 040216'!$C$24:$Q$24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'26 - GDNT2 B 0-31,5 040216'!$C$28:$Q$28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01-408A-BCA6-AADCDCA10F88}"/>
            </c:ext>
          </c:extLst>
        </c:ser>
        <c:ser>
          <c:idx val="1"/>
          <c:order val="1"/>
          <c:tx>
            <c:strRef>
              <c:f>'26 - GDNT2 B 0-31,5 040216'!$Y$27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'26 - GDNT2 B 0-31,5 040216'!$C$24:$Q$24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'26 - GDNT2 B 0-31,5 040216'!$C$29:$Q$29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01-408A-BCA6-AADCDCA10F88}"/>
            </c:ext>
          </c:extLst>
        </c:ser>
        <c:ser>
          <c:idx val="2"/>
          <c:order val="2"/>
          <c:tx>
            <c:strRef>
              <c:f>'26 - GDNT2 B 0-31,5 040216'!$A$27:$B$27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'26 - GDNT2 B 0-31,5 040216'!$C$24:$Q$24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'26 - GDNT2 B 0-31,5 040216'!$C$27:$Q$27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01-408A-BCA6-AADCDCA10F88}"/>
            </c:ext>
          </c:extLst>
        </c:ser>
        <c:ser>
          <c:idx val="3"/>
          <c:order val="3"/>
          <c:tx>
            <c:strRef>
              <c:f>'26 - GDNT2 B 0-31,5 040216'!$A$30:$B$30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'26 - GDNT2 B 0-31,5 040216'!$C$24:$Q$24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'26 - GDNT2 B 0-31,5 040216'!$C$30:$Q$30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01-408A-BCA6-AADCDCA10F88}"/>
            </c:ext>
          </c:extLst>
        </c:ser>
        <c:ser>
          <c:idx val="4"/>
          <c:order val="4"/>
          <c:tx>
            <c:strRef>
              <c:f>'26 - GDNT2 B 0-31,5 040216'!$A$39:$B$39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'26 - GDNT2 B 0-31,5 040216'!$C$36:$Q$36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'26 - GDNT2 B 0-31,5 040216'!$C$39:$Q$39</c:f>
              <c:numCache>
                <c:formatCode>0.0</c:formatCode>
                <c:ptCount val="15"/>
                <c:pt idx="0">
                  <c:v>2.5999999999999996</c:v>
                </c:pt>
                <c:pt idx="1">
                  <c:v>2.9</c:v>
                </c:pt>
                <c:pt idx="2">
                  <c:v>4.8499999999999996</c:v>
                </c:pt>
                <c:pt idx="3">
                  <c:v>9.35</c:v>
                </c:pt>
                <c:pt idx="4">
                  <c:v>13.175000000000001</c:v>
                </c:pt>
                <c:pt idx="5">
                  <c:v>17.675000000000001</c:v>
                </c:pt>
                <c:pt idx="6">
                  <c:v>25.65</c:v>
                </c:pt>
                <c:pt idx="7">
                  <c:v>41</c:v>
                </c:pt>
                <c:pt idx="8">
                  <c:v>64.575000000000003</c:v>
                </c:pt>
                <c:pt idx="9">
                  <c:v>76.8</c:v>
                </c:pt>
                <c:pt idx="10">
                  <c:v>93.550000000000011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01-408A-BCA6-AADCDCA10F88}"/>
            </c:ext>
          </c:extLst>
        </c:ser>
        <c:ser>
          <c:idx val="5"/>
          <c:order val="5"/>
          <c:tx>
            <c:strRef>
              <c:f>'26 - GDNT2 B 0-31,5 040216'!$Y$38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'26 - GDNT2 B 0-31,5 040216'!$C$36:$Q$36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'26 - GDNT2 B 0-31,5 040216'!$C$38:$Q$38</c:f>
              <c:numCache>
                <c:formatCode>0</c:formatCode>
                <c:ptCount val="15"/>
                <c:pt idx="0" formatCode="0.0">
                  <c:v>3.5298297335175608</c:v>
                </c:pt>
                <c:pt idx="1">
                  <c:v>3.8298297335175571</c:v>
                </c:pt>
                <c:pt idx="2">
                  <c:v>5.9979147761629923</c:v>
                </c:pt>
                <c:pt idx="3">
                  <c:v>11.340864552566716</c:v>
                </c:pt>
                <c:pt idx="4">
                  <c:v>15.582399617152619</c:v>
                </c:pt>
                <c:pt idx="5">
                  <c:v>20.665218428476404</c:v>
                </c:pt>
                <c:pt idx="6">
                  <c:v>29.45035634294122</c:v>
                </c:pt>
                <c:pt idx="7">
                  <c:v>45.927600836106755</c:v>
                </c:pt>
                <c:pt idx="8">
                  <c:v>70.682010145453063</c:v>
                </c:pt>
                <c:pt idx="9">
                  <c:v>84.955391876952731</c:v>
                </c:pt>
                <c:pt idx="10">
                  <c:v>102.42558683505867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B01-408A-BCA6-AADCDCA10F88}"/>
            </c:ext>
          </c:extLst>
        </c:ser>
        <c:ser>
          <c:idx val="6"/>
          <c:order val="6"/>
          <c:tx>
            <c:strRef>
              <c:f>'26 - GDNT2 B 0-31,5 040216'!$Y$38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'26 - GDNT2 B 0-31,5 040216'!$C$36:$Q$36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'26 - GDNT2 B 0-31,5 040216'!$C$40:$Q$40</c:f>
              <c:numCache>
                <c:formatCode>0</c:formatCode>
                <c:ptCount val="15"/>
                <c:pt idx="0" formatCode="0.0">
                  <c:v>1.6701702664824385</c:v>
                </c:pt>
                <c:pt idx="1">
                  <c:v>1.9701702664824425</c:v>
                </c:pt>
                <c:pt idx="2">
                  <c:v>3.702085223837007</c:v>
                </c:pt>
                <c:pt idx="3">
                  <c:v>7.3591354474332826</c:v>
                </c:pt>
                <c:pt idx="4">
                  <c:v>10.767600382847382</c:v>
                </c:pt>
                <c:pt idx="5">
                  <c:v>14.684781571523597</c:v>
                </c:pt>
                <c:pt idx="6">
                  <c:v>21.849643657058778</c:v>
                </c:pt>
                <c:pt idx="7">
                  <c:v>36.072399163893245</c:v>
                </c:pt>
                <c:pt idx="8">
                  <c:v>58.467989854546936</c:v>
                </c:pt>
                <c:pt idx="9">
                  <c:v>68.644608123047263</c:v>
                </c:pt>
                <c:pt idx="10">
                  <c:v>84.674413164941356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B01-408A-BCA6-AADCDCA10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55720"/>
        <c:axId val="1"/>
      </c:scatterChart>
      <c:valAx>
        <c:axId val="95785572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5572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578617821077453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'25 - GDNT1 0-63 261115'!$Y$28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'25 - GDNT1 0-63 261115'!$C$24:$Q$24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'25 - GDNT1 0-63 261115'!$C$28:$Q$28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54-4455-A0A1-EACF3CC44608}"/>
            </c:ext>
          </c:extLst>
        </c:ser>
        <c:ser>
          <c:idx val="1"/>
          <c:order val="1"/>
          <c:tx>
            <c:strRef>
              <c:f>'25 - GDNT1 0-63 261115'!$Y$29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'25 - GDNT1 0-63 261115'!$C$24:$Q$24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'25 - GDNT1 0-63 261115'!$C$29:$Q$29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54-4455-A0A1-EACF3CC44608}"/>
            </c:ext>
          </c:extLst>
        </c:ser>
        <c:ser>
          <c:idx val="2"/>
          <c:order val="2"/>
          <c:tx>
            <c:strRef>
              <c:f>'25 - GDNT1 0-63 261115'!$Y$27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'25 - GDNT1 0-63 261115'!$C$24:$Q$24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'25 - GDNT1 0-63 261115'!$C$27:$Q$27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54-4455-A0A1-EACF3CC44608}"/>
            </c:ext>
          </c:extLst>
        </c:ser>
        <c:ser>
          <c:idx val="3"/>
          <c:order val="3"/>
          <c:tx>
            <c:strRef>
              <c:f>'25 - GDNT1 0-63 261115'!$Y$30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'25 - GDNT1 0-63 261115'!$C$24:$Q$24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'25 - GDNT1 0-63 261115'!$C$30:$Q$30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54-4455-A0A1-EACF3CC44608}"/>
            </c:ext>
          </c:extLst>
        </c:ser>
        <c:ser>
          <c:idx val="4"/>
          <c:order val="4"/>
          <c:tx>
            <c:strRef>
              <c:f>'25 - GDNT1 0-63 261115'!$A$39:$B$39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'25 - GDNT1 0-63 261115'!$C$36:$Q$36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'25 - GDNT1 0-63 261115'!$C$39:$Q$39</c:f>
              <c:numCache>
                <c:formatCode>0.0</c:formatCode>
                <c:ptCount val="15"/>
                <c:pt idx="0">
                  <c:v>3.0100000000000002</c:v>
                </c:pt>
                <c:pt idx="1">
                  <c:v>#N/A</c:v>
                </c:pt>
                <c:pt idx="2">
                  <c:v>4.9399999999999995</c:v>
                </c:pt>
                <c:pt idx="3">
                  <c:v>9.5599999999999987</c:v>
                </c:pt>
                <c:pt idx="4">
                  <c:v>12.69</c:v>
                </c:pt>
                <c:pt idx="5">
                  <c:v>16.27</c:v>
                </c:pt>
                <c:pt idx="6">
                  <c:v>21.59</c:v>
                </c:pt>
                <c:pt idx="7">
                  <c:v>31.939999999999998</c:v>
                </c:pt>
                <c:pt idx="8">
                  <c:v>48.25</c:v>
                </c:pt>
                <c:pt idx="9">
                  <c:v>56.769999999999996</c:v>
                </c:pt>
                <c:pt idx="10">
                  <c:v>72.88000000000001</c:v>
                </c:pt>
                <c:pt idx="11">
                  <c:v>98.01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54-4455-A0A1-EACF3CC44608}"/>
            </c:ext>
          </c:extLst>
        </c:ser>
        <c:ser>
          <c:idx val="5"/>
          <c:order val="5"/>
          <c:tx>
            <c:strRef>
              <c:f>'25 - GDNT1 0-63 261115'!$Y$38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'25 - GDNT1 0-63 261115'!$C$36:$Q$36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'25 - GDNT1 0-63 261115'!$C$38:$Q$38</c:f>
              <c:numCache>
                <c:formatCode>0</c:formatCode>
                <c:ptCount val="15"/>
                <c:pt idx="0" formatCode="0.0">
                  <c:v>3.7860521531729963</c:v>
                </c:pt>
                <c:pt idx="1">
                  <c:v>#N/A</c:v>
                </c:pt>
                <c:pt idx="2">
                  <c:v>6.1039850132674003</c:v>
                </c:pt>
                <c:pt idx="3">
                  <c:v>11.705084820907762</c:v>
                </c:pt>
                <c:pt idx="4">
                  <c:v>15.442807909914702</c:v>
                </c:pt>
                <c:pt idx="5">
                  <c:v>19.570384026476649</c:v>
                </c:pt>
                <c:pt idx="6">
                  <c:v>26.097497612004027</c:v>
                </c:pt>
                <c:pt idx="7">
                  <c:v>37.597529397969495</c:v>
                </c:pt>
                <c:pt idx="8">
                  <c:v>55.660636593587782</c:v>
                </c:pt>
                <c:pt idx="9">
                  <c:v>63.31022011607152</c:v>
                </c:pt>
                <c:pt idx="10">
                  <c:v>77.745482161786924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454-4455-A0A1-EACF3CC44608}"/>
            </c:ext>
          </c:extLst>
        </c:ser>
        <c:ser>
          <c:idx val="6"/>
          <c:order val="6"/>
          <c:tx>
            <c:strRef>
              <c:f>'25 - GDNT1 0-63 261115'!$Y$38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'25 - GDNT1 0-63 261115'!$C$36:$Q$36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'25 - GDNT1 0-63 261115'!$C$40:$Q$40</c:f>
              <c:numCache>
                <c:formatCode>0</c:formatCode>
                <c:ptCount val="15"/>
                <c:pt idx="0" formatCode="0.0">
                  <c:v>2.2339478468270042</c:v>
                </c:pt>
                <c:pt idx="1">
                  <c:v>#N/A</c:v>
                </c:pt>
                <c:pt idx="2">
                  <c:v>3.7760149867325987</c:v>
                </c:pt>
                <c:pt idx="3">
                  <c:v>9.5599999999999987</c:v>
                </c:pt>
                <c:pt idx="4">
                  <c:v>9.937192090085297</c:v>
                </c:pt>
                <c:pt idx="5">
                  <c:v>12.96961597352335</c:v>
                </c:pt>
                <c:pt idx="6">
                  <c:v>17.082502387995973</c:v>
                </c:pt>
                <c:pt idx="7">
                  <c:v>26.2824706020305</c:v>
                </c:pt>
                <c:pt idx="8">
                  <c:v>40.839363406412218</c:v>
                </c:pt>
                <c:pt idx="9">
                  <c:v>50.229779883928472</c:v>
                </c:pt>
                <c:pt idx="10">
                  <c:v>68.014517838213095</c:v>
                </c:pt>
                <c:pt idx="11">
                  <c:v>93.9842797400824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454-4455-A0A1-EACF3CC44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56704"/>
        <c:axId val="1"/>
      </c:scatterChart>
      <c:valAx>
        <c:axId val="957856704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56704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1188664976200008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'24 - GDNT2 B 0-31,5 261115'!$Y$27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'24 - GDNT2 B 0-31,5 261115'!$C$24:$Q$24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'24 - GDNT2 B 0-31,5 261115'!$C$28:$Q$28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7B-4E75-BBB9-9C26D80BF20F}"/>
            </c:ext>
          </c:extLst>
        </c:ser>
        <c:ser>
          <c:idx val="1"/>
          <c:order val="1"/>
          <c:tx>
            <c:strRef>
              <c:f>'24 - GDNT2 B 0-31,5 261115'!$Y$27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'24 - GDNT2 B 0-31,5 261115'!$C$24:$Q$24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'24 - GDNT2 B 0-31,5 261115'!$C$29:$Q$29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7B-4E75-BBB9-9C26D80BF20F}"/>
            </c:ext>
          </c:extLst>
        </c:ser>
        <c:ser>
          <c:idx val="2"/>
          <c:order val="2"/>
          <c:tx>
            <c:strRef>
              <c:f>'24 - GDNT2 B 0-31,5 261115'!$A$27:$B$27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'24 - GDNT2 B 0-31,5 261115'!$C$24:$Q$24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'24 - GDNT2 B 0-31,5 261115'!$C$27:$Q$27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7B-4E75-BBB9-9C26D80BF20F}"/>
            </c:ext>
          </c:extLst>
        </c:ser>
        <c:ser>
          <c:idx val="3"/>
          <c:order val="3"/>
          <c:tx>
            <c:strRef>
              <c:f>'24 - GDNT2 B 0-31,5 261115'!$A$30:$B$30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'24 - GDNT2 B 0-31,5 261115'!$C$24:$Q$24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'24 - GDNT2 B 0-31,5 261115'!$C$30:$Q$30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7B-4E75-BBB9-9C26D80BF20F}"/>
            </c:ext>
          </c:extLst>
        </c:ser>
        <c:ser>
          <c:idx val="4"/>
          <c:order val="4"/>
          <c:tx>
            <c:strRef>
              <c:f>'24 - GDNT2 B 0-31,5 261115'!$A$39:$B$39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'24 - GDNT2 B 0-31,5 261115'!$C$36:$Q$36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'24 - GDNT2 B 0-31,5 261115'!$C$39:$Q$39</c:f>
              <c:numCache>
                <c:formatCode>0.0</c:formatCode>
                <c:ptCount val="15"/>
                <c:pt idx="0">
                  <c:v>3.6833333333333331</c:v>
                </c:pt>
                <c:pt idx="1">
                  <c:v>3.9666666666666663</c:v>
                </c:pt>
                <c:pt idx="2">
                  <c:v>6.25</c:v>
                </c:pt>
                <c:pt idx="3">
                  <c:v>12.85</c:v>
                </c:pt>
                <c:pt idx="4">
                  <c:v>17.499999999999996</c:v>
                </c:pt>
                <c:pt idx="5">
                  <c:v>22.933333333333334</c:v>
                </c:pt>
                <c:pt idx="6">
                  <c:v>30.816666666666666</c:v>
                </c:pt>
                <c:pt idx="7">
                  <c:v>46.116666666666674</c:v>
                </c:pt>
                <c:pt idx="8">
                  <c:v>67.900000000000006</c:v>
                </c:pt>
                <c:pt idx="9">
                  <c:v>80.133333333333326</c:v>
                </c:pt>
                <c:pt idx="10">
                  <c:v>97.899999999999991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D7B-4E75-BBB9-9C26D80BF20F}"/>
            </c:ext>
          </c:extLst>
        </c:ser>
        <c:ser>
          <c:idx val="5"/>
          <c:order val="5"/>
          <c:tx>
            <c:strRef>
              <c:f>'24 - GDNT2 B 0-31,5 261115'!$Y$38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'24 - GDNT2 B 0-31,5 261115'!$C$36:$Q$36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'24 - GDNT2 B 0-31,5 261115'!$C$38:$Q$38</c:f>
              <c:numCache>
                <c:formatCode>0</c:formatCode>
                <c:ptCount val="15"/>
                <c:pt idx="0" formatCode="0.0">
                  <c:v>4.5544556936631952</c:v>
                </c:pt>
                <c:pt idx="1">
                  <c:v>4.8874905731040919</c:v>
                </c:pt>
                <c:pt idx="2">
                  <c:v>7.9247201258717848</c:v>
                </c:pt>
                <c:pt idx="3">
                  <c:v>16.588942029505148</c:v>
                </c:pt>
                <c:pt idx="4">
                  <c:v>21.975628447492063</c:v>
                </c:pt>
                <c:pt idx="5">
                  <c:v>27.956197721973219</c:v>
                </c:pt>
                <c:pt idx="6">
                  <c:v>36.432724373516429</c:v>
                </c:pt>
                <c:pt idx="7">
                  <c:v>51.567249586563101</c:v>
                </c:pt>
                <c:pt idx="8">
                  <c:v>70.623738239992974</c:v>
                </c:pt>
                <c:pt idx="9">
                  <c:v>84.102485215872804</c:v>
                </c:pt>
                <c:pt idx="10">
                  <c:v>99.391643389017617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D7B-4E75-BBB9-9C26D80BF20F}"/>
            </c:ext>
          </c:extLst>
        </c:ser>
        <c:ser>
          <c:idx val="6"/>
          <c:order val="6"/>
          <c:tx>
            <c:strRef>
              <c:f>'24 - GDNT2 B 0-31,5 261115'!$Y$38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'24 - GDNT2 B 0-31,5 261115'!$C$36:$Q$36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'24 - GDNT2 B 0-31,5 261115'!$C$40:$Q$40</c:f>
              <c:numCache>
                <c:formatCode>0</c:formatCode>
                <c:ptCount val="15"/>
                <c:pt idx="0" formatCode="0.0">
                  <c:v>2.8122109730034714</c:v>
                </c:pt>
                <c:pt idx="1">
                  <c:v>3.0458427602292404</c:v>
                </c:pt>
                <c:pt idx="2">
                  <c:v>4.5752798741282152</c:v>
                </c:pt>
                <c:pt idx="3">
                  <c:v>9.1110579704948513</c:v>
                </c:pt>
                <c:pt idx="4">
                  <c:v>13.02437155250793</c:v>
                </c:pt>
                <c:pt idx="5">
                  <c:v>17.910468944693449</c:v>
                </c:pt>
                <c:pt idx="6">
                  <c:v>25.200608959816901</c:v>
                </c:pt>
                <c:pt idx="7">
                  <c:v>40.666083746770248</c:v>
                </c:pt>
                <c:pt idx="8">
                  <c:v>65.176261760007037</c:v>
                </c:pt>
                <c:pt idx="9">
                  <c:v>76.164181450793848</c:v>
                </c:pt>
                <c:pt idx="10">
                  <c:v>96.408356610982366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D7B-4E75-BBB9-9C26D80BF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49488"/>
        <c:axId val="1"/>
      </c:scatterChart>
      <c:valAx>
        <c:axId val="95784948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4948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'23 - GDNT1 0-63 211015'!$Y$28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'23 - GDNT1 0-63 211015'!$C$24:$Q$24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'23 - GDNT1 0-63 211015'!$C$28:$Q$28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CD-4DCA-8A8D-292D3545956F}"/>
            </c:ext>
          </c:extLst>
        </c:ser>
        <c:ser>
          <c:idx val="1"/>
          <c:order val="1"/>
          <c:tx>
            <c:strRef>
              <c:f>'23 - GDNT1 0-63 211015'!$Y$29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'23 - GDNT1 0-63 211015'!$C$24:$Q$24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'23 - GDNT1 0-63 211015'!$C$29:$Q$29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CD-4DCA-8A8D-292D3545956F}"/>
            </c:ext>
          </c:extLst>
        </c:ser>
        <c:ser>
          <c:idx val="2"/>
          <c:order val="2"/>
          <c:tx>
            <c:strRef>
              <c:f>'23 - GDNT1 0-63 211015'!$Y$27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'23 - GDNT1 0-63 211015'!$C$24:$Q$24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'23 - GDNT1 0-63 211015'!$C$27:$Q$27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CD-4DCA-8A8D-292D3545956F}"/>
            </c:ext>
          </c:extLst>
        </c:ser>
        <c:ser>
          <c:idx val="3"/>
          <c:order val="3"/>
          <c:tx>
            <c:strRef>
              <c:f>'23 - GDNT1 0-63 211015'!$Y$30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'23 - GDNT1 0-63 211015'!$C$24:$Q$24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'23 - GDNT1 0-63 211015'!$C$30:$Q$30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CD-4DCA-8A8D-292D3545956F}"/>
            </c:ext>
          </c:extLst>
        </c:ser>
        <c:ser>
          <c:idx val="4"/>
          <c:order val="4"/>
          <c:tx>
            <c:strRef>
              <c:f>'23 - GDNT1 0-63 211015'!$A$39:$B$39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'23 - GDNT1 0-63 211015'!$C$36:$Q$36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'23 - GDNT1 0-63 211015'!$C$39:$Q$39</c:f>
              <c:numCache>
                <c:formatCode>0.0</c:formatCode>
                <c:ptCount val="15"/>
                <c:pt idx="0">
                  <c:v>3.0187500000000007</c:v>
                </c:pt>
                <c:pt idx="1">
                  <c:v>#N/A</c:v>
                </c:pt>
                <c:pt idx="2">
                  <c:v>4.7937500000000002</c:v>
                </c:pt>
                <c:pt idx="3">
                  <c:v>9.375</c:v>
                </c:pt>
                <c:pt idx="4">
                  <c:v>12.587499999999997</c:v>
                </c:pt>
                <c:pt idx="5">
                  <c:v>16.331250000000001</c:v>
                </c:pt>
                <c:pt idx="6">
                  <c:v>21.693749999999998</c:v>
                </c:pt>
                <c:pt idx="7">
                  <c:v>31.950000000000003</c:v>
                </c:pt>
                <c:pt idx="8">
                  <c:v>47.668749999999989</c:v>
                </c:pt>
                <c:pt idx="9">
                  <c:v>55.70000000000001</c:v>
                </c:pt>
                <c:pt idx="10">
                  <c:v>70.9375</c:v>
                </c:pt>
                <c:pt idx="11">
                  <c:v>97.768749999999997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CD-4DCA-8A8D-292D3545956F}"/>
            </c:ext>
          </c:extLst>
        </c:ser>
        <c:ser>
          <c:idx val="5"/>
          <c:order val="5"/>
          <c:tx>
            <c:strRef>
              <c:f>'23 - GDNT1 0-63 211015'!$Y$38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'23 - GDNT1 0-63 211015'!$C$36:$Q$36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'23 - GDNT1 0-63 211015'!$C$38:$Q$38</c:f>
              <c:numCache>
                <c:formatCode>0</c:formatCode>
                <c:ptCount val="15"/>
                <c:pt idx="0" formatCode="0.0">
                  <c:v>3.7895974097813774</c:v>
                </c:pt>
                <c:pt idx="1">
                  <c:v>#N/A</c:v>
                </c:pt>
                <c:pt idx="2">
                  <c:v>5.8886898290164922</c:v>
                </c:pt>
                <c:pt idx="3">
                  <c:v>11.320347012746053</c:v>
                </c:pt>
                <c:pt idx="4">
                  <c:v>15.065686080583967</c:v>
                </c:pt>
                <c:pt idx="5">
                  <c:v>19.463314930547678</c:v>
                </c:pt>
                <c:pt idx="6">
                  <c:v>26.300463567808791</c:v>
                </c:pt>
                <c:pt idx="7">
                  <c:v>38.250628275550476</c:v>
                </c:pt>
                <c:pt idx="8">
                  <c:v>55.005688330291555</c:v>
                </c:pt>
                <c:pt idx="9">
                  <c:v>62.893602481835288</c:v>
                </c:pt>
                <c:pt idx="10">
                  <c:v>76.912600243231623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CD-4DCA-8A8D-292D3545956F}"/>
            </c:ext>
          </c:extLst>
        </c:ser>
        <c:ser>
          <c:idx val="6"/>
          <c:order val="6"/>
          <c:tx>
            <c:strRef>
              <c:f>'23 - GDNT1 0-63 211015'!$Y$38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'23 - GDNT1 0-63 211015'!$C$36:$Q$36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'23 - GDNT1 0-63 211015'!$C$40:$Q$40</c:f>
              <c:numCache>
                <c:formatCode>0</c:formatCode>
                <c:ptCount val="15"/>
                <c:pt idx="0" formatCode="0.0">
                  <c:v>2.247902590218624</c:v>
                </c:pt>
                <c:pt idx="1">
                  <c:v>#N/A</c:v>
                </c:pt>
                <c:pt idx="2">
                  <c:v>3.6988101709835082</c:v>
                </c:pt>
                <c:pt idx="3">
                  <c:v>9.375</c:v>
                </c:pt>
                <c:pt idx="4">
                  <c:v>10.109313919416026</c:v>
                </c:pt>
                <c:pt idx="5">
                  <c:v>13.199185069452323</c:v>
                </c:pt>
                <c:pt idx="6">
                  <c:v>17.087036432191205</c:v>
                </c:pt>
                <c:pt idx="7">
                  <c:v>25.64937172444953</c:v>
                </c:pt>
                <c:pt idx="8">
                  <c:v>40.331811669708422</c:v>
                </c:pt>
                <c:pt idx="9">
                  <c:v>48.506397518164732</c:v>
                </c:pt>
                <c:pt idx="10">
                  <c:v>64.962399756768377</c:v>
                </c:pt>
                <c:pt idx="11">
                  <c:v>94.573793443826915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CD-4DCA-8A8D-292D35459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54080"/>
        <c:axId val="1"/>
      </c:scatterChart>
      <c:valAx>
        <c:axId val="95785408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5408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1188664976200008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'22 - GDNT2 B 0-31,5 211015'!$Y$27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'22 - GDNT2 B 0-31,5 211015'!$C$24:$Q$24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'22 - GDNT2 B 0-31,5 211015'!$C$28:$Q$28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34-4EF3-81F7-38F7B0877B22}"/>
            </c:ext>
          </c:extLst>
        </c:ser>
        <c:ser>
          <c:idx val="1"/>
          <c:order val="1"/>
          <c:tx>
            <c:strRef>
              <c:f>'22 - GDNT2 B 0-31,5 211015'!$Y$27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'22 - GDNT2 B 0-31,5 211015'!$C$24:$Q$24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'22 - GDNT2 B 0-31,5 211015'!$C$29:$Q$29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34-4EF3-81F7-38F7B0877B22}"/>
            </c:ext>
          </c:extLst>
        </c:ser>
        <c:ser>
          <c:idx val="2"/>
          <c:order val="2"/>
          <c:tx>
            <c:strRef>
              <c:f>'22 - GDNT2 B 0-31,5 211015'!$A$27:$B$27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'22 - GDNT2 B 0-31,5 211015'!$C$24:$Q$24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'22 - GDNT2 B 0-31,5 211015'!$C$27:$Q$27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34-4EF3-81F7-38F7B0877B22}"/>
            </c:ext>
          </c:extLst>
        </c:ser>
        <c:ser>
          <c:idx val="3"/>
          <c:order val="3"/>
          <c:tx>
            <c:strRef>
              <c:f>'22 - GDNT2 B 0-31,5 211015'!$A$30:$B$30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'22 - GDNT2 B 0-31,5 211015'!$C$24:$Q$24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'22 - GDNT2 B 0-31,5 211015'!$C$30:$Q$30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34-4EF3-81F7-38F7B0877B22}"/>
            </c:ext>
          </c:extLst>
        </c:ser>
        <c:ser>
          <c:idx val="4"/>
          <c:order val="4"/>
          <c:tx>
            <c:strRef>
              <c:f>'22 - GDNT2 B 0-31,5 211015'!$A$39:$B$39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'22 - GDNT2 B 0-31,5 211015'!$C$36:$Q$36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'22 - GDNT2 B 0-31,5 211015'!$C$39:$Q$39</c:f>
              <c:numCache>
                <c:formatCode>0.0</c:formatCode>
                <c:ptCount val="15"/>
                <c:pt idx="0">
                  <c:v>3.85</c:v>
                </c:pt>
                <c:pt idx="1">
                  <c:v>4.1124999999999998</c:v>
                </c:pt>
                <c:pt idx="2">
                  <c:v>6.1499999999999995</c:v>
                </c:pt>
                <c:pt idx="3">
                  <c:v>12.299999999999999</c:v>
                </c:pt>
                <c:pt idx="4">
                  <c:v>16.6875</c:v>
                </c:pt>
                <c:pt idx="5">
                  <c:v>22.1875</c:v>
                </c:pt>
                <c:pt idx="6">
                  <c:v>29.35</c:v>
                </c:pt>
                <c:pt idx="7">
                  <c:v>44.062500000000007</c:v>
                </c:pt>
                <c:pt idx="8">
                  <c:v>66.037500000000009</c:v>
                </c:pt>
                <c:pt idx="9">
                  <c:v>77.450000000000017</c:v>
                </c:pt>
                <c:pt idx="10">
                  <c:v>97.475000000000009</c:v>
                </c:pt>
                <c:pt idx="11" formatCode="General">
                  <c:v>99.762500000000003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34-4EF3-81F7-38F7B0877B22}"/>
            </c:ext>
          </c:extLst>
        </c:ser>
        <c:ser>
          <c:idx val="5"/>
          <c:order val="5"/>
          <c:tx>
            <c:strRef>
              <c:f>'22 - GDNT2 B 0-31,5 211015'!$Y$38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'22 - GDNT2 B 0-31,5 211015'!$C$36:$Q$36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'22 - GDNT2 B 0-31,5 211015'!$C$38:$Q$38</c:f>
              <c:numCache>
                <c:formatCode>0</c:formatCode>
                <c:ptCount val="15"/>
                <c:pt idx="0" formatCode="0.0">
                  <c:v>4.8499999999999979</c:v>
                </c:pt>
                <c:pt idx="1">
                  <c:v>5.1377123037971915</c:v>
                </c:pt>
                <c:pt idx="2">
                  <c:v>8.0968380958437667</c:v>
                </c:pt>
                <c:pt idx="3">
                  <c:v>16.707785320154727</c:v>
                </c:pt>
                <c:pt idx="4">
                  <c:v>22.045003708084849</c:v>
                </c:pt>
                <c:pt idx="5">
                  <c:v>28.032001956967768</c:v>
                </c:pt>
                <c:pt idx="6">
                  <c:v>36.947285699511369</c:v>
                </c:pt>
                <c:pt idx="7">
                  <c:v>53.244911734825237</c:v>
                </c:pt>
                <c:pt idx="8">
                  <c:v>74.315843492640482</c:v>
                </c:pt>
                <c:pt idx="9">
                  <c:v>82.420897446998026</c:v>
                </c:pt>
                <c:pt idx="10">
                  <c:v>98.915408548195373</c:v>
                </c:pt>
                <c:pt idx="11">
                  <c:v>100.60218930265903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34-4EF3-81F7-38F7B0877B22}"/>
            </c:ext>
          </c:extLst>
        </c:ser>
        <c:ser>
          <c:idx val="6"/>
          <c:order val="6"/>
          <c:tx>
            <c:strRef>
              <c:f>'22 - GDNT2 B 0-31,5 211015'!$Y$38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'22 - GDNT2 B 0-31,5 211015'!$C$36:$Q$36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'22 - GDNT2 B 0-31,5 211015'!$C$40:$Q$40</c:f>
              <c:numCache>
                <c:formatCode>0</c:formatCode>
                <c:ptCount val="15"/>
                <c:pt idx="0" formatCode="0.0">
                  <c:v>2.8500000000000028</c:v>
                </c:pt>
                <c:pt idx="1">
                  <c:v>3.0872876962028082</c:v>
                </c:pt>
                <c:pt idx="2">
                  <c:v>4.2031619041562314</c:v>
                </c:pt>
                <c:pt idx="3">
                  <c:v>7.8922146798452708</c:v>
                </c:pt>
                <c:pt idx="4">
                  <c:v>11.329996291915149</c:v>
                </c:pt>
                <c:pt idx="5">
                  <c:v>16.342998043032232</c:v>
                </c:pt>
                <c:pt idx="6">
                  <c:v>21.752714300488631</c:v>
                </c:pt>
                <c:pt idx="7">
                  <c:v>34.880088265174777</c:v>
                </c:pt>
                <c:pt idx="8">
                  <c:v>57.759156507359535</c:v>
                </c:pt>
                <c:pt idx="9">
                  <c:v>72.479102553002008</c:v>
                </c:pt>
                <c:pt idx="10">
                  <c:v>96.034591451804644</c:v>
                </c:pt>
                <c:pt idx="11">
                  <c:v>98.922810697340978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934-4EF3-81F7-38F7B0877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39320"/>
        <c:axId val="1"/>
      </c:scatterChart>
      <c:valAx>
        <c:axId val="95783932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3932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'21 - GDNT1 0-63 040515'!$Y$28</c:f>
              <c:strCache>
                <c:ptCount val="1"/>
                <c:pt idx="0">
                  <c:v>Spécification Max.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'21 - GDNT1 0-63 040515'!$C$24:$Q$24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'21 - GDNT1 0-63 040515'!$C$28:$Q$28</c:f>
              <c:numCache>
                <c:formatCode>General</c:formatCode>
                <c:ptCount val="15"/>
                <c:pt idx="0">
                  <c:v>12</c:v>
                </c:pt>
                <c:pt idx="4">
                  <c:v>35</c:v>
                </c:pt>
                <c:pt idx="5">
                  <c:v>40</c:v>
                </c:pt>
                <c:pt idx="6">
                  <c:v>47</c:v>
                </c:pt>
                <c:pt idx="7">
                  <c:v>60</c:v>
                </c:pt>
                <c:pt idx="8">
                  <c:v>68</c:v>
                </c:pt>
                <c:pt idx="10">
                  <c:v>85</c:v>
                </c:pt>
                <c:pt idx="11">
                  <c:v>99</c:v>
                </c:pt>
                <c:pt idx="12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6B-472D-9BAF-91007656A98A}"/>
            </c:ext>
          </c:extLst>
        </c:ser>
        <c:ser>
          <c:idx val="1"/>
          <c:order val="1"/>
          <c:tx>
            <c:strRef>
              <c:f>'21 - GDNT1 0-63 040515'!$Y$29</c:f>
              <c:strCache>
                <c:ptCount val="1"/>
                <c:pt idx="0">
                  <c:v>Spécification Min. EN 13285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'21 - GDNT1 0-63 040515'!$C$24:$Q$24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'21 - GDNT1 0-63 040515'!$C$29:$Q$29</c:f>
              <c:numCache>
                <c:formatCode>General</c:formatCode>
                <c:ptCount val="15"/>
                <c:pt idx="0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22</c:v>
                </c:pt>
                <c:pt idx="8">
                  <c:v>35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6B-472D-9BAF-91007656A98A}"/>
            </c:ext>
          </c:extLst>
        </c:ser>
        <c:ser>
          <c:idx val="2"/>
          <c:order val="2"/>
          <c:tx>
            <c:strRef>
              <c:f>'21 - GDNT1 0-63 040515'!$Y$27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'21 - GDNT1 0-63 040515'!$C$24:$Q$24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'21 - GDNT1 0-63 040515'!$C$27:$Q$27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6B-472D-9BAF-91007656A98A}"/>
            </c:ext>
          </c:extLst>
        </c:ser>
        <c:ser>
          <c:idx val="3"/>
          <c:order val="3"/>
          <c:tx>
            <c:strRef>
              <c:f>'21 - GDNT1 0-63 040515'!$Y$30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star"/>
            <c:size val="5"/>
            <c:spPr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</c:spPr>
          </c:marker>
          <c:xVal>
            <c:numRef>
              <c:f>'21 - GDNT1 0-63 040515'!$C$24:$Q$24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'21 - GDNT1 0-63 040515'!$C$30:$Q$30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6B-472D-9BAF-91007656A98A}"/>
            </c:ext>
          </c:extLst>
        </c:ser>
        <c:ser>
          <c:idx val="4"/>
          <c:order val="4"/>
          <c:tx>
            <c:strRef>
              <c:f>'21 - GDNT1 0-63 040515'!$A$39:$B$39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'21 - GDNT1 0-63 040515'!$C$36:$Q$36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'21 - GDNT1 0-63 040515'!$C$39:$Q$39</c:f>
              <c:numCache>
                <c:formatCode>General</c:formatCode>
                <c:ptCount val="15"/>
                <c:pt idx="0">
                  <c:v>2.625</c:v>
                </c:pt>
                <c:pt idx="1">
                  <c:v>#N/A</c:v>
                </c:pt>
                <c:pt idx="2">
                  <c:v>4.05</c:v>
                </c:pt>
                <c:pt idx="3">
                  <c:v>7.4499999999999993</c:v>
                </c:pt>
                <c:pt idx="4">
                  <c:v>10.350000000000001</c:v>
                </c:pt>
                <c:pt idx="5">
                  <c:v>14.025</c:v>
                </c:pt>
                <c:pt idx="6">
                  <c:v>19.725000000000001</c:v>
                </c:pt>
                <c:pt idx="7">
                  <c:v>30.125</c:v>
                </c:pt>
                <c:pt idx="8">
                  <c:v>45.6</c:v>
                </c:pt>
                <c:pt idx="9">
                  <c:v>52.3</c:v>
                </c:pt>
                <c:pt idx="10">
                  <c:v>68.150000000000006</c:v>
                </c:pt>
                <c:pt idx="11">
                  <c:v>97.575000000000003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6B-472D-9BAF-91007656A98A}"/>
            </c:ext>
          </c:extLst>
        </c:ser>
        <c:ser>
          <c:idx val="5"/>
          <c:order val="5"/>
          <c:tx>
            <c:strRef>
              <c:f>'21 - GDNT1 0-63 040515'!$Y$38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'21 - GDNT1 0-63 040515'!$C$36:$Q$36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'21 - GDNT1 0-63 040515'!$C$38:$Q$38</c:f>
              <c:numCache>
                <c:formatCode>0</c:formatCode>
                <c:ptCount val="15"/>
                <c:pt idx="0" formatCode="0.0">
                  <c:v>3.4374999999999996</c:v>
                </c:pt>
                <c:pt idx="1">
                  <c:v>#N/A</c:v>
                </c:pt>
                <c:pt idx="2">
                  <c:v>5.1796201426438309</c:v>
                </c:pt>
                <c:pt idx="3">
                  <c:v>9.5920881556711617</c:v>
                </c:pt>
                <c:pt idx="4">
                  <c:v>12.591883508719086</c:v>
                </c:pt>
                <c:pt idx="5">
                  <c:v>16.41938361936149</c:v>
                </c:pt>
                <c:pt idx="6">
                  <c:v>23.050054824109402</c:v>
                </c:pt>
                <c:pt idx="7">
                  <c:v>35.675314367973506</c:v>
                </c:pt>
                <c:pt idx="8">
                  <c:v>52.764001442396989</c:v>
                </c:pt>
                <c:pt idx="9">
                  <c:v>59.773564522145143</c:v>
                </c:pt>
                <c:pt idx="10">
                  <c:v>74.148697775350911</c:v>
                </c:pt>
                <c:pt idx="11">
                  <c:v>99.234489755918972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6B-472D-9BAF-91007656A98A}"/>
            </c:ext>
          </c:extLst>
        </c:ser>
        <c:ser>
          <c:idx val="6"/>
          <c:order val="6"/>
          <c:tx>
            <c:strRef>
              <c:f>'21 - GDNT1 0-63 040515'!$Y$38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'21 - GDNT1 0-63 040515'!$C$36:$Q$36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'21 - GDNT1 0-63 040515'!$C$40:$Q$40</c:f>
              <c:numCache>
                <c:formatCode>0</c:formatCode>
                <c:ptCount val="15"/>
                <c:pt idx="0" formatCode="0.0">
                  <c:v>1.8125000000000004</c:v>
                </c:pt>
                <c:pt idx="1">
                  <c:v>#N/A</c:v>
                </c:pt>
                <c:pt idx="2">
                  <c:v>2.9203798573561692</c:v>
                </c:pt>
                <c:pt idx="3">
                  <c:v>7.4499999999999993</c:v>
                </c:pt>
                <c:pt idx="4">
                  <c:v>8.1081164912809172</c:v>
                </c:pt>
                <c:pt idx="5">
                  <c:v>11.630616380638509</c:v>
                </c:pt>
                <c:pt idx="6">
                  <c:v>16.399945175890601</c:v>
                </c:pt>
                <c:pt idx="7">
                  <c:v>24.574685632026497</c:v>
                </c:pt>
                <c:pt idx="8">
                  <c:v>38.435998557603014</c:v>
                </c:pt>
                <c:pt idx="9">
                  <c:v>44.826435477854851</c:v>
                </c:pt>
                <c:pt idx="10">
                  <c:v>62.151302224649093</c:v>
                </c:pt>
                <c:pt idx="11">
                  <c:v>95.915510244081034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6B-472D-9BAF-91007656A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42272"/>
        <c:axId val="1"/>
      </c:scatterChart>
      <c:valAx>
        <c:axId val="95784227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4227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ayout>
        <c:manualLayout>
          <c:xMode val="edge"/>
          <c:yMode val="edge"/>
          <c:x val="7.1188664976200008E-2"/>
          <c:y val="4.1668033683289592E-2"/>
          <c:w val="0.20593865385470883"/>
          <c:h val="0.247924321959755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'20 - GD1 - sol 280115'!$A$39:$B$39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'20 - GD1 - sol 280115'!$C$36:$Q$36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'20 - GD1 - sol 280115'!$C$39:$Q$39</c:f>
              <c:numCache>
                <c:formatCode>0.0</c:formatCode>
                <c:ptCount val="15"/>
                <c:pt idx="0">
                  <c:v>2.2374999999999998</c:v>
                </c:pt>
                <c:pt idx="1">
                  <c:v>3.05</c:v>
                </c:pt>
                <c:pt idx="2">
                  <c:v>5.4624999999999995</c:v>
                </c:pt>
                <c:pt idx="3">
                  <c:v>7.6374999999999993</c:v>
                </c:pt>
                <c:pt idx="4">
                  <c:v>10.825000000000001</c:v>
                </c:pt>
                <c:pt idx="5">
                  <c:v>18.524999999999999</c:v>
                </c:pt>
                <c:pt idx="6">
                  <c:v>29.5625</c:v>
                </c:pt>
                <c:pt idx="7">
                  <c:v>47.287500000000001</c:v>
                </c:pt>
                <c:pt idx="8">
                  <c:v>60.487500000000004</c:v>
                </c:pt>
                <c:pt idx="9">
                  <c:v>67.3</c:v>
                </c:pt>
                <c:pt idx="10">
                  <c:v>74.762500000000003</c:v>
                </c:pt>
                <c:pt idx="11">
                  <c:v>83.237499999999997</c:v>
                </c:pt>
                <c:pt idx="12">
                  <c:v>91.625</c:v>
                </c:pt>
                <c:pt idx="13" formatCode="0">
                  <c:v>96.612499999999997</c:v>
                </c:pt>
                <c:pt idx="14" formatCode="0">
                  <c:v>98.5625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AF-4310-A172-548CB3FB4F0E}"/>
            </c:ext>
          </c:extLst>
        </c:ser>
        <c:ser>
          <c:idx val="5"/>
          <c:order val="1"/>
          <c:tx>
            <c:strRef>
              <c:f>'20 - GD1 - sol 280115'!$X$38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'20 - GD1 - sol 280115'!$C$36:$Q$36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'20 - GD1 - sol 280115'!$C$38:$Q$38</c:f>
              <c:numCache>
                <c:formatCode>0</c:formatCode>
                <c:ptCount val="15"/>
                <c:pt idx="0" formatCode="0.0">
                  <c:v>3.1775263579131323</c:v>
                </c:pt>
                <c:pt idx="1">
                  <c:v>4.2619199643540835</c:v>
                </c:pt>
                <c:pt idx="2">
                  <c:v>7.6078203848310011</c:v>
                </c:pt>
                <c:pt idx="3">
                  <c:v>10.354787168035694</c:v>
                </c:pt>
                <c:pt idx="4">
                  <c:v>14.124587365976883</c:v>
                </c:pt>
                <c:pt idx="5">
                  <c:v>22.723612653518501</c:v>
                </c:pt>
                <c:pt idx="6">
                  <c:v>35.698218573298028</c:v>
                </c:pt>
                <c:pt idx="7">
                  <c:v>56.610435787423839</c:v>
                </c:pt>
                <c:pt idx="8">
                  <c:v>72.011627930284888</c:v>
                </c:pt>
                <c:pt idx="9">
                  <c:v>78.270129898957435</c:v>
                </c:pt>
                <c:pt idx="10">
                  <c:v>86.148765516433045</c:v>
                </c:pt>
                <c:pt idx="11">
                  <c:v>96.185875777210725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AF-4310-A172-548CB3FB4F0E}"/>
            </c:ext>
          </c:extLst>
        </c:ser>
        <c:ser>
          <c:idx val="6"/>
          <c:order val="2"/>
          <c:tx>
            <c:strRef>
              <c:f>'20 - GD1 - sol 280115'!$X$39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'20 - GD1 - sol 280115'!$C$36:$Q$36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'20 - GD1 - sol 280115'!$C$40:$Q$40</c:f>
              <c:numCache>
                <c:formatCode>0.0</c:formatCode>
                <c:ptCount val="15"/>
                <c:pt idx="0">
                  <c:v>1.2974736420868671</c:v>
                </c:pt>
                <c:pt idx="1">
                  <c:v>1.8380800356459164</c:v>
                </c:pt>
                <c:pt idx="2">
                  <c:v>3.3171796151689978</c:v>
                </c:pt>
                <c:pt idx="3">
                  <c:v>4.9202128319643048</c:v>
                </c:pt>
                <c:pt idx="4">
                  <c:v>7.5254126340231196</c:v>
                </c:pt>
                <c:pt idx="5">
                  <c:v>14.326387346481495</c:v>
                </c:pt>
                <c:pt idx="6">
                  <c:v>23.426781426701972</c:v>
                </c:pt>
                <c:pt idx="7">
                  <c:v>37.964564212576164</c:v>
                </c:pt>
                <c:pt idx="8">
                  <c:v>48.96337206971512</c:v>
                </c:pt>
                <c:pt idx="9">
                  <c:v>56.329870101042559</c:v>
                </c:pt>
                <c:pt idx="10">
                  <c:v>63.376234483566954</c:v>
                </c:pt>
                <c:pt idx="11">
                  <c:v>70.289124222789269</c:v>
                </c:pt>
                <c:pt idx="12">
                  <c:v>81.635105552538178</c:v>
                </c:pt>
                <c:pt idx="13" formatCode="0">
                  <c:v>88.49438822205029</c:v>
                </c:pt>
                <c:pt idx="14" formatCode="0">
                  <c:v>95.227125810775817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AF-4310-A172-548CB3FB4F0E}"/>
            </c:ext>
          </c:extLst>
        </c:ser>
        <c:ser>
          <c:idx val="0"/>
          <c:order val="3"/>
          <c:tx>
            <c:strRef>
              <c:f>'20 - GD1 - sol 280115'!$A$28:$B$28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'20 - GD1 - sol 280115'!$C$24:$Q$24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'20 - GD1 - sol 280115'!$C$28:$Q$28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AF-4310-A172-548CB3FB4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46536"/>
        <c:axId val="1"/>
      </c:scatterChart>
      <c:valAx>
        <c:axId val="95784653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4653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'19 - GDNT2 B 0-31,5 190315'!$Y$27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'19 - GDNT2 B 0-31,5 190315'!$C$24:$Q$24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'19 - GDNT2 B 0-31,5 190315'!$C$28:$Q$28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0A-4C38-A9B9-E7066785BA72}"/>
            </c:ext>
          </c:extLst>
        </c:ser>
        <c:ser>
          <c:idx val="1"/>
          <c:order val="1"/>
          <c:tx>
            <c:strRef>
              <c:f>'19 - GDNT2 B 0-31,5 190315'!$Y$27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'19 - GDNT2 B 0-31,5 190315'!$C$24:$Q$24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'19 - GDNT2 B 0-31,5 190315'!$C$29:$Q$29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0A-4C38-A9B9-E7066785BA72}"/>
            </c:ext>
          </c:extLst>
        </c:ser>
        <c:ser>
          <c:idx val="2"/>
          <c:order val="2"/>
          <c:tx>
            <c:strRef>
              <c:f>'19 - GDNT2 B 0-31,5 190315'!$A$27:$B$27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'19 - GDNT2 B 0-31,5 190315'!$C$24:$Q$24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'19 - GDNT2 B 0-31,5 190315'!$C$27:$Q$27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0A-4C38-A9B9-E7066785BA72}"/>
            </c:ext>
          </c:extLst>
        </c:ser>
        <c:ser>
          <c:idx val="3"/>
          <c:order val="3"/>
          <c:tx>
            <c:strRef>
              <c:f>'19 - GDNT2 B 0-31,5 190315'!$A$30:$B$30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'19 - GDNT2 B 0-31,5 190315'!$C$24:$Q$24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'19 - GDNT2 B 0-31,5 190315'!$C$30:$Q$30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0A-4C38-A9B9-E7066785BA72}"/>
            </c:ext>
          </c:extLst>
        </c:ser>
        <c:ser>
          <c:idx val="4"/>
          <c:order val="4"/>
          <c:tx>
            <c:strRef>
              <c:f>'19 - GDNT2 B 0-31,5 190315'!$A$39:$B$39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'19 - GDNT2 B 0-31,5 190315'!$C$36:$Q$36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'19 - GDNT2 B 0-31,5 190315'!$C$39:$Q$39</c:f>
              <c:numCache>
                <c:formatCode>0.0</c:formatCode>
                <c:ptCount val="15"/>
                <c:pt idx="0">
                  <c:v>2.9000000000000004</c:v>
                </c:pt>
                <c:pt idx="1">
                  <c:v>3.0500000000000003</c:v>
                </c:pt>
                <c:pt idx="2">
                  <c:v>4.6833333333333336</c:v>
                </c:pt>
                <c:pt idx="3">
                  <c:v>9.7833333333333332</c:v>
                </c:pt>
                <c:pt idx="4">
                  <c:v>14.200000000000001</c:v>
                </c:pt>
                <c:pt idx="5">
                  <c:v>20.099999999999998</c:v>
                </c:pt>
                <c:pt idx="6">
                  <c:v>28.633333333333336</c:v>
                </c:pt>
                <c:pt idx="7">
                  <c:v>42.150000000000006</c:v>
                </c:pt>
                <c:pt idx="8">
                  <c:v>63.583333333333321</c:v>
                </c:pt>
                <c:pt idx="9">
                  <c:v>77.716666666666669</c:v>
                </c:pt>
                <c:pt idx="10">
                  <c:v>97.8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0A-4C38-A9B9-E7066785BA72}"/>
            </c:ext>
          </c:extLst>
        </c:ser>
        <c:ser>
          <c:idx val="5"/>
          <c:order val="5"/>
          <c:tx>
            <c:strRef>
              <c:f>'19 - GDNT2 B 0-31,5 190315'!$Y$38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'19 - GDNT2 B 0-31,5 190315'!$C$36:$Q$36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'19 - GDNT2 B 0-31,5 190315'!$C$38:$Q$38</c:f>
              <c:numCache>
                <c:formatCode>0</c:formatCode>
                <c:ptCount val="15"/>
                <c:pt idx="0" formatCode="0.0">
                  <c:v>4.1549900398011133</c:v>
                </c:pt>
                <c:pt idx="1">
                  <c:v>4.2817416531075008</c:v>
                </c:pt>
                <c:pt idx="2">
                  <c:v>5.8164062200739233</c:v>
                </c:pt>
                <c:pt idx="3">
                  <c:v>10.951710056255639</c:v>
                </c:pt>
                <c:pt idx="4">
                  <c:v>15.326388032606882</c:v>
                </c:pt>
                <c:pt idx="5">
                  <c:v>21.597915217894521</c:v>
                </c:pt>
                <c:pt idx="6">
                  <c:v>32.078136182070352</c:v>
                </c:pt>
                <c:pt idx="7">
                  <c:v>52.156482274006144</c:v>
                </c:pt>
                <c:pt idx="8">
                  <c:v>81.611508619996926</c:v>
                </c:pt>
                <c:pt idx="9">
                  <c:v>88.807038804997589</c:v>
                </c:pt>
                <c:pt idx="10">
                  <c:v>98.324404424085074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30A-4C38-A9B9-E7066785BA72}"/>
            </c:ext>
          </c:extLst>
        </c:ser>
        <c:ser>
          <c:idx val="6"/>
          <c:order val="6"/>
          <c:tx>
            <c:strRef>
              <c:f>'19 - GDNT2 B 0-31,5 190315'!$Y$38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'19 - GDNT2 B 0-31,5 190315'!$C$36:$Q$36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'19 - GDNT2 B 0-31,5 190315'!$C$40:$Q$40</c:f>
              <c:numCache>
                <c:formatCode>0</c:formatCode>
                <c:ptCount val="15"/>
                <c:pt idx="0" formatCode="0.0">
                  <c:v>1.6450099601988879</c:v>
                </c:pt>
                <c:pt idx="1">
                  <c:v>1.8182583468924993</c:v>
                </c:pt>
                <c:pt idx="2">
                  <c:v>3.5502604465927439</c:v>
                </c:pt>
                <c:pt idx="3">
                  <c:v>8.6149566104110278</c:v>
                </c:pt>
                <c:pt idx="4">
                  <c:v>13.07361196739312</c:v>
                </c:pt>
                <c:pt idx="5">
                  <c:v>18.602084782105475</c:v>
                </c:pt>
                <c:pt idx="6">
                  <c:v>25.18853048459632</c:v>
                </c:pt>
                <c:pt idx="7">
                  <c:v>32.143517725993867</c:v>
                </c:pt>
                <c:pt idx="8">
                  <c:v>45.55515804666971</c:v>
                </c:pt>
                <c:pt idx="9">
                  <c:v>66.626294528335748</c:v>
                </c:pt>
                <c:pt idx="10">
                  <c:v>97.27559557591492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30A-4C38-A9B9-E7066785B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45224"/>
        <c:axId val="1"/>
      </c:scatterChart>
      <c:valAx>
        <c:axId val="957845224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45224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'18 - GDNT2 B 0-31,5 090215'!$Y$27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'18 - GDNT2 B 0-31,5 090215'!$C$24:$Q$24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'18 - GDNT2 B 0-31,5 090215'!$C$28:$Q$28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DB-4CCD-87E4-BC34D90485A4}"/>
            </c:ext>
          </c:extLst>
        </c:ser>
        <c:ser>
          <c:idx val="1"/>
          <c:order val="1"/>
          <c:tx>
            <c:strRef>
              <c:f>'18 - GDNT2 B 0-31,5 090215'!$Y$27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'18 - GDNT2 B 0-31,5 090215'!$C$24:$Q$24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'18 - GDNT2 B 0-31,5 090215'!$C$29:$Q$29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DB-4CCD-87E4-BC34D90485A4}"/>
            </c:ext>
          </c:extLst>
        </c:ser>
        <c:ser>
          <c:idx val="2"/>
          <c:order val="2"/>
          <c:tx>
            <c:strRef>
              <c:f>'18 - GDNT2 B 0-31,5 090215'!$A$27:$B$27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'18 - GDNT2 B 0-31,5 090215'!$C$24:$Q$24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'18 - GDNT2 B 0-31,5 090215'!$C$27:$Q$27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DB-4CCD-87E4-BC34D90485A4}"/>
            </c:ext>
          </c:extLst>
        </c:ser>
        <c:ser>
          <c:idx val="3"/>
          <c:order val="3"/>
          <c:tx>
            <c:strRef>
              <c:f>'18 - GDNT2 B 0-31,5 090215'!$A$30:$B$30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'18 - GDNT2 B 0-31,5 090215'!$C$24:$Q$24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'18 - GDNT2 B 0-31,5 090215'!$C$30:$Q$30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DB-4CCD-87E4-BC34D90485A4}"/>
            </c:ext>
          </c:extLst>
        </c:ser>
        <c:ser>
          <c:idx val="4"/>
          <c:order val="4"/>
          <c:tx>
            <c:strRef>
              <c:f>'18 - GDNT2 B 0-31,5 090215'!$A$39:$B$39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'18 - GDNT2 B 0-31,5 090215'!$C$36:$Q$36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'18 - GDNT2 B 0-31,5 090215'!$C$39:$Q$39</c:f>
              <c:numCache>
                <c:formatCode>0.0</c:formatCode>
                <c:ptCount val="15"/>
                <c:pt idx="0">
                  <c:v>4.8999999999999995</c:v>
                </c:pt>
                <c:pt idx="1">
                  <c:v>5.2375000000000007</c:v>
                </c:pt>
                <c:pt idx="2">
                  <c:v>7.8125</c:v>
                </c:pt>
                <c:pt idx="3">
                  <c:v>14.737500000000002</c:v>
                </c:pt>
                <c:pt idx="4">
                  <c:v>19.05</c:v>
                </c:pt>
                <c:pt idx="5">
                  <c:v>24.4375</c:v>
                </c:pt>
                <c:pt idx="6">
                  <c:v>31.824999999999999</c:v>
                </c:pt>
                <c:pt idx="7">
                  <c:v>46.237500000000004</c:v>
                </c:pt>
                <c:pt idx="8">
                  <c:v>66.712499999999991</c:v>
                </c:pt>
                <c:pt idx="9">
                  <c:v>76.649999999999991</c:v>
                </c:pt>
                <c:pt idx="10">
                  <c:v>95.537499999999994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DB-4CCD-87E4-BC34D90485A4}"/>
            </c:ext>
          </c:extLst>
        </c:ser>
        <c:ser>
          <c:idx val="5"/>
          <c:order val="5"/>
          <c:tx>
            <c:strRef>
              <c:f>'18 - GDNT2 B 0-31,5 090215'!$Y$38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'18 - GDNT2 B 0-31,5 090215'!$C$36:$Q$36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'18 - GDNT2 B 0-31,5 090215'!$C$38:$Q$38</c:f>
              <c:numCache>
                <c:formatCode>0</c:formatCode>
                <c:ptCount val="15"/>
                <c:pt idx="0" formatCode="0.0">
                  <c:v>7.3330316186073023</c:v>
                </c:pt>
                <c:pt idx="1">
                  <c:v>7.7922028587349565</c:v>
                </c:pt>
                <c:pt idx="2">
                  <c:v>11.597124379833295</c:v>
                </c:pt>
                <c:pt idx="3">
                  <c:v>20.979257958357103</c:v>
                </c:pt>
                <c:pt idx="4">
                  <c:v>25.398860977709759</c:v>
                </c:pt>
                <c:pt idx="5">
                  <c:v>30.759915303336001</c:v>
                </c:pt>
                <c:pt idx="6">
                  <c:v>38.297038070477818</c:v>
                </c:pt>
                <c:pt idx="7">
                  <c:v>53.472378781440767</c:v>
                </c:pt>
                <c:pt idx="8">
                  <c:v>73.945681693467549</c:v>
                </c:pt>
                <c:pt idx="9">
                  <c:v>79.982738042082332</c:v>
                </c:pt>
                <c:pt idx="10">
                  <c:v>97.367236392996844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DB-4CCD-87E4-BC34D90485A4}"/>
            </c:ext>
          </c:extLst>
        </c:ser>
        <c:ser>
          <c:idx val="6"/>
          <c:order val="6"/>
          <c:tx>
            <c:strRef>
              <c:f>'18 - GDNT2 B 0-31,5 090215'!$Y$38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'18 - GDNT2 B 0-31,5 090215'!$C$36:$Q$36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'18 - GDNT2 B 0-31,5 090215'!$C$40:$Q$40</c:f>
              <c:numCache>
                <c:formatCode>0</c:formatCode>
                <c:ptCount val="15"/>
                <c:pt idx="0" formatCode="0.0">
                  <c:v>2.4669683813926966</c:v>
                </c:pt>
                <c:pt idx="1">
                  <c:v>2.6827971412650449</c:v>
                </c:pt>
                <c:pt idx="2">
                  <c:v>4.0278756201667054</c:v>
                </c:pt>
                <c:pt idx="3">
                  <c:v>8.4957420416429041</c:v>
                </c:pt>
                <c:pt idx="4">
                  <c:v>12.701139022290242</c:v>
                </c:pt>
                <c:pt idx="5">
                  <c:v>18.115084696663999</c:v>
                </c:pt>
                <c:pt idx="6">
                  <c:v>25.352961929522181</c:v>
                </c:pt>
                <c:pt idx="7">
                  <c:v>39.002621218559241</c:v>
                </c:pt>
                <c:pt idx="8">
                  <c:v>59.479318306532427</c:v>
                </c:pt>
                <c:pt idx="9">
                  <c:v>73.317261957917651</c:v>
                </c:pt>
                <c:pt idx="10">
                  <c:v>93.707763607003145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DB-4CCD-87E4-BC34D9048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37352"/>
        <c:axId val="1"/>
      </c:scatterChart>
      <c:valAx>
        <c:axId val="95783735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3735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'17 - GD1 - sol 090215'!$A$39:$B$39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'17 - GD1 - sol 090215'!$C$36:$Q$36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'17 - GD1 - sol 090215'!$C$39:$Q$39</c:f>
              <c:numCache>
                <c:formatCode>0.0</c:formatCode>
                <c:ptCount val="15"/>
                <c:pt idx="0">
                  <c:v>2.9476190476190482</c:v>
                </c:pt>
                <c:pt idx="1">
                  <c:v>4.2428571428571429</c:v>
                </c:pt>
                <c:pt idx="2">
                  <c:v>7.6499999999999986</c:v>
                </c:pt>
                <c:pt idx="3">
                  <c:v>10.714285714285714</c:v>
                </c:pt>
                <c:pt idx="4">
                  <c:v>14.595238095238098</c:v>
                </c:pt>
                <c:pt idx="5">
                  <c:v>23.5</c:v>
                </c:pt>
                <c:pt idx="6">
                  <c:v>36.119047619047613</c:v>
                </c:pt>
                <c:pt idx="7">
                  <c:v>55.676190476190477</c:v>
                </c:pt>
                <c:pt idx="8">
                  <c:v>67.152380952380966</c:v>
                </c:pt>
                <c:pt idx="9">
                  <c:v>73.552380952380943</c:v>
                </c:pt>
                <c:pt idx="10">
                  <c:v>79.676190476190484</c:v>
                </c:pt>
                <c:pt idx="11">
                  <c:v>86.714285714285722</c:v>
                </c:pt>
                <c:pt idx="12">
                  <c:v>94.333333333333329</c:v>
                </c:pt>
                <c:pt idx="13" formatCode="0">
                  <c:v>98.709523809523787</c:v>
                </c:pt>
                <c:pt idx="14" formatCode="0">
                  <c:v>99.452380952380949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2D-43F7-8990-DAD958173764}"/>
            </c:ext>
          </c:extLst>
        </c:ser>
        <c:ser>
          <c:idx val="5"/>
          <c:order val="1"/>
          <c:tx>
            <c:strRef>
              <c:f>'17 - GD1 - sol 090215'!$X$38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'17 - GD1 - sol 090215'!$C$36:$Q$36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'17 - GD1 - sol 090215'!$C$38:$Q$38</c:f>
              <c:numCache>
                <c:formatCode>0</c:formatCode>
                <c:ptCount val="15"/>
                <c:pt idx="0" formatCode="0.0">
                  <c:v>4.3605166949752743</c:v>
                </c:pt>
                <c:pt idx="1">
                  <c:v>6.519289188217348</c:v>
                </c:pt>
                <c:pt idx="2">
                  <c:v>11.356435548297615</c:v>
                </c:pt>
                <c:pt idx="3">
                  <c:v>15.728996217253107</c:v>
                </c:pt>
                <c:pt idx="4">
                  <c:v>21.251001127950346</c:v>
                </c:pt>
                <c:pt idx="5">
                  <c:v>32.097874010474925</c:v>
                </c:pt>
                <c:pt idx="6">
                  <c:v>46.611948422062234</c:v>
                </c:pt>
                <c:pt idx="7">
                  <c:v>66.473318621696436</c:v>
                </c:pt>
                <c:pt idx="8">
                  <c:v>77.351922842186667</c:v>
                </c:pt>
                <c:pt idx="9">
                  <c:v>83.202398686142232</c:v>
                </c:pt>
                <c:pt idx="10">
                  <c:v>88.587375929904042</c:v>
                </c:pt>
                <c:pt idx="11">
                  <c:v>95.455288741889092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2D-43F7-8990-DAD958173764}"/>
            </c:ext>
          </c:extLst>
        </c:ser>
        <c:ser>
          <c:idx val="6"/>
          <c:order val="2"/>
          <c:tx>
            <c:strRef>
              <c:f>'17 - GD1 - sol 090215'!$X$39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'17 - GD1 - sol 090215'!$C$36:$Q$36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'17 - GD1 - sol 090215'!$C$40:$Q$40</c:f>
              <c:numCache>
                <c:formatCode>0.0</c:formatCode>
                <c:ptCount val="15"/>
                <c:pt idx="0">
                  <c:v>1.5347214002628224</c:v>
                </c:pt>
                <c:pt idx="1">
                  <c:v>1.9664250974969377</c:v>
                </c:pt>
                <c:pt idx="2">
                  <c:v>3.9435644517023833</c:v>
                </c:pt>
                <c:pt idx="3">
                  <c:v>5.6995752113183205</c:v>
                </c:pt>
                <c:pt idx="4">
                  <c:v>7.939475062525851</c:v>
                </c:pt>
                <c:pt idx="5">
                  <c:v>14.902125989525079</c:v>
                </c:pt>
                <c:pt idx="6">
                  <c:v>25.626146816032993</c:v>
                </c:pt>
                <c:pt idx="7">
                  <c:v>44.879062330684519</c:v>
                </c:pt>
                <c:pt idx="8">
                  <c:v>56.952839062575265</c:v>
                </c:pt>
                <c:pt idx="9">
                  <c:v>63.902363218619655</c:v>
                </c:pt>
                <c:pt idx="10">
                  <c:v>70.765005022476927</c:v>
                </c:pt>
                <c:pt idx="11">
                  <c:v>77.973282686682353</c:v>
                </c:pt>
                <c:pt idx="12">
                  <c:v>87.542791504190873</c:v>
                </c:pt>
                <c:pt idx="13" formatCode="0">
                  <c:v>93.464897875248184</c:v>
                </c:pt>
                <c:pt idx="14" formatCode="0">
                  <c:v>97.286011925205585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2D-43F7-8990-DAD958173764}"/>
            </c:ext>
          </c:extLst>
        </c:ser>
        <c:ser>
          <c:idx val="0"/>
          <c:order val="3"/>
          <c:tx>
            <c:strRef>
              <c:f>'17 - GD1 - sol 090215'!$A$28:$B$28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'17 - GD1 - sol 090215'!$C$24:$Q$24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'17 - GD1 - sol 090215'!$C$28:$Q$28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2D-43F7-8990-DAD958173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35056"/>
        <c:axId val="1"/>
      </c:scatterChart>
      <c:valAx>
        <c:axId val="95783505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3505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'16 - GD1 - sol 290914 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'16 - GD1 - sol 290914 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'16 - GD1 - sol 290914 '!$C$39:$Q$39</c:f>
              <c:numCache>
                <c:formatCode>0.0</c:formatCode>
                <c:ptCount val="15"/>
                <c:pt idx="0">
                  <c:v>3.2149999999999999</c:v>
                </c:pt>
                <c:pt idx="1">
                  <c:v>4.7149999999999999</c:v>
                </c:pt>
                <c:pt idx="2">
                  <c:v>8.5842105263157897</c:v>
                </c:pt>
                <c:pt idx="3">
                  <c:v>11.850000000000001</c:v>
                </c:pt>
                <c:pt idx="4">
                  <c:v>15.845000000000002</c:v>
                </c:pt>
                <c:pt idx="5">
                  <c:v>24.8</c:v>
                </c:pt>
                <c:pt idx="6">
                  <c:v>37.505000000000003</c:v>
                </c:pt>
                <c:pt idx="7">
                  <c:v>56.509999999999991</c:v>
                </c:pt>
                <c:pt idx="8">
                  <c:v>68.680000000000021</c:v>
                </c:pt>
                <c:pt idx="9">
                  <c:v>76.140000000000015</c:v>
                </c:pt>
                <c:pt idx="10">
                  <c:v>82.399999999999991</c:v>
                </c:pt>
                <c:pt idx="11">
                  <c:v>89.31</c:v>
                </c:pt>
                <c:pt idx="12">
                  <c:v>96.014999999999986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07-41F3-B2BB-591EC5319B5A}"/>
            </c:ext>
          </c:extLst>
        </c:ser>
        <c:ser>
          <c:idx val="5"/>
          <c:order val="1"/>
          <c:tx>
            <c:strRef>
              <c:f>'16 - GD1 - sol 290914 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'16 - GD1 - sol 290914 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'16 - GD1 - sol 290914 '!$C$38:$Q$38</c:f>
              <c:numCache>
                <c:formatCode>0</c:formatCode>
                <c:ptCount val="15"/>
                <c:pt idx="0" formatCode="0.0">
                  <c:v>4.178371102731937</c:v>
                </c:pt>
                <c:pt idx="1">
                  <c:v>5.9847615555271538</c:v>
                </c:pt>
                <c:pt idx="2">
                  <c:v>10.895964594408898</c:v>
                </c:pt>
                <c:pt idx="3">
                  <c:v>15.187511088095111</c:v>
                </c:pt>
                <c:pt idx="4">
                  <c:v>20.723199860766158</c:v>
                </c:pt>
                <c:pt idx="5">
                  <c:v>31.45775171471098</c:v>
                </c:pt>
                <c:pt idx="6">
                  <c:v>45.999142234659779</c:v>
                </c:pt>
                <c:pt idx="7">
                  <c:v>64.420779205083448</c:v>
                </c:pt>
                <c:pt idx="8">
                  <c:v>76.15205319489688</c:v>
                </c:pt>
                <c:pt idx="9">
                  <c:v>83.333107080649114</c:v>
                </c:pt>
                <c:pt idx="10">
                  <c:v>88.783959132899128</c:v>
                </c:pt>
                <c:pt idx="11">
                  <c:v>93.539031088484506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07-41F3-B2BB-591EC5319B5A}"/>
            </c:ext>
          </c:extLst>
        </c:ser>
        <c:ser>
          <c:idx val="6"/>
          <c:order val="2"/>
          <c:tx>
            <c:strRef>
              <c:f>'16 - GD1 - sol 290914 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'16 - GD1 - sol 290914 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'16 - GD1 - sol 290914 '!$C$40:$Q$40</c:f>
              <c:numCache>
                <c:formatCode>0.0</c:formatCode>
                <c:ptCount val="15"/>
                <c:pt idx="0">
                  <c:v>2.2516288972680627</c:v>
                </c:pt>
                <c:pt idx="1">
                  <c:v>3.4452384444728459</c:v>
                </c:pt>
                <c:pt idx="2">
                  <c:v>6.2724564582226812</c:v>
                </c:pt>
                <c:pt idx="3">
                  <c:v>8.5124889119048923</c:v>
                </c:pt>
                <c:pt idx="4">
                  <c:v>10.966800139233847</c:v>
                </c:pt>
                <c:pt idx="5">
                  <c:v>18.142248285289021</c:v>
                </c:pt>
                <c:pt idx="6">
                  <c:v>29.010857765340226</c:v>
                </c:pt>
                <c:pt idx="7">
                  <c:v>48.599220794916526</c:v>
                </c:pt>
                <c:pt idx="8">
                  <c:v>61.207946805103155</c:v>
                </c:pt>
                <c:pt idx="9">
                  <c:v>68.946892919350915</c:v>
                </c:pt>
                <c:pt idx="10">
                  <c:v>76.016040867100855</c:v>
                </c:pt>
                <c:pt idx="11">
                  <c:v>85.080968911515498</c:v>
                </c:pt>
                <c:pt idx="12">
                  <c:v>93.890087076087454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07-41F3-B2BB-591EC5319B5A}"/>
            </c:ext>
          </c:extLst>
        </c:ser>
        <c:ser>
          <c:idx val="0"/>
          <c:order val="3"/>
          <c:tx>
            <c:strRef>
              <c:f>'16 - GD1 - sol 290914 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'16 - GD1 - sol 290914 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'16 - GD1 - sol 290914 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07-41F3-B2BB-591EC5319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32760"/>
        <c:axId val="1"/>
      </c:scatterChart>
      <c:valAx>
        <c:axId val="9578327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327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'15 - GDNT2 B 0-31,5 290914'!$Y$27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'15 - GDNT2 B 0-31,5 290914'!$C$24:$Q$24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'15 - GDNT2 B 0-31,5 290914'!$C$28:$Q$28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ED-4BC3-B1EF-FA9E5B185908}"/>
            </c:ext>
          </c:extLst>
        </c:ser>
        <c:ser>
          <c:idx val="1"/>
          <c:order val="1"/>
          <c:tx>
            <c:strRef>
              <c:f>'15 - GDNT2 B 0-31,5 290914'!$Y$27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'15 - GDNT2 B 0-31,5 290914'!$C$24:$Q$24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'15 - GDNT2 B 0-31,5 290914'!$C$29:$Q$29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ED-4BC3-B1EF-FA9E5B185908}"/>
            </c:ext>
          </c:extLst>
        </c:ser>
        <c:ser>
          <c:idx val="2"/>
          <c:order val="2"/>
          <c:tx>
            <c:strRef>
              <c:f>'15 - GDNT2 B 0-31,5 290914'!$A$27:$B$27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'15 - GDNT2 B 0-31,5 290914'!$C$24:$Q$24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'15 - GDNT2 B 0-31,5 290914'!$C$27:$Q$27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ED-4BC3-B1EF-FA9E5B185908}"/>
            </c:ext>
          </c:extLst>
        </c:ser>
        <c:ser>
          <c:idx val="3"/>
          <c:order val="3"/>
          <c:tx>
            <c:strRef>
              <c:f>'15 - GDNT2 B 0-31,5 290914'!$A$30:$B$30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'15 - GDNT2 B 0-31,5 290914'!$C$24:$Q$24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'15 - GDNT2 B 0-31,5 290914'!$C$30:$Q$30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ED-4BC3-B1EF-FA9E5B185908}"/>
            </c:ext>
          </c:extLst>
        </c:ser>
        <c:ser>
          <c:idx val="4"/>
          <c:order val="4"/>
          <c:tx>
            <c:strRef>
              <c:f>'15 - GDNT2 B 0-31,5 290914'!$A$39:$B$39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'15 - GDNT2 B 0-31,5 290914'!$C$36:$Q$36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'15 - GDNT2 B 0-31,5 290914'!$C$39:$Q$39</c:f>
              <c:numCache>
                <c:formatCode>0.0</c:formatCode>
                <c:ptCount val="15"/>
                <c:pt idx="0">
                  <c:v>4.166666666666667</c:v>
                </c:pt>
                <c:pt idx="1">
                  <c:v>4.5</c:v>
                </c:pt>
                <c:pt idx="2">
                  <c:v>6.8916666666666666</c:v>
                </c:pt>
                <c:pt idx="3">
                  <c:v>12.9</c:v>
                </c:pt>
                <c:pt idx="4">
                  <c:v>16.866666666666667</c:v>
                </c:pt>
                <c:pt idx="5">
                  <c:v>21.899999999999995</c:v>
                </c:pt>
                <c:pt idx="6">
                  <c:v>29.099999999999998</c:v>
                </c:pt>
                <c:pt idx="7">
                  <c:v>43.275000000000006</c:v>
                </c:pt>
                <c:pt idx="8">
                  <c:v>65.433333333333337</c:v>
                </c:pt>
                <c:pt idx="9">
                  <c:v>77.466666666666654</c:v>
                </c:pt>
                <c:pt idx="10">
                  <c:v>96.058333333333337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ED-4BC3-B1EF-FA9E5B185908}"/>
            </c:ext>
          </c:extLst>
        </c:ser>
        <c:ser>
          <c:idx val="5"/>
          <c:order val="5"/>
          <c:tx>
            <c:strRef>
              <c:f>'15 - GDNT2 B 0-31,5 290914'!$Y$38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'15 - GDNT2 B 0-31,5 290914'!$C$36:$Q$36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'15 - GDNT2 B 0-31,5 290914'!$C$38:$Q$38</c:f>
              <c:numCache>
                <c:formatCode>0</c:formatCode>
                <c:ptCount val="15"/>
                <c:pt idx="0" formatCode="0.0">
                  <c:v>6.6047250720127693</c:v>
                </c:pt>
                <c:pt idx="1">
                  <c:v>7.0344221145155466</c:v>
                </c:pt>
                <c:pt idx="2">
                  <c:v>10.492273596776018</c:v>
                </c:pt>
                <c:pt idx="3">
                  <c:v>19.271991268612403</c:v>
                </c:pt>
                <c:pt idx="4">
                  <c:v>23.875251770060579</c:v>
                </c:pt>
                <c:pt idx="5">
                  <c:v>29.507001858335997</c:v>
                </c:pt>
                <c:pt idx="6">
                  <c:v>37.079732850392702</c:v>
                </c:pt>
                <c:pt idx="7">
                  <c:v>51.697292692880303</c:v>
                </c:pt>
                <c:pt idx="8">
                  <c:v>73.283010030014822</c:v>
                </c:pt>
                <c:pt idx="9">
                  <c:v>81.519350027631646</c:v>
                </c:pt>
                <c:pt idx="10">
                  <c:v>98.38801967423197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ED-4BC3-B1EF-FA9E5B185908}"/>
            </c:ext>
          </c:extLst>
        </c:ser>
        <c:ser>
          <c:idx val="6"/>
          <c:order val="6"/>
          <c:tx>
            <c:strRef>
              <c:f>'15 - GDNT2 B 0-31,5 290914'!$Y$38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'15 - GDNT2 B 0-31,5 290914'!$C$36:$Q$36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'15 - GDNT2 B 0-31,5 290914'!$C$40:$Q$40</c:f>
              <c:numCache>
                <c:formatCode>0</c:formatCode>
                <c:ptCount val="15"/>
                <c:pt idx="0" formatCode="0.0">
                  <c:v>1.7286082613205647</c:v>
                </c:pt>
                <c:pt idx="1">
                  <c:v>1.9655778854844539</c:v>
                </c:pt>
                <c:pt idx="2">
                  <c:v>3.2910597365573149</c:v>
                </c:pt>
                <c:pt idx="3">
                  <c:v>6.5280087313875965</c:v>
                </c:pt>
                <c:pt idx="4">
                  <c:v>9.858081563272755</c:v>
                </c:pt>
                <c:pt idx="5">
                  <c:v>14.292998141663992</c:v>
                </c:pt>
                <c:pt idx="6">
                  <c:v>21.120267149607294</c:v>
                </c:pt>
                <c:pt idx="7">
                  <c:v>34.852707307119708</c:v>
                </c:pt>
                <c:pt idx="8">
                  <c:v>57.58365663665186</c:v>
                </c:pt>
                <c:pt idx="9">
                  <c:v>73.413983305701663</c:v>
                </c:pt>
                <c:pt idx="10">
                  <c:v>93.728646992434705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ED-4BC3-B1EF-FA9E5B18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32432"/>
        <c:axId val="1"/>
      </c:scatterChart>
      <c:valAx>
        <c:axId val="9578324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3243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'14 - GD1 - sol 290914'!$A$39:$B$39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'14 - GD1 - sol 290914'!$C$36:$Q$36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'14 - GD1 - sol 290914'!$C$39:$Q$39</c:f>
              <c:numCache>
                <c:formatCode>0.0</c:formatCode>
                <c:ptCount val="15"/>
                <c:pt idx="0">
                  <c:v>3.2149999999999999</c:v>
                </c:pt>
                <c:pt idx="1">
                  <c:v>4.7149999999999999</c:v>
                </c:pt>
                <c:pt idx="2">
                  <c:v>8.5842105263157897</c:v>
                </c:pt>
                <c:pt idx="3">
                  <c:v>11.850000000000001</c:v>
                </c:pt>
                <c:pt idx="4">
                  <c:v>15.845000000000002</c:v>
                </c:pt>
                <c:pt idx="5">
                  <c:v>24.8</c:v>
                </c:pt>
                <c:pt idx="6">
                  <c:v>37.505000000000003</c:v>
                </c:pt>
                <c:pt idx="7">
                  <c:v>56.509999999999991</c:v>
                </c:pt>
                <c:pt idx="8">
                  <c:v>68.680000000000021</c:v>
                </c:pt>
                <c:pt idx="9">
                  <c:v>76.140000000000015</c:v>
                </c:pt>
                <c:pt idx="10">
                  <c:v>82.399999999999991</c:v>
                </c:pt>
                <c:pt idx="11">
                  <c:v>89.31</c:v>
                </c:pt>
                <c:pt idx="12">
                  <c:v>96.014999999999986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77-4969-A392-78BF78057CC4}"/>
            </c:ext>
          </c:extLst>
        </c:ser>
        <c:ser>
          <c:idx val="5"/>
          <c:order val="1"/>
          <c:tx>
            <c:strRef>
              <c:f>'14 - GD1 - sol 290914'!$X$38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'14 - GD1 - sol 290914'!$C$36:$Q$36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'14 - GD1 - sol 290914'!$C$38:$Q$38</c:f>
              <c:numCache>
                <c:formatCode>0</c:formatCode>
                <c:ptCount val="15"/>
                <c:pt idx="0" formatCode="0.0">
                  <c:v>4.178371102731937</c:v>
                </c:pt>
                <c:pt idx="1">
                  <c:v>5.9847615555271538</c:v>
                </c:pt>
                <c:pt idx="2">
                  <c:v>10.895964594408898</c:v>
                </c:pt>
                <c:pt idx="3">
                  <c:v>15.187511088095111</c:v>
                </c:pt>
                <c:pt idx="4">
                  <c:v>20.723199860766158</c:v>
                </c:pt>
                <c:pt idx="5">
                  <c:v>31.45775171471098</c:v>
                </c:pt>
                <c:pt idx="6">
                  <c:v>45.999142234659779</c:v>
                </c:pt>
                <c:pt idx="7">
                  <c:v>64.420779205083448</c:v>
                </c:pt>
                <c:pt idx="8">
                  <c:v>76.15205319489688</c:v>
                </c:pt>
                <c:pt idx="9">
                  <c:v>83.333107080649114</c:v>
                </c:pt>
                <c:pt idx="10">
                  <c:v>88.783959132899128</c:v>
                </c:pt>
                <c:pt idx="11">
                  <c:v>93.539031088484506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77-4969-A392-78BF78057CC4}"/>
            </c:ext>
          </c:extLst>
        </c:ser>
        <c:ser>
          <c:idx val="6"/>
          <c:order val="2"/>
          <c:tx>
            <c:strRef>
              <c:f>'14 - GD1 - sol 290914'!$X$39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'14 - GD1 - sol 290914'!$C$36:$Q$36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'14 - GD1 - sol 290914'!$C$40:$Q$40</c:f>
              <c:numCache>
                <c:formatCode>0.0</c:formatCode>
                <c:ptCount val="15"/>
                <c:pt idx="0">
                  <c:v>2.2516288972680627</c:v>
                </c:pt>
                <c:pt idx="1">
                  <c:v>3.4452384444728459</c:v>
                </c:pt>
                <c:pt idx="2">
                  <c:v>6.2724564582226812</c:v>
                </c:pt>
                <c:pt idx="3">
                  <c:v>8.5124889119048923</c:v>
                </c:pt>
                <c:pt idx="4">
                  <c:v>10.966800139233847</c:v>
                </c:pt>
                <c:pt idx="5">
                  <c:v>18.142248285289021</c:v>
                </c:pt>
                <c:pt idx="6">
                  <c:v>29.010857765340226</c:v>
                </c:pt>
                <c:pt idx="7">
                  <c:v>48.599220794916526</c:v>
                </c:pt>
                <c:pt idx="8">
                  <c:v>61.207946805103155</c:v>
                </c:pt>
                <c:pt idx="9">
                  <c:v>68.946892919350915</c:v>
                </c:pt>
                <c:pt idx="10">
                  <c:v>76.016040867100855</c:v>
                </c:pt>
                <c:pt idx="11">
                  <c:v>85.080968911515498</c:v>
                </c:pt>
                <c:pt idx="12">
                  <c:v>93.890087076087454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77-4969-A392-78BF78057CC4}"/>
            </c:ext>
          </c:extLst>
        </c:ser>
        <c:ser>
          <c:idx val="0"/>
          <c:order val="3"/>
          <c:tx>
            <c:strRef>
              <c:f>'14 - GD1 - sol 290914'!$A$28:$B$28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'14 - GD1 - sol 290914'!$C$24:$Q$24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'14 - GD1 - sol 290914'!$C$28:$Q$28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77-4969-A392-78BF78057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27840"/>
        <c:axId val="1"/>
      </c:scatterChart>
      <c:valAx>
        <c:axId val="95782784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2784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'13 - GDNT2 B 0-31,5 290914'!$Y$27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'13 - GDNT2 B 0-31,5 290914'!$C$24:$Q$24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'13 - GDNT2 B 0-31,5 290914'!$C$28:$Q$28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AF-4BD7-824E-463D149CC52A}"/>
            </c:ext>
          </c:extLst>
        </c:ser>
        <c:ser>
          <c:idx val="1"/>
          <c:order val="1"/>
          <c:tx>
            <c:strRef>
              <c:f>'13 - GDNT2 B 0-31,5 290914'!$Y$27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'13 - GDNT2 B 0-31,5 290914'!$C$24:$Q$24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'13 - GDNT2 B 0-31,5 290914'!$C$29:$Q$29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AF-4BD7-824E-463D149CC52A}"/>
            </c:ext>
          </c:extLst>
        </c:ser>
        <c:ser>
          <c:idx val="2"/>
          <c:order val="2"/>
          <c:tx>
            <c:strRef>
              <c:f>'13 - GDNT2 B 0-31,5 290914'!$A$27:$B$27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'13 - GDNT2 B 0-31,5 290914'!$C$24:$Q$24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'13 - GDNT2 B 0-31,5 290914'!$C$27:$Q$27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AF-4BD7-824E-463D149CC52A}"/>
            </c:ext>
          </c:extLst>
        </c:ser>
        <c:ser>
          <c:idx val="3"/>
          <c:order val="3"/>
          <c:tx>
            <c:strRef>
              <c:f>'13 - GDNT2 B 0-31,5 290914'!$A$30:$B$30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'13 - GDNT2 B 0-31,5 290914'!$C$24:$Q$24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'13 - GDNT2 B 0-31,5 290914'!$C$30:$Q$30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AF-4BD7-824E-463D149CC52A}"/>
            </c:ext>
          </c:extLst>
        </c:ser>
        <c:ser>
          <c:idx val="4"/>
          <c:order val="4"/>
          <c:tx>
            <c:strRef>
              <c:f>'13 - GDNT2 B 0-31,5 290914'!$A$39:$B$39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'13 - GDNT2 B 0-31,5 290914'!$C$36:$Q$36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'13 - GDNT2 B 0-31,5 290914'!$C$39:$Q$39</c:f>
              <c:numCache>
                <c:formatCode>0.0</c:formatCode>
                <c:ptCount val="15"/>
                <c:pt idx="0">
                  <c:v>4.0500000000000007</c:v>
                </c:pt>
                <c:pt idx="1">
                  <c:v>4.38</c:v>
                </c:pt>
                <c:pt idx="2">
                  <c:v>6.85</c:v>
                </c:pt>
                <c:pt idx="3">
                  <c:v>12.860000000000003</c:v>
                </c:pt>
                <c:pt idx="4">
                  <c:v>16.84</c:v>
                </c:pt>
                <c:pt idx="5">
                  <c:v>21.91</c:v>
                </c:pt>
                <c:pt idx="6">
                  <c:v>29.22</c:v>
                </c:pt>
                <c:pt idx="7">
                  <c:v>43.620000000000005</c:v>
                </c:pt>
                <c:pt idx="8">
                  <c:v>65.820000000000007</c:v>
                </c:pt>
                <c:pt idx="9">
                  <c:v>78.14</c:v>
                </c:pt>
                <c:pt idx="10">
                  <c:v>95.96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AF-4BD7-824E-463D149CC52A}"/>
            </c:ext>
          </c:extLst>
        </c:ser>
        <c:ser>
          <c:idx val="5"/>
          <c:order val="5"/>
          <c:tx>
            <c:strRef>
              <c:f>'13 - GDNT2 B 0-31,5 290914'!$Y$38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'13 - GDNT2 B 0-31,5 290914'!$C$36:$Q$36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'13 - GDNT2 B 0-31,5 290914'!$C$38:$Q$38</c:f>
              <c:numCache>
                <c:formatCode>0</c:formatCode>
                <c:ptCount val="15"/>
                <c:pt idx="0" formatCode="0.0">
                  <c:v>6.6715254782918532</c:v>
                </c:pt>
                <c:pt idx="1">
                  <c:v>7.1038657170360739</c:v>
                </c:pt>
                <c:pt idx="2">
                  <c:v>10.753902072143829</c:v>
                </c:pt>
                <c:pt idx="3">
                  <c:v>19.813765966087086</c:v>
                </c:pt>
                <c:pt idx="4">
                  <c:v>24.446466547177685</c:v>
                </c:pt>
                <c:pt idx="5">
                  <c:v>30.084836474749139</c:v>
                </c:pt>
                <c:pt idx="6">
                  <c:v>37.625066263206321</c:v>
                </c:pt>
                <c:pt idx="7">
                  <c:v>52.288629585400962</c:v>
                </c:pt>
                <c:pt idx="8">
                  <c:v>74.061114743905847</c:v>
                </c:pt>
                <c:pt idx="9">
                  <c:v>81.693753883806068</c:v>
                </c:pt>
                <c:pt idx="10">
                  <c:v>98.487075604549872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AF-4BD7-824E-463D149CC52A}"/>
            </c:ext>
          </c:extLst>
        </c:ser>
        <c:ser>
          <c:idx val="6"/>
          <c:order val="6"/>
          <c:tx>
            <c:strRef>
              <c:f>'13 - GDNT2 B 0-31,5 290914'!$Y$38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'13 - GDNT2 B 0-31,5 290914'!$C$36:$Q$36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'13 - GDNT2 B 0-31,5 290914'!$C$40:$Q$40</c:f>
              <c:numCache>
                <c:formatCode>0</c:formatCode>
                <c:ptCount val="15"/>
                <c:pt idx="0" formatCode="0.0">
                  <c:v>1.4284745217081483</c:v>
                </c:pt>
                <c:pt idx="1">
                  <c:v>1.6561342829639263</c:v>
                </c:pt>
                <c:pt idx="2">
                  <c:v>2.9460979278561701</c:v>
                </c:pt>
                <c:pt idx="3">
                  <c:v>5.9062340339129209</c:v>
                </c:pt>
                <c:pt idx="4">
                  <c:v>9.2335334528223161</c:v>
                </c:pt>
                <c:pt idx="5">
                  <c:v>13.735163525250863</c:v>
                </c:pt>
                <c:pt idx="6">
                  <c:v>20.814933736793677</c:v>
                </c:pt>
                <c:pt idx="7">
                  <c:v>34.951370414599047</c:v>
                </c:pt>
                <c:pt idx="8">
                  <c:v>57.578885256094168</c:v>
                </c:pt>
                <c:pt idx="9">
                  <c:v>74.586246116193934</c:v>
                </c:pt>
                <c:pt idx="10">
                  <c:v>93.432924395450115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AF-4BD7-824E-463D149CC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31120"/>
        <c:axId val="1"/>
      </c:scatterChart>
      <c:valAx>
        <c:axId val="95783112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3112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'12 - GD1 - sol 300714'!$A$39:$B$39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'12 - GD1 - sol 300714'!$C$36:$Q$36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'12 - GD1 - sol 300714'!$C$39:$Q$39</c:f>
              <c:numCache>
                <c:formatCode>0.0</c:formatCode>
                <c:ptCount val="15"/>
                <c:pt idx="0">
                  <c:v>2.7529411764705878</c:v>
                </c:pt>
                <c:pt idx="1">
                  <c:v>4.0882352941176467</c:v>
                </c:pt>
                <c:pt idx="2">
                  <c:v>7.4117647058823533</c:v>
                </c:pt>
                <c:pt idx="3">
                  <c:v>10.19705882352941</c:v>
                </c:pt>
                <c:pt idx="4">
                  <c:v>13.870588235294118</c:v>
                </c:pt>
                <c:pt idx="5">
                  <c:v>21.549999999999997</c:v>
                </c:pt>
                <c:pt idx="6">
                  <c:v>31.98235294117648</c:v>
                </c:pt>
                <c:pt idx="7">
                  <c:v>47.991176470588243</c:v>
                </c:pt>
                <c:pt idx="8">
                  <c:v>60.405882352941184</c:v>
                </c:pt>
                <c:pt idx="9">
                  <c:v>69.223529411764702</c:v>
                </c:pt>
                <c:pt idx="10">
                  <c:v>77.861764705882351</c:v>
                </c:pt>
                <c:pt idx="11">
                  <c:v>87.597058823529395</c:v>
                </c:pt>
                <c:pt idx="12">
                  <c:v>96.479411764705873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45-4198-9E1F-0C78FC133C7E}"/>
            </c:ext>
          </c:extLst>
        </c:ser>
        <c:ser>
          <c:idx val="5"/>
          <c:order val="1"/>
          <c:tx>
            <c:strRef>
              <c:f>'12 - GD1 - sol 300714'!$X$38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'12 - GD1 - sol 300714'!$C$36:$Q$36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'12 - GD1 - sol 300714'!$C$38:$Q$38</c:f>
              <c:numCache>
                <c:formatCode>0</c:formatCode>
                <c:ptCount val="15"/>
                <c:pt idx="0" formatCode="0.0">
                  <c:v>3.8366686517344188</c:v>
                </c:pt>
                <c:pt idx="1">
                  <c:v>5.518682321711549</c:v>
                </c:pt>
                <c:pt idx="2">
                  <c:v>9.8959504273517105</c:v>
                </c:pt>
                <c:pt idx="3">
                  <c:v>13.366587827068912</c:v>
                </c:pt>
                <c:pt idx="4">
                  <c:v>17.792956274357774</c:v>
                </c:pt>
                <c:pt idx="5">
                  <c:v>27.563892533882786</c:v>
                </c:pt>
                <c:pt idx="6">
                  <c:v>40.304151999805086</c:v>
                </c:pt>
                <c:pt idx="7">
                  <c:v>58.302539706697488</c:v>
                </c:pt>
                <c:pt idx="8">
                  <c:v>70.962589845515666</c:v>
                </c:pt>
                <c:pt idx="9">
                  <c:v>79.957708168562519</c:v>
                </c:pt>
                <c:pt idx="10">
                  <c:v>88.163050606135684</c:v>
                </c:pt>
                <c:pt idx="11">
                  <c:v>94.326438473089553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45-4198-9E1F-0C78FC133C7E}"/>
            </c:ext>
          </c:extLst>
        </c:ser>
        <c:ser>
          <c:idx val="6"/>
          <c:order val="2"/>
          <c:tx>
            <c:strRef>
              <c:f>'12 - GD1 - sol 300714'!$X$39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'12 - GD1 - sol 300714'!$C$36:$Q$36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'12 - GD1 - sol 300714'!$C$40:$Q$40</c:f>
              <c:numCache>
                <c:formatCode>0.0</c:formatCode>
                <c:ptCount val="15"/>
                <c:pt idx="0">
                  <c:v>1.6692137012067569</c:v>
                </c:pt>
                <c:pt idx="1">
                  <c:v>2.6577882665237444</c:v>
                </c:pt>
                <c:pt idx="2">
                  <c:v>4.9275789844129951</c:v>
                </c:pt>
                <c:pt idx="3">
                  <c:v>7.0275298199899074</c:v>
                </c:pt>
                <c:pt idx="4">
                  <c:v>9.9482201962304622</c:v>
                </c:pt>
                <c:pt idx="5">
                  <c:v>15.53610746611721</c:v>
                </c:pt>
                <c:pt idx="6">
                  <c:v>23.660553882547873</c:v>
                </c:pt>
                <c:pt idx="7">
                  <c:v>37.679813234478999</c:v>
                </c:pt>
                <c:pt idx="8">
                  <c:v>49.849174860366702</c:v>
                </c:pt>
                <c:pt idx="9">
                  <c:v>58.489350654966884</c:v>
                </c:pt>
                <c:pt idx="10">
                  <c:v>67.560478805629018</c:v>
                </c:pt>
                <c:pt idx="11">
                  <c:v>80.867679173969236</c:v>
                </c:pt>
                <c:pt idx="12">
                  <c:v>94.26958963681902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45-4198-9E1F-0C78FC133C7E}"/>
            </c:ext>
          </c:extLst>
        </c:ser>
        <c:ser>
          <c:idx val="0"/>
          <c:order val="3"/>
          <c:tx>
            <c:strRef>
              <c:f>'12 - GD1 - sol 300714'!$A$28:$B$28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'12 - GD1 - sol 300714'!$C$24:$Q$24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'12 - GD1 - sol 300714'!$C$28:$Q$28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45-4198-9E1F-0C78FC133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19968"/>
        <c:axId val="1"/>
      </c:scatterChart>
      <c:valAx>
        <c:axId val="95781996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1996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'11 - GDNT2 B 0-31,5 270514 (2)'!$Y$27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'11 - GDNT2 B 0-31,5 270514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'11 - GDNT2 B 0-31,5 270514 (2)'!$C$28:$Q$28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D1-4FE1-A34B-AB3FA1E3F40E}"/>
            </c:ext>
          </c:extLst>
        </c:ser>
        <c:ser>
          <c:idx val="1"/>
          <c:order val="1"/>
          <c:tx>
            <c:strRef>
              <c:f>'11 - GDNT2 B 0-31,5 270514 (2)'!$Y$27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'11 - GDNT2 B 0-31,5 270514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'11 - GDNT2 B 0-31,5 270514 (2)'!$C$29:$Q$29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D1-4FE1-A34B-AB3FA1E3F40E}"/>
            </c:ext>
          </c:extLst>
        </c:ser>
        <c:ser>
          <c:idx val="2"/>
          <c:order val="2"/>
          <c:tx>
            <c:strRef>
              <c:f>'11 - GDNT2 B 0-31,5 270514 (2)'!$A$27:$B$27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'11 - GDNT2 B 0-31,5 270514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'11 - GDNT2 B 0-31,5 270514 (2)'!$C$27:$Q$27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D1-4FE1-A34B-AB3FA1E3F40E}"/>
            </c:ext>
          </c:extLst>
        </c:ser>
        <c:ser>
          <c:idx val="3"/>
          <c:order val="3"/>
          <c:tx>
            <c:strRef>
              <c:f>'11 - GDNT2 B 0-31,5 270514 (2)'!$A$30:$B$30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'11 - GDNT2 B 0-31,5 270514 (2)'!$C$24:$Q$24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'11 - GDNT2 B 0-31,5 270514 (2)'!$C$30:$Q$30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D1-4FE1-A34B-AB3FA1E3F40E}"/>
            </c:ext>
          </c:extLst>
        </c:ser>
        <c:ser>
          <c:idx val="4"/>
          <c:order val="4"/>
          <c:tx>
            <c:strRef>
              <c:f>'11 - GDNT2 B 0-31,5 270514 (2)'!$A$39:$B$39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'11 - GDNT2 B 0-31,5 270514 (2)'!$C$36:$Q$36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'11 - GDNT2 B 0-31,5 270514 (2)'!$C$39:$Q$39</c:f>
              <c:numCache>
                <c:formatCode>0.0</c:formatCode>
                <c:ptCount val="15"/>
                <c:pt idx="0">
                  <c:v>3</c:v>
                </c:pt>
                <c:pt idx="1">
                  <c:v>3.2555555555555555</c:v>
                </c:pt>
                <c:pt idx="2">
                  <c:v>5.2222222222222223</c:v>
                </c:pt>
                <c:pt idx="3">
                  <c:v>10.233333333333333</c:v>
                </c:pt>
                <c:pt idx="4">
                  <c:v>15.211111111111112</c:v>
                </c:pt>
                <c:pt idx="5">
                  <c:v>23.1</c:v>
                </c:pt>
                <c:pt idx="6">
                  <c:v>34.6</c:v>
                </c:pt>
                <c:pt idx="7">
                  <c:v>53.86666666666666</c:v>
                </c:pt>
                <c:pt idx="8">
                  <c:v>76.63333333333334</c:v>
                </c:pt>
                <c:pt idx="9">
                  <c:v>83.244444444444454</c:v>
                </c:pt>
                <c:pt idx="10">
                  <c:v>97.222222222222229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D1-4FE1-A34B-AB3FA1E3F40E}"/>
            </c:ext>
          </c:extLst>
        </c:ser>
        <c:ser>
          <c:idx val="5"/>
          <c:order val="5"/>
          <c:tx>
            <c:strRef>
              <c:f>'11 - GDNT2 B 0-31,5 270514 (2)'!$Y$38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'11 - GDNT2 B 0-31,5 270514 (2)'!$C$36:$Q$36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'11 - GDNT2 B 0-31,5 270514 (2)'!$C$38:$Q$38</c:f>
              <c:numCache>
                <c:formatCode>0</c:formatCode>
                <c:ptCount val="15"/>
                <c:pt idx="0" formatCode="0.0">
                  <c:v>3.8660254037844393</c:v>
                </c:pt>
                <c:pt idx="1">
                  <c:v>4.0989839922221014</c:v>
                </c:pt>
                <c:pt idx="2">
                  <c:v>6.499698031951878</c:v>
                </c:pt>
                <c:pt idx="3">
                  <c:v>13.239186997436089</c:v>
                </c:pt>
                <c:pt idx="4">
                  <c:v>20.119826432975998</c:v>
                </c:pt>
                <c:pt idx="5">
                  <c:v>30.383060397250585</c:v>
                </c:pt>
                <c:pt idx="6">
                  <c:v>44.303414347537654</c:v>
                </c:pt>
                <c:pt idx="7">
                  <c:v>63.868229044615454</c:v>
                </c:pt>
                <c:pt idx="8">
                  <c:v>83.361887227001731</c:v>
                </c:pt>
                <c:pt idx="9">
                  <c:v>87.681112989397718</c:v>
                </c:pt>
                <c:pt idx="10">
                  <c:v>98.970857602867511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D1-4FE1-A34B-AB3FA1E3F40E}"/>
            </c:ext>
          </c:extLst>
        </c:ser>
        <c:ser>
          <c:idx val="6"/>
          <c:order val="6"/>
          <c:tx>
            <c:strRef>
              <c:f>'11 - GDNT2 B 0-31,5 270514 (2)'!$Y$38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'11 - GDNT2 B 0-31,5 270514 (2)'!$C$36:$Q$36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'11 - GDNT2 B 0-31,5 270514 (2)'!$C$40:$Q$40</c:f>
              <c:numCache>
                <c:formatCode>0</c:formatCode>
                <c:ptCount val="15"/>
                <c:pt idx="0" formatCode="0.0">
                  <c:v>2.1339745962155607</c:v>
                </c:pt>
                <c:pt idx="1">
                  <c:v>2.4121271188890097</c:v>
                </c:pt>
                <c:pt idx="2">
                  <c:v>3.9447464124925666</c:v>
                </c:pt>
                <c:pt idx="3">
                  <c:v>7.2274796692305747</c:v>
                </c:pt>
                <c:pt idx="4">
                  <c:v>10.302395789246228</c:v>
                </c:pt>
                <c:pt idx="5">
                  <c:v>15.816939602749418</c:v>
                </c:pt>
                <c:pt idx="6">
                  <c:v>24.896585652462345</c:v>
                </c:pt>
                <c:pt idx="7">
                  <c:v>43.865104288717866</c:v>
                </c:pt>
                <c:pt idx="8">
                  <c:v>69.904779439664949</c:v>
                </c:pt>
                <c:pt idx="9">
                  <c:v>78.80777589949119</c:v>
                </c:pt>
                <c:pt idx="10">
                  <c:v>95.473586841576946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D1-4FE1-A34B-AB3FA1E3F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18328"/>
        <c:axId val="1"/>
      </c:scatterChart>
      <c:valAx>
        <c:axId val="95781832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1832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'10 - GD1 - sol 270514 (2)'!$A$39:$B$39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'10 - GD1 - sol 270514 (2)'!$C$36:$Q$36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'10 - GD1 - sol 270514 (2)'!$C$39:$Q$39</c:f>
              <c:numCache>
                <c:formatCode>0.0</c:formatCode>
                <c:ptCount val="15"/>
                <c:pt idx="0">
                  <c:v>2.7625000000000006</c:v>
                </c:pt>
                <c:pt idx="1">
                  <c:v>3.9499999999999997</c:v>
                </c:pt>
                <c:pt idx="2">
                  <c:v>7.1125000000000007</c:v>
                </c:pt>
                <c:pt idx="3">
                  <c:v>9.7916666666666643</c:v>
                </c:pt>
                <c:pt idx="4">
                  <c:v>13.337499999999999</c:v>
                </c:pt>
                <c:pt idx="5">
                  <c:v>21.083333333333332</c:v>
                </c:pt>
                <c:pt idx="6">
                  <c:v>31.354166666666668</c:v>
                </c:pt>
                <c:pt idx="7">
                  <c:v>45.724999999999994</c:v>
                </c:pt>
                <c:pt idx="8">
                  <c:v>58.237500000000004</c:v>
                </c:pt>
                <c:pt idx="9">
                  <c:v>66.941666666666649</c:v>
                </c:pt>
                <c:pt idx="10">
                  <c:v>75.499999999999986</c:v>
                </c:pt>
                <c:pt idx="11">
                  <c:v>86.191666666666663</c:v>
                </c:pt>
                <c:pt idx="12">
                  <c:v>95.620833333333294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B2-4910-93F8-84CEE88C41D1}"/>
            </c:ext>
          </c:extLst>
        </c:ser>
        <c:ser>
          <c:idx val="5"/>
          <c:order val="1"/>
          <c:tx>
            <c:strRef>
              <c:f>'10 - GD1 - sol 270514 (2)'!$X$38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'10 - GD1 - sol 270514 (2)'!$C$36:$Q$36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'10 - GD1 - sol 270514 (2)'!$C$38:$Q$38</c:f>
              <c:numCache>
                <c:formatCode>0</c:formatCode>
                <c:ptCount val="15"/>
                <c:pt idx="0" formatCode="0.0">
                  <c:v>3.8095017363259558</c:v>
                </c:pt>
                <c:pt idx="1">
                  <c:v>5.15235276600216</c:v>
                </c:pt>
                <c:pt idx="2">
                  <c:v>9.1081857340054899</c:v>
                </c:pt>
                <c:pt idx="3">
                  <c:v>12.49982580264763</c:v>
                </c:pt>
                <c:pt idx="4">
                  <c:v>16.830468966522183</c:v>
                </c:pt>
                <c:pt idx="5">
                  <c:v>26.405899457387367</c:v>
                </c:pt>
                <c:pt idx="6">
                  <c:v>38.978763873300323</c:v>
                </c:pt>
                <c:pt idx="7">
                  <c:v>53.151016436064204</c:v>
                </c:pt>
                <c:pt idx="8">
                  <c:v>65.994580610151573</c:v>
                </c:pt>
                <c:pt idx="9">
                  <c:v>76.017353599185981</c:v>
                </c:pt>
                <c:pt idx="10">
                  <c:v>84.876992541877939</c:v>
                </c:pt>
                <c:pt idx="11">
                  <c:v>92.502341356129904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B2-4910-93F8-84CEE88C41D1}"/>
            </c:ext>
          </c:extLst>
        </c:ser>
        <c:ser>
          <c:idx val="6"/>
          <c:order val="2"/>
          <c:tx>
            <c:strRef>
              <c:f>'10 - GD1 - sol 270514 (2)'!$X$39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'10 - GD1 - sol 270514 (2)'!$C$36:$Q$36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'10 - GD1 - sol 270514 (2)'!$C$40:$Q$40</c:f>
              <c:numCache>
                <c:formatCode>0.0</c:formatCode>
                <c:ptCount val="15"/>
                <c:pt idx="0">
                  <c:v>1.7154982636740457</c:v>
                </c:pt>
                <c:pt idx="1">
                  <c:v>2.7476472339978395</c:v>
                </c:pt>
                <c:pt idx="2">
                  <c:v>5.1168142659945115</c:v>
                </c:pt>
                <c:pt idx="3">
                  <c:v>7.0835075306856989</c:v>
                </c:pt>
                <c:pt idx="4">
                  <c:v>9.8445310334778142</c:v>
                </c:pt>
                <c:pt idx="5">
                  <c:v>15.760767209279297</c:v>
                </c:pt>
                <c:pt idx="6">
                  <c:v>23.729569460033016</c:v>
                </c:pt>
                <c:pt idx="7">
                  <c:v>38.298983563935785</c:v>
                </c:pt>
                <c:pt idx="8">
                  <c:v>50.480419389848436</c:v>
                </c:pt>
                <c:pt idx="9">
                  <c:v>57.865979734147317</c:v>
                </c:pt>
                <c:pt idx="10">
                  <c:v>66.123007458122032</c:v>
                </c:pt>
                <c:pt idx="11">
                  <c:v>79.880991977203422</c:v>
                </c:pt>
                <c:pt idx="12">
                  <c:v>93.070529864959951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B2-4910-93F8-84CEE88C41D1}"/>
            </c:ext>
          </c:extLst>
        </c:ser>
        <c:ser>
          <c:idx val="0"/>
          <c:order val="3"/>
          <c:tx>
            <c:strRef>
              <c:f>'10 - GD1 - sol 270514 (2)'!$A$28:$B$28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'10 - GD1 - sol 270514 (2)'!$C$24:$Q$24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'10 - GD1 - sol 270514 (2)'!$C$28:$Q$28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B2-4910-93F8-84CEE88C4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23248"/>
        <c:axId val="1"/>
      </c:scatterChart>
      <c:valAx>
        <c:axId val="95782324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2324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'9 - GDNT2 B 0-31,5 270514'!$Y$27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'9 - GDNT2 B 0-31,5 270514'!$C$24:$Q$24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'9 - GDNT2 B 0-31,5 270514'!$C$28:$Q$28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F1-4E35-84D5-C602997E9D8F}"/>
            </c:ext>
          </c:extLst>
        </c:ser>
        <c:ser>
          <c:idx val="1"/>
          <c:order val="1"/>
          <c:tx>
            <c:strRef>
              <c:f>'9 - GDNT2 B 0-31,5 270514'!$Y$27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'9 - GDNT2 B 0-31,5 270514'!$C$24:$Q$24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'9 - GDNT2 B 0-31,5 270514'!$C$29:$Q$29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F1-4E35-84D5-C602997E9D8F}"/>
            </c:ext>
          </c:extLst>
        </c:ser>
        <c:ser>
          <c:idx val="2"/>
          <c:order val="2"/>
          <c:tx>
            <c:strRef>
              <c:f>'9 - GDNT2 B 0-31,5 270514'!$A$27:$B$27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'9 - GDNT2 B 0-31,5 270514'!$C$24:$Q$24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'9 - GDNT2 B 0-31,5 270514'!$C$27:$Q$27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F1-4E35-84D5-C602997E9D8F}"/>
            </c:ext>
          </c:extLst>
        </c:ser>
        <c:ser>
          <c:idx val="3"/>
          <c:order val="3"/>
          <c:tx>
            <c:strRef>
              <c:f>'9 - GDNT2 B 0-31,5 270514'!$A$30:$B$30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'9 - GDNT2 B 0-31,5 270514'!$C$24:$Q$24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'9 - GDNT2 B 0-31,5 270514'!$C$30:$Q$30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5F1-4E35-84D5-C602997E9D8F}"/>
            </c:ext>
          </c:extLst>
        </c:ser>
        <c:ser>
          <c:idx val="4"/>
          <c:order val="4"/>
          <c:tx>
            <c:strRef>
              <c:f>'9 - GDNT2 B 0-31,5 270514'!$A$39:$B$39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'9 - GDNT2 B 0-31,5 270514'!$C$36:$Q$36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'9 - GDNT2 B 0-31,5 270514'!$C$39:$Q$39</c:f>
              <c:numCache>
                <c:formatCode>0.0</c:formatCode>
                <c:ptCount val="15"/>
                <c:pt idx="0">
                  <c:v>4.7411764705882353</c:v>
                </c:pt>
                <c:pt idx="1">
                  <c:v>5.0411764705882351</c:v>
                </c:pt>
                <c:pt idx="2">
                  <c:v>7.3588235294117652</c:v>
                </c:pt>
                <c:pt idx="3">
                  <c:v>13.747058823529413</c:v>
                </c:pt>
                <c:pt idx="4">
                  <c:v>18.547058823529408</c:v>
                </c:pt>
                <c:pt idx="5">
                  <c:v>24.747058823529411</c:v>
                </c:pt>
                <c:pt idx="6">
                  <c:v>33.417647058823526</c:v>
                </c:pt>
                <c:pt idx="7">
                  <c:v>47.852941176470594</c:v>
                </c:pt>
                <c:pt idx="8">
                  <c:v>69.699999999999989</c:v>
                </c:pt>
                <c:pt idx="9">
                  <c:v>78.135294117647049</c:v>
                </c:pt>
                <c:pt idx="10">
                  <c:v>96.370588235294122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5F1-4E35-84D5-C602997E9D8F}"/>
            </c:ext>
          </c:extLst>
        </c:ser>
        <c:ser>
          <c:idx val="5"/>
          <c:order val="5"/>
          <c:tx>
            <c:strRef>
              <c:f>'9 - GDNT2 B 0-31,5 270514'!$Y$38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'9 - GDNT2 B 0-31,5 270514'!$C$36:$Q$36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'9 - GDNT2 B 0-31,5 270514'!$C$38:$Q$38</c:f>
              <c:numCache>
                <c:formatCode>0</c:formatCode>
                <c:ptCount val="15"/>
                <c:pt idx="0" formatCode="0.0">
                  <c:v>7.2683950285499099</c:v>
                </c:pt>
                <c:pt idx="1">
                  <c:v>7.6714014875223135</c:v>
                </c:pt>
                <c:pt idx="2">
                  <c:v>10.950278998954142</c:v>
                </c:pt>
                <c:pt idx="3">
                  <c:v>20.043002093160396</c:v>
                </c:pt>
                <c:pt idx="4">
                  <c:v>26.042515474355419</c:v>
                </c:pt>
                <c:pt idx="5">
                  <c:v>33.498411134996012</c:v>
                </c:pt>
                <c:pt idx="6">
                  <c:v>43.656516329100612</c:v>
                </c:pt>
                <c:pt idx="7">
                  <c:v>59.872466116309539</c:v>
                </c:pt>
                <c:pt idx="8">
                  <c:v>80.793970068239844</c:v>
                </c:pt>
                <c:pt idx="9">
                  <c:v>86.451780611972282</c:v>
                </c:pt>
                <c:pt idx="10">
                  <c:v>98.646809021197029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5F1-4E35-84D5-C602997E9D8F}"/>
            </c:ext>
          </c:extLst>
        </c:ser>
        <c:ser>
          <c:idx val="6"/>
          <c:order val="6"/>
          <c:tx>
            <c:strRef>
              <c:f>'9 - GDNT2 B 0-31,5 270514'!$Y$38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'9 - GDNT2 B 0-31,5 270514'!$C$36:$Q$36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'9 - GDNT2 B 0-31,5 270514'!$C$40:$Q$40</c:f>
              <c:numCache>
                <c:formatCode>0</c:formatCode>
                <c:ptCount val="15"/>
                <c:pt idx="0" formatCode="0.0">
                  <c:v>2.2139579126265607</c:v>
                </c:pt>
                <c:pt idx="1">
                  <c:v>2.4109514536541568</c:v>
                </c:pt>
                <c:pt idx="2">
                  <c:v>3.7673680598693884</c:v>
                </c:pt>
                <c:pt idx="3">
                  <c:v>7.4511155538984291</c:v>
                </c:pt>
                <c:pt idx="4">
                  <c:v>11.051602172703397</c:v>
                </c:pt>
                <c:pt idx="5">
                  <c:v>15.99570651206281</c:v>
                </c:pt>
                <c:pt idx="6">
                  <c:v>23.178777788546441</c:v>
                </c:pt>
                <c:pt idx="7">
                  <c:v>35.833416236631649</c:v>
                </c:pt>
                <c:pt idx="8">
                  <c:v>58.606029931760133</c:v>
                </c:pt>
                <c:pt idx="9">
                  <c:v>69.818807623321817</c:v>
                </c:pt>
                <c:pt idx="10">
                  <c:v>94.094367449391214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5F1-4E35-84D5-C602997E9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51752"/>
        <c:axId val="1"/>
      </c:scatterChart>
      <c:valAx>
        <c:axId val="103805175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5175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'8 - GD1 - sol 270514'!$A$39:$B$39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'8 - GD1 - sol 270514'!$C$36:$Q$36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'8 - GD1 - sol 270514'!$C$39:$Q$39</c:f>
              <c:numCache>
                <c:formatCode>0.0</c:formatCode>
                <c:ptCount val="15"/>
                <c:pt idx="0">
                  <c:v>2.7625000000000006</c:v>
                </c:pt>
                <c:pt idx="1">
                  <c:v>3.9499999999999997</c:v>
                </c:pt>
                <c:pt idx="2">
                  <c:v>7.1125000000000007</c:v>
                </c:pt>
                <c:pt idx="3">
                  <c:v>9.7916666666666643</c:v>
                </c:pt>
                <c:pt idx="4">
                  <c:v>13.337499999999999</c:v>
                </c:pt>
                <c:pt idx="5">
                  <c:v>21.083333333333332</c:v>
                </c:pt>
                <c:pt idx="6">
                  <c:v>31.354166666666668</c:v>
                </c:pt>
                <c:pt idx="7">
                  <c:v>45.724999999999994</c:v>
                </c:pt>
                <c:pt idx="8">
                  <c:v>58.237500000000004</c:v>
                </c:pt>
                <c:pt idx="9">
                  <c:v>66.941666666666649</c:v>
                </c:pt>
                <c:pt idx="10">
                  <c:v>75.499999999999986</c:v>
                </c:pt>
                <c:pt idx="11">
                  <c:v>86.191666666666663</c:v>
                </c:pt>
                <c:pt idx="12">
                  <c:v>95.620833333333294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9E-4215-AB50-0ECD380596FD}"/>
            </c:ext>
          </c:extLst>
        </c:ser>
        <c:ser>
          <c:idx val="5"/>
          <c:order val="1"/>
          <c:tx>
            <c:strRef>
              <c:f>'8 - GD1 - sol 270514'!$X$38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'8 - GD1 - sol 270514'!$C$36:$Q$36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'8 - GD1 - sol 270514'!$C$38:$Q$38</c:f>
              <c:numCache>
                <c:formatCode>0</c:formatCode>
                <c:ptCount val="15"/>
                <c:pt idx="0" formatCode="0.0">
                  <c:v>3.8095017363259558</c:v>
                </c:pt>
                <c:pt idx="1">
                  <c:v>5.15235276600216</c:v>
                </c:pt>
                <c:pt idx="2">
                  <c:v>9.1081857340054899</c:v>
                </c:pt>
                <c:pt idx="3">
                  <c:v>12.49982580264763</c:v>
                </c:pt>
                <c:pt idx="4">
                  <c:v>16.830468966522183</c:v>
                </c:pt>
                <c:pt idx="5">
                  <c:v>26.405899457387367</c:v>
                </c:pt>
                <c:pt idx="6">
                  <c:v>38.978763873300323</c:v>
                </c:pt>
                <c:pt idx="7">
                  <c:v>53.151016436064204</c:v>
                </c:pt>
                <c:pt idx="8">
                  <c:v>65.994580610151573</c:v>
                </c:pt>
                <c:pt idx="9">
                  <c:v>76.017353599185981</c:v>
                </c:pt>
                <c:pt idx="10">
                  <c:v>84.876992541877939</c:v>
                </c:pt>
                <c:pt idx="11">
                  <c:v>92.502341356129904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9E-4215-AB50-0ECD380596FD}"/>
            </c:ext>
          </c:extLst>
        </c:ser>
        <c:ser>
          <c:idx val="6"/>
          <c:order val="2"/>
          <c:tx>
            <c:strRef>
              <c:f>'8 - GD1 - sol 270514'!$X$39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'8 - GD1 - sol 270514'!$C$36:$Q$36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'8 - GD1 - sol 270514'!$C$40:$Q$40</c:f>
              <c:numCache>
                <c:formatCode>0.0</c:formatCode>
                <c:ptCount val="15"/>
                <c:pt idx="0">
                  <c:v>1.7154982636740457</c:v>
                </c:pt>
                <c:pt idx="1">
                  <c:v>2.7476472339978395</c:v>
                </c:pt>
                <c:pt idx="2">
                  <c:v>5.1168142659945115</c:v>
                </c:pt>
                <c:pt idx="3">
                  <c:v>7.0835075306856989</c:v>
                </c:pt>
                <c:pt idx="4">
                  <c:v>9.8445310334778142</c:v>
                </c:pt>
                <c:pt idx="5">
                  <c:v>15.760767209279297</c:v>
                </c:pt>
                <c:pt idx="6">
                  <c:v>23.729569460033016</c:v>
                </c:pt>
                <c:pt idx="7">
                  <c:v>38.298983563935785</c:v>
                </c:pt>
                <c:pt idx="8">
                  <c:v>50.480419389848436</c:v>
                </c:pt>
                <c:pt idx="9">
                  <c:v>57.865979734147317</c:v>
                </c:pt>
                <c:pt idx="10">
                  <c:v>66.123007458122032</c:v>
                </c:pt>
                <c:pt idx="11">
                  <c:v>79.880991977203422</c:v>
                </c:pt>
                <c:pt idx="12">
                  <c:v>93.070529864959951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9E-4215-AB50-0ECD380596FD}"/>
            </c:ext>
          </c:extLst>
        </c:ser>
        <c:ser>
          <c:idx val="0"/>
          <c:order val="3"/>
          <c:tx>
            <c:strRef>
              <c:f>'8 - GD1 - sol 270514'!$A$28:$B$28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'8 - GD1 - sol 270514'!$C$24:$Q$24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'8 - GD1 - sol 270514'!$C$28:$Q$28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9E-4215-AB50-0ECD38059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54704"/>
        <c:axId val="1"/>
      </c:scatterChart>
      <c:valAx>
        <c:axId val="1038054704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54704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'7 - GD1 - sol 130514'!$A$39:$B$39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'7 - GD1 - sol 130514'!$C$36:$Q$36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'7 - GD1 - sol 130514'!$C$39:$Q$39</c:f>
              <c:numCache>
                <c:formatCode>0.0</c:formatCode>
                <c:ptCount val="15"/>
                <c:pt idx="0">
                  <c:v>2.8720000000000003</c:v>
                </c:pt>
                <c:pt idx="1">
                  <c:v>4.1120000000000001</c:v>
                </c:pt>
                <c:pt idx="2">
                  <c:v>7.4159999999999995</c:v>
                </c:pt>
                <c:pt idx="3">
                  <c:v>10.056000000000001</c:v>
                </c:pt>
                <c:pt idx="4">
                  <c:v>13.595999999999998</c:v>
                </c:pt>
                <c:pt idx="5">
                  <c:v>21.163999999999998</c:v>
                </c:pt>
                <c:pt idx="6">
                  <c:v>31.24</c:v>
                </c:pt>
                <c:pt idx="7">
                  <c:v>45.603999999999985</c:v>
                </c:pt>
                <c:pt idx="8">
                  <c:v>58.220000000000006</c:v>
                </c:pt>
                <c:pt idx="9">
                  <c:v>66.868000000000009</c:v>
                </c:pt>
                <c:pt idx="10">
                  <c:v>75.571999999999989</c:v>
                </c:pt>
                <c:pt idx="11">
                  <c:v>86.183999999999997</c:v>
                </c:pt>
                <c:pt idx="12">
                  <c:v>95.407999999999987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26-4404-9EDE-A19D71FDBC7F}"/>
            </c:ext>
          </c:extLst>
        </c:ser>
        <c:ser>
          <c:idx val="5"/>
          <c:order val="1"/>
          <c:tx>
            <c:strRef>
              <c:f>'7 - GD1 - sol 130514'!$X$38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'7 - GD1 - sol 130514'!$C$36:$Q$36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'7 - GD1 - sol 130514'!$C$38:$Q$38</c:f>
              <c:numCache>
                <c:formatCode>0</c:formatCode>
                <c:ptCount val="15"/>
                <c:pt idx="0" formatCode="0.0">
                  <c:v>3.9093995935350385</c:v>
                </c:pt>
                <c:pt idx="1">
                  <c:v>5.3915059267805949</c:v>
                </c:pt>
                <c:pt idx="2">
                  <c:v>9.6829155806955001</c:v>
                </c:pt>
                <c:pt idx="3">
                  <c:v>12.8970770404901</c:v>
                </c:pt>
                <c:pt idx="4">
                  <c:v>17.188432729595181</c:v>
                </c:pt>
                <c:pt idx="5">
                  <c:v>26.398834246022847</c:v>
                </c:pt>
                <c:pt idx="6">
                  <c:v>38.664796574093245</c:v>
                </c:pt>
                <c:pt idx="7">
                  <c:v>52.767863308299582</c:v>
                </c:pt>
                <c:pt idx="8">
                  <c:v>65.72399199315474</c:v>
                </c:pt>
                <c:pt idx="9">
                  <c:v>75.550756498754453</c:v>
                </c:pt>
                <c:pt idx="10">
                  <c:v>84.746205233515681</c:v>
                </c:pt>
                <c:pt idx="11">
                  <c:v>92.407347337513258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26-4404-9EDE-A19D71FDBC7F}"/>
            </c:ext>
          </c:extLst>
        </c:ser>
        <c:ser>
          <c:idx val="6"/>
          <c:order val="2"/>
          <c:tx>
            <c:strRef>
              <c:f>'7 - GD1 - sol 130514'!$X$39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'7 - GD1 - sol 130514'!$C$36:$Q$36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'7 - GD1 - sol 130514'!$C$40:$Q$40</c:f>
              <c:numCache>
                <c:formatCode>0.0</c:formatCode>
                <c:ptCount val="15"/>
                <c:pt idx="0">
                  <c:v>1.8346004064649624</c:v>
                </c:pt>
                <c:pt idx="1">
                  <c:v>2.8324940732194053</c:v>
                </c:pt>
                <c:pt idx="2">
                  <c:v>5.1490844193044989</c:v>
                </c:pt>
                <c:pt idx="3">
                  <c:v>7.2149229595099023</c:v>
                </c:pt>
                <c:pt idx="4">
                  <c:v>10.003567270404815</c:v>
                </c:pt>
                <c:pt idx="5">
                  <c:v>15.929165753977149</c:v>
                </c:pt>
                <c:pt idx="6">
                  <c:v>23.815203425906752</c:v>
                </c:pt>
                <c:pt idx="7">
                  <c:v>38.440136691700388</c:v>
                </c:pt>
                <c:pt idx="8">
                  <c:v>50.716008006845271</c:v>
                </c:pt>
                <c:pt idx="9">
                  <c:v>58.185243501245559</c:v>
                </c:pt>
                <c:pt idx="10">
                  <c:v>66.397794766484296</c:v>
                </c:pt>
                <c:pt idx="11">
                  <c:v>79.960652662486737</c:v>
                </c:pt>
                <c:pt idx="12">
                  <c:v>92.716646174010791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26-4404-9EDE-A19D71FDBC7F}"/>
            </c:ext>
          </c:extLst>
        </c:ser>
        <c:ser>
          <c:idx val="0"/>
          <c:order val="3"/>
          <c:tx>
            <c:strRef>
              <c:f>'7 - GD1 - sol 130514'!$A$28:$B$28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'7 - GD1 - sol 130514'!$C$24:$Q$24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'7 - GD1 - sol 130514'!$C$28:$Q$28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26-4404-9EDE-A19D71FDB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42568"/>
        <c:axId val="1"/>
      </c:scatterChart>
      <c:valAx>
        <c:axId val="103804256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4256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'6 - GDNT2 B 0-31,5 130514'!$Y$27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'6 - GDNT2 B 0-31,5 130514'!$C$24:$Q$24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'6 - GDNT2 B 0-31,5 130514'!$C$28:$Q$28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70-4980-8870-BC51F20C0116}"/>
            </c:ext>
          </c:extLst>
        </c:ser>
        <c:ser>
          <c:idx val="1"/>
          <c:order val="1"/>
          <c:tx>
            <c:strRef>
              <c:f>'6 - GDNT2 B 0-31,5 130514'!$Y$27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'6 - GDNT2 B 0-31,5 130514'!$C$24:$Q$24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'6 - GDNT2 B 0-31,5 130514'!$C$29:$Q$29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70-4980-8870-BC51F20C0116}"/>
            </c:ext>
          </c:extLst>
        </c:ser>
        <c:ser>
          <c:idx val="2"/>
          <c:order val="2"/>
          <c:tx>
            <c:strRef>
              <c:f>'6 - GDNT2 B 0-31,5 130514'!$A$27:$B$27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'6 - GDNT2 B 0-31,5 130514'!$C$24:$Q$24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'6 - GDNT2 B 0-31,5 130514'!$C$27:$Q$27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70-4980-8870-BC51F20C0116}"/>
            </c:ext>
          </c:extLst>
        </c:ser>
        <c:ser>
          <c:idx val="3"/>
          <c:order val="3"/>
          <c:tx>
            <c:strRef>
              <c:f>'6 - GDNT2 B 0-31,5 130514'!$A$30:$B$30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'6 - GDNT2 B 0-31,5 130514'!$C$24:$Q$24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'6 - GDNT2 B 0-31,5 130514'!$C$30:$Q$30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70-4980-8870-BC51F20C0116}"/>
            </c:ext>
          </c:extLst>
        </c:ser>
        <c:ser>
          <c:idx val="4"/>
          <c:order val="4"/>
          <c:tx>
            <c:strRef>
              <c:f>'6 - GDNT2 B 0-31,5 130514'!$A$39:$B$39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'6 - GDNT2 B 0-31,5 130514'!$C$36:$Q$36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'6 - GDNT2 B 0-31,5 130514'!$C$39:$Q$39</c:f>
              <c:numCache>
                <c:formatCode>0.0</c:formatCode>
                <c:ptCount val="15"/>
                <c:pt idx="0">
                  <c:v>5.9380952380952383</c:v>
                </c:pt>
                <c:pt idx="1">
                  <c:v>6.2619047619047619</c:v>
                </c:pt>
                <c:pt idx="2">
                  <c:v>8.9</c:v>
                </c:pt>
                <c:pt idx="3">
                  <c:v>16.56190476190476</c:v>
                </c:pt>
                <c:pt idx="4">
                  <c:v>21.209523809523809</c:v>
                </c:pt>
                <c:pt idx="5">
                  <c:v>26.880952380952387</c:v>
                </c:pt>
                <c:pt idx="6">
                  <c:v>34.738095238095241</c:v>
                </c:pt>
                <c:pt idx="7">
                  <c:v>48.133333333333333</c:v>
                </c:pt>
                <c:pt idx="8">
                  <c:v>68.942857142857136</c:v>
                </c:pt>
                <c:pt idx="9">
                  <c:v>77.023809523809533</c:v>
                </c:pt>
                <c:pt idx="10">
                  <c:v>96.680952380952363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E70-4980-8870-BC51F20C0116}"/>
            </c:ext>
          </c:extLst>
        </c:ser>
        <c:ser>
          <c:idx val="5"/>
          <c:order val="5"/>
          <c:tx>
            <c:strRef>
              <c:f>'6 - GDNT2 B 0-31,5 130514'!$Y$38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'6 - GDNT2 B 0-31,5 130514'!$C$36:$Q$36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'6 - GDNT2 B 0-31,5 130514'!$C$38:$Q$38</c:f>
              <c:numCache>
                <c:formatCode>0</c:formatCode>
                <c:ptCount val="15"/>
                <c:pt idx="0" formatCode="0.0">
                  <c:v>7.7016481994828627</c:v>
                </c:pt>
                <c:pt idx="1">
                  <c:v>8.142095988248256</c:v>
                </c:pt>
                <c:pt idx="2">
                  <c:v>11.685004488326721</c:v>
                </c:pt>
                <c:pt idx="3">
                  <c:v>21.920670389138252</c:v>
                </c:pt>
                <c:pt idx="4">
                  <c:v>27.730631935484954</c:v>
                </c:pt>
                <c:pt idx="5">
                  <c:v>34.606783550600369</c:v>
                </c:pt>
                <c:pt idx="6">
                  <c:v>43.751494654942327</c:v>
                </c:pt>
                <c:pt idx="7">
                  <c:v>58.34219386393783</c:v>
                </c:pt>
                <c:pt idx="8">
                  <c:v>78.728574687173563</c:v>
                </c:pt>
                <c:pt idx="9">
                  <c:v>84.36769566743105</c:v>
                </c:pt>
                <c:pt idx="10">
                  <c:v>98.977899759954497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E70-4980-8870-BC51F20C0116}"/>
            </c:ext>
          </c:extLst>
        </c:ser>
        <c:ser>
          <c:idx val="6"/>
          <c:order val="6"/>
          <c:tx>
            <c:strRef>
              <c:f>'6 - GDNT2 B 0-31,5 130514'!$Y$38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'6 - GDNT2 B 0-31,5 130514'!$C$36:$Q$36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'6 - GDNT2 B 0-31,5 130514'!$C$40:$Q$40</c:f>
              <c:numCache>
                <c:formatCode>0</c:formatCode>
                <c:ptCount val="15"/>
                <c:pt idx="0" formatCode="0.0">
                  <c:v>4.1745422767076139</c:v>
                </c:pt>
                <c:pt idx="1">
                  <c:v>4.3817135355612669</c:v>
                </c:pt>
                <c:pt idx="2">
                  <c:v>6.1149955116732801</c:v>
                </c:pt>
                <c:pt idx="3">
                  <c:v>11.20313913467127</c:v>
                </c:pt>
                <c:pt idx="4">
                  <c:v>14.688415683562663</c:v>
                </c:pt>
                <c:pt idx="5">
                  <c:v>19.155121211304401</c:v>
                </c:pt>
                <c:pt idx="6">
                  <c:v>25.724695821248154</c:v>
                </c:pt>
                <c:pt idx="7">
                  <c:v>37.924472802728836</c:v>
                </c:pt>
                <c:pt idx="8">
                  <c:v>59.157139598540702</c:v>
                </c:pt>
                <c:pt idx="9">
                  <c:v>69.679923380188015</c:v>
                </c:pt>
                <c:pt idx="10">
                  <c:v>94.384005001950229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E70-4980-8870-BC51F20C0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36008"/>
        <c:axId val="1"/>
      </c:scatterChart>
      <c:valAx>
        <c:axId val="103803600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3600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'5 - GD1 - sol 250314'!$A$39:$B$39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'5 - GD1 - sol 250314'!$C$36:$Q$36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'5 - GD1 - sol 250314'!$C$39:$Q$39</c:f>
              <c:numCache>
                <c:formatCode>0.0</c:formatCode>
                <c:ptCount val="15"/>
                <c:pt idx="0">
                  <c:v>3.8222222222222206</c:v>
                </c:pt>
                <c:pt idx="1">
                  <c:v>5.4666666666666677</c:v>
                </c:pt>
                <c:pt idx="2">
                  <c:v>9.5962962962963001</c:v>
                </c:pt>
                <c:pt idx="3">
                  <c:v>12.162962962962963</c:v>
                </c:pt>
                <c:pt idx="4">
                  <c:v>15.603703703703705</c:v>
                </c:pt>
                <c:pt idx="5">
                  <c:v>23.211111111111116</c:v>
                </c:pt>
                <c:pt idx="6">
                  <c:v>33.581481481481482</c:v>
                </c:pt>
                <c:pt idx="7">
                  <c:v>48.122222222222227</c:v>
                </c:pt>
                <c:pt idx="8">
                  <c:v>62.459259259259262</c:v>
                </c:pt>
                <c:pt idx="9">
                  <c:v>72.192592592592618</c:v>
                </c:pt>
                <c:pt idx="10">
                  <c:v>81.192222222222213</c:v>
                </c:pt>
                <c:pt idx="11">
                  <c:v>88.737037037037013</c:v>
                </c:pt>
                <c:pt idx="12">
                  <c:v>94.866666666666674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EC-45A3-AB08-9DF87488E4C9}"/>
            </c:ext>
          </c:extLst>
        </c:ser>
        <c:ser>
          <c:idx val="5"/>
          <c:order val="1"/>
          <c:tx>
            <c:strRef>
              <c:f>'5 - GD1 - sol 250314'!$X$38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'5 - GD1 - sol 250314'!$C$36:$Q$36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'5 - GD1 - sol 250314'!$C$38:$Q$38</c:f>
              <c:numCache>
                <c:formatCode>0</c:formatCode>
                <c:ptCount val="15"/>
                <c:pt idx="0" formatCode="0.0">
                  <c:v>5.071420683185015</c:v>
                </c:pt>
                <c:pt idx="1">
                  <c:v>7.3435887584066322</c:v>
                </c:pt>
                <c:pt idx="2">
                  <c:v>12.677232070077556</c:v>
                </c:pt>
                <c:pt idx="3">
                  <c:v>15.711586095897928</c:v>
                </c:pt>
                <c:pt idx="4">
                  <c:v>19.605428314112309</c:v>
                </c:pt>
                <c:pt idx="5">
                  <c:v>28.121159350991071</c:v>
                </c:pt>
                <c:pt idx="6">
                  <c:v>40.3685978324676</c:v>
                </c:pt>
                <c:pt idx="7">
                  <c:v>54.972732216338436</c:v>
                </c:pt>
                <c:pt idx="8">
                  <c:v>69.326060249564421</c:v>
                </c:pt>
                <c:pt idx="9">
                  <c:v>78.394806636430843</c:v>
                </c:pt>
                <c:pt idx="10">
                  <c:v>86.851596182457996</c:v>
                </c:pt>
                <c:pt idx="11">
                  <c:v>93.562867494185255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EC-45A3-AB08-9DF87488E4C9}"/>
            </c:ext>
          </c:extLst>
        </c:ser>
        <c:ser>
          <c:idx val="6"/>
          <c:order val="2"/>
          <c:tx>
            <c:strRef>
              <c:f>'5 - GD1 - sol 250314'!$X$39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'5 - GD1 - sol 250314'!$C$36:$Q$36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'5 - GD1 - sol 250314'!$C$40:$Q$40</c:f>
              <c:numCache>
                <c:formatCode>0.0</c:formatCode>
                <c:ptCount val="15"/>
                <c:pt idx="0">
                  <c:v>2.5730237612594262</c:v>
                </c:pt>
                <c:pt idx="1">
                  <c:v>3.5897445749267027</c:v>
                </c:pt>
                <c:pt idx="2">
                  <c:v>6.5153605225150439</c:v>
                </c:pt>
                <c:pt idx="3">
                  <c:v>8.6143398300279976</c:v>
                </c:pt>
                <c:pt idx="4">
                  <c:v>11.601979093295098</c:v>
                </c:pt>
                <c:pt idx="5">
                  <c:v>18.30106287123116</c:v>
                </c:pt>
                <c:pt idx="6">
                  <c:v>26.794365130495365</c:v>
                </c:pt>
                <c:pt idx="7">
                  <c:v>41.271712228106018</c:v>
                </c:pt>
                <c:pt idx="8">
                  <c:v>55.592458268954111</c:v>
                </c:pt>
                <c:pt idx="9">
                  <c:v>65.990378548754393</c:v>
                </c:pt>
                <c:pt idx="10">
                  <c:v>75.53284826198643</c:v>
                </c:pt>
                <c:pt idx="11">
                  <c:v>83.91120657988877</c:v>
                </c:pt>
                <c:pt idx="12">
                  <c:v>91.879514691443973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EC-45A3-AB08-9DF87488E4C9}"/>
            </c:ext>
          </c:extLst>
        </c:ser>
        <c:ser>
          <c:idx val="0"/>
          <c:order val="3"/>
          <c:tx>
            <c:strRef>
              <c:f>'5 - GD1 - sol 250314'!$A$28:$B$28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'5 - GD1 - sol 250314'!$C$24:$Q$24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'5 - GD1 - sol 250314'!$C$28:$Q$28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EC-45A3-AB08-9DF87488E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42896"/>
        <c:axId val="1"/>
      </c:scatterChart>
      <c:valAx>
        <c:axId val="103804289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4289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'4 - GDNT2 B 0-31,5 250314'!$Y$27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'4 - GDNT2 B 0-31,5 250314'!$C$24:$Q$24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'4 - GDNT2 B 0-31,5 250314'!$C$28:$Q$28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83-4AA9-980A-35A979B51925}"/>
            </c:ext>
          </c:extLst>
        </c:ser>
        <c:ser>
          <c:idx val="1"/>
          <c:order val="1"/>
          <c:tx>
            <c:strRef>
              <c:f>'4 - GDNT2 B 0-31,5 250314'!$Y$27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'4 - GDNT2 B 0-31,5 250314'!$C$24:$Q$24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'4 - GDNT2 B 0-31,5 250314'!$C$29:$Q$29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83-4AA9-980A-35A979B51925}"/>
            </c:ext>
          </c:extLst>
        </c:ser>
        <c:ser>
          <c:idx val="2"/>
          <c:order val="2"/>
          <c:tx>
            <c:strRef>
              <c:f>'4 - GDNT2 B 0-31,5 250314'!$A$27:$B$27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'4 - GDNT2 B 0-31,5 250314'!$C$24:$Q$24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'4 - GDNT2 B 0-31,5 250314'!$C$27:$Q$27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83-4AA9-980A-35A979B51925}"/>
            </c:ext>
          </c:extLst>
        </c:ser>
        <c:ser>
          <c:idx val="3"/>
          <c:order val="3"/>
          <c:tx>
            <c:strRef>
              <c:f>'4 - GDNT2 B 0-31,5 250314'!$A$30:$B$30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'4 - GDNT2 B 0-31,5 250314'!$C$24:$Q$24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'4 - GDNT2 B 0-31,5 250314'!$C$30:$Q$30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83-4AA9-980A-35A979B51925}"/>
            </c:ext>
          </c:extLst>
        </c:ser>
        <c:ser>
          <c:idx val="4"/>
          <c:order val="4"/>
          <c:tx>
            <c:strRef>
              <c:f>'4 - GDNT2 B 0-31,5 250314'!$A$39:$B$39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'4 - GDNT2 B 0-31,5 250314'!$C$36:$Q$36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'4 - GDNT2 B 0-31,5 250314'!$C$39:$Q$39</c:f>
              <c:numCache>
                <c:formatCode>0.0</c:formatCode>
                <c:ptCount val="15"/>
                <c:pt idx="0">
                  <c:v>5.9636363636363621</c:v>
                </c:pt>
                <c:pt idx="1">
                  <c:v>6.3</c:v>
                </c:pt>
                <c:pt idx="2">
                  <c:v>9.0181818181818159</c:v>
                </c:pt>
                <c:pt idx="3">
                  <c:v>17.018181818181816</c:v>
                </c:pt>
                <c:pt idx="4">
                  <c:v>21.790909090909093</c:v>
                </c:pt>
                <c:pt idx="5">
                  <c:v>27.530303030303038</c:v>
                </c:pt>
                <c:pt idx="6">
                  <c:v>35.563636363636377</c:v>
                </c:pt>
                <c:pt idx="7">
                  <c:v>49.151515151515142</c:v>
                </c:pt>
                <c:pt idx="8">
                  <c:v>70.393939393939363</c:v>
                </c:pt>
                <c:pt idx="9">
                  <c:v>78.024242424242416</c:v>
                </c:pt>
                <c:pt idx="10">
                  <c:v>96.86666666666666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83-4AA9-980A-35A979B51925}"/>
            </c:ext>
          </c:extLst>
        </c:ser>
        <c:ser>
          <c:idx val="5"/>
          <c:order val="5"/>
          <c:tx>
            <c:strRef>
              <c:f>'4 - GDNT2 B 0-31,5 250314'!$Y$38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'4 - GDNT2 B 0-31,5 250314'!$C$36:$Q$36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'4 - GDNT2 B 0-31,5 250314'!$C$38:$Q$38</c:f>
              <c:numCache>
                <c:formatCode>0</c:formatCode>
                <c:ptCount val="15"/>
                <c:pt idx="0" formatCode="0.0">
                  <c:v>7.5046822562631377</c:v>
                </c:pt>
                <c:pt idx="1">
                  <c:v>7.9565447850873223</c:v>
                </c:pt>
                <c:pt idx="2">
                  <c:v>11.383593083595414</c:v>
                </c:pt>
                <c:pt idx="3">
                  <c:v>21.650403222869379</c:v>
                </c:pt>
                <c:pt idx="4">
                  <c:v>27.469246803315436</c:v>
                </c:pt>
                <c:pt idx="5">
                  <c:v>34.306401653208979</c:v>
                </c:pt>
                <c:pt idx="6">
                  <c:v>43.548413028057254</c:v>
                </c:pt>
                <c:pt idx="7">
                  <c:v>58.111502225792307</c:v>
                </c:pt>
                <c:pt idx="8">
                  <c:v>78.848952433662831</c:v>
                </c:pt>
                <c:pt idx="9">
                  <c:v>84.480074203943857</c:v>
                </c:pt>
                <c:pt idx="10">
                  <c:v>99.836348537956354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383-4AA9-980A-35A979B51925}"/>
            </c:ext>
          </c:extLst>
        </c:ser>
        <c:ser>
          <c:idx val="6"/>
          <c:order val="6"/>
          <c:tx>
            <c:strRef>
              <c:f>'4 - GDNT2 B 0-31,5 250314'!$Y$38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'4 - GDNT2 B 0-31,5 250314'!$C$36:$Q$36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'4 - GDNT2 B 0-31,5 250314'!$C$40:$Q$40</c:f>
              <c:numCache>
                <c:formatCode>0</c:formatCode>
                <c:ptCount val="15"/>
                <c:pt idx="0" formatCode="0.0">
                  <c:v>4.4225904710095865</c:v>
                </c:pt>
                <c:pt idx="1">
                  <c:v>4.6434552149126773</c:v>
                </c:pt>
                <c:pt idx="2">
                  <c:v>6.6527705527682173</c:v>
                </c:pt>
                <c:pt idx="3">
                  <c:v>12.385960413494251</c:v>
                </c:pt>
                <c:pt idx="4">
                  <c:v>16.11257137850275</c:v>
                </c:pt>
                <c:pt idx="5">
                  <c:v>20.754204407397097</c:v>
                </c:pt>
                <c:pt idx="6">
                  <c:v>27.578859699215503</c:v>
                </c:pt>
                <c:pt idx="7">
                  <c:v>40.191528077237976</c:v>
                </c:pt>
                <c:pt idx="8">
                  <c:v>61.938926354215894</c:v>
                </c:pt>
                <c:pt idx="9">
                  <c:v>71.568410644540975</c:v>
                </c:pt>
                <c:pt idx="10">
                  <c:v>93.896984795376966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383-4AA9-980A-35A979B51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861960"/>
        <c:axId val="1"/>
      </c:scatterChart>
      <c:valAx>
        <c:axId val="93386196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3386196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'3 - GR1 091213'!$A$39:$B$39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'3 - GR1 091213'!$C$36:$Q$36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'3 - GR1 091213'!$C$39:$Q$39</c:f>
              <c:numCache>
                <c:formatCode>0.0</c:formatCode>
                <c:ptCount val="15"/>
                <c:pt idx="0">
                  <c:v>4.3964285714285714</c:v>
                </c:pt>
                <c:pt idx="1">
                  <c:v>6.4214285714285717</c:v>
                </c:pt>
                <c:pt idx="2">
                  <c:v>11.510714285714286</c:v>
                </c:pt>
                <c:pt idx="3">
                  <c:v>14.385714285714284</c:v>
                </c:pt>
                <c:pt idx="4">
                  <c:v>17.921428571428571</c:v>
                </c:pt>
                <c:pt idx="5">
                  <c:v>25.292857142857141</c:v>
                </c:pt>
                <c:pt idx="6">
                  <c:v>35.199999999999996</c:v>
                </c:pt>
                <c:pt idx="7">
                  <c:v>51.010714285714286</c:v>
                </c:pt>
                <c:pt idx="8">
                  <c:v>65.782142857142858</c:v>
                </c:pt>
                <c:pt idx="9">
                  <c:v>75.899999999999991</c:v>
                </c:pt>
                <c:pt idx="10">
                  <c:v>84.624642857142859</c:v>
                </c:pt>
                <c:pt idx="11">
                  <c:v>91.542857142857159</c:v>
                </c:pt>
                <c:pt idx="12">
                  <c:v>96.582142857142841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20-41F2-BBDF-492FA00E899D}"/>
            </c:ext>
          </c:extLst>
        </c:ser>
        <c:ser>
          <c:idx val="5"/>
          <c:order val="1"/>
          <c:tx>
            <c:strRef>
              <c:f>'3 - GR1 091213'!$X$38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'3 - GR1 091213'!$C$36:$Q$36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'3 - GR1 091213'!$C$38:$Q$38</c:f>
              <c:numCache>
                <c:formatCode>0</c:formatCode>
                <c:ptCount val="15"/>
                <c:pt idx="0" formatCode="0.0">
                  <c:v>5.9923152628984235</c:v>
                </c:pt>
                <c:pt idx="1">
                  <c:v>8.6853661500266135</c:v>
                </c:pt>
                <c:pt idx="2">
                  <c:v>15.649277745009524</c:v>
                </c:pt>
                <c:pt idx="3">
                  <c:v>19.628292183645129</c:v>
                </c:pt>
                <c:pt idx="4">
                  <c:v>24.210690174187388</c:v>
                </c:pt>
                <c:pt idx="5">
                  <c:v>33.657792262167078</c:v>
                </c:pt>
                <c:pt idx="6">
                  <c:v>44.845210863044514</c:v>
                </c:pt>
                <c:pt idx="7">
                  <c:v>60.573817285687433</c:v>
                </c:pt>
                <c:pt idx="8">
                  <c:v>75.484367543049615</c:v>
                </c:pt>
                <c:pt idx="9">
                  <c:v>84.87082462455065</c:v>
                </c:pt>
                <c:pt idx="10">
                  <c:v>93.013820659017625</c:v>
                </c:pt>
                <c:pt idx="11">
                  <c:v>98.511572665228982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20-41F2-BBDF-492FA00E899D}"/>
            </c:ext>
          </c:extLst>
        </c:ser>
        <c:ser>
          <c:idx val="6"/>
          <c:order val="2"/>
          <c:tx>
            <c:strRef>
              <c:f>'3 - GR1 091213'!$X$39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'3 - GR1 091213'!$C$36:$Q$36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'3 - GR1 091213'!$C$40:$Q$40</c:f>
              <c:numCache>
                <c:formatCode>0.0</c:formatCode>
                <c:ptCount val="15"/>
                <c:pt idx="0">
                  <c:v>2.8005418799587192</c:v>
                </c:pt>
                <c:pt idx="1">
                  <c:v>4.1574909928305299</c:v>
                </c:pt>
                <c:pt idx="2">
                  <c:v>7.3721508264190483</c:v>
                </c:pt>
                <c:pt idx="3">
                  <c:v>9.1431363877834393</c:v>
                </c:pt>
                <c:pt idx="4">
                  <c:v>11.632166968669754</c:v>
                </c:pt>
                <c:pt idx="5">
                  <c:v>16.927922023547204</c:v>
                </c:pt>
                <c:pt idx="6">
                  <c:v>25.554789136955474</c:v>
                </c:pt>
                <c:pt idx="7">
                  <c:v>41.447611285741139</c:v>
                </c:pt>
                <c:pt idx="8">
                  <c:v>56.079918171236109</c:v>
                </c:pt>
                <c:pt idx="9">
                  <c:v>66.929175375449333</c:v>
                </c:pt>
                <c:pt idx="10">
                  <c:v>76.235465055268094</c:v>
                </c:pt>
                <c:pt idx="11">
                  <c:v>84.574141620485335</c:v>
                </c:pt>
                <c:pt idx="12">
                  <c:v>92.672270859109489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20-41F2-BBDF-492FA00E899D}"/>
            </c:ext>
          </c:extLst>
        </c:ser>
        <c:ser>
          <c:idx val="0"/>
          <c:order val="3"/>
          <c:tx>
            <c:strRef>
              <c:f>'3 - GR1 091213'!$A$28:$B$28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'3 - GR1 091213'!$C$24:$Q$24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'3 - GR1 091213'!$C$28:$Q$28</c:f>
              <c:numCache>
                <c:formatCode>General</c:formatCode>
                <c:ptCount val="15"/>
                <c:pt idx="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20-41F2-BBDF-492FA00E8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67856"/>
        <c:axId val="1"/>
      </c:scatterChart>
      <c:valAx>
        <c:axId val="95786785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6785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'2 - GR3 0-31,5 091213'!$X$27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'2 - GR3 0-31,5 091213'!$C$24:$Q$24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'2 - GR3 0-31,5 091213'!$C$28:$Q$28</c:f>
              <c:numCache>
                <c:formatCode>General</c:formatCode>
                <c:ptCount val="15"/>
                <c:pt idx="0">
                  <c:v>7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FA-49DF-867B-5DB08CE19E0A}"/>
            </c:ext>
          </c:extLst>
        </c:ser>
        <c:ser>
          <c:idx val="1"/>
          <c:order val="1"/>
          <c:tx>
            <c:strRef>
              <c:f>'2 - GR3 0-31,5 091213'!$X$27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'2 - GR3 0-31,5 091213'!$C$24:$Q$24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'2 - GR3 0-31,5 091213'!$C$29:$Q$29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FA-49DF-867B-5DB08CE19E0A}"/>
            </c:ext>
          </c:extLst>
        </c:ser>
        <c:ser>
          <c:idx val="2"/>
          <c:order val="2"/>
          <c:tx>
            <c:strRef>
              <c:f>'2 - GR3 0-31,5 091213'!$A$27:$B$27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'2 - GR3 0-31,5 091213'!$C$24:$Q$24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'2 - GR3 0-31,5 091213'!$C$27:$Q$27</c:f>
              <c:numCache>
                <c:formatCode>General</c:formatCode>
                <c:ptCount val="15"/>
                <c:pt idx="0">
                  <c:v>8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FA-49DF-867B-5DB08CE19E0A}"/>
            </c:ext>
          </c:extLst>
        </c:ser>
        <c:ser>
          <c:idx val="3"/>
          <c:order val="3"/>
          <c:tx>
            <c:strRef>
              <c:f>'2 - GR3 0-31,5 091213'!$A$30:$B$30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'2 - GR3 0-31,5 091213'!$C$24:$Q$24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'2 - GR3 0-31,5 091213'!$C$30:$Q$30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FA-49DF-867B-5DB08CE19E0A}"/>
            </c:ext>
          </c:extLst>
        </c:ser>
        <c:ser>
          <c:idx val="4"/>
          <c:order val="4"/>
          <c:tx>
            <c:strRef>
              <c:f>'2 - GR3 0-31,5 091213'!$A$39:$B$39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'2 - GR3 0-31,5 091213'!$C$36:$Q$36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'2 - GR3 0-31,5 091213'!$C$39:$Q$39</c:f>
              <c:numCache>
                <c:formatCode>0.0</c:formatCode>
                <c:ptCount val="15"/>
                <c:pt idx="0">
                  <c:v>6.1374999999999993</c:v>
                </c:pt>
                <c:pt idx="1">
                  <c:v>6.4874999999999989</c:v>
                </c:pt>
                <c:pt idx="2">
                  <c:v>9.46875</c:v>
                </c:pt>
                <c:pt idx="3">
                  <c:v>18.274999999999999</c:v>
                </c:pt>
                <c:pt idx="4">
                  <c:v>23.250000000000004</c:v>
                </c:pt>
                <c:pt idx="5">
                  <c:v>29.074999999999996</c:v>
                </c:pt>
                <c:pt idx="6">
                  <c:v>37.306250000000006</c:v>
                </c:pt>
                <c:pt idx="7">
                  <c:v>50.943750000000001</c:v>
                </c:pt>
                <c:pt idx="8">
                  <c:v>72.274999999999991</c:v>
                </c:pt>
                <c:pt idx="9">
                  <c:v>79.40625</c:v>
                </c:pt>
                <c:pt idx="10">
                  <c:v>97.268749999999997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FA-49DF-867B-5DB08CE19E0A}"/>
            </c:ext>
          </c:extLst>
        </c:ser>
        <c:ser>
          <c:idx val="5"/>
          <c:order val="5"/>
          <c:tx>
            <c:strRef>
              <c:f>'2 - GR3 0-31,5 091213'!$X$38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'2 - GR3 0-31,5 091213'!$C$36:$Q$36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'2 - GR3 0-31,5 091213'!$C$38:$Q$38</c:f>
              <c:numCache>
                <c:formatCode>0</c:formatCode>
                <c:ptCount val="15"/>
                <c:pt idx="0" formatCode="0.0">
                  <c:v>7.1792083325000391</c:v>
                </c:pt>
                <c:pt idx="1">
                  <c:v>7.6239005675817069</c:v>
                </c:pt>
                <c:pt idx="2">
                  <c:v>10.893763706074436</c:v>
                </c:pt>
                <c:pt idx="3">
                  <c:v>21.172736185369562</c:v>
                </c:pt>
                <c:pt idx="4">
                  <c:v>26.836142309873718</c:v>
                </c:pt>
                <c:pt idx="5">
                  <c:v>33.52904778450646</c:v>
                </c:pt>
                <c:pt idx="6">
                  <c:v>42.779759833354888</c:v>
                </c:pt>
                <c:pt idx="7">
                  <c:v>56.973186255778813</c:v>
                </c:pt>
                <c:pt idx="8">
                  <c:v>77.486265841104881</c:v>
                </c:pt>
                <c:pt idx="9">
                  <c:v>83.617215039334809</c:v>
                </c:pt>
                <c:pt idx="10">
                  <c:v>100.75793530068266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BFA-49DF-867B-5DB08CE19E0A}"/>
            </c:ext>
          </c:extLst>
        </c:ser>
        <c:ser>
          <c:idx val="6"/>
          <c:order val="6"/>
          <c:tx>
            <c:strRef>
              <c:f>'2 - GR3 0-31,5 091213'!$X$38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'2 - GR3 0-31,5 091213'!$C$36:$Q$36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'2 - GR3 0-31,5 091213'!$C$40:$Q$40</c:f>
              <c:numCache>
                <c:formatCode>0</c:formatCode>
                <c:ptCount val="15"/>
                <c:pt idx="0" formatCode="0.0">
                  <c:v>5.0957916674999595</c:v>
                </c:pt>
                <c:pt idx="1">
                  <c:v>5.351099432418291</c:v>
                </c:pt>
                <c:pt idx="2">
                  <c:v>8.0437362939255639</c:v>
                </c:pt>
                <c:pt idx="3">
                  <c:v>15.377263814630435</c:v>
                </c:pt>
                <c:pt idx="4">
                  <c:v>19.663857690126289</c:v>
                </c:pt>
                <c:pt idx="5">
                  <c:v>24.620952215493531</c:v>
                </c:pt>
                <c:pt idx="6">
                  <c:v>31.832740166645124</c:v>
                </c:pt>
                <c:pt idx="7">
                  <c:v>44.914313744221189</c:v>
                </c:pt>
                <c:pt idx="8">
                  <c:v>67.063734158895102</c:v>
                </c:pt>
                <c:pt idx="9">
                  <c:v>75.195284960665191</c:v>
                </c:pt>
                <c:pt idx="10">
                  <c:v>93.779564699317334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BFA-49DF-867B-5DB08CE19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45552"/>
        <c:axId val="1"/>
      </c:scatterChart>
      <c:valAx>
        <c:axId val="95784555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4555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227279384585343"/>
          <c:y val="0.68960465879265098"/>
          <c:w val="0.22321323541377525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'1 - GR3 0-31,5 031213'!$X$27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'1 - GR3 0-31,5 031213'!$C$24:$Q$24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'1 - GR3 0-31,5 031213'!$C$28:$Q$28</c:f>
              <c:numCache>
                <c:formatCode>General</c:formatCode>
                <c:ptCount val="15"/>
                <c:pt idx="0">
                  <c:v>7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E5-43D6-ABA3-6EECD245AA10}"/>
            </c:ext>
          </c:extLst>
        </c:ser>
        <c:ser>
          <c:idx val="1"/>
          <c:order val="1"/>
          <c:tx>
            <c:strRef>
              <c:f>'1 - GR3 0-31,5 031213'!$X$27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'1 - GR3 0-31,5 031213'!$C$24:$Q$24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'1 - GR3 0-31,5 031213'!$C$29:$Q$29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E5-43D6-ABA3-6EECD245AA10}"/>
            </c:ext>
          </c:extLst>
        </c:ser>
        <c:ser>
          <c:idx val="2"/>
          <c:order val="2"/>
          <c:tx>
            <c:strRef>
              <c:f>'1 - GR3 0-31,5 031213'!$A$27:$B$27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'1 - GR3 0-31,5 031213'!$C$24:$Q$24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'1 - GR3 0-31,5 031213'!$C$27:$Q$27</c:f>
              <c:numCache>
                <c:formatCode>General</c:formatCode>
                <c:ptCount val="15"/>
                <c:pt idx="0">
                  <c:v>8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E5-43D6-ABA3-6EECD245AA10}"/>
            </c:ext>
          </c:extLst>
        </c:ser>
        <c:ser>
          <c:idx val="3"/>
          <c:order val="3"/>
          <c:tx>
            <c:strRef>
              <c:f>'1 - GR3 0-31,5 031213'!$A$30:$B$30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'1 - GR3 0-31,5 031213'!$C$24:$Q$24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'1 - GR3 0-31,5 031213'!$C$30:$Q$30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E5-43D6-ABA3-6EECD245AA10}"/>
            </c:ext>
          </c:extLst>
        </c:ser>
        <c:ser>
          <c:idx val="4"/>
          <c:order val="4"/>
          <c:tx>
            <c:strRef>
              <c:f>'1 - GR3 0-31,5 031213'!$A$39:$B$39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'1 - GR3 0-31,5 031213'!$C$36:$Q$36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'1 - GR3 0-31,5 031213'!$C$39:$Q$39</c:f>
              <c:numCache>
                <c:formatCode>0.0</c:formatCode>
                <c:ptCount val="15"/>
                <c:pt idx="0">
                  <c:v>6.1357142857142852</c:v>
                </c:pt>
                <c:pt idx="1">
                  <c:v>6.4857142857142849</c:v>
                </c:pt>
                <c:pt idx="2">
                  <c:v>9.4571428571428573</c:v>
                </c:pt>
                <c:pt idx="3">
                  <c:v>18.25714285714286</c:v>
                </c:pt>
                <c:pt idx="4">
                  <c:v>23.278571428571432</c:v>
                </c:pt>
                <c:pt idx="5">
                  <c:v>29.171428571428571</c:v>
                </c:pt>
                <c:pt idx="6">
                  <c:v>37.542857142857144</c:v>
                </c:pt>
                <c:pt idx="7">
                  <c:v>51.378571428571426</c:v>
                </c:pt>
                <c:pt idx="8">
                  <c:v>72.949999999999989</c:v>
                </c:pt>
                <c:pt idx="9">
                  <c:v>79.76428571428572</c:v>
                </c:pt>
                <c:pt idx="10">
                  <c:v>97.192857142857136</c:v>
                </c:pt>
                <c:pt idx="11" formatCode="General">
                  <c:v>100</c:v>
                </c:pt>
                <c:pt idx="12" formatCode="General">
                  <c:v>100</c:v>
                </c:pt>
                <c:pt idx="13" formatCode="General">
                  <c:v>100</c:v>
                </c:pt>
                <c:pt idx="14" formatCode="General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E5-43D6-ABA3-6EECD245AA10}"/>
            </c:ext>
          </c:extLst>
        </c:ser>
        <c:ser>
          <c:idx val="5"/>
          <c:order val="5"/>
          <c:tx>
            <c:strRef>
              <c:f>'1 - GR3 0-31,5 031213'!$X$38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'1 - GR3 0-31,5 031213'!$C$36:$Q$36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'1 - GR3 0-31,5 031213'!$C$38:$Q$38</c:f>
              <c:numCache>
                <c:formatCode>0</c:formatCode>
                <c:ptCount val="15"/>
                <c:pt idx="0" formatCode="0.0">
                  <c:v>7.2414327508652629</c:v>
                </c:pt>
                <c:pt idx="1">
                  <c:v>7.6905294874484307</c:v>
                </c:pt>
                <c:pt idx="2">
                  <c:v>10.985492178584673</c:v>
                </c:pt>
                <c:pt idx="3">
                  <c:v>21.359450576698272</c:v>
                </c:pt>
                <c:pt idx="4">
                  <c:v>27.101006016804224</c:v>
                </c:pt>
                <c:pt idx="5">
                  <c:v>33.885724691963212</c:v>
                </c:pt>
                <c:pt idx="6">
                  <c:v>43.270387295405534</c:v>
                </c:pt>
                <c:pt idx="7">
                  <c:v>57.600079286596888</c:v>
                </c:pt>
                <c:pt idx="8">
                  <c:v>77.948497370364251</c:v>
                </c:pt>
                <c:pt idx="9">
                  <c:v>83.852439079750425</c:v>
                </c:pt>
                <c:pt idx="10">
                  <c:v>100.93016395729916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E5-43D6-ABA3-6EECD245AA10}"/>
            </c:ext>
          </c:extLst>
        </c:ser>
        <c:ser>
          <c:idx val="6"/>
          <c:order val="6"/>
          <c:tx>
            <c:strRef>
              <c:f>'1 - GR3 0-31,5 031213'!$X$38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'1 - GR3 0-31,5 031213'!$C$36:$Q$36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0.08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'1 - GR3 0-31,5 031213'!$C$40:$Q$40</c:f>
              <c:numCache>
                <c:formatCode>0</c:formatCode>
                <c:ptCount val="15"/>
                <c:pt idx="0" formatCode="0.0">
                  <c:v>5.0299958205633075</c:v>
                </c:pt>
                <c:pt idx="1">
                  <c:v>5.2808990839801391</c:v>
                </c:pt>
                <c:pt idx="2">
                  <c:v>7.9287935357010415</c:v>
                </c:pt>
                <c:pt idx="3">
                  <c:v>15.154835137587447</c:v>
                </c:pt>
                <c:pt idx="4">
                  <c:v>19.45613684033864</c:v>
                </c:pt>
                <c:pt idx="5">
                  <c:v>24.45713245089393</c:v>
                </c:pt>
                <c:pt idx="6">
                  <c:v>31.815326990308755</c:v>
                </c:pt>
                <c:pt idx="7">
                  <c:v>45.157063570545965</c:v>
                </c:pt>
                <c:pt idx="8">
                  <c:v>67.951502629635726</c:v>
                </c:pt>
                <c:pt idx="9">
                  <c:v>75.676132348821014</c:v>
                </c:pt>
                <c:pt idx="10">
                  <c:v>93.455550328415114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8E5-43D6-ABA3-6EECD245A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16688"/>
        <c:axId val="1"/>
      </c:scatterChart>
      <c:valAx>
        <c:axId val="95781668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5781668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227279384585343"/>
          <c:y val="0.68960465879265098"/>
          <c:w val="0.22321323541377525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'GR1 131113'!$A$39:$B$39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'GR1 131113'!$C$36:$Q$36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'GR1 131113'!$C$39:$Q$39</c:f>
              <c:numCache>
                <c:formatCode>0.0</c:formatCode>
                <c:ptCount val="15"/>
                <c:pt idx="0">
                  <c:v>4.453846153846154</c:v>
                </c:pt>
                <c:pt idx="1">
                  <c:v>6.4884615384615376</c:v>
                </c:pt>
                <c:pt idx="2">
                  <c:v>11.588461538461539</c:v>
                </c:pt>
                <c:pt idx="3">
                  <c:v>14.507692307692308</c:v>
                </c:pt>
                <c:pt idx="4">
                  <c:v>18.030769230769231</c:v>
                </c:pt>
                <c:pt idx="5">
                  <c:v>25.473076923076921</c:v>
                </c:pt>
                <c:pt idx="6">
                  <c:v>35.488461538461536</c:v>
                </c:pt>
                <c:pt idx="7">
                  <c:v>51.330769230769228</c:v>
                </c:pt>
                <c:pt idx="8">
                  <c:v>66.123076923076923</c:v>
                </c:pt>
                <c:pt idx="9">
                  <c:v>76.288461538461533</c:v>
                </c:pt>
                <c:pt idx="10">
                  <c:v>84.880384615384628</c:v>
                </c:pt>
                <c:pt idx="11">
                  <c:v>91.819230769230771</c:v>
                </c:pt>
                <c:pt idx="12">
                  <c:v>96.819230769230757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A7-4B50-A812-04E8D5381A2E}"/>
            </c:ext>
          </c:extLst>
        </c:ser>
        <c:ser>
          <c:idx val="5"/>
          <c:order val="1"/>
          <c:tx>
            <c:strRef>
              <c:f>'GR1 131113'!$X$38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'GR1 131113'!$C$36:$Q$36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'GR1 131113'!$C$38:$Q$38</c:f>
              <c:numCache>
                <c:formatCode>0</c:formatCode>
                <c:ptCount val="15"/>
                <c:pt idx="0" formatCode="0.0">
                  <c:v>6.0887126503951743</c:v>
                </c:pt>
                <c:pt idx="1">
                  <c:v>8.8177122020540573</c:v>
                </c:pt>
                <c:pt idx="2">
                  <c:v>15.871031871082614</c:v>
                </c:pt>
                <c:pt idx="3">
                  <c:v>19.924670602475647</c:v>
                </c:pt>
                <c:pt idx="4">
                  <c:v>24.544386623467499</c:v>
                </c:pt>
                <c:pt idx="5">
                  <c:v>34.123406229836561</c:v>
                </c:pt>
                <c:pt idx="6">
                  <c:v>45.415276669904529</c:v>
                </c:pt>
                <c:pt idx="7">
                  <c:v>61.144074562738808</c:v>
                </c:pt>
                <c:pt idx="8">
                  <c:v>76.060714198374484</c:v>
                </c:pt>
                <c:pt idx="9">
                  <c:v>85.396447520765534</c:v>
                </c:pt>
                <c:pt idx="10">
                  <c:v>93.4132259363993</c:v>
                </c:pt>
                <c:pt idx="11">
                  <c:v>98.868700539253297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A7-4B50-A812-04E8D5381A2E}"/>
            </c:ext>
          </c:extLst>
        </c:ser>
        <c:ser>
          <c:idx val="6"/>
          <c:order val="2"/>
          <c:tx>
            <c:strRef>
              <c:f>'GR1 131113'!$X$39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'GR1 131113'!$C$36:$Q$36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'GR1 131113'!$C$40:$Q$40</c:f>
              <c:numCache>
                <c:formatCode>0.0</c:formatCode>
                <c:ptCount val="15"/>
                <c:pt idx="0">
                  <c:v>2.8189796572971337</c:v>
                </c:pt>
                <c:pt idx="1">
                  <c:v>4.159210874869018</c:v>
                </c:pt>
                <c:pt idx="2">
                  <c:v>7.3058912058404628</c:v>
                </c:pt>
                <c:pt idx="3">
                  <c:v>9.0907140129089683</c:v>
                </c:pt>
                <c:pt idx="4">
                  <c:v>11.517151838070962</c:v>
                </c:pt>
                <c:pt idx="5">
                  <c:v>16.82274761631728</c:v>
                </c:pt>
                <c:pt idx="6">
                  <c:v>25.561646407018543</c:v>
                </c:pt>
                <c:pt idx="7">
                  <c:v>41.517463898799647</c:v>
                </c:pt>
                <c:pt idx="8">
                  <c:v>56.185439647779361</c:v>
                </c:pt>
                <c:pt idx="9">
                  <c:v>67.180475556157532</c:v>
                </c:pt>
                <c:pt idx="10">
                  <c:v>76.347543294369956</c:v>
                </c:pt>
                <c:pt idx="11">
                  <c:v>84.769760999208245</c:v>
                </c:pt>
                <c:pt idx="12">
                  <c:v>92.987778820104737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A7-4B50-A812-04E8D5381A2E}"/>
            </c:ext>
          </c:extLst>
        </c:ser>
        <c:ser>
          <c:idx val="0"/>
          <c:order val="3"/>
          <c:tx>
            <c:strRef>
              <c:f>'GR1 131113'!$A$28:$B$28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'GR1 131113'!$C$24:$Q$24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'GR1 131113'!$C$28:$Q$28</c:f>
              <c:numCache>
                <c:formatCode>General</c:formatCode>
                <c:ptCount val="15"/>
                <c:pt idx="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A7-4B50-A812-04E8D538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52736"/>
        <c:axId val="1"/>
      </c:scatterChart>
      <c:valAx>
        <c:axId val="103805273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5273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8457952941887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'GR1 181013'!$A$39:$B$39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'GR1 181013'!$C$36:$Q$36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'GR1 181013'!$C$39:$Q$39</c:f>
              <c:numCache>
                <c:formatCode>0.0</c:formatCode>
                <c:ptCount val="15"/>
                <c:pt idx="0">
                  <c:v>4.7615384615384624</c:v>
                </c:pt>
                <c:pt idx="1">
                  <c:v>6.8615384615384629</c:v>
                </c:pt>
                <c:pt idx="2">
                  <c:v>12.523076923076921</c:v>
                </c:pt>
                <c:pt idx="3">
                  <c:v>15.76923076923077</c:v>
                </c:pt>
                <c:pt idx="4">
                  <c:v>19.646153846153847</c:v>
                </c:pt>
                <c:pt idx="5">
                  <c:v>27.853846153846156</c:v>
                </c:pt>
                <c:pt idx="6">
                  <c:v>37.815384615384616</c:v>
                </c:pt>
                <c:pt idx="7">
                  <c:v>53.446153846153841</c:v>
                </c:pt>
                <c:pt idx="8">
                  <c:v>67.676923076923089</c:v>
                </c:pt>
                <c:pt idx="9">
                  <c:v>78.707692307692298</c:v>
                </c:pt>
                <c:pt idx="10">
                  <c:v>87.737692307692313</c:v>
                </c:pt>
                <c:pt idx="11">
                  <c:v>94.523076923076914</c:v>
                </c:pt>
                <c:pt idx="12">
                  <c:v>98.215384615384636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50-421B-8E9C-B26240CACDF3}"/>
            </c:ext>
          </c:extLst>
        </c:ser>
        <c:ser>
          <c:idx val="5"/>
          <c:order val="1"/>
          <c:tx>
            <c:strRef>
              <c:f>'GR1 181013'!$X$38</c:f>
              <c:strCache>
                <c:ptCount val="1"/>
                <c:pt idx="0">
                  <c:v>Fuseau de fabrication max.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'GR1 181013'!$C$36:$Q$36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'GR1 181013'!$C$38:$Q$38</c:f>
              <c:numCache>
                <c:formatCode>0</c:formatCode>
                <c:ptCount val="15"/>
                <c:pt idx="0" formatCode="0.0">
                  <c:v>6.6869296971725118</c:v>
                </c:pt>
                <c:pt idx="1">
                  <c:v>9.636303120073741</c:v>
                </c:pt>
                <c:pt idx="2">
                  <c:v>17.779064046446393</c:v>
                </c:pt>
                <c:pt idx="3">
                  <c:v>22.481002264340241</c:v>
                </c:pt>
                <c:pt idx="4">
                  <c:v>27.684573211765205</c:v>
                </c:pt>
                <c:pt idx="5">
                  <c:v>38.678876872698758</c:v>
                </c:pt>
                <c:pt idx="6">
                  <c:v>50.18773767340501</c:v>
                </c:pt>
                <c:pt idx="7">
                  <c:v>65.583992343902779</c:v>
                </c:pt>
                <c:pt idx="8">
                  <c:v>80.109151214886012</c:v>
                </c:pt>
                <c:pt idx="9">
                  <c:v>89.383851195126795</c:v>
                </c:pt>
                <c:pt idx="10">
                  <c:v>96.798091710574255</c:v>
                </c:pt>
                <c:pt idx="11">
                  <c:v>101.78871269298898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50-421B-8E9C-B26240CACDF3}"/>
            </c:ext>
          </c:extLst>
        </c:ser>
        <c:ser>
          <c:idx val="6"/>
          <c:order val="2"/>
          <c:tx>
            <c:strRef>
              <c:f>'GR1 181013'!$X$39</c:f>
              <c:strCache>
                <c:ptCount val="1"/>
                <c:pt idx="0">
                  <c:v>Fuseau de fabrication min.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'GR1 181013'!$C$36:$Q$36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'GR1 181013'!$C$40:$Q$40</c:f>
              <c:numCache>
                <c:formatCode>0.0</c:formatCode>
                <c:ptCount val="15"/>
                <c:pt idx="0">
                  <c:v>2.8361472259044129</c:v>
                </c:pt>
                <c:pt idx="1">
                  <c:v>4.0867738030031848</c:v>
                </c:pt>
                <c:pt idx="2">
                  <c:v>7.2670897997074473</c:v>
                </c:pt>
                <c:pt idx="3">
                  <c:v>9.0574592741212978</c:v>
                </c:pt>
                <c:pt idx="4">
                  <c:v>11.60773448054249</c:v>
                </c:pt>
                <c:pt idx="5">
                  <c:v>17.028815434993554</c:v>
                </c:pt>
                <c:pt idx="6">
                  <c:v>25.443031557364218</c:v>
                </c:pt>
                <c:pt idx="7">
                  <c:v>41.308315348404896</c:v>
                </c:pt>
                <c:pt idx="8">
                  <c:v>55.244694938960166</c:v>
                </c:pt>
                <c:pt idx="9">
                  <c:v>68.031533420257801</c:v>
                </c:pt>
                <c:pt idx="10">
                  <c:v>78.677292904810372</c:v>
                </c:pt>
                <c:pt idx="11">
                  <c:v>87.257441153164848</c:v>
                </c:pt>
                <c:pt idx="12">
                  <c:v>94.56359918097391</c:v>
                </c:pt>
                <c:pt idx="13" formatCode="0">
                  <c:v>100</c:v>
                </c:pt>
                <c:pt idx="14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50-421B-8E9C-B26240CACDF3}"/>
            </c:ext>
          </c:extLst>
        </c:ser>
        <c:ser>
          <c:idx val="0"/>
          <c:order val="3"/>
          <c:tx>
            <c:strRef>
              <c:f>'GR1 181013'!$A$28:$B$28</c:f>
              <c:strCache>
                <c:ptCount val="2"/>
                <c:pt idx="0">
                  <c:v>Vss</c:v>
                </c:pt>
              </c:strCache>
            </c:strRef>
          </c:tx>
          <c:spPr>
            <a:ln>
              <a:solidFill>
                <a:schemeClr val="tx1"/>
              </a:solidFill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marker>
          <c:xVal>
            <c:numRef>
              <c:f>'GR1 181013'!$C$24:$Q$24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'GR1 181013'!$C$28:$Q$28</c:f>
              <c:numCache>
                <c:formatCode>General</c:formatCode>
                <c:ptCount val="15"/>
                <c:pt idx="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50-421B-8E9C-B26240CAC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46504"/>
        <c:axId val="1"/>
      </c:scatterChart>
      <c:valAx>
        <c:axId val="1038046504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46504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238886990321953"/>
          <c:y val="0.36459454286964132"/>
          <c:w val="0.20549797860741281"/>
          <c:h val="0.247924321959755"/>
        </c:manualLayout>
      </c:layout>
      <c:overlay val="0"/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GTR B5'!$X$27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GTR B5'!$C$24:$Q$24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B5'!$C$28:$Q$28</c:f>
              <c:numCache>
                <c:formatCode>General</c:formatCode>
                <c:ptCount val="15"/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1F-40CE-A528-AE4AC957E21A}"/>
            </c:ext>
          </c:extLst>
        </c:ser>
        <c:ser>
          <c:idx val="1"/>
          <c:order val="1"/>
          <c:tx>
            <c:strRef>
              <c:f>'MODELE GTR B5'!$X$27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GTR B5'!$C$24:$Q$24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B5'!$C$29:$Q$29</c:f>
              <c:numCache>
                <c:formatCode>General</c:formatCode>
                <c:ptCount val="15"/>
                <c:pt idx="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1F-40CE-A528-AE4AC957E21A}"/>
            </c:ext>
          </c:extLst>
        </c:ser>
        <c:ser>
          <c:idx val="2"/>
          <c:order val="2"/>
          <c:tx>
            <c:strRef>
              <c:f>'MODELE GTR B5'!$A$27:$B$27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GTR B5'!$C$24:$Q$24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B5'!$C$27:$Q$27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1F-40CE-A528-AE4AC957E21A}"/>
            </c:ext>
          </c:extLst>
        </c:ser>
        <c:ser>
          <c:idx val="3"/>
          <c:order val="3"/>
          <c:tx>
            <c:strRef>
              <c:f>'MODELE GTR B5'!$A$30:$B$30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GTR B5'!$C$24:$Q$24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B5'!$C$30:$Q$30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1F-40CE-A528-AE4AC957E21A}"/>
            </c:ext>
          </c:extLst>
        </c:ser>
        <c:ser>
          <c:idx val="4"/>
          <c:order val="4"/>
          <c:tx>
            <c:strRef>
              <c:f>'MODELE GTR B5'!$A$38:$B$38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GTR B5'!$C$36:$Q$36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B5'!$C$38:$Q$38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1F-40CE-A528-AE4AC957E21A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GTR B5'!$C$36:$Q$36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41F-40CE-A528-AE4AC957E21A}"/>
            </c:ext>
          </c:extLst>
        </c:ser>
        <c:ser>
          <c:idx val="6"/>
          <c:order val="6"/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GTR B5'!$C$36:$Q$36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C41F-40CE-A528-AE4AC957E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86192"/>
        <c:axId val="1"/>
      </c:scatterChart>
      <c:valAx>
        <c:axId val="103808619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8619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GTR A1'!$X$27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GTR A1'!$C$24:$Q$24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A1'!$C$28:$Q$28</c:f>
              <c:numCache>
                <c:formatCode>General</c:formatCode>
                <c:ptCount val="15"/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07-48DC-9353-8FA693EF2D07}"/>
            </c:ext>
          </c:extLst>
        </c:ser>
        <c:ser>
          <c:idx val="1"/>
          <c:order val="1"/>
          <c:tx>
            <c:strRef>
              <c:f>'MODELE GTR A1'!$X$27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GTR A1'!$C$24:$Q$24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A1'!$C$29:$Q$29</c:f>
              <c:numCache>
                <c:formatCode>General</c:formatCode>
                <c:ptCount val="15"/>
                <c:pt idx="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07-48DC-9353-8FA693EF2D07}"/>
            </c:ext>
          </c:extLst>
        </c:ser>
        <c:ser>
          <c:idx val="2"/>
          <c:order val="2"/>
          <c:tx>
            <c:strRef>
              <c:f>'MODELE GTR A1'!$A$27:$B$27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GTR A1'!$C$24:$Q$24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A1'!$C$27:$Q$27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07-48DC-9353-8FA693EF2D07}"/>
            </c:ext>
          </c:extLst>
        </c:ser>
        <c:ser>
          <c:idx val="3"/>
          <c:order val="3"/>
          <c:tx>
            <c:strRef>
              <c:f>'MODELE GTR A1'!$A$30:$B$30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GTR A1'!$C$24:$Q$24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A1'!$C$30:$Q$30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07-48DC-9353-8FA693EF2D07}"/>
            </c:ext>
          </c:extLst>
        </c:ser>
        <c:ser>
          <c:idx val="4"/>
          <c:order val="4"/>
          <c:tx>
            <c:strRef>
              <c:f>'MODELE GTR A1'!$A$38:$B$38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GTR A1'!$C$36:$Q$36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A1'!$C$38:$Q$38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07-48DC-9353-8FA693EF2D07}"/>
            </c:ext>
          </c:extLst>
        </c:ser>
        <c:ser>
          <c:idx val="5"/>
          <c:order val="5"/>
          <c:tx>
            <c:v>'MODELE GTR A1'!#REF!</c:v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GTR A1'!$C$36:$Q$36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A1'!#REF!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07-48DC-9353-8FA693EF2D07}"/>
            </c:ext>
          </c:extLst>
        </c:ser>
        <c:ser>
          <c:idx val="6"/>
          <c:order val="6"/>
          <c:tx>
            <c:v>'MODELE GTR A1'!#REF!</c:v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GTR A1'!$C$36:$Q$36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25</c:v>
                </c:pt>
                <c:pt idx="10">
                  <c:v>31.5</c:v>
                </c:pt>
                <c:pt idx="11">
                  <c:v>40</c:v>
                </c:pt>
                <c:pt idx="12" formatCode="0">
                  <c:v>50</c:v>
                </c:pt>
                <c:pt idx="13" formatCode="0">
                  <c:v>63</c:v>
                </c:pt>
                <c:pt idx="14">
                  <c:v>80</c:v>
                </c:pt>
              </c:numCache>
            </c:numRef>
          </c:xVal>
          <c:yVal>
            <c:numRef>
              <c:f>'MODELE GTR A1'!#REF!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07-48DC-9353-8FA693EF2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9464"/>
        <c:axId val="1"/>
      </c:scatterChart>
      <c:valAx>
        <c:axId val="1038069464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9464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GD0-SOL 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GD0-SOL 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GD0-SOL '!$C$28:$Q$28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68-4ADD-BC74-70A6654540B8}"/>
            </c:ext>
          </c:extLst>
        </c:ser>
        <c:ser>
          <c:idx val="1"/>
          <c:order val="1"/>
          <c:tx>
            <c:strRef>
              <c:f>'MODELE GD0-SOL 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GD0-SOL 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GD0-SOL 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68-4ADD-BC74-70A6654540B8}"/>
            </c:ext>
          </c:extLst>
        </c:ser>
        <c:ser>
          <c:idx val="2"/>
          <c:order val="2"/>
          <c:tx>
            <c:strRef>
              <c:f>'MODELE GD0-SOL 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GD0-SOL 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GD0-SOL 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68-4ADD-BC74-70A6654540B8}"/>
            </c:ext>
          </c:extLst>
        </c:ser>
        <c:ser>
          <c:idx val="3"/>
          <c:order val="3"/>
          <c:tx>
            <c:strRef>
              <c:f>'MODELE GD0-SOL 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GD0-SOL 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GD0-SOL 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68-4ADD-BC74-70A6654540B8}"/>
            </c:ext>
          </c:extLst>
        </c:ser>
        <c:ser>
          <c:idx val="4"/>
          <c:order val="4"/>
          <c:tx>
            <c:strRef>
              <c:f>'MODELE GD0-SOL 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GD0-SOL 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GD0-SOL '!$C$39:$Q$39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68-4ADD-BC74-70A6654540B8}"/>
            </c:ext>
          </c:extLst>
        </c:ser>
        <c:ser>
          <c:idx val="5"/>
          <c:order val="5"/>
          <c:tx>
            <c:strRef>
              <c:f>'MODELE GD0-SOL 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GD0-SOL 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GD0-SOL '!$C$38:$Q$38</c:f>
              <c:numCache>
                <c:formatCode>0</c:formatCode>
                <c:ptCount val="15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268-4ADD-BC74-70A6654540B8}"/>
            </c:ext>
          </c:extLst>
        </c:ser>
        <c:ser>
          <c:idx val="6"/>
          <c:order val="6"/>
          <c:tx>
            <c:strRef>
              <c:f>'MODELE GD0-SOL 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GD0-SOL 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GD0-SOL '!$C$40:$Q$40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268-4ADD-BC74-70A665454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49128"/>
        <c:axId val="1"/>
      </c:scatterChart>
      <c:valAx>
        <c:axId val="103804912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49128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GR0'!$X$27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GR0'!$C$24:$Q$24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GR0'!$C$28:$Q$28</c:f>
              <c:numCache>
                <c:formatCode>General</c:formatCode>
                <c:ptCount val="15"/>
                <c:pt idx="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30-4E25-B1A9-24E1F472BF74}"/>
            </c:ext>
          </c:extLst>
        </c:ser>
        <c:ser>
          <c:idx val="1"/>
          <c:order val="1"/>
          <c:tx>
            <c:strRef>
              <c:f>'MODELE GR0'!$X$27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GR0'!$C$24:$Q$24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GR0'!$C$29:$Q$29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0-4E25-B1A9-24E1F472BF74}"/>
            </c:ext>
          </c:extLst>
        </c:ser>
        <c:ser>
          <c:idx val="2"/>
          <c:order val="2"/>
          <c:tx>
            <c:strRef>
              <c:f>'MODELE GR0'!$A$27:$B$27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GR0'!$C$24:$Q$24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GR0'!$C$27:$Q$27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30-4E25-B1A9-24E1F472BF74}"/>
            </c:ext>
          </c:extLst>
        </c:ser>
        <c:ser>
          <c:idx val="3"/>
          <c:order val="3"/>
          <c:tx>
            <c:strRef>
              <c:f>'MODELE GR0'!$A$30:$B$30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GR0'!$C$24:$Q$24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GR0'!$C$30:$Q$30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30-4E25-B1A9-24E1F472BF74}"/>
            </c:ext>
          </c:extLst>
        </c:ser>
        <c:ser>
          <c:idx val="4"/>
          <c:order val="4"/>
          <c:tx>
            <c:strRef>
              <c:f>'MODELE GR0'!$A$39:$B$39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GR0'!$C$36:$Q$36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GR0'!$C$39:$Q$39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30-4E25-B1A9-24E1F472BF74}"/>
            </c:ext>
          </c:extLst>
        </c:ser>
        <c:ser>
          <c:idx val="5"/>
          <c:order val="5"/>
          <c:tx>
            <c:strRef>
              <c:f>'MODELE GR0'!$X$38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GR0'!$C$36:$Q$36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GR0'!$C$38:$Q$38</c:f>
              <c:numCache>
                <c:formatCode>0</c:formatCode>
                <c:ptCount val="15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30-4E25-B1A9-24E1F472BF74}"/>
            </c:ext>
          </c:extLst>
        </c:ser>
        <c:ser>
          <c:idx val="6"/>
          <c:order val="6"/>
          <c:tx>
            <c:strRef>
              <c:f>'MODELE GR0'!$X$38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GR0'!$C$36:$Q$36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GR0'!$C$40:$Q$40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30-4E25-B1A9-24E1F472B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55688"/>
        <c:axId val="1"/>
      </c:scatterChart>
      <c:valAx>
        <c:axId val="103805568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55688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GD1-SOL'!$X$27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GD1-SOL'!$C$24:$Q$24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GD1-SOL'!$C$28:$Q$28</c:f>
              <c:numCache>
                <c:formatCode>General</c:formatCode>
                <c:ptCount val="15"/>
                <c:pt idx="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08-42F3-AFDB-E06F7339C8BF}"/>
            </c:ext>
          </c:extLst>
        </c:ser>
        <c:ser>
          <c:idx val="1"/>
          <c:order val="1"/>
          <c:tx>
            <c:strRef>
              <c:f>'MODELE GD1-SOL'!$X$27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GD1-SOL'!$C$24:$Q$24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GD1-SOL'!$C$29:$Q$29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08-42F3-AFDB-E06F7339C8BF}"/>
            </c:ext>
          </c:extLst>
        </c:ser>
        <c:ser>
          <c:idx val="2"/>
          <c:order val="2"/>
          <c:tx>
            <c:strRef>
              <c:f>'MODELE GD1-SOL'!$A$27:$B$27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GD1-SOL'!$C$24:$Q$24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GD1-SOL'!$C$27:$Q$27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08-42F3-AFDB-E06F7339C8BF}"/>
            </c:ext>
          </c:extLst>
        </c:ser>
        <c:ser>
          <c:idx val="3"/>
          <c:order val="3"/>
          <c:tx>
            <c:strRef>
              <c:f>'MODELE GD1-SOL'!$A$30:$B$30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GD1-SOL'!$C$24:$Q$24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GD1-SOL'!$C$30:$Q$30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08-42F3-AFDB-E06F7339C8BF}"/>
            </c:ext>
          </c:extLst>
        </c:ser>
        <c:ser>
          <c:idx val="4"/>
          <c:order val="4"/>
          <c:tx>
            <c:strRef>
              <c:f>'MODELE GD1-SOL'!$A$39:$B$39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GD1-SOL'!$C$36:$Q$36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GD1-SOL'!$C$39:$Q$39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08-42F3-AFDB-E06F7339C8BF}"/>
            </c:ext>
          </c:extLst>
        </c:ser>
        <c:ser>
          <c:idx val="5"/>
          <c:order val="5"/>
          <c:tx>
            <c:strRef>
              <c:f>'MODELE GD1-SOL'!$X$38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GD1-SOL'!$C$36:$Q$36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GD1-SOL'!$C$38:$Q$38</c:f>
              <c:numCache>
                <c:formatCode>0</c:formatCode>
                <c:ptCount val="15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08-42F3-AFDB-E06F7339C8BF}"/>
            </c:ext>
          </c:extLst>
        </c:ser>
        <c:ser>
          <c:idx val="6"/>
          <c:order val="6"/>
          <c:tx>
            <c:strRef>
              <c:f>'MODELE GD1-SOL'!$X$38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GD1-SOL'!$C$36:$Q$36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GD1-SOL'!$C$40:$Q$40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408-42F3-AFDB-E06F7339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3232"/>
        <c:axId val="1"/>
      </c:scatterChart>
      <c:valAx>
        <c:axId val="103806323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3232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GR1'!$X$27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GR1'!$C$24:$Q$24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GR1'!$C$28:$Q$28</c:f>
              <c:numCache>
                <c:formatCode>General</c:formatCode>
                <c:ptCount val="15"/>
                <c:pt idx="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EF-4E53-BE39-89507E9C3D9F}"/>
            </c:ext>
          </c:extLst>
        </c:ser>
        <c:ser>
          <c:idx val="1"/>
          <c:order val="1"/>
          <c:tx>
            <c:strRef>
              <c:f>'MODELE GR1'!$X$27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GR1'!$C$24:$Q$24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GR1'!$C$29:$Q$29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EF-4E53-BE39-89507E9C3D9F}"/>
            </c:ext>
          </c:extLst>
        </c:ser>
        <c:ser>
          <c:idx val="2"/>
          <c:order val="2"/>
          <c:tx>
            <c:strRef>
              <c:f>'MODELE GR1'!$A$27:$B$27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GR1'!$C$27:$Q$27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EF-4E53-BE39-89507E9C3D9F}"/>
            </c:ext>
          </c:extLst>
        </c:ser>
        <c:ser>
          <c:idx val="3"/>
          <c:order val="3"/>
          <c:tx>
            <c:strRef>
              <c:f>'MODELE GR1'!$A$30:$B$30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GR1'!$C$24:$Q$24</c:f>
              <c:numCache>
                <c:formatCode>General</c:formatCode>
                <c:ptCount val="15"/>
                <c:pt idx="0">
                  <c:v>0.08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GR1'!$C$30:$Q$30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EF-4E53-BE39-89507E9C3D9F}"/>
            </c:ext>
          </c:extLst>
        </c:ser>
        <c:ser>
          <c:idx val="4"/>
          <c:order val="4"/>
          <c:tx>
            <c:strRef>
              <c:f>'MODELE GR1'!$A$39:$B$39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GR1'!$C$36:$Q$36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GR1'!$C$39:$Q$39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EF-4E53-BE39-89507E9C3D9F}"/>
            </c:ext>
          </c:extLst>
        </c:ser>
        <c:ser>
          <c:idx val="5"/>
          <c:order val="5"/>
          <c:tx>
            <c:strRef>
              <c:f>'MODELE GR1'!$X$38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GR1'!$C$36:$Q$36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GR1'!$C$38:$Q$38</c:f>
              <c:numCache>
                <c:formatCode>0</c:formatCode>
                <c:ptCount val="15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EF-4E53-BE39-89507E9C3D9F}"/>
            </c:ext>
          </c:extLst>
        </c:ser>
        <c:ser>
          <c:idx val="6"/>
          <c:order val="6"/>
          <c:tx>
            <c:strRef>
              <c:f>'MODELE GR1'!$X$38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GR1'!$C$36:$Q$36</c:f>
              <c:numCache>
                <c:formatCode>General</c:formatCode>
                <c:ptCount val="15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31.5</c:v>
                </c:pt>
                <c:pt idx="9">
                  <c:v>40</c:v>
                </c:pt>
                <c:pt idx="10">
                  <c:v>50</c:v>
                </c:pt>
                <c:pt idx="11" formatCode="0">
                  <c:v>63</c:v>
                </c:pt>
                <c:pt idx="12" formatCode="0">
                  <c:v>80</c:v>
                </c:pt>
                <c:pt idx="13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GR1'!$C$40:$Q$40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BEF-4E53-BE39-89507E9C3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5528"/>
        <c:axId val="1"/>
      </c:scatterChart>
      <c:valAx>
        <c:axId val="103806552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5528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GDNT1 0-63'!$Y$27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GDNT1 0-63'!$C$24:$Q$24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GDNT1 0-63'!$C$28:$Q$28</c:f>
              <c:numCache>
                <c:formatCode>General</c:formatCode>
                <c:ptCount val="15"/>
                <c:pt idx="0">
                  <c:v>12</c:v>
                </c:pt>
                <c:pt idx="10">
                  <c:v>85</c:v>
                </c:pt>
                <c:pt idx="11">
                  <c:v>99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1D-4753-99A2-2F2CEF1DDA08}"/>
            </c:ext>
          </c:extLst>
        </c:ser>
        <c:ser>
          <c:idx val="1"/>
          <c:order val="1"/>
          <c:tx>
            <c:strRef>
              <c:f>'MODELE GDNT1 0-63'!$Y$27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GDNT1 0-63'!$C$24:$Q$24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GDNT1 0-63'!$C$29:$Q$29</c:f>
              <c:numCache>
                <c:formatCode>General</c:formatCode>
                <c:ptCount val="15"/>
                <c:pt idx="0">
                  <c:v>2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1D-4753-99A2-2F2CEF1DDA08}"/>
            </c:ext>
          </c:extLst>
        </c:ser>
        <c:ser>
          <c:idx val="2"/>
          <c:order val="2"/>
          <c:tx>
            <c:strRef>
              <c:f>'MODELE GDNT1 0-63'!$A$27:$B$27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GDNT1 0-63'!$C$24:$Q$24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GDNT1 0-63'!$C$27:$Q$27</c:f>
              <c:numCache>
                <c:formatCode>General</c:formatCode>
                <c:ptCount val="15"/>
                <c:pt idx="0">
                  <c:v>14</c:v>
                </c:pt>
                <c:pt idx="10">
                  <c:v>88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1D-4753-99A2-2F2CEF1DDA08}"/>
            </c:ext>
          </c:extLst>
        </c:ser>
        <c:ser>
          <c:idx val="3"/>
          <c:order val="3"/>
          <c:tx>
            <c:strRef>
              <c:f>'MODELE GDNT1 0-63'!$A$30:$B$30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GDNT1 0-63'!$C$24:$Q$24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GDNT1 0-63'!$C$30:$Q$30</c:f>
              <c:numCache>
                <c:formatCode>General</c:formatCode>
                <c:ptCount val="15"/>
                <c:pt idx="0">
                  <c:v>0</c:v>
                </c:pt>
                <c:pt idx="10">
                  <c:v>52</c:v>
                </c:pt>
                <c:pt idx="11">
                  <c:v>78</c:v>
                </c:pt>
                <c:pt idx="12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1D-4753-99A2-2F2CEF1DDA08}"/>
            </c:ext>
          </c:extLst>
        </c:ser>
        <c:ser>
          <c:idx val="4"/>
          <c:order val="4"/>
          <c:tx>
            <c:strRef>
              <c:f>'MODELE GDNT1 0-63'!$A$39:$B$39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GDNT1 0-63'!$C$36:$Q$36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GDNT1 0-63'!$C$39:$Q$39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1D-4753-99A2-2F2CEF1DDA08}"/>
            </c:ext>
          </c:extLst>
        </c:ser>
        <c:ser>
          <c:idx val="5"/>
          <c:order val="5"/>
          <c:tx>
            <c:strRef>
              <c:f>'MODELE GDNT1 0-63'!$Y$38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GDNT1 0-63'!$C$36:$Q$36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GDNT1 0-63'!$C$38:$Q$38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1D-4753-99A2-2F2CEF1DDA08}"/>
            </c:ext>
          </c:extLst>
        </c:ser>
        <c:ser>
          <c:idx val="6"/>
          <c:order val="6"/>
          <c:tx>
            <c:strRef>
              <c:f>'MODELE GDNT1 0-63'!$Y$38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GDNT1 0-63'!$C$36:$Q$36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GDNT1 0-63'!$C$40:$Q$40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1D-4753-99A2-2F2CEF1DD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4872"/>
        <c:axId val="1"/>
      </c:scatterChart>
      <c:valAx>
        <c:axId val="103806487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487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GR2 0-63'!$X$27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GR2 0-63'!$C$24:$Q$24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GR2 0-63'!$C$28:$Q$28</c:f>
              <c:numCache>
                <c:formatCode>General</c:formatCode>
                <c:ptCount val="15"/>
                <c:pt idx="0">
                  <c:v>7</c:v>
                </c:pt>
                <c:pt idx="10">
                  <c:v>85</c:v>
                </c:pt>
                <c:pt idx="11">
                  <c:v>99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B0-4F10-BE76-C30C9E67CB93}"/>
            </c:ext>
          </c:extLst>
        </c:ser>
        <c:ser>
          <c:idx val="1"/>
          <c:order val="1"/>
          <c:tx>
            <c:strRef>
              <c:f>'MODELE GR2 0-63'!$X$27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GR2 0-63'!$C$24:$Q$24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GR2 0-63'!$C$29:$Q$29</c:f>
              <c:numCache>
                <c:formatCode>General</c:formatCode>
                <c:ptCount val="15"/>
                <c:pt idx="0">
                  <c:v>2</c:v>
                </c:pt>
                <c:pt idx="10">
                  <c:v>55</c:v>
                </c:pt>
                <c:pt idx="11">
                  <c:v>80</c:v>
                </c:pt>
                <c:pt idx="12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B0-4F10-BE76-C30C9E67CB93}"/>
            </c:ext>
          </c:extLst>
        </c:ser>
        <c:ser>
          <c:idx val="2"/>
          <c:order val="2"/>
          <c:tx>
            <c:strRef>
              <c:f>'MODELE GR2 0-63'!$A$27:$B$27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GR2 0-63'!$C$24:$Q$24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GR2 0-63'!$C$27:$Q$27</c:f>
              <c:numCache>
                <c:formatCode>General</c:formatCode>
                <c:ptCount val="15"/>
                <c:pt idx="0">
                  <c:v>9</c:v>
                </c:pt>
                <c:pt idx="10">
                  <c:v>88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B0-4F10-BE76-C30C9E67CB93}"/>
            </c:ext>
          </c:extLst>
        </c:ser>
        <c:ser>
          <c:idx val="3"/>
          <c:order val="3"/>
          <c:tx>
            <c:strRef>
              <c:f>'MODELE GR2 0-63'!$A$30:$B$30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GR2 0-63'!$C$24:$Q$24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GR2 0-63'!$C$30:$Q$30</c:f>
              <c:numCache>
                <c:formatCode>General</c:formatCode>
                <c:ptCount val="15"/>
                <c:pt idx="0">
                  <c:v>0</c:v>
                </c:pt>
                <c:pt idx="10">
                  <c:v>52</c:v>
                </c:pt>
                <c:pt idx="11">
                  <c:v>78</c:v>
                </c:pt>
                <c:pt idx="12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B0-4F10-BE76-C30C9E67CB93}"/>
            </c:ext>
          </c:extLst>
        </c:ser>
        <c:ser>
          <c:idx val="4"/>
          <c:order val="4"/>
          <c:tx>
            <c:strRef>
              <c:f>'MODELE GR2 0-63'!$A$39:$B$39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GR2 0-63'!$C$36:$Q$36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GR2 0-63'!$C$39:$Q$39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B0-4F10-BE76-C30C9E67CB93}"/>
            </c:ext>
          </c:extLst>
        </c:ser>
        <c:ser>
          <c:idx val="5"/>
          <c:order val="5"/>
          <c:tx>
            <c:strRef>
              <c:f>'MODELE GR2 0-63'!$X$38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GR2 0-63'!$C$36:$Q$36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GR2 0-63'!$C$38:$Q$38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B0-4F10-BE76-C30C9E67CB93}"/>
            </c:ext>
          </c:extLst>
        </c:ser>
        <c:ser>
          <c:idx val="6"/>
          <c:order val="6"/>
          <c:tx>
            <c:strRef>
              <c:f>'MODELE GR2 0-63'!$X$38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GR2 0-63'!$C$36:$Q$36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63</c:v>
                </c:pt>
                <c:pt idx="12" formatCode="0">
                  <c:v>90</c:v>
                </c:pt>
                <c:pt idx="13" formatCode="0">
                  <c:v>100</c:v>
                </c:pt>
                <c:pt idx="14">
                  <c:v>125</c:v>
                </c:pt>
              </c:numCache>
            </c:numRef>
          </c:xVal>
          <c:yVal>
            <c:numRef>
              <c:f>'MODELE GR2 0-63'!$C$40:$Q$40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9B0-4F10-BE76-C30C9E67C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75368"/>
        <c:axId val="1"/>
      </c:scatterChart>
      <c:valAx>
        <c:axId val="1038075368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75368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227279384585343"/>
          <c:y val="0.68960465879265098"/>
          <c:w val="0.22321323541377525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GDNT2 0-31,5'!$Y$27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GDNT2 0-31,5'!$C$24:$Q$24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GDNT2 0-31,5'!$C$28:$Q$28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61-4A52-9882-A2B9FC294485}"/>
            </c:ext>
          </c:extLst>
        </c:ser>
        <c:ser>
          <c:idx val="1"/>
          <c:order val="1"/>
          <c:tx>
            <c:strRef>
              <c:f>'MODELE GDNT2 0-31,5'!$Y$27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GDNT2 0-31,5'!$C$24:$Q$24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GDNT2 0-31,5'!$C$29:$Q$29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61-4A52-9882-A2B9FC294485}"/>
            </c:ext>
          </c:extLst>
        </c:ser>
        <c:ser>
          <c:idx val="2"/>
          <c:order val="2"/>
          <c:tx>
            <c:strRef>
              <c:f>'MODELE GDNT2 0-31,5'!$A$27:$B$27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GDNT2 0-31,5'!$C$24:$Q$24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GDNT2 0-31,5'!$C$27:$Q$27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61-4A52-9882-A2B9FC294485}"/>
            </c:ext>
          </c:extLst>
        </c:ser>
        <c:ser>
          <c:idx val="3"/>
          <c:order val="3"/>
          <c:tx>
            <c:strRef>
              <c:f>'MODELE GDNT2 0-31,5'!$A$30:$B$30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GDNT2 0-31,5'!$C$24:$Q$24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GDNT2 0-31,5'!$C$30:$Q$30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61-4A52-9882-A2B9FC294485}"/>
            </c:ext>
          </c:extLst>
        </c:ser>
        <c:ser>
          <c:idx val="4"/>
          <c:order val="4"/>
          <c:tx>
            <c:strRef>
              <c:f>'MODELE GDNT2 0-31,5'!$A$39:$B$39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GDNT2 0-31,5'!$C$36:$Q$36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GDNT2 0-31,5'!$C$39:$Q$39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61-4A52-9882-A2B9FC294485}"/>
            </c:ext>
          </c:extLst>
        </c:ser>
        <c:ser>
          <c:idx val="5"/>
          <c:order val="5"/>
          <c:tx>
            <c:strRef>
              <c:f>'MODELE GDNT2 0-31,5'!$Y$38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GDNT2 0-31,5'!$C$36:$Q$36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GDNT2 0-31,5'!$C$38:$Q$38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61-4A52-9882-A2B9FC294485}"/>
            </c:ext>
          </c:extLst>
        </c:ser>
        <c:ser>
          <c:idx val="6"/>
          <c:order val="6"/>
          <c:tx>
            <c:strRef>
              <c:f>'MODELE GDNT2 0-31,5'!$Y$38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GDNT2 0-31,5'!$C$36:$Q$36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GDNT2 0-31,5'!$C$40:$Q$40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61-4A52-9882-A2B9FC294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58640"/>
        <c:axId val="1"/>
      </c:scatterChart>
      <c:valAx>
        <c:axId val="103805864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5864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GR3 0-31,5'!$X$27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GR3 0-31,5'!$C$24:$Q$24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GR3 0-31,5'!$C$28:$Q$28</c:f>
              <c:numCache>
                <c:formatCode>General</c:formatCode>
                <c:ptCount val="15"/>
                <c:pt idx="0">
                  <c:v>7</c:v>
                </c:pt>
                <c:pt idx="8">
                  <c:v>85</c:v>
                </c:pt>
                <c:pt idx="10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8E-474F-ACAA-8119E6121FA7}"/>
            </c:ext>
          </c:extLst>
        </c:ser>
        <c:ser>
          <c:idx val="1"/>
          <c:order val="1"/>
          <c:tx>
            <c:strRef>
              <c:f>'MODELE GR3 0-31,5'!$X$27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GR3 0-31,5'!$C$24:$Q$24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GR3 0-31,5'!$C$29:$Q$29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10">
                  <c:v>85</c:v>
                </c:pt>
                <c:pt idx="11">
                  <c:v>98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8E-474F-ACAA-8119E6121FA7}"/>
            </c:ext>
          </c:extLst>
        </c:ser>
        <c:ser>
          <c:idx val="2"/>
          <c:order val="2"/>
          <c:tx>
            <c:strRef>
              <c:f>'MODELE GR3 0-31,5'!$A$27:$B$27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GR3 0-31,5'!$C$24:$Q$24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GR3 0-31,5'!$C$27:$Q$27</c:f>
              <c:numCache>
                <c:formatCode>General</c:formatCode>
                <c:ptCount val="15"/>
                <c:pt idx="0">
                  <c:v>8</c:v>
                </c:pt>
                <c:pt idx="8">
                  <c:v>88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8E-474F-ACAA-8119E6121FA7}"/>
            </c:ext>
          </c:extLst>
        </c:ser>
        <c:ser>
          <c:idx val="3"/>
          <c:order val="3"/>
          <c:tx>
            <c:strRef>
              <c:f>'MODELE GR3 0-31,5'!$A$30:$B$30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GR3 0-31,5'!$C$24:$Q$24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GR3 0-31,5'!$C$30:$Q$30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10">
                  <c:v>83</c:v>
                </c:pt>
                <c:pt idx="11">
                  <c:v>97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8E-474F-ACAA-8119E6121FA7}"/>
            </c:ext>
          </c:extLst>
        </c:ser>
        <c:ser>
          <c:idx val="4"/>
          <c:order val="4"/>
          <c:tx>
            <c:strRef>
              <c:f>'MODELE GR3 0-31,5'!$A$39:$B$39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GR3 0-31,5'!$C$36:$Q$36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GR3 0-31,5'!$C$39:$Q$39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8E-474F-ACAA-8119E6121FA7}"/>
            </c:ext>
          </c:extLst>
        </c:ser>
        <c:ser>
          <c:idx val="5"/>
          <c:order val="5"/>
          <c:tx>
            <c:strRef>
              <c:f>'MODELE GR3 0-31,5'!$X$38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GR3 0-31,5'!$C$36:$Q$36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GR3 0-31,5'!$C$38:$Q$38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8E-474F-ACAA-8119E6121FA7}"/>
            </c:ext>
          </c:extLst>
        </c:ser>
        <c:ser>
          <c:idx val="6"/>
          <c:order val="6"/>
          <c:tx>
            <c:strRef>
              <c:f>'MODELE GR3 0-31,5'!$X$38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GR3 0-31,5'!$C$36:$Q$36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31.5</c:v>
                </c:pt>
                <c:pt idx="11">
                  <c:v>45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GR3 0-31,5'!$C$40:$Q$40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8E-474F-ACAA-8119E6121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9792"/>
        <c:axId val="1"/>
      </c:scatterChart>
      <c:valAx>
        <c:axId val="1038069792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9792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227279384585343"/>
          <c:y val="0.68960465879265098"/>
          <c:w val="0.22321323541377525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GDNT3 0-20'!$Y$27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GDNT3 0-20'!$C$24:$Q$24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28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GDNT3 0-20'!$C$28:$Q$28</c:f>
              <c:numCache>
                <c:formatCode>General</c:formatCode>
                <c:ptCount val="15"/>
                <c:pt idx="0">
                  <c:v>12</c:v>
                </c:pt>
                <c:pt idx="8">
                  <c:v>85</c:v>
                </c:pt>
                <c:pt idx="9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31-43A0-8DE9-EAAB9587F329}"/>
            </c:ext>
          </c:extLst>
        </c:ser>
        <c:ser>
          <c:idx val="1"/>
          <c:order val="1"/>
          <c:tx>
            <c:strRef>
              <c:f>'MODELE GDNT3 0-20'!$Y$27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GDNT3 0-20'!$C$24:$Q$24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28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GDNT3 0-20'!$C$29:$Q$29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9">
                  <c:v>85</c:v>
                </c:pt>
                <c:pt idx="10">
                  <c:v>98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31-43A0-8DE9-EAAB9587F329}"/>
            </c:ext>
          </c:extLst>
        </c:ser>
        <c:ser>
          <c:idx val="2"/>
          <c:order val="2"/>
          <c:tx>
            <c:strRef>
              <c:f>'MODELE GDNT3 0-20'!$A$27:$B$27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GDNT3 0-20'!$C$24:$Q$24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28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GDNT3 0-20'!$C$27:$Q$27</c:f>
              <c:numCache>
                <c:formatCode>General</c:formatCode>
                <c:ptCount val="15"/>
                <c:pt idx="0">
                  <c:v>13</c:v>
                </c:pt>
                <c:pt idx="8">
                  <c:v>88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31-43A0-8DE9-EAAB9587F329}"/>
            </c:ext>
          </c:extLst>
        </c:ser>
        <c:ser>
          <c:idx val="3"/>
          <c:order val="3"/>
          <c:tx>
            <c:strRef>
              <c:f>'MODELE GDNT3 0-20'!$A$30:$B$30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GDNT3 0-20'!$C$24:$Q$24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28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GDNT3 0-20'!$C$30:$Q$30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9">
                  <c:v>83</c:v>
                </c:pt>
                <c:pt idx="10">
                  <c:v>96</c:v>
                </c:pt>
                <c:pt idx="11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31-43A0-8DE9-EAAB9587F329}"/>
            </c:ext>
          </c:extLst>
        </c:ser>
        <c:ser>
          <c:idx val="4"/>
          <c:order val="4"/>
          <c:tx>
            <c:strRef>
              <c:f>'MODELE GDNT3 0-20'!$A$39:$B$39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GDNT3 0-20'!$C$36:$Q$36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31.5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GDNT3 0-20'!$C$39:$Q$39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31-43A0-8DE9-EAAB9587F329}"/>
            </c:ext>
          </c:extLst>
        </c:ser>
        <c:ser>
          <c:idx val="5"/>
          <c:order val="5"/>
          <c:tx>
            <c:strRef>
              <c:f>'MODELE GDNT3 0-20'!$Y$38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GDNT3 0-20'!$C$36:$Q$36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31.5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GDNT3 0-20'!$C$38:$Q$38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31-43A0-8DE9-EAAB9587F329}"/>
            </c:ext>
          </c:extLst>
        </c:ser>
        <c:ser>
          <c:idx val="6"/>
          <c:order val="6"/>
          <c:tx>
            <c:strRef>
              <c:f>'MODELE GDNT3 0-20'!$Y$38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GDNT3 0-20'!$C$36:$Q$36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31.5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GDNT3 0-20'!$C$40:$Q$40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31-43A0-8DE9-EAAB9587F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62576"/>
        <c:axId val="1"/>
      </c:scatterChart>
      <c:valAx>
        <c:axId val="1038062576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6257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493872058365584"/>
          <c:y val="0.68960465879265098"/>
          <c:w val="0.22288836247164012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98174592582707E-2"/>
          <c:y val="3.9639639639639637E-2"/>
          <c:w val="0.93423859305722379"/>
          <c:h val="0.87676299921969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'MODELE GR4 0-20'!$X$27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'MODELE GR4 0-20'!$C$24:$Q$24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28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GR4 0-20'!$C$28:$Q$28</c:f>
              <c:numCache>
                <c:formatCode>General</c:formatCode>
                <c:ptCount val="15"/>
                <c:pt idx="0">
                  <c:v>7</c:v>
                </c:pt>
                <c:pt idx="8">
                  <c:v>85</c:v>
                </c:pt>
                <c:pt idx="9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70-47D8-B1BE-E24C63F2F170}"/>
            </c:ext>
          </c:extLst>
        </c:ser>
        <c:ser>
          <c:idx val="1"/>
          <c:order val="1"/>
          <c:tx>
            <c:strRef>
              <c:f>'MODELE GR4 0-20'!$X$27</c:f>
              <c:strCache>
                <c:ptCount val="1"/>
                <c:pt idx="0">
                  <c:v>XP P 18-545  C7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  <c:spPr>
              <a:ln>
                <a:solidFill>
                  <a:schemeClr val="tx1"/>
                </a:solidFill>
              </a:ln>
            </c:spPr>
          </c:marker>
          <c:xVal>
            <c:numRef>
              <c:f>'MODELE GR4 0-20'!$C$24:$Q$24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28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GR4 0-20'!$C$29:$Q$29</c:f>
              <c:numCache>
                <c:formatCode>General</c:formatCode>
                <c:ptCount val="15"/>
                <c:pt idx="0">
                  <c:v>2</c:v>
                </c:pt>
                <c:pt idx="8">
                  <c:v>55</c:v>
                </c:pt>
                <c:pt idx="9">
                  <c:v>85</c:v>
                </c:pt>
                <c:pt idx="10">
                  <c:v>98</c:v>
                </c:pt>
                <c:pt idx="1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70-47D8-B1BE-E24C63F2F170}"/>
            </c:ext>
          </c:extLst>
        </c:ser>
        <c:ser>
          <c:idx val="2"/>
          <c:order val="2"/>
          <c:tx>
            <c:strRef>
              <c:f>'MODELE GR4 0-20'!$A$27:$B$27</c:f>
              <c:strCache>
                <c:ptCount val="2"/>
                <c:pt idx="0">
                  <c:v>Vss +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GR4 0-20'!$C$24:$Q$24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28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GR4 0-20'!$C$27:$Q$27</c:f>
              <c:numCache>
                <c:formatCode>General</c:formatCode>
                <c:ptCount val="15"/>
                <c:pt idx="0">
                  <c:v>8</c:v>
                </c:pt>
                <c:pt idx="8">
                  <c:v>88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70-47D8-B1BE-E24C63F2F170}"/>
            </c:ext>
          </c:extLst>
        </c:ser>
        <c:ser>
          <c:idx val="3"/>
          <c:order val="3"/>
          <c:tx>
            <c:strRef>
              <c:f>'MODELE GR4 0-20'!$A$30:$B$30</c:f>
              <c:strCache>
                <c:ptCount val="2"/>
                <c:pt idx="0">
                  <c:v>Vsi - U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GR4 0-20'!$C$24:$Q$24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28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GR4 0-20'!$C$30:$Q$30</c:f>
              <c:numCache>
                <c:formatCode>General</c:formatCode>
                <c:ptCount val="15"/>
                <c:pt idx="0">
                  <c:v>1</c:v>
                </c:pt>
                <c:pt idx="8">
                  <c:v>52</c:v>
                </c:pt>
                <c:pt idx="9">
                  <c:v>83</c:v>
                </c:pt>
                <c:pt idx="10">
                  <c:v>96</c:v>
                </c:pt>
                <c:pt idx="11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70-47D8-B1BE-E24C63F2F170}"/>
            </c:ext>
          </c:extLst>
        </c:ser>
        <c:ser>
          <c:idx val="4"/>
          <c:order val="4"/>
          <c:tx>
            <c:strRef>
              <c:f>'MODELE GR4 0-20'!$A$39:$B$39</c:f>
              <c:strCache>
                <c:ptCount val="2"/>
                <c:pt idx="0">
                  <c:v>Moyenne Xf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'MODELE GR4 0-20'!$C$36:$Q$36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31.5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GR4 0-20'!$C$39:$Q$39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70-47D8-B1BE-E24C63F2F170}"/>
            </c:ext>
          </c:extLst>
        </c:ser>
        <c:ser>
          <c:idx val="5"/>
          <c:order val="5"/>
          <c:tx>
            <c:strRef>
              <c:f>'MODELE GR4 0-20'!$X$38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GR4 0-20'!$C$36:$Q$36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31.5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GR4 0-20'!$C$38:$Q$38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670-47D8-B1BE-E24C63F2F170}"/>
            </c:ext>
          </c:extLst>
        </c:ser>
        <c:ser>
          <c:idx val="6"/>
          <c:order val="6"/>
          <c:tx>
            <c:strRef>
              <c:f>'MODELE GR4 0-20'!$X$38</c:f>
              <c:strCache>
                <c:ptCount val="1"/>
                <c:pt idx="0">
                  <c:v>Fuseau de fabrication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'MODELE GR4 0-20'!$C$36:$Q$36</c:f>
              <c:numCache>
                <c:formatCode>General</c:formatCode>
                <c:ptCount val="15"/>
                <c:pt idx="0">
                  <c:v>6.3E-2</c:v>
                </c:pt>
                <c:pt idx="1">
                  <c:v>0.125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31.5</c:v>
                </c:pt>
                <c:pt idx="11">
                  <c:v>40</c:v>
                </c:pt>
                <c:pt idx="12" formatCode="0">
                  <c:v>63</c:v>
                </c:pt>
                <c:pt idx="13" formatCode="0">
                  <c:v>80</c:v>
                </c:pt>
                <c:pt idx="14">
                  <c:v>100</c:v>
                </c:pt>
              </c:numCache>
            </c:numRef>
          </c:xVal>
          <c:yVal>
            <c:numRef>
              <c:f>'MODELE GR4 0-20'!$C$40:$Q$40</c:f>
              <c:numCache>
                <c:formatCode>0</c:formatCode>
                <c:ptCount val="15"/>
                <c:pt idx="0" formatCode="0.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670-47D8-B1BE-E24C63F2F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73400"/>
        <c:axId val="1"/>
      </c:scatterChart>
      <c:valAx>
        <c:axId val="1038073400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38073400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227279384585343"/>
          <c:y val="0.68960465879265098"/>
          <c:w val="0.22321323541377525"/>
          <c:h val="0.19375601487314087"/>
        </c:manualLayout>
      </c:layout>
      <c:overlay val="1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5.jpeg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5.jpeg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3.jpeg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1.jpeg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5.jpeg"/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eg"/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1.jpeg"/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chart" Target="../charts/chart12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7.jpeg"/><Relationship Id="rId1" Type="http://schemas.openxmlformats.org/officeDocument/2006/relationships/chart" Target="../charts/chart1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7.jpeg"/><Relationship Id="rId1" Type="http://schemas.openxmlformats.org/officeDocument/2006/relationships/chart" Target="../charts/chart15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chart" Target="../charts/chart16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chart" Target="../charts/chart17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7.jpeg"/><Relationship Id="rId1" Type="http://schemas.openxmlformats.org/officeDocument/2006/relationships/chart" Target="../charts/chart18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chart" Target="../charts/chart19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7.jpeg"/><Relationship Id="rId1" Type="http://schemas.openxmlformats.org/officeDocument/2006/relationships/chart" Target="../charts/chart20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chart" Target="../charts/chart21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7.jpeg"/><Relationship Id="rId1" Type="http://schemas.openxmlformats.org/officeDocument/2006/relationships/chart" Target="../charts/chart22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chart" Target="../charts/chart23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7.jpeg"/><Relationship Id="rId1" Type="http://schemas.openxmlformats.org/officeDocument/2006/relationships/chart" Target="../charts/chart24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6.jpeg"/><Relationship Id="rId1" Type="http://schemas.openxmlformats.org/officeDocument/2006/relationships/chart" Target="../charts/chart25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7.jpeg"/><Relationship Id="rId1" Type="http://schemas.openxmlformats.org/officeDocument/2006/relationships/chart" Target="../charts/chart26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6.jpeg"/><Relationship Id="rId1" Type="http://schemas.openxmlformats.org/officeDocument/2006/relationships/chart" Target="../charts/chart27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6.jpeg"/><Relationship Id="rId1" Type="http://schemas.openxmlformats.org/officeDocument/2006/relationships/chart" Target="../charts/chart28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1.jpeg"/><Relationship Id="rId1" Type="http://schemas.openxmlformats.org/officeDocument/2006/relationships/chart" Target="../charts/chart29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6.jpeg"/><Relationship Id="rId1" Type="http://schemas.openxmlformats.org/officeDocument/2006/relationships/chart" Target="../charts/chart30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1.jpeg"/><Relationship Id="rId1" Type="http://schemas.openxmlformats.org/officeDocument/2006/relationships/chart" Target="../charts/chart31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1.jpeg"/><Relationship Id="rId1" Type="http://schemas.openxmlformats.org/officeDocument/2006/relationships/chart" Target="../charts/chart32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6.jpeg"/><Relationship Id="rId1" Type="http://schemas.openxmlformats.org/officeDocument/2006/relationships/chart" Target="../charts/chart33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6.jpeg"/><Relationship Id="rId1" Type="http://schemas.openxmlformats.org/officeDocument/2006/relationships/chart" Target="../charts/chart34.xm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1.jpeg"/><Relationship Id="rId1" Type="http://schemas.openxmlformats.org/officeDocument/2006/relationships/chart" Target="../charts/chart35.xm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1.jpeg"/><Relationship Id="rId1" Type="http://schemas.openxmlformats.org/officeDocument/2006/relationships/chart" Target="../charts/chart36.xm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6.jpeg"/><Relationship Id="rId1" Type="http://schemas.openxmlformats.org/officeDocument/2006/relationships/chart" Target="../charts/chart37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8.xm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6.jpeg"/><Relationship Id="rId1" Type="http://schemas.openxmlformats.org/officeDocument/2006/relationships/chart" Target="../charts/chart39.xm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chart" Target="../charts/chart40.xm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6.jpeg"/><Relationship Id="rId1" Type="http://schemas.openxmlformats.org/officeDocument/2006/relationships/chart" Target="../charts/chart41.xm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chart" Target="../charts/chart42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43.xml"/><Relationship Id="rId1" Type="http://schemas.openxmlformats.org/officeDocument/2006/relationships/image" Target="../media/image10.jpe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44.xml"/><Relationship Id="rId1" Type="http://schemas.openxmlformats.org/officeDocument/2006/relationships/image" Target="../media/image11.jpe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45.xml"/><Relationship Id="rId1" Type="http://schemas.openxmlformats.org/officeDocument/2006/relationships/image" Target="../media/image10.jpe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46.xml"/><Relationship Id="rId1" Type="http://schemas.openxmlformats.org/officeDocument/2006/relationships/image" Target="../media/image11.jpe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47.xml"/><Relationship Id="rId1" Type="http://schemas.openxmlformats.org/officeDocument/2006/relationships/image" Target="../media/image10.jpe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48.xml"/><Relationship Id="rId1" Type="http://schemas.openxmlformats.org/officeDocument/2006/relationships/image" Target="../media/image11.jpe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49.xml"/><Relationship Id="rId1" Type="http://schemas.openxmlformats.org/officeDocument/2006/relationships/image" Target="../media/image10.jpe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50.xml"/><Relationship Id="rId1" Type="http://schemas.openxmlformats.org/officeDocument/2006/relationships/image" Target="../media/image11.jpe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51.xml"/><Relationship Id="rId1" Type="http://schemas.openxmlformats.org/officeDocument/2006/relationships/image" Target="../media/image10.jpe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52.xml"/><Relationship Id="rId1" Type="http://schemas.openxmlformats.org/officeDocument/2006/relationships/image" Target="../media/image11.jpe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53.xml"/><Relationship Id="rId1" Type="http://schemas.openxmlformats.org/officeDocument/2006/relationships/image" Target="../media/image10.jpe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54.xml"/><Relationship Id="rId1" Type="http://schemas.openxmlformats.org/officeDocument/2006/relationships/image" Target="../media/image11.jpe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55.xml"/><Relationship Id="rId1" Type="http://schemas.openxmlformats.org/officeDocument/2006/relationships/image" Target="../media/image10.jpe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56.xml"/><Relationship Id="rId1" Type="http://schemas.openxmlformats.org/officeDocument/2006/relationships/image" Target="../media/image10.jpe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57.xml"/><Relationship Id="rId1" Type="http://schemas.openxmlformats.org/officeDocument/2006/relationships/image" Target="../media/image10.jpe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58.xml"/><Relationship Id="rId1" Type="http://schemas.openxmlformats.org/officeDocument/2006/relationships/image" Target="../media/image10.jpe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59.xml"/><Relationship Id="rId1" Type="http://schemas.openxmlformats.org/officeDocument/2006/relationships/image" Target="../media/image10.jpe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60.xml"/><Relationship Id="rId1" Type="http://schemas.openxmlformats.org/officeDocument/2006/relationships/image" Target="../media/image10.jpe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61.xml"/><Relationship Id="rId1" Type="http://schemas.openxmlformats.org/officeDocument/2006/relationships/image" Target="../media/image10.jpe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62.xml"/><Relationship Id="rId1" Type="http://schemas.openxmlformats.org/officeDocument/2006/relationships/image" Target="../media/image10.jpe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63.xml"/><Relationship Id="rId1" Type="http://schemas.openxmlformats.org/officeDocument/2006/relationships/image" Target="../media/image10.jpe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64.xml"/><Relationship Id="rId1" Type="http://schemas.openxmlformats.org/officeDocument/2006/relationships/image" Target="../media/image10.jpe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65.xml"/><Relationship Id="rId1" Type="http://schemas.openxmlformats.org/officeDocument/2006/relationships/image" Target="../media/image10.jpe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66.xml"/><Relationship Id="rId1" Type="http://schemas.openxmlformats.org/officeDocument/2006/relationships/image" Target="../media/image10.jpe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67.xml"/><Relationship Id="rId1" Type="http://schemas.openxmlformats.org/officeDocument/2006/relationships/image" Target="../media/image10.jpe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68.xml"/><Relationship Id="rId1" Type="http://schemas.openxmlformats.org/officeDocument/2006/relationships/image" Target="../media/image10.jpe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69.xml"/><Relationship Id="rId1" Type="http://schemas.openxmlformats.org/officeDocument/2006/relationships/image" Target="../media/image10.jpe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70.xml"/><Relationship Id="rId1" Type="http://schemas.openxmlformats.org/officeDocument/2006/relationships/image" Target="../media/image10.jpe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71.xml"/><Relationship Id="rId1" Type="http://schemas.openxmlformats.org/officeDocument/2006/relationships/image" Target="../media/image10.jpe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72.xml"/><Relationship Id="rId1" Type="http://schemas.openxmlformats.org/officeDocument/2006/relationships/image" Target="../media/image12.jpe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73.xml"/><Relationship Id="rId1" Type="http://schemas.openxmlformats.org/officeDocument/2006/relationships/image" Target="../media/image12.jpe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74.xml"/><Relationship Id="rId1" Type="http://schemas.openxmlformats.org/officeDocument/2006/relationships/image" Target="../media/image12.jpe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75.xml"/><Relationship Id="rId1" Type="http://schemas.openxmlformats.org/officeDocument/2006/relationships/image" Target="../media/image12.jpe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chart" Target="../charts/chart76.xml"/><Relationship Id="rId1" Type="http://schemas.openxmlformats.org/officeDocument/2006/relationships/image" Target="../media/image12.jpe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7.xml"/><Relationship Id="rId1" Type="http://schemas.openxmlformats.org/officeDocument/2006/relationships/image" Target="../media/image12.jpe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8.xml"/><Relationship Id="rId1" Type="http://schemas.openxmlformats.org/officeDocument/2006/relationships/image" Target="../media/image12.jpe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9.xml"/><Relationship Id="rId1" Type="http://schemas.openxmlformats.org/officeDocument/2006/relationships/image" Target="../media/image13.jpe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0.xml"/><Relationship Id="rId1" Type="http://schemas.openxmlformats.org/officeDocument/2006/relationships/image" Target="../media/image12.jpe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1.xml"/><Relationship Id="rId1" Type="http://schemas.openxmlformats.org/officeDocument/2006/relationships/image" Target="../media/image10.jpe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2.xml"/><Relationship Id="rId1" Type="http://schemas.openxmlformats.org/officeDocument/2006/relationships/image" Target="../media/image12.jpe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3.xml"/><Relationship Id="rId1" Type="http://schemas.openxmlformats.org/officeDocument/2006/relationships/image" Target="../media/image11.jpe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4.xml"/><Relationship Id="rId1" Type="http://schemas.openxmlformats.org/officeDocument/2006/relationships/image" Target="../media/image12.jpe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5.xml"/><Relationship Id="rId1" Type="http://schemas.openxmlformats.org/officeDocument/2006/relationships/image" Target="../media/image14.jpe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6.xml"/><Relationship Id="rId1" Type="http://schemas.openxmlformats.org/officeDocument/2006/relationships/image" Target="../media/image12.jpe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7.xml"/><Relationship Id="rId1" Type="http://schemas.openxmlformats.org/officeDocument/2006/relationships/image" Target="../media/image10.jpe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8.xml"/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15240</xdr:rowOff>
    </xdr:from>
    <xdr:to>
      <xdr:col>21</xdr:col>
      <xdr:colOff>304800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5C09B4-06F9-40C6-BAB4-75B67C4E5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352425</xdr:colOff>
      <xdr:row>64</xdr:row>
      <xdr:rowOff>85725</xdr:rowOff>
    </xdr:from>
    <xdr:to>
      <xdr:col>14</xdr:col>
      <xdr:colOff>17215</xdr:colOff>
      <xdr:row>65</xdr:row>
      <xdr:rowOff>66675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A639AA0-D6F4-42E5-8D83-043AECAF2637}"/>
            </a:ext>
          </a:extLst>
        </xdr:cNvPr>
        <xdr:cNvSpPr txBox="1"/>
      </xdr:nvSpPr>
      <xdr:spPr>
        <a:xfrm>
          <a:off x="3926205" y="11155680"/>
          <a:ext cx="1619320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56197</xdr:colOff>
      <xdr:row>49</xdr:row>
      <xdr:rowOff>67630</xdr:rowOff>
    </xdr:from>
    <xdr:to>
      <xdr:col>0</xdr:col>
      <xdr:colOff>259993</xdr:colOff>
      <xdr:row>57</xdr:row>
      <xdr:rowOff>159109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4D04490-3779-47FD-A80E-E441B6AF8DC1}"/>
            </a:ext>
          </a:extLst>
        </xdr:cNvPr>
        <xdr:cNvSpPr txBox="1"/>
      </xdr:nvSpPr>
      <xdr:spPr>
        <a:xfrm rot="16200000">
          <a:off x="-574397" y="9196429"/>
          <a:ext cx="1466889" cy="1980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283846</xdr:colOff>
      <xdr:row>54</xdr:row>
      <xdr:rowOff>3808</xdr:rowOff>
    </xdr:from>
    <xdr:to>
      <xdr:col>21</xdr:col>
      <xdr:colOff>285751</xdr:colOff>
      <xdr:row>61</xdr:row>
      <xdr:rowOff>19049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A78BA00-12F1-4460-A1E2-E38B38C4A06C}"/>
            </a:ext>
          </a:extLst>
        </xdr:cNvPr>
        <xdr:cNvSpPr txBox="1"/>
      </xdr:nvSpPr>
      <xdr:spPr>
        <a:xfrm>
          <a:off x="5812156" y="9357358"/>
          <a:ext cx="2727960" cy="1219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Plastique+mat.putrescibles -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Métaux - X:0,00%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Flottants - FL: 0,19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TSO</a:t>
          </a:r>
          <a:r>
            <a:rPr lang="fr-FR" sz="9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0,076%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enrobés - Ra: 26 %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béton - Rcug: 74 %</a:t>
          </a:r>
          <a:endParaRPr lang="fr-FR" sz="900">
            <a:effectLst/>
          </a:endParaRPr>
        </a:p>
        <a:p>
          <a:endParaRPr lang="fr-FR" sz="9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Acceptabilité environnementale: USAGE DE TYPE 3 Analyses du 28/01/2026</a:t>
          </a:r>
          <a:endParaRPr lang="fr-FR" sz="900">
            <a:effectLst/>
          </a:endParaRPr>
        </a:p>
      </xdr:txBody>
    </xdr:sp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320040</xdr:colOff>
      <xdr:row>4</xdr:row>
      <xdr:rowOff>57150</xdr:rowOff>
    </xdr:to>
    <xdr:pic>
      <xdr:nvPicPr>
        <xdr:cNvPr id="6" name="Image 8">
          <a:extLst>
            <a:ext uri="{FF2B5EF4-FFF2-40B4-BE49-F238E27FC236}">
              <a16:creationId xmlns:a16="http://schemas.microsoft.com/office/drawing/2014/main" id="{D08C9731-CFDA-4E18-84C9-266357664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8130"/>
          <a:ext cx="1055370" cy="546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165654</xdr:colOff>
      <xdr:row>67</xdr:row>
      <xdr:rowOff>72887</xdr:rowOff>
    </xdr:from>
    <xdr:to>
      <xdr:col>13</xdr:col>
      <xdr:colOff>326198</xdr:colOff>
      <xdr:row>70</xdr:row>
      <xdr:rowOff>94588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F6365EBD-6B2F-4BA1-A19D-1522CFF1F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1864" y="11655287"/>
          <a:ext cx="1335929" cy="545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15240</xdr:rowOff>
    </xdr:from>
    <xdr:to>
      <xdr:col>21</xdr:col>
      <xdr:colOff>304800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87AC44D-2787-43C1-B736-627F2540C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361950</xdr:colOff>
      <xdr:row>64</xdr:row>
      <xdr:rowOff>85725</xdr:rowOff>
    </xdr:from>
    <xdr:to>
      <xdr:col>14</xdr:col>
      <xdr:colOff>26740</xdr:colOff>
      <xdr:row>65</xdr:row>
      <xdr:rowOff>66675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80911671-FEE5-449F-84D8-AAD6291FDA91}"/>
            </a:ext>
          </a:extLst>
        </xdr:cNvPr>
        <xdr:cNvSpPr txBox="1"/>
      </xdr:nvSpPr>
      <xdr:spPr>
        <a:xfrm>
          <a:off x="3920490" y="11050905"/>
          <a:ext cx="1607890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65722</xdr:colOff>
      <xdr:row>49</xdr:row>
      <xdr:rowOff>58105</xdr:rowOff>
    </xdr:from>
    <xdr:to>
      <xdr:col>0</xdr:col>
      <xdr:colOff>269518</xdr:colOff>
      <xdr:row>57</xdr:row>
      <xdr:rowOff>149584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F40E3582-606A-42B1-9CDF-664E99FD8CCF}"/>
            </a:ext>
          </a:extLst>
        </xdr:cNvPr>
        <xdr:cNvSpPr txBox="1"/>
      </xdr:nvSpPr>
      <xdr:spPr>
        <a:xfrm rot="16200000">
          <a:off x="-548680" y="9123087"/>
          <a:ext cx="1432599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320040</xdr:colOff>
      <xdr:row>4</xdr:row>
      <xdr:rowOff>57150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BD5DDCF0-F8D2-42BE-BF4F-C9E57A1D0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6225"/>
          <a:ext cx="1053465" cy="546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37107</xdr:colOff>
      <xdr:row>67</xdr:row>
      <xdr:rowOff>53009</xdr:rowOff>
    </xdr:from>
    <xdr:to>
      <xdr:col>14</xdr:col>
      <xdr:colOff>231912</xdr:colOff>
      <xdr:row>70</xdr:row>
      <xdr:rowOff>129706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FE423AF-8392-45AC-A471-195A9390B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2887" y="11162969"/>
          <a:ext cx="1360665" cy="5758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D6FE64-1016-4C10-BFA4-4E9A0A441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161511</xdr:colOff>
      <xdr:row>62</xdr:row>
      <xdr:rowOff>106846</xdr:rowOff>
    </xdr:from>
    <xdr:to>
      <xdr:col>13</xdr:col>
      <xdr:colOff>366188</xdr:colOff>
      <xdr:row>63</xdr:row>
      <xdr:rowOff>145227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630F280-A999-4604-9A82-8B8C13DCD9F8}"/>
            </a:ext>
          </a:extLst>
        </xdr:cNvPr>
        <xdr:cNvSpPr txBox="1"/>
      </xdr:nvSpPr>
      <xdr:spPr>
        <a:xfrm>
          <a:off x="4108671" y="10713886"/>
          <a:ext cx="1370537" cy="2060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42615</xdr:colOff>
      <xdr:row>47</xdr:row>
      <xdr:rowOff>28289</xdr:rowOff>
    </xdr:from>
    <xdr:to>
      <xdr:col>0</xdr:col>
      <xdr:colOff>244009</xdr:colOff>
      <xdr:row>55</xdr:row>
      <xdr:rowOff>126210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1E43A5A1-2DA0-4713-A84F-976E1E9E0C5B}"/>
            </a:ext>
          </a:extLst>
        </xdr:cNvPr>
        <xdr:cNvSpPr txBox="1"/>
      </xdr:nvSpPr>
      <xdr:spPr>
        <a:xfrm rot="16200000">
          <a:off x="-576209" y="8739553"/>
          <a:ext cx="1439041" cy="201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53340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F68461F8-F730-4947-9A11-955395967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37107</xdr:colOff>
      <xdr:row>65</xdr:row>
      <xdr:rowOff>53009</xdr:rowOff>
    </xdr:from>
    <xdr:to>
      <xdr:col>14</xdr:col>
      <xdr:colOff>231912</xdr:colOff>
      <xdr:row>68</xdr:row>
      <xdr:rowOff>125896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A3FC6165-55C5-72D2-A68D-25DFA989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0446" y="11092070"/>
          <a:ext cx="1367623" cy="569843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0.99574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8" y="2041515"/>
          <a:ext cx="2930522" cy="113920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X:0,03%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0,08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0,048%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22,7%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77,2 %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Analyses du 25/11/2025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15240</xdr:rowOff>
    </xdr:from>
    <xdr:to>
      <xdr:col>21</xdr:col>
      <xdr:colOff>304800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B93C99C-0257-4712-A094-1AA096C2C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352425</xdr:colOff>
      <xdr:row>64</xdr:row>
      <xdr:rowOff>85725</xdr:rowOff>
    </xdr:from>
    <xdr:to>
      <xdr:col>14</xdr:col>
      <xdr:colOff>17215</xdr:colOff>
      <xdr:row>65</xdr:row>
      <xdr:rowOff>66675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9264541F-B5B7-43B2-8824-19CF9FF5F563}"/>
            </a:ext>
          </a:extLst>
        </xdr:cNvPr>
        <xdr:cNvSpPr txBox="1"/>
      </xdr:nvSpPr>
      <xdr:spPr>
        <a:xfrm>
          <a:off x="3910965" y="11050905"/>
          <a:ext cx="1607890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56197</xdr:colOff>
      <xdr:row>49</xdr:row>
      <xdr:rowOff>67630</xdr:rowOff>
    </xdr:from>
    <xdr:to>
      <xdr:col>0</xdr:col>
      <xdr:colOff>259993</xdr:colOff>
      <xdr:row>57</xdr:row>
      <xdr:rowOff>159109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FE7E9EF7-3A61-4D86-9BB1-4FBB1F87D3AC}"/>
            </a:ext>
          </a:extLst>
        </xdr:cNvPr>
        <xdr:cNvSpPr txBox="1"/>
      </xdr:nvSpPr>
      <xdr:spPr>
        <a:xfrm rot="16200000">
          <a:off x="-558205" y="9132612"/>
          <a:ext cx="1432599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283846</xdr:colOff>
      <xdr:row>54</xdr:row>
      <xdr:rowOff>3808</xdr:rowOff>
    </xdr:from>
    <xdr:to>
      <xdr:col>21</xdr:col>
      <xdr:colOff>285751</xdr:colOff>
      <xdr:row>61</xdr:row>
      <xdr:rowOff>19049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BF7574C3-1BA2-4191-B0FF-E05BDEA09F9F}"/>
            </a:ext>
          </a:extLst>
        </xdr:cNvPr>
        <xdr:cNvSpPr txBox="1"/>
      </xdr:nvSpPr>
      <xdr:spPr>
        <a:xfrm>
          <a:off x="5785486" y="9292588"/>
          <a:ext cx="2722245" cy="11887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Plastique+mat.putrescibles -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Métaux - X:0,00%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Flottants - FL: 1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TSO</a:t>
          </a:r>
          <a:r>
            <a:rPr lang="fr-FR" sz="9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0,084%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enrobés - Ra: 27 %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béton - Rcug: 72 %</a:t>
          </a:r>
          <a:endParaRPr lang="fr-FR" sz="900">
            <a:effectLst/>
          </a:endParaRPr>
        </a:p>
        <a:p>
          <a:endParaRPr lang="fr-FR" sz="9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Acceptabilité environnementale: USAGE DE TYPE 3 Analyses du 17/04/2025</a:t>
          </a:r>
          <a:endParaRPr lang="fr-FR" sz="900">
            <a:effectLst/>
          </a:endParaRPr>
        </a:p>
      </xdr:txBody>
    </xdr:sp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320040</xdr:colOff>
      <xdr:row>4</xdr:row>
      <xdr:rowOff>57150</xdr:rowOff>
    </xdr:to>
    <xdr:pic>
      <xdr:nvPicPr>
        <xdr:cNvPr id="6" name="Image 8">
          <a:extLst>
            <a:ext uri="{FF2B5EF4-FFF2-40B4-BE49-F238E27FC236}">
              <a16:creationId xmlns:a16="http://schemas.microsoft.com/office/drawing/2014/main" id="{386F0168-8C0B-44FA-BB84-4A34AC06B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6225"/>
          <a:ext cx="1049655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165654</xdr:colOff>
      <xdr:row>67</xdr:row>
      <xdr:rowOff>72887</xdr:rowOff>
    </xdr:from>
    <xdr:to>
      <xdr:col>13</xdr:col>
      <xdr:colOff>335723</xdr:colOff>
      <xdr:row>70</xdr:row>
      <xdr:rowOff>106018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A7DCA944-EEE2-4218-90CA-69F4B826D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2814" y="11182847"/>
          <a:ext cx="1335929" cy="5360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813FD04-0627-4DA2-965D-9784A8C96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161511</xdr:colOff>
      <xdr:row>62</xdr:row>
      <xdr:rowOff>106846</xdr:rowOff>
    </xdr:from>
    <xdr:to>
      <xdr:col>13</xdr:col>
      <xdr:colOff>366188</xdr:colOff>
      <xdr:row>63</xdr:row>
      <xdr:rowOff>145227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AC5D9DA-11C5-4D3C-A583-82A3A6F2A0D1}"/>
            </a:ext>
          </a:extLst>
        </xdr:cNvPr>
        <xdr:cNvSpPr txBox="1"/>
      </xdr:nvSpPr>
      <xdr:spPr>
        <a:xfrm>
          <a:off x="4108671" y="10713886"/>
          <a:ext cx="1370537" cy="2060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42615</xdr:colOff>
      <xdr:row>47</xdr:row>
      <xdr:rowOff>28289</xdr:rowOff>
    </xdr:from>
    <xdr:to>
      <xdr:col>0</xdr:col>
      <xdr:colOff>244009</xdr:colOff>
      <xdr:row>55</xdr:row>
      <xdr:rowOff>126210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BEBD4287-8AA3-4293-ACCA-938A37F96DC3}"/>
            </a:ext>
          </a:extLst>
        </xdr:cNvPr>
        <xdr:cNvSpPr txBox="1"/>
      </xdr:nvSpPr>
      <xdr:spPr>
        <a:xfrm rot="16200000">
          <a:off x="-576209" y="8739553"/>
          <a:ext cx="1439041" cy="201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53340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E3757A1F-3CEA-439C-8B08-15AC95A52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165654</xdr:colOff>
      <xdr:row>65</xdr:row>
      <xdr:rowOff>72887</xdr:rowOff>
    </xdr:from>
    <xdr:to>
      <xdr:col>13</xdr:col>
      <xdr:colOff>335723</xdr:colOff>
      <xdr:row>68</xdr:row>
      <xdr:rowOff>106018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71BD19A-ACE4-1BF3-0264-C2CC47AF7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8054" y="11111948"/>
          <a:ext cx="1342886" cy="530087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0.99574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8" y="2041515"/>
          <a:ext cx="2930522" cy="113920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X:0,0%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0,2%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0,088%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22,4 %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77,4 %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Analyses du 19/03/2025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15240</xdr:rowOff>
    </xdr:from>
    <xdr:to>
      <xdr:col>21</xdr:col>
      <xdr:colOff>304800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53BE623-59EC-4D2F-A46D-0B9C9B9D6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361950</xdr:colOff>
      <xdr:row>64</xdr:row>
      <xdr:rowOff>85725</xdr:rowOff>
    </xdr:from>
    <xdr:to>
      <xdr:col>14</xdr:col>
      <xdr:colOff>26740</xdr:colOff>
      <xdr:row>65</xdr:row>
      <xdr:rowOff>66675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D427161E-EF9C-44EF-ABC0-4D5C65D28D2A}"/>
            </a:ext>
          </a:extLst>
        </xdr:cNvPr>
        <xdr:cNvSpPr txBox="1"/>
      </xdr:nvSpPr>
      <xdr:spPr>
        <a:xfrm>
          <a:off x="3920490" y="11050905"/>
          <a:ext cx="1607890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65722</xdr:colOff>
      <xdr:row>49</xdr:row>
      <xdr:rowOff>58105</xdr:rowOff>
    </xdr:from>
    <xdr:to>
      <xdr:col>0</xdr:col>
      <xdr:colOff>269518</xdr:colOff>
      <xdr:row>57</xdr:row>
      <xdr:rowOff>149584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0DBF9EC-16AF-4690-81CF-3A6AC4E8D1DE}"/>
            </a:ext>
          </a:extLst>
        </xdr:cNvPr>
        <xdr:cNvSpPr txBox="1"/>
      </xdr:nvSpPr>
      <xdr:spPr>
        <a:xfrm rot="16200000">
          <a:off x="-548680" y="9123087"/>
          <a:ext cx="1432599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323850</xdr:colOff>
      <xdr:row>4</xdr:row>
      <xdr:rowOff>53340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0EBBBE92-993E-49BA-8918-9AFB71F00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6225"/>
          <a:ext cx="1053465" cy="546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45720</xdr:colOff>
      <xdr:row>67</xdr:row>
      <xdr:rowOff>53340</xdr:rowOff>
    </xdr:from>
    <xdr:to>
      <xdr:col>14</xdr:col>
      <xdr:colOff>220980</xdr:colOff>
      <xdr:row>70</xdr:row>
      <xdr:rowOff>79809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34A42EC9-9A25-1798-6BC8-E6EDF2D17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11521440"/>
          <a:ext cx="1341120" cy="52938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15240</xdr:rowOff>
    </xdr:from>
    <xdr:to>
      <xdr:col>21</xdr:col>
      <xdr:colOff>304800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2AA6E6-7B25-4CC6-9498-F55FBD791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352425</xdr:colOff>
      <xdr:row>64</xdr:row>
      <xdr:rowOff>85725</xdr:rowOff>
    </xdr:from>
    <xdr:to>
      <xdr:col>14</xdr:col>
      <xdr:colOff>17215</xdr:colOff>
      <xdr:row>65</xdr:row>
      <xdr:rowOff>66675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E468F04-0540-4A8B-995B-4EAF9370E9BE}"/>
            </a:ext>
          </a:extLst>
        </xdr:cNvPr>
        <xdr:cNvSpPr txBox="1"/>
      </xdr:nvSpPr>
      <xdr:spPr>
        <a:xfrm>
          <a:off x="3926205" y="11155680"/>
          <a:ext cx="1619320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56197</xdr:colOff>
      <xdr:row>49</xdr:row>
      <xdr:rowOff>67630</xdr:rowOff>
    </xdr:from>
    <xdr:to>
      <xdr:col>0</xdr:col>
      <xdr:colOff>259993</xdr:colOff>
      <xdr:row>57</xdr:row>
      <xdr:rowOff>159109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B360BF0-6FFC-4487-94BC-7B2DA85C43E1}"/>
            </a:ext>
          </a:extLst>
        </xdr:cNvPr>
        <xdr:cNvSpPr txBox="1"/>
      </xdr:nvSpPr>
      <xdr:spPr>
        <a:xfrm rot="16200000">
          <a:off x="-574397" y="9196429"/>
          <a:ext cx="1466889" cy="1980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283846</xdr:colOff>
      <xdr:row>54</xdr:row>
      <xdr:rowOff>3808</xdr:rowOff>
    </xdr:from>
    <xdr:to>
      <xdr:col>21</xdr:col>
      <xdr:colOff>285751</xdr:colOff>
      <xdr:row>61</xdr:row>
      <xdr:rowOff>19049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AA8002B-3439-4979-A30C-9843AB0ADEDA}"/>
            </a:ext>
          </a:extLst>
        </xdr:cNvPr>
        <xdr:cNvSpPr txBox="1"/>
      </xdr:nvSpPr>
      <xdr:spPr>
        <a:xfrm>
          <a:off x="5812156" y="9357358"/>
          <a:ext cx="2727960" cy="1219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Plastique+mat.putrescibles -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Métaux - X:0,00%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Flottants - FL: 1%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TSO</a:t>
          </a:r>
          <a:r>
            <a:rPr lang="fr-FR" sz="9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0,084%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enrobés - Ra: 27 %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béton - Rcug: 72 %</a:t>
          </a:r>
          <a:endParaRPr lang="fr-FR" sz="900">
            <a:effectLst/>
          </a:endParaRPr>
        </a:p>
        <a:p>
          <a:endParaRPr lang="fr-FR" sz="9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Acceptabilité environnementale: USAGE DE TYPE 3 Analyses du 17/04/2025</a:t>
          </a:r>
          <a:endParaRPr lang="fr-FR" sz="900">
            <a:effectLst/>
          </a:endParaRPr>
        </a:p>
      </xdr:txBody>
    </xdr:sp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320040</xdr:colOff>
      <xdr:row>4</xdr:row>
      <xdr:rowOff>57150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EFE11EF6-6022-4D87-AF2F-1E6D9B05C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8130"/>
          <a:ext cx="1051560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99391</xdr:colOff>
      <xdr:row>67</xdr:row>
      <xdr:rowOff>99391</xdr:rowOff>
    </xdr:from>
    <xdr:to>
      <xdr:col>13</xdr:col>
      <xdr:colOff>87258</xdr:colOff>
      <xdr:row>70</xdr:row>
      <xdr:rowOff>57978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58664C7-1DDB-4D67-B399-E9A7E774E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6551" y="11209351"/>
          <a:ext cx="1153727" cy="46150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CCAEDD-B9CB-445E-8243-301034DC7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161511</xdr:colOff>
      <xdr:row>62</xdr:row>
      <xdr:rowOff>106846</xdr:rowOff>
    </xdr:from>
    <xdr:to>
      <xdr:col>13</xdr:col>
      <xdr:colOff>366188</xdr:colOff>
      <xdr:row>63</xdr:row>
      <xdr:rowOff>145227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A77CC3B-B956-4ACE-8894-816162412572}"/>
            </a:ext>
          </a:extLst>
        </xdr:cNvPr>
        <xdr:cNvSpPr txBox="1"/>
      </xdr:nvSpPr>
      <xdr:spPr>
        <a:xfrm>
          <a:off x="4125816" y="10811041"/>
          <a:ext cx="1370537" cy="209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42615</xdr:colOff>
      <xdr:row>47</xdr:row>
      <xdr:rowOff>28289</xdr:rowOff>
    </xdr:from>
    <xdr:to>
      <xdr:col>0</xdr:col>
      <xdr:colOff>244009</xdr:colOff>
      <xdr:row>55</xdr:row>
      <xdr:rowOff>126210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A342E10-707E-4A6C-B3E6-B4192356C9E5}"/>
            </a:ext>
          </a:extLst>
        </xdr:cNvPr>
        <xdr:cNvSpPr txBox="1"/>
      </xdr:nvSpPr>
      <xdr:spPr>
        <a:xfrm rot="16200000">
          <a:off x="-591448" y="8796702"/>
          <a:ext cx="1475236" cy="2032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53340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7ED7A404-2489-4952-8C99-750412235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47650"/>
          <a:ext cx="1057275" cy="558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99391</xdr:colOff>
      <xdr:row>65</xdr:row>
      <xdr:rowOff>99391</xdr:rowOff>
    </xdr:from>
    <xdr:to>
      <xdr:col>13</xdr:col>
      <xdr:colOff>87258</xdr:colOff>
      <xdr:row>68</xdr:row>
      <xdr:rowOff>57978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EDCB6E6A-1741-89E4-358E-FD285B549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8478" y="11438282"/>
          <a:ext cx="1153810" cy="484202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0.99574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8" y="2041515"/>
          <a:ext cx="2930522" cy="113920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X:0,0%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0,2%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0,088%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22,4 %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77,4 %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Analyses du 19/03/2025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15240</xdr:rowOff>
    </xdr:from>
    <xdr:to>
      <xdr:col>21</xdr:col>
      <xdr:colOff>304800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98651FB-A5F9-48B1-92C3-FB24A236D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361950</xdr:colOff>
      <xdr:row>64</xdr:row>
      <xdr:rowOff>85725</xdr:rowOff>
    </xdr:from>
    <xdr:to>
      <xdr:col>14</xdr:col>
      <xdr:colOff>26740</xdr:colOff>
      <xdr:row>65</xdr:row>
      <xdr:rowOff>66675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B7D84535-26D6-4109-8277-5A172F314E31}"/>
            </a:ext>
          </a:extLst>
        </xdr:cNvPr>
        <xdr:cNvSpPr txBox="1"/>
      </xdr:nvSpPr>
      <xdr:spPr>
        <a:xfrm>
          <a:off x="3933825" y="11153775"/>
          <a:ext cx="161741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65722</xdr:colOff>
      <xdr:row>49</xdr:row>
      <xdr:rowOff>58105</xdr:rowOff>
    </xdr:from>
    <xdr:to>
      <xdr:col>0</xdr:col>
      <xdr:colOff>269518</xdr:colOff>
      <xdr:row>57</xdr:row>
      <xdr:rowOff>149584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5D167AF-10B9-4A99-A481-9E7CCBB6EDA9}"/>
            </a:ext>
          </a:extLst>
        </xdr:cNvPr>
        <xdr:cNvSpPr txBox="1"/>
      </xdr:nvSpPr>
      <xdr:spPr>
        <a:xfrm rot="16200000">
          <a:off x="-563920" y="9184047"/>
          <a:ext cx="1463079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323850</xdr:colOff>
      <xdr:row>4</xdr:row>
      <xdr:rowOff>53340</xdr:rowOff>
    </xdr:to>
    <xdr:pic>
      <xdr:nvPicPr>
        <xdr:cNvPr id="6" name="Image 8">
          <a:extLst>
            <a:ext uri="{FF2B5EF4-FFF2-40B4-BE49-F238E27FC236}">
              <a16:creationId xmlns:a16="http://schemas.microsoft.com/office/drawing/2014/main" id="{5A056D09-DF85-443D-AC3A-47C9CA2DB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8130"/>
          <a:ext cx="1055370" cy="546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99391</xdr:colOff>
      <xdr:row>67</xdr:row>
      <xdr:rowOff>99391</xdr:rowOff>
    </xdr:from>
    <xdr:to>
      <xdr:col>13</xdr:col>
      <xdr:colOff>96783</xdr:colOff>
      <xdr:row>70</xdr:row>
      <xdr:rowOff>54168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66DD7A6-4E57-4DE2-A9F2-EE653DD09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981" y="11677981"/>
          <a:ext cx="1168967" cy="4767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15240</xdr:rowOff>
    </xdr:from>
    <xdr:to>
      <xdr:col>21</xdr:col>
      <xdr:colOff>304801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47903E-3D49-45E8-A869-F077FB49E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325755</xdr:colOff>
      <xdr:row>64</xdr:row>
      <xdr:rowOff>120015</xdr:rowOff>
    </xdr:from>
    <xdr:to>
      <xdr:col>13</xdr:col>
      <xdr:colOff>377260</xdr:colOff>
      <xdr:row>65</xdr:row>
      <xdr:rowOff>104775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BC27205C-06AF-4854-BC2C-50E5FF31E957}"/>
            </a:ext>
          </a:extLst>
        </xdr:cNvPr>
        <xdr:cNvSpPr txBox="1"/>
      </xdr:nvSpPr>
      <xdr:spPr>
        <a:xfrm>
          <a:off x="3897630" y="11188065"/>
          <a:ext cx="1613605" cy="156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75248</xdr:colOff>
      <xdr:row>49</xdr:row>
      <xdr:rowOff>63821</xdr:rowOff>
    </xdr:from>
    <xdr:to>
      <xdr:col>0</xdr:col>
      <xdr:colOff>282854</xdr:colOff>
      <xdr:row>57</xdr:row>
      <xdr:rowOff>155300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A690B18B-B8C1-404E-84E1-BB381DEC3908}"/>
            </a:ext>
          </a:extLst>
        </xdr:cNvPr>
        <xdr:cNvSpPr txBox="1"/>
      </xdr:nvSpPr>
      <xdr:spPr>
        <a:xfrm rot="16200000">
          <a:off x="-552489" y="9187858"/>
          <a:ext cx="1463079" cy="207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323850</xdr:colOff>
      <xdr:row>4</xdr:row>
      <xdr:rowOff>53340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E9C104CC-70FB-4551-B9F5-1F6A025A8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8130"/>
          <a:ext cx="1051560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99391</xdr:colOff>
      <xdr:row>67</xdr:row>
      <xdr:rowOff>99391</xdr:rowOff>
    </xdr:from>
    <xdr:to>
      <xdr:col>13</xdr:col>
      <xdr:colOff>96783</xdr:colOff>
      <xdr:row>70</xdr:row>
      <xdr:rowOff>54168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FFCC983-3C50-46B6-ACB7-B1AA05642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981" y="11316031"/>
          <a:ext cx="1163252" cy="47674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AA082F-989D-455F-AC8F-CC57B649E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161511</xdr:colOff>
      <xdr:row>62</xdr:row>
      <xdr:rowOff>106846</xdr:rowOff>
    </xdr:from>
    <xdr:to>
      <xdr:col>13</xdr:col>
      <xdr:colOff>366188</xdr:colOff>
      <xdr:row>63</xdr:row>
      <xdr:rowOff>145227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90299DB-8A84-4D4F-88E5-4C923A1E79CD}"/>
            </a:ext>
          </a:extLst>
        </xdr:cNvPr>
        <xdr:cNvSpPr txBox="1"/>
      </xdr:nvSpPr>
      <xdr:spPr>
        <a:xfrm>
          <a:off x="4120598" y="10923933"/>
          <a:ext cx="1372525" cy="212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42615</xdr:colOff>
      <xdr:row>47</xdr:row>
      <xdr:rowOff>28289</xdr:rowOff>
    </xdr:from>
    <xdr:to>
      <xdr:col>0</xdr:col>
      <xdr:colOff>244009</xdr:colOff>
      <xdr:row>55</xdr:row>
      <xdr:rowOff>126210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A058564D-63A9-4ED7-8FBB-4681A32ED634}"/>
            </a:ext>
          </a:extLst>
        </xdr:cNvPr>
        <xdr:cNvSpPr txBox="1"/>
      </xdr:nvSpPr>
      <xdr:spPr>
        <a:xfrm rot="16200000">
          <a:off x="-601388" y="8880357"/>
          <a:ext cx="1489399" cy="201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57150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2B647BA1-D0E3-4758-BC5B-9C825D371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47650"/>
          <a:ext cx="1057275" cy="558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97155</xdr:colOff>
      <xdr:row>68</xdr:row>
      <xdr:rowOff>97155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EA1D4902-3D88-48C4-B9EF-3CC14B283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1229975"/>
          <a:ext cx="1455420" cy="598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0.99574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8" y="2041515"/>
          <a:ext cx="2930522" cy="113920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X:0,01%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0,2%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0,104%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27 %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72,8 %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Analyses du 30/07/2024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15240</xdr:rowOff>
    </xdr:from>
    <xdr:to>
      <xdr:col>21</xdr:col>
      <xdr:colOff>304800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2515959-9A0B-4A96-A213-730F348BB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352425</xdr:colOff>
      <xdr:row>64</xdr:row>
      <xdr:rowOff>85725</xdr:rowOff>
    </xdr:from>
    <xdr:to>
      <xdr:col>14</xdr:col>
      <xdr:colOff>17215</xdr:colOff>
      <xdr:row>65</xdr:row>
      <xdr:rowOff>66675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E6203DB-3854-47FE-B535-1D60B2E5EB61}"/>
            </a:ext>
          </a:extLst>
        </xdr:cNvPr>
        <xdr:cNvSpPr txBox="1"/>
      </xdr:nvSpPr>
      <xdr:spPr>
        <a:xfrm>
          <a:off x="3924300" y="11153775"/>
          <a:ext cx="161741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56197</xdr:colOff>
      <xdr:row>49</xdr:row>
      <xdr:rowOff>67630</xdr:rowOff>
    </xdr:from>
    <xdr:to>
      <xdr:col>0</xdr:col>
      <xdr:colOff>259993</xdr:colOff>
      <xdr:row>57</xdr:row>
      <xdr:rowOff>159109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F49078FB-E8C8-4A6E-A7E5-508B10906ACE}"/>
            </a:ext>
          </a:extLst>
        </xdr:cNvPr>
        <xdr:cNvSpPr txBox="1"/>
      </xdr:nvSpPr>
      <xdr:spPr>
        <a:xfrm rot="16200000">
          <a:off x="-573445" y="9193572"/>
          <a:ext cx="1463079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283846</xdr:colOff>
      <xdr:row>54</xdr:row>
      <xdr:rowOff>3808</xdr:rowOff>
    </xdr:from>
    <xdr:to>
      <xdr:col>21</xdr:col>
      <xdr:colOff>285751</xdr:colOff>
      <xdr:row>61</xdr:row>
      <xdr:rowOff>19049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176EC2F-C1B5-4838-92DF-90EE1F74558F}"/>
            </a:ext>
          </a:extLst>
        </xdr:cNvPr>
        <xdr:cNvSpPr txBox="1"/>
      </xdr:nvSpPr>
      <xdr:spPr>
        <a:xfrm>
          <a:off x="5812156" y="9357358"/>
          <a:ext cx="2727960" cy="1219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Plastique+mat.putrescibles -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Métaux - X:0,01%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Flottants - FL: 0,20%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TSO</a:t>
          </a:r>
          <a:r>
            <a:rPr lang="fr-FR" sz="9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0,124%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enrobés - Ra: 27 %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béton - Rcug: 72,8 %</a:t>
          </a:r>
          <a:endParaRPr lang="fr-FR" sz="900">
            <a:effectLst/>
          </a:endParaRPr>
        </a:p>
        <a:p>
          <a:endParaRPr lang="fr-FR" sz="9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Acceptabilité environnementale: USAGE DE TYPE 3 Analyses du 12/07/2024</a:t>
          </a:r>
          <a:endParaRPr lang="fr-FR" sz="900">
            <a:effectLst/>
          </a:endParaRPr>
        </a:p>
      </xdr:txBody>
    </xdr:sp>
    <xdr:clientData/>
  </xdr:twoCellAnchor>
  <xdr:twoCellAnchor editAs="oneCell">
    <xdr:from>
      <xdr:col>10</xdr:col>
      <xdr:colOff>342900</xdr:colOff>
      <xdr:row>67</xdr:row>
      <xdr:rowOff>91441</xdr:rowOff>
    </xdr:from>
    <xdr:to>
      <xdr:col>14</xdr:col>
      <xdr:colOff>249555</xdr:colOff>
      <xdr:row>70</xdr:row>
      <xdr:rowOff>38101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25997BDA-497E-43FA-A19D-FF560FA9E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1677651"/>
          <a:ext cx="146875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323850</xdr:colOff>
      <xdr:row>4</xdr:row>
      <xdr:rowOff>53340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1856DEB7-50C8-4BC9-BFD7-68B429F9D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8130"/>
          <a:ext cx="1055370" cy="546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15240</xdr:rowOff>
    </xdr:from>
    <xdr:to>
      <xdr:col>21</xdr:col>
      <xdr:colOff>304800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747CF45-252E-4A7D-813F-2672892FC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B9086D8C-2B54-4D2E-8AC4-7CD77C19FC13}"/>
            </a:ext>
          </a:extLst>
        </xdr:cNvPr>
        <xdr:cNvSpPr txBox="1"/>
      </xdr:nvSpPr>
      <xdr:spPr>
        <a:xfrm>
          <a:off x="6829425" y="11115675"/>
          <a:ext cx="161741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B576693A-8A23-4F17-872A-869975B5C21B}"/>
            </a:ext>
          </a:extLst>
        </xdr:cNvPr>
        <xdr:cNvSpPr txBox="1"/>
      </xdr:nvSpPr>
      <xdr:spPr>
        <a:xfrm rot="16200000">
          <a:off x="-325796" y="8079145"/>
          <a:ext cx="1463079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283846</xdr:colOff>
      <xdr:row>54</xdr:row>
      <xdr:rowOff>3808</xdr:rowOff>
    </xdr:from>
    <xdr:to>
      <xdr:col>21</xdr:col>
      <xdr:colOff>285751</xdr:colOff>
      <xdr:row>61</xdr:row>
      <xdr:rowOff>19049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8C5B9FAF-6F5C-4672-AAAE-4E7B03A98DEF}"/>
            </a:ext>
          </a:extLst>
        </xdr:cNvPr>
        <xdr:cNvSpPr txBox="1"/>
      </xdr:nvSpPr>
      <xdr:spPr>
        <a:xfrm>
          <a:off x="5812156" y="9357358"/>
          <a:ext cx="2727960" cy="1219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Plastique+mat.putrescibles -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Métaux - X:0,01%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Flottants - FL: 0,10%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TSO</a:t>
          </a:r>
          <a:r>
            <a:rPr lang="fr-FR" sz="9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0,0,252%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enrobés - Ra: 19,2 %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béton - Rcug: 80,7 %</a:t>
          </a:r>
          <a:endParaRPr lang="fr-FR" sz="900">
            <a:effectLst/>
          </a:endParaRPr>
        </a:p>
        <a:p>
          <a:endParaRPr lang="fr-FR" sz="9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Acceptabilité environnementale: USAGE DE TYPE 3 Analyses du 22/11/2023</a:t>
          </a:r>
          <a:endParaRPr lang="fr-FR" sz="900">
            <a:effectLst/>
          </a:endParaRPr>
        </a:p>
      </xdr:txBody>
    </xdr:sp>
    <xdr:clientData/>
  </xdr:twoCellAnchor>
  <xdr:twoCellAnchor editAs="oneCell">
    <xdr:from>
      <xdr:col>10</xdr:col>
      <xdr:colOff>342900</xdr:colOff>
      <xdr:row>67</xdr:row>
      <xdr:rowOff>91441</xdr:rowOff>
    </xdr:from>
    <xdr:to>
      <xdr:col>14</xdr:col>
      <xdr:colOff>245745</xdr:colOff>
      <xdr:row>70</xdr:row>
      <xdr:rowOff>38101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321258CD-8C0C-42E9-861B-29305004C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1677651"/>
          <a:ext cx="146875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320040</xdr:colOff>
      <xdr:row>4</xdr:row>
      <xdr:rowOff>57150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7A1AA545-EE8C-474C-A0E6-69A852C3F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8130"/>
          <a:ext cx="1055370" cy="546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F1970D5-D578-408C-84D3-EE5C14498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8AD62EF-8810-412F-8050-548473D16036}"/>
            </a:ext>
          </a:extLst>
        </xdr:cNvPr>
        <xdr:cNvSpPr txBox="1"/>
      </xdr:nvSpPr>
      <xdr:spPr>
        <a:xfrm>
          <a:off x="7372350" y="10763250"/>
          <a:ext cx="1377495" cy="209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98BAE516-DA4D-4444-9E7D-75724F5DF727}"/>
            </a:ext>
          </a:extLst>
        </xdr:cNvPr>
        <xdr:cNvSpPr txBox="1"/>
      </xdr:nvSpPr>
      <xdr:spPr>
        <a:xfrm rot="16200000">
          <a:off x="-330549" y="7721948"/>
          <a:ext cx="1472585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57150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0F419C37-A111-4067-B531-2F0599DCF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47650"/>
          <a:ext cx="10572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97155</xdr:colOff>
      <xdr:row>68</xdr:row>
      <xdr:rowOff>97155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5F96C7E7-CC51-4CB3-AED8-1CC9547B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1229975"/>
          <a:ext cx="145923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0.99574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8" y="2041515"/>
          <a:ext cx="2930522" cy="113920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X:0,1%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0,1%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0,116%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28 %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72 %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Analyses du 08/11/2023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9088CC1-E585-43FE-A63D-31A807740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29A5692E-2CEE-43B9-8375-5BD70F60B907}"/>
            </a:ext>
          </a:extLst>
        </xdr:cNvPr>
        <xdr:cNvSpPr txBox="1"/>
      </xdr:nvSpPr>
      <xdr:spPr>
        <a:xfrm>
          <a:off x="7372350" y="10763250"/>
          <a:ext cx="1377495" cy="209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D73D18A-C8AB-479B-8ED0-6691DA5A2224}"/>
            </a:ext>
          </a:extLst>
        </xdr:cNvPr>
        <xdr:cNvSpPr txBox="1"/>
      </xdr:nvSpPr>
      <xdr:spPr>
        <a:xfrm rot="16200000">
          <a:off x="-330549" y="7721948"/>
          <a:ext cx="1472585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53340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3DF6029A-2E29-4DD6-9617-5E105935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47650"/>
          <a:ext cx="1057275" cy="558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93345</xdr:colOff>
      <xdr:row>68</xdr:row>
      <xdr:rowOff>93345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80A39607-5D32-4687-B288-96AFC0673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1229975"/>
          <a:ext cx="1455420" cy="598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0.99574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8" y="2041515"/>
          <a:ext cx="2930522" cy="113920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X:0,01%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0,04%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0,088%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20,4 %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79,6 %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Analyses du 06/06/2023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19050</xdr:rowOff>
    </xdr:from>
    <xdr:to>
      <xdr:col>21</xdr:col>
      <xdr:colOff>304800</xdr:colOff>
      <xdr:row>65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29FFE18-F2EF-4AE6-95C0-DCA88216D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5D20029F-EFEA-4159-AB28-4ED13A4758E1}"/>
            </a:ext>
          </a:extLst>
        </xdr:cNvPr>
        <xdr:cNvSpPr txBox="1"/>
      </xdr:nvSpPr>
      <xdr:spPr>
        <a:xfrm>
          <a:off x="6829425" y="11115675"/>
          <a:ext cx="161741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D62AC30-25C7-48E7-9695-9B652A855367}"/>
            </a:ext>
          </a:extLst>
        </xdr:cNvPr>
        <xdr:cNvSpPr txBox="1"/>
      </xdr:nvSpPr>
      <xdr:spPr>
        <a:xfrm rot="16200000">
          <a:off x="-325796" y="8079145"/>
          <a:ext cx="1463079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283846</xdr:colOff>
      <xdr:row>54</xdr:row>
      <xdr:rowOff>3808</xdr:rowOff>
    </xdr:from>
    <xdr:to>
      <xdr:col>21</xdr:col>
      <xdr:colOff>285751</xdr:colOff>
      <xdr:row>61</xdr:row>
      <xdr:rowOff>19049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08074A2-88C3-4FD9-A6A8-452AFC6131F3}"/>
            </a:ext>
          </a:extLst>
        </xdr:cNvPr>
        <xdr:cNvSpPr txBox="1"/>
      </xdr:nvSpPr>
      <xdr:spPr>
        <a:xfrm>
          <a:off x="5808346" y="9357358"/>
          <a:ext cx="2735580" cy="12153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Plastique+mat.putrescibles -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Métaux - X:0,01%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Flottants - FL: 0,04%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TSO</a:t>
          </a:r>
          <a:r>
            <a:rPr lang="fr-FR" sz="9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</a:t>
          </a:r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0,088%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enrobés - Ra: 20,4 %</a:t>
          </a:r>
          <a:endParaRPr lang="fr-FR" sz="900">
            <a:effectLst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béton - Rcug: 79,6 %</a:t>
          </a:r>
          <a:endParaRPr lang="fr-FR" sz="900">
            <a:effectLst/>
          </a:endParaRPr>
        </a:p>
        <a:p>
          <a:endParaRPr lang="fr-FR" sz="9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Acceptabilité environnementale: USAGE DE TYPE 3 Analyses du 06/06/2023</a:t>
          </a:r>
          <a:endParaRPr lang="fr-FR" sz="900">
            <a:effectLst/>
          </a:endParaRPr>
        </a:p>
      </xdr:txBody>
    </xdr:sp>
    <xdr:clientData/>
  </xdr:twoCellAnchor>
  <xdr:twoCellAnchor editAs="oneCell">
    <xdr:from>
      <xdr:col>10</xdr:col>
      <xdr:colOff>342900</xdr:colOff>
      <xdr:row>67</xdr:row>
      <xdr:rowOff>91441</xdr:rowOff>
    </xdr:from>
    <xdr:to>
      <xdr:col>14</xdr:col>
      <xdr:colOff>245745</xdr:colOff>
      <xdr:row>70</xdr:row>
      <xdr:rowOff>38101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D4A4C100-90DA-4E1E-A7C5-AC161833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1677651"/>
          <a:ext cx="146875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320040</xdr:colOff>
      <xdr:row>4</xdr:row>
      <xdr:rowOff>57150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63892BBA-E363-44D0-94AF-32AFE463F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8130"/>
          <a:ext cx="1055370" cy="546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19050</xdr:rowOff>
    </xdr:from>
    <xdr:to>
      <xdr:col>21</xdr:col>
      <xdr:colOff>304800</xdr:colOff>
      <xdr:row>65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409B4F-97E7-4CCC-B2D4-77E2D270A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A241FDD-A76B-463E-9B75-E926E366AC7E}"/>
            </a:ext>
          </a:extLst>
        </xdr:cNvPr>
        <xdr:cNvSpPr txBox="1"/>
      </xdr:nvSpPr>
      <xdr:spPr>
        <a:xfrm>
          <a:off x="6829425" y="11115675"/>
          <a:ext cx="161741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2182817-A37B-4B20-B0C5-C2296896986F}"/>
            </a:ext>
          </a:extLst>
        </xdr:cNvPr>
        <xdr:cNvSpPr txBox="1"/>
      </xdr:nvSpPr>
      <xdr:spPr>
        <a:xfrm rot="16200000">
          <a:off x="-325796" y="8079145"/>
          <a:ext cx="1463079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249556</xdr:colOff>
      <xdr:row>56</xdr:row>
      <xdr:rowOff>123825</xdr:rowOff>
    </xdr:from>
    <xdr:to>
      <xdr:col>21</xdr:col>
      <xdr:colOff>243841</xdr:colOff>
      <xdr:row>63</xdr:row>
      <xdr:rowOff>57150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39AB8933-623B-479B-97AE-1FE04310A5B7}"/>
            </a:ext>
          </a:extLst>
        </xdr:cNvPr>
        <xdr:cNvSpPr txBox="1"/>
      </xdr:nvSpPr>
      <xdr:spPr>
        <a:xfrm>
          <a:off x="5770246" y="9822180"/>
          <a:ext cx="2735580" cy="1127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:0,02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0,060%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29%</a:t>
          </a: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Analyses du 27/09/2022</a:t>
          </a: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342900</xdr:colOff>
      <xdr:row>67</xdr:row>
      <xdr:rowOff>91441</xdr:rowOff>
    </xdr:from>
    <xdr:to>
      <xdr:col>14</xdr:col>
      <xdr:colOff>249555</xdr:colOff>
      <xdr:row>70</xdr:row>
      <xdr:rowOff>38101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FADB2405-E00A-4BAF-A343-191919C1C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1677651"/>
          <a:ext cx="146875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323850</xdr:colOff>
      <xdr:row>4</xdr:row>
      <xdr:rowOff>53340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DA0DBBA3-D5CE-44FE-9A8D-EEC5B325E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8130"/>
          <a:ext cx="1055370" cy="546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12D50C-D411-43D6-85A6-88053CCFA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B2315ED6-1A07-4BAA-B433-251A9CBEAD35}"/>
            </a:ext>
          </a:extLst>
        </xdr:cNvPr>
        <xdr:cNvSpPr txBox="1"/>
      </xdr:nvSpPr>
      <xdr:spPr>
        <a:xfrm>
          <a:off x="7372350" y="10763250"/>
          <a:ext cx="1377495" cy="209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39EC7B7-DAE1-4139-BF72-C7E9FF8B65FB}"/>
            </a:ext>
          </a:extLst>
        </xdr:cNvPr>
        <xdr:cNvSpPr txBox="1"/>
      </xdr:nvSpPr>
      <xdr:spPr>
        <a:xfrm rot="16200000">
          <a:off x="-330549" y="7721948"/>
          <a:ext cx="1472585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57150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8D4A97D5-AC82-4A71-B01F-53010F12A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47650"/>
          <a:ext cx="10572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97155</xdr:colOff>
      <xdr:row>68</xdr:row>
      <xdr:rowOff>97155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B11B6EA5-676C-4751-AC7E-07A2659DB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1229975"/>
          <a:ext cx="145923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0.99574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8" y="2041515"/>
          <a:ext cx="2930522" cy="113920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X:0,01%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0,04%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0,060%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20,4 %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79,6 %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Analyses du 27/09/2022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19050</xdr:rowOff>
    </xdr:from>
    <xdr:to>
      <xdr:col>21</xdr:col>
      <xdr:colOff>304800</xdr:colOff>
      <xdr:row>65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FDCE3CF-45B0-44EE-A4A7-5FE31F467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E56410C-0A30-402D-A453-215BAB62FE6D}"/>
            </a:ext>
          </a:extLst>
        </xdr:cNvPr>
        <xdr:cNvSpPr txBox="1"/>
      </xdr:nvSpPr>
      <xdr:spPr>
        <a:xfrm>
          <a:off x="6829425" y="11115675"/>
          <a:ext cx="161741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63302C8-88B0-4D73-A4BB-4346E8E52CD2}"/>
            </a:ext>
          </a:extLst>
        </xdr:cNvPr>
        <xdr:cNvSpPr txBox="1"/>
      </xdr:nvSpPr>
      <xdr:spPr>
        <a:xfrm rot="16200000">
          <a:off x="-325796" y="8079145"/>
          <a:ext cx="1463079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249556</xdr:colOff>
      <xdr:row>56</xdr:row>
      <xdr:rowOff>123825</xdr:rowOff>
    </xdr:from>
    <xdr:to>
      <xdr:col>21</xdr:col>
      <xdr:colOff>243841</xdr:colOff>
      <xdr:row>63</xdr:row>
      <xdr:rowOff>57150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AE950A6E-261C-4094-8E78-16F46D3EC10D}"/>
            </a:ext>
          </a:extLst>
        </xdr:cNvPr>
        <xdr:cNvSpPr txBox="1"/>
      </xdr:nvSpPr>
      <xdr:spPr>
        <a:xfrm>
          <a:off x="5774056" y="9820275"/>
          <a:ext cx="2727960" cy="1133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:0,03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0,060%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22%</a:t>
          </a: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Analyses du 27/09/2022</a:t>
          </a: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342900</xdr:colOff>
      <xdr:row>67</xdr:row>
      <xdr:rowOff>91441</xdr:rowOff>
    </xdr:from>
    <xdr:to>
      <xdr:col>14</xdr:col>
      <xdr:colOff>245745</xdr:colOff>
      <xdr:row>70</xdr:row>
      <xdr:rowOff>38101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3616EEF-D000-49CE-8875-A13C08767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1677651"/>
          <a:ext cx="146494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320040</xdr:colOff>
      <xdr:row>4</xdr:row>
      <xdr:rowOff>57150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D97B5444-F3EC-48CB-8BF9-F16C5FF20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8130"/>
          <a:ext cx="1051560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8CFC3A9-EF05-4B4A-9792-ECB19CE94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944BBD1-7C4D-4FB4-9171-A0674DAACB4B}"/>
            </a:ext>
          </a:extLst>
        </xdr:cNvPr>
        <xdr:cNvSpPr txBox="1"/>
      </xdr:nvSpPr>
      <xdr:spPr>
        <a:xfrm>
          <a:off x="7372350" y="10763250"/>
          <a:ext cx="1377495" cy="209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45B2935B-1E82-4708-B93C-15F5C5C69F0D}"/>
            </a:ext>
          </a:extLst>
        </xdr:cNvPr>
        <xdr:cNvSpPr txBox="1"/>
      </xdr:nvSpPr>
      <xdr:spPr>
        <a:xfrm rot="16200000">
          <a:off x="-330549" y="7721948"/>
          <a:ext cx="1472585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57150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EBAD79BA-D554-4BF3-8D73-4DF5C6573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47650"/>
          <a:ext cx="1057275" cy="558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97155</xdr:colOff>
      <xdr:row>68</xdr:row>
      <xdr:rowOff>97155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7F4CEB42-66F3-4EE7-9DD4-B8C21532E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1229975"/>
          <a:ext cx="1455420" cy="598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0.97951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5" y="2041525"/>
          <a:ext cx="2785169" cy="113919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X:0,4%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0,111%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14,7 %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85,1 %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3 - Analyses du 01/07/2021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19050</xdr:rowOff>
    </xdr:from>
    <xdr:to>
      <xdr:col>21</xdr:col>
      <xdr:colOff>304800</xdr:colOff>
      <xdr:row>65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508E851-1454-4A51-B07A-F9B704400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836B2D68-94C1-438F-A7DF-5D5A144B2352}"/>
            </a:ext>
          </a:extLst>
        </xdr:cNvPr>
        <xdr:cNvSpPr txBox="1"/>
      </xdr:nvSpPr>
      <xdr:spPr>
        <a:xfrm>
          <a:off x="6829425" y="11115675"/>
          <a:ext cx="161741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3981BC9-7A2A-4BBB-9ED5-11F2E955F4DA}"/>
            </a:ext>
          </a:extLst>
        </xdr:cNvPr>
        <xdr:cNvSpPr txBox="1"/>
      </xdr:nvSpPr>
      <xdr:spPr>
        <a:xfrm rot="16200000">
          <a:off x="-325796" y="8079145"/>
          <a:ext cx="1463079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167640</xdr:colOff>
      <xdr:row>58</xdr:row>
      <xdr:rowOff>0</xdr:rowOff>
    </xdr:from>
    <xdr:to>
      <xdr:col>21</xdr:col>
      <xdr:colOff>243840</xdr:colOff>
      <xdr:row>63</xdr:row>
      <xdr:rowOff>49530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A159873D-DC23-4591-BBC5-A6AB9B24AB20}"/>
            </a:ext>
          </a:extLst>
        </xdr:cNvPr>
        <xdr:cNvSpPr txBox="1"/>
      </xdr:nvSpPr>
      <xdr:spPr>
        <a:xfrm>
          <a:off x="6086475" y="10039350"/>
          <a:ext cx="2419350" cy="910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:0,1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0,131%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25%</a:t>
          </a: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10</xdr:col>
      <xdr:colOff>342900</xdr:colOff>
      <xdr:row>67</xdr:row>
      <xdr:rowOff>91441</xdr:rowOff>
    </xdr:from>
    <xdr:to>
      <xdr:col>14</xdr:col>
      <xdr:colOff>249555</xdr:colOff>
      <xdr:row>70</xdr:row>
      <xdr:rowOff>38101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78399594-A0B5-4172-B34F-1DF9DF97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1677651"/>
          <a:ext cx="146494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323850</xdr:colOff>
      <xdr:row>4</xdr:row>
      <xdr:rowOff>53340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46AD95D6-C427-4238-9F5E-8D5B6351B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8130"/>
          <a:ext cx="1051560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99F5996-5F4D-4321-9F02-083A591EF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4930FF2-6B89-4BDF-9A8A-27F33F340759}"/>
            </a:ext>
          </a:extLst>
        </xdr:cNvPr>
        <xdr:cNvSpPr txBox="1"/>
      </xdr:nvSpPr>
      <xdr:spPr>
        <a:xfrm>
          <a:off x="7345680" y="10675620"/>
          <a:ext cx="1367970" cy="198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FA39AC34-D168-4731-A69D-5DEE434D7C77}"/>
            </a:ext>
          </a:extLst>
        </xdr:cNvPr>
        <xdr:cNvSpPr txBox="1"/>
      </xdr:nvSpPr>
      <xdr:spPr>
        <a:xfrm rot="16200000">
          <a:off x="-321023" y="7689562"/>
          <a:ext cx="1451630" cy="2018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57150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3B7A5828-29F9-4D96-B7B0-F1B27880C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97155</xdr:colOff>
      <xdr:row>68</xdr:row>
      <xdr:rowOff>97155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D9600496-A01F-4EED-A1EE-B99BD07CC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11125200"/>
          <a:ext cx="1453515" cy="592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0.97951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5" y="2041525"/>
          <a:ext cx="2785169" cy="113919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X:0,4%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0,111%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14,7 %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85,1 %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3 - Analyses du 01/07/2021</a:t>
          </a: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3" name="Graphique 1">
          <a:extLst>
            <a:ext uri="{FF2B5EF4-FFF2-40B4-BE49-F238E27FC236}">
              <a16:creationId xmlns:a16="http://schemas.microsoft.com/office/drawing/2014/main" id="{DB89C703-4ABD-4066-95A9-78160A2E5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91505924-3C9F-4DAD-A504-62C749B8994A}"/>
            </a:ext>
          </a:extLst>
        </xdr:cNvPr>
        <xdr:cNvSpPr txBox="1"/>
      </xdr:nvSpPr>
      <xdr:spPr>
        <a:xfrm>
          <a:off x="6797040" y="11018520"/>
          <a:ext cx="161360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101056BB-D38C-4CF6-8383-61CFE040C5BF}"/>
            </a:ext>
          </a:extLst>
        </xdr:cNvPr>
        <xdr:cNvSpPr txBox="1"/>
      </xdr:nvSpPr>
      <xdr:spPr>
        <a:xfrm rot="16200000">
          <a:off x="-317223" y="8043902"/>
          <a:ext cx="1444029" cy="2018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167640</xdr:colOff>
      <xdr:row>58</xdr:row>
      <xdr:rowOff>0</xdr:rowOff>
    </xdr:from>
    <xdr:to>
      <xdr:col>21</xdr:col>
      <xdr:colOff>243840</xdr:colOff>
      <xdr:row>63</xdr:row>
      <xdr:rowOff>49530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880F30E9-2EF5-4995-8B88-A22248A206B8}"/>
            </a:ext>
          </a:extLst>
        </xdr:cNvPr>
        <xdr:cNvSpPr txBox="1"/>
      </xdr:nvSpPr>
      <xdr:spPr>
        <a:xfrm>
          <a:off x="6082665" y="10039350"/>
          <a:ext cx="2419350" cy="906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:0,1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0,131%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25%</a:t>
          </a: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10</xdr:col>
      <xdr:colOff>342900</xdr:colOff>
      <xdr:row>67</xdr:row>
      <xdr:rowOff>91441</xdr:rowOff>
    </xdr:from>
    <xdr:to>
      <xdr:col>14</xdr:col>
      <xdr:colOff>249555</xdr:colOff>
      <xdr:row>70</xdr:row>
      <xdr:rowOff>38101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1A9A83B4-EB9A-4BB1-A028-F6F54C978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0060" y="11567161"/>
          <a:ext cx="1453515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</xdr:colOff>
      <xdr:row>1</xdr:row>
      <xdr:rowOff>116205</xdr:rowOff>
    </xdr:from>
    <xdr:to>
      <xdr:col>3</xdr:col>
      <xdr:colOff>323850</xdr:colOff>
      <xdr:row>4</xdr:row>
      <xdr:rowOff>53340</xdr:rowOff>
    </xdr:to>
    <xdr:pic>
      <xdr:nvPicPr>
        <xdr:cNvPr id="8" name="Image 8">
          <a:extLst>
            <a:ext uri="{FF2B5EF4-FFF2-40B4-BE49-F238E27FC236}">
              <a16:creationId xmlns:a16="http://schemas.microsoft.com/office/drawing/2014/main" id="{970CCF29-2D20-430D-88AB-A0114F4AB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276225"/>
          <a:ext cx="1053465" cy="554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5B9300A-C63E-40A1-AE75-1D564CC26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BE62479-4572-48F7-9C09-96B1CC5C35A9}"/>
            </a:ext>
          </a:extLst>
        </xdr:cNvPr>
        <xdr:cNvSpPr txBox="1"/>
      </xdr:nvSpPr>
      <xdr:spPr>
        <a:xfrm>
          <a:off x="7372350" y="10763250"/>
          <a:ext cx="1377495" cy="209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9B435C37-9D8B-40D1-A41E-0058026BBD1A}"/>
            </a:ext>
          </a:extLst>
        </xdr:cNvPr>
        <xdr:cNvSpPr txBox="1"/>
      </xdr:nvSpPr>
      <xdr:spPr>
        <a:xfrm rot="16200000">
          <a:off x="-330549" y="7721948"/>
          <a:ext cx="1472585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57150</xdr:rowOff>
    </xdr:to>
    <xdr:pic>
      <xdr:nvPicPr>
        <xdr:cNvPr id="5" name="Image 8">
          <a:extLst>
            <a:ext uri="{FF2B5EF4-FFF2-40B4-BE49-F238E27FC236}">
              <a16:creationId xmlns:a16="http://schemas.microsoft.com/office/drawing/2014/main" id="{B3866E6E-890B-4B2F-A6BA-56B76473D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47650"/>
          <a:ext cx="10572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97155</xdr:colOff>
      <xdr:row>68</xdr:row>
      <xdr:rowOff>97155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FBFC586B-AB39-4B23-B853-CD821E159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1229975"/>
          <a:ext cx="145923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0.97951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5" y="2041525"/>
          <a:ext cx="2785169" cy="113919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0,04 %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0,01 %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0,154%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18,3 %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81,6 %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3 - Analyses du 06/05/2020</a:t>
          </a: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DEFFBCE-6338-45FB-874F-A440B10E3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A0CFDC6B-4EEF-4ACD-BBDC-9F110DE2F00F}"/>
            </a:ext>
          </a:extLst>
        </xdr:cNvPr>
        <xdr:cNvSpPr txBox="1"/>
      </xdr:nvSpPr>
      <xdr:spPr>
        <a:xfrm>
          <a:off x="6829425" y="10896600"/>
          <a:ext cx="2007919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1E763592-EA24-446B-83B3-9495BD8338C0}"/>
            </a:ext>
          </a:extLst>
        </xdr:cNvPr>
        <xdr:cNvSpPr txBox="1"/>
      </xdr:nvSpPr>
      <xdr:spPr>
        <a:xfrm rot="16200000">
          <a:off x="-330549" y="7874348"/>
          <a:ext cx="1472585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112396</xdr:colOff>
      <xdr:row>55</xdr:row>
      <xdr:rowOff>40004</xdr:rowOff>
    </xdr:from>
    <xdr:to>
      <xdr:col>22</xdr:col>
      <xdr:colOff>167700</xdr:colOff>
      <xdr:row>62</xdr:row>
      <xdr:rowOff>57149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59AFA6EF-1135-40F3-A897-3BEEAEB1650A}"/>
            </a:ext>
          </a:extLst>
        </xdr:cNvPr>
        <xdr:cNvSpPr txBox="1"/>
      </xdr:nvSpPr>
      <xdr:spPr>
        <a:xfrm>
          <a:off x="6027421" y="9355454"/>
          <a:ext cx="2792789" cy="1221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0,04 %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0,01 %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0,154%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18,3 %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81,6 %</a:t>
          </a:r>
        </a:p>
        <a:p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3 - Analyses du 06/05/2020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53340</xdr:rowOff>
    </xdr:from>
    <xdr:to>
      <xdr:col>14</xdr:col>
      <xdr:colOff>93345</xdr:colOff>
      <xdr:row>70</xdr:row>
      <xdr:rowOff>93345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5B358309-17CD-4F3D-BB66-F3B8ADB0E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1430000"/>
          <a:ext cx="1449705" cy="554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83820</xdr:rowOff>
    </xdr:from>
    <xdr:to>
      <xdr:col>3</xdr:col>
      <xdr:colOff>285750</xdr:colOff>
      <xdr:row>4</xdr:row>
      <xdr:rowOff>19050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03F4891D-7DE1-4609-B821-72356A55C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7650"/>
          <a:ext cx="1053465" cy="558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1E000FA-980B-480A-88C8-D574180FD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8663A02-B4FA-49A6-A885-BB21386FFE8F}"/>
            </a:ext>
          </a:extLst>
        </xdr:cNvPr>
        <xdr:cNvSpPr txBox="1"/>
      </xdr:nvSpPr>
      <xdr:spPr>
        <a:xfrm>
          <a:off x="7372350" y="10763250"/>
          <a:ext cx="1377495" cy="209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41360E77-4573-4247-84F2-4501A53352C9}"/>
            </a:ext>
          </a:extLst>
        </xdr:cNvPr>
        <xdr:cNvSpPr txBox="1"/>
      </xdr:nvSpPr>
      <xdr:spPr>
        <a:xfrm rot="16200000">
          <a:off x="-330549" y="7721948"/>
          <a:ext cx="1472585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53340</xdr:rowOff>
    </xdr:to>
    <xdr:pic>
      <xdr:nvPicPr>
        <xdr:cNvPr id="6" name="Image 8">
          <a:extLst>
            <a:ext uri="{FF2B5EF4-FFF2-40B4-BE49-F238E27FC236}">
              <a16:creationId xmlns:a16="http://schemas.microsoft.com/office/drawing/2014/main" id="{898B7A67-1C5E-4FF6-ADDD-B83C7B8D7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47650"/>
          <a:ext cx="10572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93345</xdr:colOff>
      <xdr:row>68</xdr:row>
      <xdr:rowOff>93345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D69BDEA-B81A-4C50-8A2B-07371CBCE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1229975"/>
          <a:ext cx="14668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0.66844</cdr:x>
      <cdr:y>0.54957</cdr:y>
    </cdr:from>
    <cdr:to>
      <cdr:x>0.97951</cdr:x>
      <cdr:y>0.85624</cdr:y>
    </cdr:to>
    <cdr:sp macro="" textlink="">
      <cdr:nvSpPr>
        <cdr:cNvPr id="2" name="ZoneTexte 4">
          <a:extLst xmlns:a="http://schemas.openxmlformats.org/drawingml/2006/main">
            <a:ext uri="{FF2B5EF4-FFF2-40B4-BE49-F238E27FC236}">
              <a16:creationId xmlns:a16="http://schemas.microsoft.com/office/drawing/2014/main" id="{50D5E736-A301-400B-BF58-95CFD91B5BCC}"/>
            </a:ext>
          </a:extLst>
        </cdr:cNvPr>
        <cdr:cNvSpPr txBox="1"/>
      </cdr:nvSpPr>
      <cdr:spPr>
        <a:xfrm xmlns:a="http://schemas.openxmlformats.org/drawingml/2006/main">
          <a:off x="5984875" y="2041525"/>
          <a:ext cx="2785169" cy="113919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0,04 %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0,01 %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0,154%</a:t>
          </a:r>
        </a:p>
        <a:p xmlns:a="http://schemas.openxmlformats.org/drawingml/2006/main"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18,3 %</a:t>
          </a: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81,6 %</a:t>
          </a:r>
        </a:p>
        <a:p xmlns:a="http://schemas.openxmlformats.org/drawingml/2006/main"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3 - Analyses du 06/05/2020</a:t>
          </a: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C992C78-59F0-4E7C-A178-E74C12D77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A7B77C6D-26C4-4263-B8F2-33A00A0F62D5}"/>
            </a:ext>
          </a:extLst>
        </xdr:cNvPr>
        <xdr:cNvSpPr txBox="1"/>
      </xdr:nvSpPr>
      <xdr:spPr>
        <a:xfrm>
          <a:off x="6829425" y="10896600"/>
          <a:ext cx="2007919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FCDB5E8F-5388-402C-A270-277D40B5FA14}"/>
            </a:ext>
          </a:extLst>
        </xdr:cNvPr>
        <xdr:cNvSpPr txBox="1"/>
      </xdr:nvSpPr>
      <xdr:spPr>
        <a:xfrm rot="16200000">
          <a:off x="-330549" y="7874348"/>
          <a:ext cx="1472585" cy="203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112396</xdr:colOff>
      <xdr:row>55</xdr:row>
      <xdr:rowOff>40004</xdr:rowOff>
    </xdr:from>
    <xdr:to>
      <xdr:col>22</xdr:col>
      <xdr:colOff>167700</xdr:colOff>
      <xdr:row>62</xdr:row>
      <xdr:rowOff>57149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50D5E736-A301-400B-BF58-95CFD91B5BCC}"/>
            </a:ext>
          </a:extLst>
        </xdr:cNvPr>
        <xdr:cNvSpPr txBox="1"/>
      </xdr:nvSpPr>
      <xdr:spPr>
        <a:xfrm>
          <a:off x="6027421" y="9355454"/>
          <a:ext cx="2788979" cy="1217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0,04 %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0,01 %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0,154%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18,3 %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81,6 %</a:t>
          </a:r>
        </a:p>
        <a:p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3 - Analyses du 06/05/2020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53340</xdr:rowOff>
    </xdr:from>
    <xdr:to>
      <xdr:col>14</xdr:col>
      <xdr:colOff>93345</xdr:colOff>
      <xdr:row>70</xdr:row>
      <xdr:rowOff>93345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5E67DA2E-6F5B-4CD3-AA41-180CC70BA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1430000"/>
          <a:ext cx="1449705" cy="554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83820</xdr:rowOff>
    </xdr:from>
    <xdr:to>
      <xdr:col>3</xdr:col>
      <xdr:colOff>285750</xdr:colOff>
      <xdr:row>4</xdr:row>
      <xdr:rowOff>19050</xdr:rowOff>
    </xdr:to>
    <xdr:pic>
      <xdr:nvPicPr>
        <xdr:cNvPr id="7" name="Image 8">
          <a:extLst>
            <a:ext uri="{FF2B5EF4-FFF2-40B4-BE49-F238E27FC236}">
              <a16:creationId xmlns:a16="http://schemas.microsoft.com/office/drawing/2014/main" id="{2284C9E2-1477-4D4B-9067-D50190237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7650"/>
          <a:ext cx="1053465" cy="558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6185997" name="Graphique 1">
          <a:extLst>
            <a:ext uri="{FF2B5EF4-FFF2-40B4-BE49-F238E27FC236}">
              <a16:creationId xmlns:a16="http://schemas.microsoft.com/office/drawing/2014/main" id="{CFCAAF5F-2268-4D4E-8296-F8F0E2FCE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EBDB618-3C2C-4570-B4FC-1BED2C9DF56A}"/>
            </a:ext>
          </a:extLst>
        </xdr:cNvPr>
        <xdr:cNvSpPr txBox="1"/>
      </xdr:nvSpPr>
      <xdr:spPr>
        <a:xfrm>
          <a:off x="6705600" y="10725150"/>
          <a:ext cx="1958389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EBE2A287-B43C-4D85-AFC1-99370D874EF5}"/>
            </a:ext>
          </a:extLst>
        </xdr:cNvPr>
        <xdr:cNvSpPr txBox="1"/>
      </xdr:nvSpPr>
      <xdr:spPr>
        <a:xfrm rot="16200000">
          <a:off x="-268255" y="7874919"/>
          <a:ext cx="1428750" cy="147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1</xdr:rowOff>
    </xdr:from>
    <xdr:to>
      <xdr:col>22</xdr:col>
      <xdr:colOff>101024</xdr:colOff>
      <xdr:row>63</xdr:row>
      <xdr:rowOff>87631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A1B71BBF-8EB0-419C-9AFD-95F5620C6A21}"/>
            </a:ext>
          </a:extLst>
        </xdr:cNvPr>
        <xdr:cNvSpPr txBox="1"/>
      </xdr:nvSpPr>
      <xdr:spPr>
        <a:xfrm>
          <a:off x="6200775" y="9372601"/>
          <a:ext cx="2358407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0,04 %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0,01 %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0,154%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18,3 %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81,6 %</a:t>
          </a:r>
        </a:p>
        <a:p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3 - Analyses du 04/10/2019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53340</xdr:rowOff>
    </xdr:from>
    <xdr:to>
      <xdr:col>14</xdr:col>
      <xdr:colOff>93345</xdr:colOff>
      <xdr:row>70</xdr:row>
      <xdr:rowOff>93345</xdr:rowOff>
    </xdr:to>
    <xdr:pic>
      <xdr:nvPicPr>
        <xdr:cNvPr id="6186001" name="Image 1">
          <a:extLst>
            <a:ext uri="{FF2B5EF4-FFF2-40B4-BE49-F238E27FC236}">
              <a16:creationId xmlns:a16="http://schemas.microsoft.com/office/drawing/2014/main" id="{D1DDFB3F-A7A4-4AEA-ACCA-F39D4DE23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323320"/>
          <a:ext cx="145542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83820</xdr:rowOff>
    </xdr:from>
    <xdr:to>
      <xdr:col>3</xdr:col>
      <xdr:colOff>285750</xdr:colOff>
      <xdr:row>4</xdr:row>
      <xdr:rowOff>19050</xdr:rowOff>
    </xdr:to>
    <xdr:pic>
      <xdr:nvPicPr>
        <xdr:cNvPr id="6186002" name="Image 8">
          <a:extLst>
            <a:ext uri="{FF2B5EF4-FFF2-40B4-BE49-F238E27FC236}">
              <a16:creationId xmlns:a16="http://schemas.microsoft.com/office/drawing/2014/main" id="{CD1024ED-74BA-4669-B8AC-F579C7302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3840"/>
          <a:ext cx="10515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6000671" name="Graphique 1">
          <a:extLst>
            <a:ext uri="{FF2B5EF4-FFF2-40B4-BE49-F238E27FC236}">
              <a16:creationId xmlns:a16="http://schemas.microsoft.com/office/drawing/2014/main" id="{75DEAC14-E91E-44E6-9C48-D31BB6768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CFDE2246-8DA5-4426-A4B8-69D28A050CC2}"/>
            </a:ext>
          </a:extLst>
        </xdr:cNvPr>
        <xdr:cNvSpPr txBox="1"/>
      </xdr:nvSpPr>
      <xdr:spPr>
        <a:xfrm>
          <a:off x="7277100" y="10591800"/>
          <a:ext cx="1284017" cy="198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900F0788-F121-4833-9A6B-734EB4A48800}"/>
            </a:ext>
          </a:extLst>
        </xdr:cNvPr>
        <xdr:cNvSpPr txBox="1"/>
      </xdr:nvSpPr>
      <xdr:spPr>
        <a:xfrm rot="16200000">
          <a:off x="-268255" y="7722519"/>
          <a:ext cx="1428750" cy="147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129540</xdr:colOff>
      <xdr:row>51</xdr:row>
      <xdr:rowOff>125729</xdr:rowOff>
    </xdr:from>
    <xdr:to>
      <xdr:col>22</xdr:col>
      <xdr:colOff>102909</xdr:colOff>
      <xdr:row>59</xdr:row>
      <xdr:rowOff>22808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ACBE549-F812-4A91-BB64-D7DA014DD635}"/>
            </a:ext>
          </a:extLst>
        </xdr:cNvPr>
        <xdr:cNvSpPr txBox="1"/>
      </xdr:nvSpPr>
      <xdr:spPr>
        <a:xfrm>
          <a:off x="6324600" y="8883014"/>
          <a:ext cx="2236496" cy="11849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0,04 %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0,154%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18,3 %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81,6 %</a:t>
          </a:r>
        </a:p>
        <a:p>
          <a:pPr>
            <a:lnSpc>
              <a:spcPts val="8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3 - analyses du 04/10/2019</a:t>
          </a: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45720</xdr:rowOff>
    </xdr:to>
    <xdr:pic>
      <xdr:nvPicPr>
        <xdr:cNvPr id="6000675" name="Image 8">
          <a:extLst>
            <a:ext uri="{FF2B5EF4-FFF2-40B4-BE49-F238E27FC236}">
              <a16:creationId xmlns:a16="http://schemas.microsoft.com/office/drawing/2014/main" id="{E4EA6953-DDF8-4B39-9083-63FA84BBE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106680</xdr:colOff>
      <xdr:row>68</xdr:row>
      <xdr:rowOff>106680</xdr:rowOff>
    </xdr:to>
    <xdr:pic>
      <xdr:nvPicPr>
        <xdr:cNvPr id="6000676" name="Image 1">
          <a:extLst>
            <a:ext uri="{FF2B5EF4-FFF2-40B4-BE49-F238E27FC236}">
              <a16:creationId xmlns:a16="http://schemas.microsoft.com/office/drawing/2014/main" id="{0FF20766-BD76-4B39-BFE6-F6AF4A01B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11125200"/>
          <a:ext cx="146304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5758007" name="Graphique 1">
          <a:extLst>
            <a:ext uri="{FF2B5EF4-FFF2-40B4-BE49-F238E27FC236}">
              <a16:creationId xmlns:a16="http://schemas.microsoft.com/office/drawing/2014/main" id="{51B9FD0D-57DD-442C-92D0-95CEB1C17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22C80988-A889-455C-B5C5-A2B0A95536B3}"/>
            </a:ext>
          </a:extLst>
        </xdr:cNvPr>
        <xdr:cNvSpPr txBox="1"/>
      </xdr:nvSpPr>
      <xdr:spPr>
        <a:xfrm>
          <a:off x="6838950" y="10824210"/>
          <a:ext cx="2005996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9C59E303-036D-43BA-877C-E5244D162139}"/>
            </a:ext>
          </a:extLst>
        </xdr:cNvPr>
        <xdr:cNvSpPr txBox="1"/>
      </xdr:nvSpPr>
      <xdr:spPr>
        <a:xfrm rot="16200000">
          <a:off x="-275073" y="7883642"/>
          <a:ext cx="1461135" cy="147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1</xdr:rowOff>
    </xdr:from>
    <xdr:to>
      <xdr:col>22</xdr:col>
      <xdr:colOff>101024</xdr:colOff>
      <xdr:row>63</xdr:row>
      <xdr:rowOff>87631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483C1A20-BD1D-473C-BD01-D218132707EB}"/>
            </a:ext>
          </a:extLst>
        </xdr:cNvPr>
        <xdr:cNvSpPr txBox="1"/>
      </xdr:nvSpPr>
      <xdr:spPr>
        <a:xfrm>
          <a:off x="6326505" y="9425941"/>
          <a:ext cx="2413637" cy="1278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0,95 %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0,05%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0,154%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4,68%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92,8%</a:t>
          </a:r>
        </a:p>
        <a:p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53340</xdr:rowOff>
    </xdr:from>
    <xdr:to>
      <xdr:col>14</xdr:col>
      <xdr:colOff>106680</xdr:colOff>
      <xdr:row>70</xdr:row>
      <xdr:rowOff>106680</xdr:rowOff>
    </xdr:to>
    <xdr:pic>
      <xdr:nvPicPr>
        <xdr:cNvPr id="5758011" name="Image 1">
          <a:extLst>
            <a:ext uri="{FF2B5EF4-FFF2-40B4-BE49-F238E27FC236}">
              <a16:creationId xmlns:a16="http://schemas.microsoft.com/office/drawing/2014/main" id="{7977C9C4-60FD-4396-8FC4-954B1BA58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323320"/>
          <a:ext cx="145542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83820</xdr:rowOff>
    </xdr:from>
    <xdr:to>
      <xdr:col>3</xdr:col>
      <xdr:colOff>281940</xdr:colOff>
      <xdr:row>4</xdr:row>
      <xdr:rowOff>15240</xdr:rowOff>
    </xdr:to>
    <xdr:pic>
      <xdr:nvPicPr>
        <xdr:cNvPr id="5758012" name="Image 8">
          <a:extLst>
            <a:ext uri="{FF2B5EF4-FFF2-40B4-BE49-F238E27FC236}">
              <a16:creationId xmlns:a16="http://schemas.microsoft.com/office/drawing/2014/main" id="{3F3362F2-34BF-47A2-BA37-ECC7D1DEA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3840"/>
          <a:ext cx="10515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5697597" name="Graphique 1">
          <a:extLst>
            <a:ext uri="{FF2B5EF4-FFF2-40B4-BE49-F238E27FC236}">
              <a16:creationId xmlns:a16="http://schemas.microsoft.com/office/drawing/2014/main" id="{16103C57-4AB8-4E18-B4C8-9E45B8258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3B72E4C-5744-4826-AE1B-1D2953827F0E}"/>
            </a:ext>
          </a:extLst>
        </xdr:cNvPr>
        <xdr:cNvSpPr txBox="1"/>
      </xdr:nvSpPr>
      <xdr:spPr>
        <a:xfrm>
          <a:off x="7418070" y="10690860"/>
          <a:ext cx="1324008" cy="213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AFF40F3-1B07-4E5F-AE4B-D37A363A0694}"/>
            </a:ext>
          </a:extLst>
        </xdr:cNvPr>
        <xdr:cNvSpPr txBox="1"/>
      </xdr:nvSpPr>
      <xdr:spPr>
        <a:xfrm rot="16200000">
          <a:off x="-275073" y="7731242"/>
          <a:ext cx="1461135" cy="147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129540</xdr:colOff>
      <xdr:row>51</xdr:row>
      <xdr:rowOff>125729</xdr:rowOff>
    </xdr:from>
    <xdr:to>
      <xdr:col>22</xdr:col>
      <xdr:colOff>102909</xdr:colOff>
      <xdr:row>59</xdr:row>
      <xdr:rowOff>22808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62B7335-5CD5-46D0-AB2B-1C41F7F86325}"/>
            </a:ext>
          </a:extLst>
        </xdr:cNvPr>
        <xdr:cNvSpPr txBox="1"/>
      </xdr:nvSpPr>
      <xdr:spPr>
        <a:xfrm>
          <a:off x="6450330" y="8928734"/>
          <a:ext cx="2291733" cy="12210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0,95%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0,154%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4,68 %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92,8%</a:t>
          </a:r>
        </a:p>
        <a:p>
          <a:pPr>
            <a:lnSpc>
              <a:spcPts val="8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45720</xdr:rowOff>
    </xdr:to>
    <xdr:pic>
      <xdr:nvPicPr>
        <xdr:cNvPr id="5697601" name="Image 8">
          <a:extLst>
            <a:ext uri="{FF2B5EF4-FFF2-40B4-BE49-F238E27FC236}">
              <a16:creationId xmlns:a16="http://schemas.microsoft.com/office/drawing/2014/main" id="{06B98329-E854-4996-B594-FDEC1679D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106680</xdr:colOff>
      <xdr:row>68</xdr:row>
      <xdr:rowOff>106680</xdr:rowOff>
    </xdr:to>
    <xdr:pic>
      <xdr:nvPicPr>
        <xdr:cNvPr id="5697602" name="Image 1">
          <a:extLst>
            <a:ext uri="{FF2B5EF4-FFF2-40B4-BE49-F238E27FC236}">
              <a16:creationId xmlns:a16="http://schemas.microsoft.com/office/drawing/2014/main" id="{6A4BC659-A1E7-4BDC-88C3-293E78432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11125200"/>
          <a:ext cx="146304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5345377" name="Graphique 1">
          <a:extLst>
            <a:ext uri="{FF2B5EF4-FFF2-40B4-BE49-F238E27FC236}">
              <a16:creationId xmlns:a16="http://schemas.microsoft.com/office/drawing/2014/main" id="{1AE1C899-0268-451F-A6E8-A2C48D384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9314235F-62FA-44A2-B51D-5418FA431201}"/>
            </a:ext>
          </a:extLst>
        </xdr:cNvPr>
        <xdr:cNvSpPr txBox="1"/>
      </xdr:nvSpPr>
      <xdr:spPr>
        <a:xfrm>
          <a:off x="7277100" y="10591800"/>
          <a:ext cx="128587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28E874A5-7F73-4803-B59D-D05ADE999485}"/>
            </a:ext>
          </a:extLst>
        </xdr:cNvPr>
        <xdr:cNvSpPr txBox="1"/>
      </xdr:nvSpPr>
      <xdr:spPr>
        <a:xfrm rot="16200000">
          <a:off x="-267586" y="77237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129540</xdr:colOff>
      <xdr:row>51</xdr:row>
      <xdr:rowOff>125729</xdr:rowOff>
    </xdr:from>
    <xdr:to>
      <xdr:col>22</xdr:col>
      <xdr:colOff>102909</xdr:colOff>
      <xdr:row>59</xdr:row>
      <xdr:rowOff>22808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C47164D-7190-4A59-B8A2-E2A10C38AA1B}"/>
            </a:ext>
          </a:extLst>
        </xdr:cNvPr>
        <xdr:cNvSpPr txBox="1"/>
      </xdr:nvSpPr>
      <xdr:spPr>
        <a:xfrm>
          <a:off x="6324600" y="8884919"/>
          <a:ext cx="2238374" cy="1183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0,80 %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0,167%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2,50 %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93,6%</a:t>
          </a:r>
        </a:p>
        <a:p>
          <a:pPr>
            <a:lnSpc>
              <a:spcPts val="8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45720</xdr:rowOff>
    </xdr:to>
    <xdr:pic>
      <xdr:nvPicPr>
        <xdr:cNvPr id="5345381" name="Image 8">
          <a:extLst>
            <a:ext uri="{FF2B5EF4-FFF2-40B4-BE49-F238E27FC236}">
              <a16:creationId xmlns:a16="http://schemas.microsoft.com/office/drawing/2014/main" id="{FA27177D-6B13-4DFB-9230-A0F08C03A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106680</xdr:colOff>
      <xdr:row>68</xdr:row>
      <xdr:rowOff>106680</xdr:rowOff>
    </xdr:to>
    <xdr:pic>
      <xdr:nvPicPr>
        <xdr:cNvPr id="5345382" name="Image 1">
          <a:extLst>
            <a:ext uri="{FF2B5EF4-FFF2-40B4-BE49-F238E27FC236}">
              <a16:creationId xmlns:a16="http://schemas.microsoft.com/office/drawing/2014/main" id="{911B3ABD-89F5-4276-8DA5-A020160E5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11125200"/>
          <a:ext cx="146304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5229677" name="Graphique 1">
          <a:extLst>
            <a:ext uri="{FF2B5EF4-FFF2-40B4-BE49-F238E27FC236}">
              <a16:creationId xmlns:a16="http://schemas.microsoft.com/office/drawing/2014/main" id="{7F4FC1EA-CC8E-4EF1-BF9A-92E406D02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2048751-955F-47EE-846E-534B301F7BD3}"/>
            </a:ext>
          </a:extLst>
        </xdr:cNvPr>
        <xdr:cNvSpPr txBox="1"/>
      </xdr:nvSpPr>
      <xdr:spPr>
        <a:xfrm>
          <a:off x="6705600" y="10725150"/>
          <a:ext cx="1960269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44D670CB-C8FE-44EB-B693-0F8EC464490C}"/>
            </a:ext>
          </a:extLst>
        </xdr:cNvPr>
        <xdr:cNvSpPr txBox="1"/>
      </xdr:nvSpPr>
      <xdr:spPr>
        <a:xfrm rot="16200000">
          <a:off x="-267586" y="78761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1</xdr:rowOff>
    </xdr:from>
    <xdr:to>
      <xdr:col>22</xdr:col>
      <xdr:colOff>101024</xdr:colOff>
      <xdr:row>63</xdr:row>
      <xdr:rowOff>87631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1EF4CE6D-F583-41D8-8A98-A2D64360257A}"/>
            </a:ext>
          </a:extLst>
        </xdr:cNvPr>
        <xdr:cNvSpPr txBox="1"/>
      </xdr:nvSpPr>
      <xdr:spPr>
        <a:xfrm>
          <a:off x="6200775" y="9372601"/>
          <a:ext cx="2360303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0,01 %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0,29%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18,1%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81,6%</a:t>
          </a:r>
        </a:p>
        <a:p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53340</xdr:rowOff>
    </xdr:from>
    <xdr:to>
      <xdr:col>14</xdr:col>
      <xdr:colOff>106680</xdr:colOff>
      <xdr:row>70</xdr:row>
      <xdr:rowOff>106680</xdr:rowOff>
    </xdr:to>
    <xdr:pic>
      <xdr:nvPicPr>
        <xdr:cNvPr id="5229681" name="Image 1">
          <a:extLst>
            <a:ext uri="{FF2B5EF4-FFF2-40B4-BE49-F238E27FC236}">
              <a16:creationId xmlns:a16="http://schemas.microsoft.com/office/drawing/2014/main" id="{80EBB835-B840-4676-A1AD-70CA220C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323320"/>
          <a:ext cx="145542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83820</xdr:rowOff>
    </xdr:from>
    <xdr:to>
      <xdr:col>3</xdr:col>
      <xdr:colOff>281940</xdr:colOff>
      <xdr:row>4</xdr:row>
      <xdr:rowOff>15240</xdr:rowOff>
    </xdr:to>
    <xdr:pic>
      <xdr:nvPicPr>
        <xdr:cNvPr id="5229682" name="Image 8">
          <a:extLst>
            <a:ext uri="{FF2B5EF4-FFF2-40B4-BE49-F238E27FC236}">
              <a16:creationId xmlns:a16="http://schemas.microsoft.com/office/drawing/2014/main" id="{50E08C5F-2B52-481E-B6A2-E5753AEBC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3840"/>
          <a:ext cx="10515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4834455" name="Graphique 1">
          <a:extLst>
            <a:ext uri="{FF2B5EF4-FFF2-40B4-BE49-F238E27FC236}">
              <a16:creationId xmlns:a16="http://schemas.microsoft.com/office/drawing/2014/main" id="{06C219AD-2D1F-474E-85CA-A7404DD8F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8CB51E2-BCB3-4375-9F25-BDF5518E47B6}"/>
            </a:ext>
          </a:extLst>
        </xdr:cNvPr>
        <xdr:cNvSpPr txBox="1"/>
      </xdr:nvSpPr>
      <xdr:spPr>
        <a:xfrm>
          <a:off x="6705600" y="10725150"/>
          <a:ext cx="1960269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E3764B8-8772-4EA6-AD39-D8D63A39CAEF}"/>
            </a:ext>
          </a:extLst>
        </xdr:cNvPr>
        <xdr:cNvSpPr txBox="1"/>
      </xdr:nvSpPr>
      <xdr:spPr>
        <a:xfrm rot="16200000">
          <a:off x="-267586" y="78761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1</xdr:rowOff>
    </xdr:from>
    <xdr:to>
      <xdr:col>22</xdr:col>
      <xdr:colOff>101024</xdr:colOff>
      <xdr:row>63</xdr:row>
      <xdr:rowOff>87631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1592C908-1DBC-4328-98FC-4B1751E96F41}"/>
            </a:ext>
          </a:extLst>
        </xdr:cNvPr>
        <xdr:cNvSpPr txBox="1"/>
      </xdr:nvSpPr>
      <xdr:spPr>
        <a:xfrm>
          <a:off x="6200775" y="9372601"/>
          <a:ext cx="2360303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0,80 %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0,38%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2,5%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93,6%</a:t>
          </a:r>
        </a:p>
        <a:p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53340</xdr:rowOff>
    </xdr:from>
    <xdr:to>
      <xdr:col>14</xdr:col>
      <xdr:colOff>106680</xdr:colOff>
      <xdr:row>70</xdr:row>
      <xdr:rowOff>106680</xdr:rowOff>
    </xdr:to>
    <xdr:pic>
      <xdr:nvPicPr>
        <xdr:cNvPr id="4834459" name="Image 1">
          <a:extLst>
            <a:ext uri="{FF2B5EF4-FFF2-40B4-BE49-F238E27FC236}">
              <a16:creationId xmlns:a16="http://schemas.microsoft.com/office/drawing/2014/main" id="{6E02120F-B6D4-4B7F-A491-C71C6183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323320"/>
          <a:ext cx="145542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83820</xdr:rowOff>
    </xdr:from>
    <xdr:to>
      <xdr:col>3</xdr:col>
      <xdr:colOff>281940</xdr:colOff>
      <xdr:row>4</xdr:row>
      <xdr:rowOff>15240</xdr:rowOff>
    </xdr:to>
    <xdr:pic>
      <xdr:nvPicPr>
        <xdr:cNvPr id="4834460" name="Image 8">
          <a:extLst>
            <a:ext uri="{FF2B5EF4-FFF2-40B4-BE49-F238E27FC236}">
              <a16:creationId xmlns:a16="http://schemas.microsoft.com/office/drawing/2014/main" id="{67BE7716-87BB-481F-9FE9-75164A5A9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3840"/>
          <a:ext cx="10515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4667561" name="Graphique 1">
          <a:extLst>
            <a:ext uri="{FF2B5EF4-FFF2-40B4-BE49-F238E27FC236}">
              <a16:creationId xmlns:a16="http://schemas.microsoft.com/office/drawing/2014/main" id="{F8D5AB80-3552-4C61-BCCB-98B0F6726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DB50E30-A572-47CA-AA8B-47EBA0B146CC}"/>
            </a:ext>
          </a:extLst>
        </xdr:cNvPr>
        <xdr:cNvSpPr txBox="1"/>
      </xdr:nvSpPr>
      <xdr:spPr>
        <a:xfrm>
          <a:off x="7277100" y="10591800"/>
          <a:ext cx="128587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2812350-AB1D-46DB-AB1C-44E74C6DC9E8}"/>
            </a:ext>
          </a:extLst>
        </xdr:cNvPr>
        <xdr:cNvSpPr txBox="1"/>
      </xdr:nvSpPr>
      <xdr:spPr>
        <a:xfrm rot="16200000">
          <a:off x="-267586" y="77237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129540</xdr:colOff>
      <xdr:row>51</xdr:row>
      <xdr:rowOff>125729</xdr:rowOff>
    </xdr:from>
    <xdr:to>
      <xdr:col>22</xdr:col>
      <xdr:colOff>102909</xdr:colOff>
      <xdr:row>59</xdr:row>
      <xdr:rowOff>22808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CFA36FA-5127-4F3E-B199-752F2E69E46A}"/>
            </a:ext>
          </a:extLst>
        </xdr:cNvPr>
        <xdr:cNvSpPr txBox="1"/>
      </xdr:nvSpPr>
      <xdr:spPr>
        <a:xfrm>
          <a:off x="6324600" y="8884919"/>
          <a:ext cx="2238374" cy="1183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0,80 %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0,38%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2,50 %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93,6%</a:t>
          </a:r>
        </a:p>
        <a:p>
          <a:pPr>
            <a:lnSpc>
              <a:spcPts val="8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45720</xdr:rowOff>
    </xdr:to>
    <xdr:pic>
      <xdr:nvPicPr>
        <xdr:cNvPr id="4667565" name="Image 8">
          <a:extLst>
            <a:ext uri="{FF2B5EF4-FFF2-40B4-BE49-F238E27FC236}">
              <a16:creationId xmlns:a16="http://schemas.microsoft.com/office/drawing/2014/main" id="{525009CD-39AC-4B51-B5F4-FAD08098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106680</xdr:colOff>
      <xdr:row>68</xdr:row>
      <xdr:rowOff>106680</xdr:rowOff>
    </xdr:to>
    <xdr:pic>
      <xdr:nvPicPr>
        <xdr:cNvPr id="4667566" name="Image 1">
          <a:extLst>
            <a:ext uri="{FF2B5EF4-FFF2-40B4-BE49-F238E27FC236}">
              <a16:creationId xmlns:a16="http://schemas.microsoft.com/office/drawing/2014/main" id="{0489BB80-6541-4E34-8556-94A05C33A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11125200"/>
          <a:ext cx="146304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4503739" name="Graphique 1">
          <a:extLst>
            <a:ext uri="{FF2B5EF4-FFF2-40B4-BE49-F238E27FC236}">
              <a16:creationId xmlns:a16="http://schemas.microsoft.com/office/drawing/2014/main" id="{0A162FC0-6446-4A7B-90D3-32FE2D856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3BC901C-27BE-4DA4-B623-5E9FABAE80F3}"/>
            </a:ext>
          </a:extLst>
        </xdr:cNvPr>
        <xdr:cNvSpPr txBox="1"/>
      </xdr:nvSpPr>
      <xdr:spPr>
        <a:xfrm>
          <a:off x="7277100" y="10591800"/>
          <a:ext cx="128587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2E0DFC6-0545-4D6E-8609-E584388AAD1C}"/>
            </a:ext>
          </a:extLst>
        </xdr:cNvPr>
        <xdr:cNvSpPr txBox="1"/>
      </xdr:nvSpPr>
      <xdr:spPr>
        <a:xfrm rot="16200000">
          <a:off x="-267586" y="77237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129540</xdr:colOff>
      <xdr:row>51</xdr:row>
      <xdr:rowOff>125729</xdr:rowOff>
    </xdr:from>
    <xdr:to>
      <xdr:col>22</xdr:col>
      <xdr:colOff>102909</xdr:colOff>
      <xdr:row>59</xdr:row>
      <xdr:rowOff>22808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918E4AAB-68FC-42BD-9EF5-21477625CB01}"/>
            </a:ext>
          </a:extLst>
        </xdr:cNvPr>
        <xdr:cNvSpPr txBox="1"/>
      </xdr:nvSpPr>
      <xdr:spPr>
        <a:xfrm>
          <a:off x="6324600" y="8884919"/>
          <a:ext cx="2238374" cy="1183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0,80 %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0,38%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2,50 %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93,6%</a:t>
          </a:r>
        </a:p>
        <a:p>
          <a:pPr>
            <a:lnSpc>
              <a:spcPts val="8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45720</xdr:rowOff>
    </xdr:to>
    <xdr:pic>
      <xdr:nvPicPr>
        <xdr:cNvPr id="4503743" name="Image 8">
          <a:extLst>
            <a:ext uri="{FF2B5EF4-FFF2-40B4-BE49-F238E27FC236}">
              <a16:creationId xmlns:a16="http://schemas.microsoft.com/office/drawing/2014/main" id="{ED611AA0-E9D9-4A33-9B42-E9E350427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198120</xdr:colOff>
      <xdr:row>65</xdr:row>
      <xdr:rowOff>7620</xdr:rowOff>
    </xdr:from>
    <xdr:to>
      <xdr:col>14</xdr:col>
      <xdr:colOff>106680</xdr:colOff>
      <xdr:row>68</xdr:row>
      <xdr:rowOff>106680</xdr:rowOff>
    </xdr:to>
    <xdr:pic>
      <xdr:nvPicPr>
        <xdr:cNvPr id="4503744" name="Image 1">
          <a:extLst>
            <a:ext uri="{FF2B5EF4-FFF2-40B4-BE49-F238E27FC236}">
              <a16:creationId xmlns:a16="http://schemas.microsoft.com/office/drawing/2014/main" id="{6C5B8B37-2FC4-473C-BE1C-C1F9FF34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11125200"/>
          <a:ext cx="146304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4396231" name="Graphique 1">
          <a:extLst>
            <a:ext uri="{FF2B5EF4-FFF2-40B4-BE49-F238E27FC236}">
              <a16:creationId xmlns:a16="http://schemas.microsoft.com/office/drawing/2014/main" id="{DC153E12-F0FE-4E77-A2A6-36372590D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41C8A8A-3B57-4AF7-9B1E-125ADA28017D}"/>
            </a:ext>
          </a:extLst>
        </xdr:cNvPr>
        <xdr:cNvSpPr txBox="1"/>
      </xdr:nvSpPr>
      <xdr:spPr>
        <a:xfrm>
          <a:off x="6705600" y="10725150"/>
          <a:ext cx="1960269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6E29467-1CE4-4E31-B993-BBE84DD24910}"/>
            </a:ext>
          </a:extLst>
        </xdr:cNvPr>
        <xdr:cNvSpPr txBox="1"/>
      </xdr:nvSpPr>
      <xdr:spPr>
        <a:xfrm rot="16200000">
          <a:off x="-267586" y="78761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1</xdr:rowOff>
    </xdr:from>
    <xdr:to>
      <xdr:col>22</xdr:col>
      <xdr:colOff>101024</xdr:colOff>
      <xdr:row>63</xdr:row>
      <xdr:rowOff>87631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B255195E-DD9D-4A64-9CE9-0CEB769B9A65}"/>
            </a:ext>
          </a:extLst>
        </xdr:cNvPr>
        <xdr:cNvSpPr txBox="1"/>
      </xdr:nvSpPr>
      <xdr:spPr>
        <a:xfrm>
          <a:off x="6200775" y="9372601"/>
          <a:ext cx="2360303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0,80 %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0,03%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0,38%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2,5%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93,6%</a:t>
          </a:r>
        </a:p>
        <a:p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7620</xdr:rowOff>
    </xdr:from>
    <xdr:to>
      <xdr:col>14</xdr:col>
      <xdr:colOff>106680</xdr:colOff>
      <xdr:row>70</xdr:row>
      <xdr:rowOff>106680</xdr:rowOff>
    </xdr:to>
    <xdr:pic>
      <xdr:nvPicPr>
        <xdr:cNvPr id="4396235" name="Image 1">
          <a:extLst>
            <a:ext uri="{FF2B5EF4-FFF2-40B4-BE49-F238E27FC236}">
              <a16:creationId xmlns:a16="http://schemas.microsoft.com/office/drawing/2014/main" id="{F4EEDCEC-78E9-4488-8AD5-3C6B80483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277600"/>
          <a:ext cx="14554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83820</xdr:rowOff>
    </xdr:from>
    <xdr:to>
      <xdr:col>3</xdr:col>
      <xdr:colOff>281940</xdr:colOff>
      <xdr:row>4</xdr:row>
      <xdr:rowOff>15240</xdr:rowOff>
    </xdr:to>
    <xdr:pic>
      <xdr:nvPicPr>
        <xdr:cNvPr id="4396236" name="Image 8">
          <a:extLst>
            <a:ext uri="{FF2B5EF4-FFF2-40B4-BE49-F238E27FC236}">
              <a16:creationId xmlns:a16="http://schemas.microsoft.com/office/drawing/2014/main" id="{C93645E4-B1BD-4B18-B868-6AE265325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3840"/>
          <a:ext cx="10515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4134081" name="Graphique 1">
          <a:extLst>
            <a:ext uri="{FF2B5EF4-FFF2-40B4-BE49-F238E27FC236}">
              <a16:creationId xmlns:a16="http://schemas.microsoft.com/office/drawing/2014/main" id="{904BDEF9-3A7F-496D-B132-0A5001C37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2BB89DF-A92A-4FFC-B929-193E34491A41}"/>
            </a:ext>
          </a:extLst>
        </xdr:cNvPr>
        <xdr:cNvSpPr txBox="1"/>
      </xdr:nvSpPr>
      <xdr:spPr>
        <a:xfrm>
          <a:off x="7277100" y="10591800"/>
          <a:ext cx="128587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7D8C9E4-22DB-41DC-B728-35F306C5BAD9}"/>
            </a:ext>
          </a:extLst>
        </xdr:cNvPr>
        <xdr:cNvSpPr txBox="1"/>
      </xdr:nvSpPr>
      <xdr:spPr>
        <a:xfrm rot="16200000">
          <a:off x="-267586" y="77237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129540</xdr:colOff>
      <xdr:row>51</xdr:row>
      <xdr:rowOff>125729</xdr:rowOff>
    </xdr:from>
    <xdr:to>
      <xdr:col>22</xdr:col>
      <xdr:colOff>102909</xdr:colOff>
      <xdr:row>59</xdr:row>
      <xdr:rowOff>22808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4EBEE7E4-FC64-4C7D-97E3-B4BCFD959B56}"/>
            </a:ext>
          </a:extLst>
        </xdr:cNvPr>
        <xdr:cNvSpPr txBox="1"/>
      </xdr:nvSpPr>
      <xdr:spPr>
        <a:xfrm>
          <a:off x="6324600" y="8884919"/>
          <a:ext cx="2238374" cy="1183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0,80 %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0,38%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2,50 %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93,6%</a:t>
          </a:r>
        </a:p>
        <a:p>
          <a:pPr>
            <a:lnSpc>
              <a:spcPts val="8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45720</xdr:rowOff>
    </xdr:to>
    <xdr:pic>
      <xdr:nvPicPr>
        <xdr:cNvPr id="4134085" name="Image 8">
          <a:extLst>
            <a:ext uri="{FF2B5EF4-FFF2-40B4-BE49-F238E27FC236}">
              <a16:creationId xmlns:a16="http://schemas.microsoft.com/office/drawing/2014/main" id="{3F37FB03-31B7-4CDC-BFBF-D34C6EA7F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3825929" name="Graphique 1">
          <a:extLst>
            <a:ext uri="{FF2B5EF4-FFF2-40B4-BE49-F238E27FC236}">
              <a16:creationId xmlns:a16="http://schemas.microsoft.com/office/drawing/2014/main" id="{57B0EB2A-DF19-4362-9194-EE9519664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2AE59A52-9716-47A6-BEA6-D11A1F420117}"/>
            </a:ext>
          </a:extLst>
        </xdr:cNvPr>
        <xdr:cNvSpPr txBox="1"/>
      </xdr:nvSpPr>
      <xdr:spPr>
        <a:xfrm>
          <a:off x="6705600" y="10725150"/>
          <a:ext cx="1960269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85889F7-B67B-4085-A64C-5D959BF511D1}"/>
            </a:ext>
          </a:extLst>
        </xdr:cNvPr>
        <xdr:cNvSpPr txBox="1"/>
      </xdr:nvSpPr>
      <xdr:spPr>
        <a:xfrm rot="16200000">
          <a:off x="-267586" y="78761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1</xdr:rowOff>
    </xdr:from>
    <xdr:to>
      <xdr:col>22</xdr:col>
      <xdr:colOff>101024</xdr:colOff>
      <xdr:row>63</xdr:row>
      <xdr:rowOff>87631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5A9AD40-5ED2-49E1-8A9F-953F52B78F64}"/>
            </a:ext>
          </a:extLst>
        </xdr:cNvPr>
        <xdr:cNvSpPr txBox="1"/>
      </xdr:nvSpPr>
      <xdr:spPr>
        <a:xfrm>
          <a:off x="6200775" y="9372601"/>
          <a:ext cx="2360303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0,46 %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0,28%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0,232%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4,32%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95,78%</a:t>
          </a:r>
        </a:p>
        <a:p>
          <a:pPr>
            <a:lnSpc>
              <a:spcPts val="9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7620</xdr:rowOff>
    </xdr:from>
    <xdr:to>
      <xdr:col>14</xdr:col>
      <xdr:colOff>106680</xdr:colOff>
      <xdr:row>70</xdr:row>
      <xdr:rowOff>106680</xdr:rowOff>
    </xdr:to>
    <xdr:pic>
      <xdr:nvPicPr>
        <xdr:cNvPr id="3825933" name="Image 1">
          <a:extLst>
            <a:ext uri="{FF2B5EF4-FFF2-40B4-BE49-F238E27FC236}">
              <a16:creationId xmlns:a16="http://schemas.microsoft.com/office/drawing/2014/main" id="{775D1989-6641-4FDA-8780-DF2441EC7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277600"/>
          <a:ext cx="14554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83820</xdr:rowOff>
    </xdr:from>
    <xdr:to>
      <xdr:col>3</xdr:col>
      <xdr:colOff>281940</xdr:colOff>
      <xdr:row>4</xdr:row>
      <xdr:rowOff>15240</xdr:rowOff>
    </xdr:to>
    <xdr:pic>
      <xdr:nvPicPr>
        <xdr:cNvPr id="3825934" name="Image 8">
          <a:extLst>
            <a:ext uri="{FF2B5EF4-FFF2-40B4-BE49-F238E27FC236}">
              <a16:creationId xmlns:a16="http://schemas.microsoft.com/office/drawing/2014/main" id="{AFAF0309-5EA5-4C74-83A8-55112E4B1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3840"/>
          <a:ext cx="10515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3774735" name="Graphique 1">
          <a:extLst>
            <a:ext uri="{FF2B5EF4-FFF2-40B4-BE49-F238E27FC236}">
              <a16:creationId xmlns:a16="http://schemas.microsoft.com/office/drawing/2014/main" id="{CDF03000-81B7-4E23-9F9C-E1E6BEE14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289560</xdr:colOff>
      <xdr:row>62</xdr:row>
      <xdr:rowOff>60960</xdr:rowOff>
    </xdr:from>
    <xdr:to>
      <xdr:col>22</xdr:col>
      <xdr:colOff>103050</xdr:colOff>
      <xdr:row>63</xdr:row>
      <xdr:rowOff>91721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A9F1AB2-EAC0-4F77-8B35-5CC2A5678FDE}"/>
            </a:ext>
          </a:extLst>
        </xdr:cNvPr>
        <xdr:cNvSpPr txBox="1"/>
      </xdr:nvSpPr>
      <xdr:spPr>
        <a:xfrm>
          <a:off x="7277100" y="10591800"/>
          <a:ext cx="128587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01B4191-0A14-4711-B0AD-F53CC0D747A1}"/>
            </a:ext>
          </a:extLst>
        </xdr:cNvPr>
        <xdr:cNvSpPr txBox="1"/>
      </xdr:nvSpPr>
      <xdr:spPr>
        <a:xfrm rot="16200000">
          <a:off x="-267586" y="77237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65</xdr:row>
      <xdr:rowOff>15240</xdr:rowOff>
    </xdr:from>
    <xdr:to>
      <xdr:col>14</xdr:col>
      <xdr:colOff>121920</xdr:colOff>
      <xdr:row>68</xdr:row>
      <xdr:rowOff>106680</xdr:rowOff>
    </xdr:to>
    <xdr:pic>
      <xdr:nvPicPr>
        <xdr:cNvPr id="3774738" name="Image 1">
          <a:extLst>
            <a:ext uri="{FF2B5EF4-FFF2-40B4-BE49-F238E27FC236}">
              <a16:creationId xmlns:a16="http://schemas.microsoft.com/office/drawing/2014/main" id="{357E6041-4CEF-46AB-8360-EA7532B6A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13282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51</xdr:row>
      <xdr:rowOff>125729</xdr:rowOff>
    </xdr:from>
    <xdr:to>
      <xdr:col>22</xdr:col>
      <xdr:colOff>102909</xdr:colOff>
      <xdr:row>59</xdr:row>
      <xdr:rowOff>22808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961AFBBB-50D7-43C9-A8AD-2544861A56BA}"/>
            </a:ext>
          </a:extLst>
        </xdr:cNvPr>
        <xdr:cNvSpPr txBox="1"/>
      </xdr:nvSpPr>
      <xdr:spPr>
        <a:xfrm>
          <a:off x="6324600" y="8884919"/>
          <a:ext cx="2238374" cy="1183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0,46 %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0,232%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4,32 %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95,8%</a:t>
          </a:r>
        </a:p>
        <a:p>
          <a:pPr>
            <a:lnSpc>
              <a:spcPts val="800"/>
            </a:lnSpc>
          </a:pPr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45720</xdr:rowOff>
    </xdr:to>
    <xdr:pic>
      <xdr:nvPicPr>
        <xdr:cNvPr id="3774740" name="Image 8">
          <a:extLst>
            <a:ext uri="{FF2B5EF4-FFF2-40B4-BE49-F238E27FC236}">
              <a16:creationId xmlns:a16="http://schemas.microsoft.com/office/drawing/2014/main" id="{7DB95EFE-7EED-4BE8-90A7-4D66624C7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3626273" name="Graphique 1">
          <a:extLst>
            <a:ext uri="{FF2B5EF4-FFF2-40B4-BE49-F238E27FC236}">
              <a16:creationId xmlns:a16="http://schemas.microsoft.com/office/drawing/2014/main" id="{3E82EAA6-A9C4-4662-8922-FD871EF5A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22ED4F1C-A3D8-4F9D-A6A8-08C977CE1C49}"/>
            </a:ext>
          </a:extLst>
        </xdr:cNvPr>
        <xdr:cNvSpPr txBox="1"/>
      </xdr:nvSpPr>
      <xdr:spPr>
        <a:xfrm>
          <a:off x="6705600" y="10725150"/>
          <a:ext cx="1960269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12ACB57C-F7CA-405B-B4CC-0DF53BA82A85}"/>
            </a:ext>
          </a:extLst>
        </xdr:cNvPr>
        <xdr:cNvSpPr txBox="1"/>
      </xdr:nvSpPr>
      <xdr:spPr>
        <a:xfrm rot="16200000">
          <a:off x="-267586" y="78761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80010</xdr:rowOff>
    </xdr:from>
    <xdr:to>
      <xdr:col>22</xdr:col>
      <xdr:colOff>101024</xdr:colOff>
      <xdr:row>62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7140B9CC-C375-48FA-A4BF-51BC99AD8C61}"/>
            </a:ext>
          </a:extLst>
        </xdr:cNvPr>
        <xdr:cNvSpPr txBox="1"/>
      </xdr:nvSpPr>
      <xdr:spPr>
        <a:xfrm>
          <a:off x="6200775" y="9477375"/>
          <a:ext cx="2360303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0,49 %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0,172%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4,04%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95,47%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7620</xdr:rowOff>
    </xdr:from>
    <xdr:to>
      <xdr:col>14</xdr:col>
      <xdr:colOff>106680</xdr:colOff>
      <xdr:row>70</xdr:row>
      <xdr:rowOff>106680</xdr:rowOff>
    </xdr:to>
    <xdr:pic>
      <xdr:nvPicPr>
        <xdr:cNvPr id="3626277" name="Image 1">
          <a:extLst>
            <a:ext uri="{FF2B5EF4-FFF2-40B4-BE49-F238E27FC236}">
              <a16:creationId xmlns:a16="http://schemas.microsoft.com/office/drawing/2014/main" id="{861353B1-5955-467D-A6D4-D880D158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277600"/>
          <a:ext cx="14554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83820</xdr:rowOff>
    </xdr:from>
    <xdr:to>
      <xdr:col>3</xdr:col>
      <xdr:colOff>281940</xdr:colOff>
      <xdr:row>4</xdr:row>
      <xdr:rowOff>15240</xdr:rowOff>
    </xdr:to>
    <xdr:pic>
      <xdr:nvPicPr>
        <xdr:cNvPr id="3626278" name="Image 8">
          <a:extLst>
            <a:ext uri="{FF2B5EF4-FFF2-40B4-BE49-F238E27FC236}">
              <a16:creationId xmlns:a16="http://schemas.microsoft.com/office/drawing/2014/main" id="{B5F8A5E9-2405-4B29-9F2B-0706DFAB2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3840"/>
          <a:ext cx="105156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3432763" name="Graphique 1">
          <a:extLst>
            <a:ext uri="{FF2B5EF4-FFF2-40B4-BE49-F238E27FC236}">
              <a16:creationId xmlns:a16="http://schemas.microsoft.com/office/drawing/2014/main" id="{748E58F5-7BBA-4940-ACC6-089B2AD0B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129540</xdr:colOff>
      <xdr:row>62</xdr:row>
      <xdr:rowOff>38100</xdr:rowOff>
    </xdr:from>
    <xdr:to>
      <xdr:col>22</xdr:col>
      <xdr:colOff>188644</xdr:colOff>
      <xdr:row>63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B496CAAA-5FF9-4B06-AD46-72ECC4CACAA8}"/>
            </a:ext>
          </a:extLst>
        </xdr:cNvPr>
        <xdr:cNvSpPr txBox="1"/>
      </xdr:nvSpPr>
      <xdr:spPr>
        <a:xfrm>
          <a:off x="6705600" y="10572750"/>
          <a:ext cx="1960269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2DD4030-99AF-45C8-A4E8-2BA8A0D322DF}"/>
            </a:ext>
          </a:extLst>
        </xdr:cNvPr>
        <xdr:cNvSpPr txBox="1"/>
      </xdr:nvSpPr>
      <xdr:spPr>
        <a:xfrm rot="16200000">
          <a:off x="-267586" y="7723755"/>
          <a:ext cx="1428750" cy="14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65</xdr:row>
      <xdr:rowOff>15240</xdr:rowOff>
    </xdr:from>
    <xdr:to>
      <xdr:col>14</xdr:col>
      <xdr:colOff>121920</xdr:colOff>
      <xdr:row>68</xdr:row>
      <xdr:rowOff>106680</xdr:rowOff>
    </xdr:to>
    <xdr:pic>
      <xdr:nvPicPr>
        <xdr:cNvPr id="3432766" name="Image 1">
          <a:extLst>
            <a:ext uri="{FF2B5EF4-FFF2-40B4-BE49-F238E27FC236}">
              <a16:creationId xmlns:a16="http://schemas.microsoft.com/office/drawing/2014/main" id="{466C8571-4ADD-49B4-8906-F370F5185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13282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51</xdr:row>
      <xdr:rowOff>127635</xdr:rowOff>
    </xdr:from>
    <xdr:to>
      <xdr:col>22</xdr:col>
      <xdr:colOff>102909</xdr:colOff>
      <xdr:row>56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4CE28DF0-7A23-4C06-897C-AC614964867A}"/>
            </a:ext>
          </a:extLst>
        </xdr:cNvPr>
        <xdr:cNvSpPr txBox="1"/>
      </xdr:nvSpPr>
      <xdr:spPr>
        <a:xfrm>
          <a:off x="6324600" y="8884920"/>
          <a:ext cx="2238374" cy="7639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0,49 %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4,04 %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95,47%</a:t>
          </a:r>
        </a:p>
      </xdr:txBody>
    </xdr:sp>
    <xdr:clientData/>
  </xdr:twoCellAnchor>
  <xdr:twoCellAnchor editAs="oneCell">
    <xdr:from>
      <xdr:col>1</xdr:col>
      <xdr:colOff>22860</xdr:colOff>
      <xdr:row>1</xdr:row>
      <xdr:rowOff>83820</xdr:rowOff>
    </xdr:from>
    <xdr:to>
      <xdr:col>3</xdr:col>
      <xdr:colOff>266700</xdr:colOff>
      <xdr:row>4</xdr:row>
      <xdr:rowOff>45720</xdr:rowOff>
    </xdr:to>
    <xdr:pic>
      <xdr:nvPicPr>
        <xdr:cNvPr id="3432768" name="Image 8">
          <a:extLst>
            <a:ext uri="{FF2B5EF4-FFF2-40B4-BE49-F238E27FC236}">
              <a16:creationId xmlns:a16="http://schemas.microsoft.com/office/drawing/2014/main" id="{B51DD865-6034-4E58-9AF7-C02BC08A3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243840"/>
          <a:ext cx="105156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3384639" name="Image 1">
          <a:extLst>
            <a:ext uri="{FF2B5EF4-FFF2-40B4-BE49-F238E27FC236}">
              <a16:creationId xmlns:a16="http://schemas.microsoft.com/office/drawing/2014/main" id="{61E51FF8-EF07-46F4-8DCA-4802FBBA6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3384640" name="Graphique 1">
          <a:extLst>
            <a:ext uri="{FF2B5EF4-FFF2-40B4-BE49-F238E27FC236}">
              <a16:creationId xmlns:a16="http://schemas.microsoft.com/office/drawing/2014/main" id="{A9FD3993-721A-4DF5-99F7-63C6BDE0C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62</xdr:row>
      <xdr:rowOff>38100</xdr:rowOff>
    </xdr:from>
    <xdr:to>
      <xdr:col>22</xdr:col>
      <xdr:colOff>188644</xdr:colOff>
      <xdr:row>63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1DA66CA5-043B-4439-AC90-D734562A23E0}"/>
            </a:ext>
          </a:extLst>
        </xdr:cNvPr>
        <xdr:cNvSpPr txBox="1"/>
      </xdr:nvSpPr>
      <xdr:spPr>
        <a:xfrm>
          <a:off x="6838950" y="10671810"/>
          <a:ext cx="2007885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5DD50F00-6D6A-4179-8AD7-0A948E709831}"/>
            </a:ext>
          </a:extLst>
        </xdr:cNvPr>
        <xdr:cNvSpPr txBox="1"/>
      </xdr:nvSpPr>
      <xdr:spPr>
        <a:xfrm rot="16200000">
          <a:off x="-274322" y="7732396"/>
          <a:ext cx="1461135" cy="144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65</xdr:row>
      <xdr:rowOff>15240</xdr:rowOff>
    </xdr:from>
    <xdr:to>
      <xdr:col>14</xdr:col>
      <xdr:colOff>121920</xdr:colOff>
      <xdr:row>68</xdr:row>
      <xdr:rowOff>106680</xdr:rowOff>
    </xdr:to>
    <xdr:pic>
      <xdr:nvPicPr>
        <xdr:cNvPr id="3384643" name="Image 1">
          <a:extLst>
            <a:ext uri="{FF2B5EF4-FFF2-40B4-BE49-F238E27FC236}">
              <a16:creationId xmlns:a16="http://schemas.microsoft.com/office/drawing/2014/main" id="{9EDCD9FB-90A4-4092-8F3B-E45096DF0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13282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51</xdr:row>
      <xdr:rowOff>127635</xdr:rowOff>
    </xdr:from>
    <xdr:to>
      <xdr:col>22</xdr:col>
      <xdr:colOff>102909</xdr:colOff>
      <xdr:row>56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39299334-D081-491C-8970-37846336C510}"/>
            </a:ext>
          </a:extLst>
        </xdr:cNvPr>
        <xdr:cNvSpPr txBox="1"/>
      </xdr:nvSpPr>
      <xdr:spPr>
        <a:xfrm>
          <a:off x="6450330" y="8930640"/>
          <a:ext cx="2293619" cy="7829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0,49 %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0,172%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4,04 %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95,47%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0</xdr:rowOff>
    </xdr:to>
    <xdr:pic>
      <xdr:nvPicPr>
        <xdr:cNvPr id="3337541" name="Image 1">
          <a:extLst>
            <a:ext uri="{FF2B5EF4-FFF2-40B4-BE49-F238E27FC236}">
              <a16:creationId xmlns:a16="http://schemas.microsoft.com/office/drawing/2014/main" id="{FD7BD5EB-FDD5-4233-AA2A-752EA230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3337542" name="Graphique 1">
          <a:extLst>
            <a:ext uri="{FF2B5EF4-FFF2-40B4-BE49-F238E27FC236}">
              <a16:creationId xmlns:a16="http://schemas.microsoft.com/office/drawing/2014/main" id="{7AFC35B5-F466-4817-B7FC-B6842013A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7A2FA13-5D00-4F73-BC7C-91B85D2006A3}"/>
            </a:ext>
          </a:extLst>
        </xdr:cNvPr>
        <xdr:cNvSpPr txBox="1"/>
      </xdr:nvSpPr>
      <xdr:spPr>
        <a:xfrm>
          <a:off x="6838950" y="10824210"/>
          <a:ext cx="2007885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8BC7C545-FDC6-450C-9E99-C913419552BC}"/>
            </a:ext>
          </a:extLst>
        </xdr:cNvPr>
        <xdr:cNvSpPr txBox="1"/>
      </xdr:nvSpPr>
      <xdr:spPr>
        <a:xfrm rot="16200000">
          <a:off x="-274322" y="7884796"/>
          <a:ext cx="1461135" cy="144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80010</xdr:rowOff>
    </xdr:from>
    <xdr:to>
      <xdr:col>22</xdr:col>
      <xdr:colOff>101024</xdr:colOff>
      <xdr:row>62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12B6DBCC-53B1-45D2-9C05-0D3DC71C045F}"/>
            </a:ext>
          </a:extLst>
        </xdr:cNvPr>
        <xdr:cNvSpPr txBox="1"/>
      </xdr:nvSpPr>
      <xdr:spPr>
        <a:xfrm>
          <a:off x="6326505" y="9530715"/>
          <a:ext cx="2415540" cy="929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0,49 %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0,172%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4,04%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95,47%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7620</xdr:rowOff>
    </xdr:from>
    <xdr:to>
      <xdr:col>14</xdr:col>
      <xdr:colOff>106680</xdr:colOff>
      <xdr:row>70</xdr:row>
      <xdr:rowOff>106680</xdr:rowOff>
    </xdr:to>
    <xdr:pic>
      <xdr:nvPicPr>
        <xdr:cNvPr id="3337546" name="Image 1">
          <a:extLst>
            <a:ext uri="{FF2B5EF4-FFF2-40B4-BE49-F238E27FC236}">
              <a16:creationId xmlns:a16="http://schemas.microsoft.com/office/drawing/2014/main" id="{BBA6C133-3AD3-449B-84BF-6AC8959C6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277600"/>
          <a:ext cx="14554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3291467" name="Image 1">
          <a:extLst>
            <a:ext uri="{FF2B5EF4-FFF2-40B4-BE49-F238E27FC236}">
              <a16:creationId xmlns:a16="http://schemas.microsoft.com/office/drawing/2014/main" id="{D734D2FE-4F67-4F09-8D85-A65C03646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3291468" name="Graphique 1">
          <a:extLst>
            <a:ext uri="{FF2B5EF4-FFF2-40B4-BE49-F238E27FC236}">
              <a16:creationId xmlns:a16="http://schemas.microsoft.com/office/drawing/2014/main" id="{35195F9C-9663-4BBF-BAC9-1E2357A80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62</xdr:row>
      <xdr:rowOff>38100</xdr:rowOff>
    </xdr:from>
    <xdr:to>
      <xdr:col>22</xdr:col>
      <xdr:colOff>188644</xdr:colOff>
      <xdr:row>63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5E0C336-99F7-4046-81B0-203A058F8E9B}"/>
            </a:ext>
          </a:extLst>
        </xdr:cNvPr>
        <xdr:cNvSpPr txBox="1"/>
      </xdr:nvSpPr>
      <xdr:spPr>
        <a:xfrm>
          <a:off x="6838950" y="10671810"/>
          <a:ext cx="2007885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B36CEC88-4CCD-4A94-9EA2-78F396FF9682}"/>
            </a:ext>
          </a:extLst>
        </xdr:cNvPr>
        <xdr:cNvSpPr txBox="1"/>
      </xdr:nvSpPr>
      <xdr:spPr>
        <a:xfrm rot="16200000">
          <a:off x="-274322" y="7732396"/>
          <a:ext cx="1461135" cy="144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65</xdr:row>
      <xdr:rowOff>15240</xdr:rowOff>
    </xdr:from>
    <xdr:to>
      <xdr:col>14</xdr:col>
      <xdr:colOff>121920</xdr:colOff>
      <xdr:row>68</xdr:row>
      <xdr:rowOff>106680</xdr:rowOff>
    </xdr:to>
    <xdr:pic>
      <xdr:nvPicPr>
        <xdr:cNvPr id="3291471" name="Image 1">
          <a:extLst>
            <a:ext uri="{FF2B5EF4-FFF2-40B4-BE49-F238E27FC236}">
              <a16:creationId xmlns:a16="http://schemas.microsoft.com/office/drawing/2014/main" id="{853D90BB-4F87-4668-9613-437B446E3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13282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51</xdr:row>
      <xdr:rowOff>127635</xdr:rowOff>
    </xdr:from>
    <xdr:to>
      <xdr:col>22</xdr:col>
      <xdr:colOff>102909</xdr:colOff>
      <xdr:row>56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3C7776ED-B047-4421-B143-165971DAC9BE}"/>
            </a:ext>
          </a:extLst>
        </xdr:cNvPr>
        <xdr:cNvSpPr txBox="1"/>
      </xdr:nvSpPr>
      <xdr:spPr>
        <a:xfrm>
          <a:off x="6450330" y="8930640"/>
          <a:ext cx="2293619" cy="7829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0,49 %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0,172%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4,04 %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95,47%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0</xdr:rowOff>
    </xdr:to>
    <xdr:pic>
      <xdr:nvPicPr>
        <xdr:cNvPr id="3290443" name="Image 1">
          <a:extLst>
            <a:ext uri="{FF2B5EF4-FFF2-40B4-BE49-F238E27FC236}">
              <a16:creationId xmlns:a16="http://schemas.microsoft.com/office/drawing/2014/main" id="{B1994B18-33D2-4A0E-925F-52C135CCD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3290444" name="Graphique 1">
          <a:extLst>
            <a:ext uri="{FF2B5EF4-FFF2-40B4-BE49-F238E27FC236}">
              <a16:creationId xmlns:a16="http://schemas.microsoft.com/office/drawing/2014/main" id="{B6151EAF-905C-43C1-BFC4-EA8B14C19E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F42EED5-FCB3-42AA-8B45-F3156EE06AE6}"/>
            </a:ext>
          </a:extLst>
        </xdr:cNvPr>
        <xdr:cNvSpPr txBox="1"/>
      </xdr:nvSpPr>
      <xdr:spPr>
        <a:xfrm>
          <a:off x="6838950" y="10824210"/>
          <a:ext cx="2007885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B93E845B-C491-470A-B230-84C4590CDC6F}"/>
            </a:ext>
          </a:extLst>
        </xdr:cNvPr>
        <xdr:cNvSpPr txBox="1"/>
      </xdr:nvSpPr>
      <xdr:spPr>
        <a:xfrm rot="16200000">
          <a:off x="-274322" y="7884796"/>
          <a:ext cx="1461135" cy="144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80010</xdr:rowOff>
    </xdr:from>
    <xdr:to>
      <xdr:col>22</xdr:col>
      <xdr:colOff>101024</xdr:colOff>
      <xdr:row>62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D69B387F-05F5-4004-B483-58BDD0C193BD}"/>
            </a:ext>
          </a:extLst>
        </xdr:cNvPr>
        <xdr:cNvSpPr txBox="1"/>
      </xdr:nvSpPr>
      <xdr:spPr>
        <a:xfrm>
          <a:off x="6326505" y="9530715"/>
          <a:ext cx="2415540" cy="929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0,49 %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0,172%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4,04%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95,47%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7620</xdr:rowOff>
    </xdr:from>
    <xdr:to>
      <xdr:col>14</xdr:col>
      <xdr:colOff>106680</xdr:colOff>
      <xdr:row>70</xdr:row>
      <xdr:rowOff>106680</xdr:rowOff>
    </xdr:to>
    <xdr:pic>
      <xdr:nvPicPr>
        <xdr:cNvPr id="3290448" name="Image 1">
          <a:extLst>
            <a:ext uri="{FF2B5EF4-FFF2-40B4-BE49-F238E27FC236}">
              <a16:creationId xmlns:a16="http://schemas.microsoft.com/office/drawing/2014/main" id="{62A93B1E-EBDF-46E1-8464-940A00894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277600"/>
          <a:ext cx="14554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3203415" name="Image 1">
          <a:extLst>
            <a:ext uri="{FF2B5EF4-FFF2-40B4-BE49-F238E27FC236}">
              <a16:creationId xmlns:a16="http://schemas.microsoft.com/office/drawing/2014/main" id="{ACD78599-63E5-4100-8DD4-F82FE1980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42</xdr:row>
      <xdr:rowOff>22860</xdr:rowOff>
    </xdr:from>
    <xdr:to>
      <xdr:col>22</xdr:col>
      <xdr:colOff>304800</xdr:colOff>
      <xdr:row>63</xdr:row>
      <xdr:rowOff>129540</xdr:rowOff>
    </xdr:to>
    <xdr:graphicFrame macro="">
      <xdr:nvGraphicFramePr>
        <xdr:cNvPr id="3203416" name="Graphique 1">
          <a:extLst>
            <a:ext uri="{FF2B5EF4-FFF2-40B4-BE49-F238E27FC236}">
              <a16:creationId xmlns:a16="http://schemas.microsoft.com/office/drawing/2014/main" id="{0E6E2835-5FAD-44BE-A8D0-ED26DB11A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62</xdr:row>
      <xdr:rowOff>38100</xdr:rowOff>
    </xdr:from>
    <xdr:to>
      <xdr:col>22</xdr:col>
      <xdr:colOff>188644</xdr:colOff>
      <xdr:row>63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29DFFD42-C374-4DEA-AC35-86915D653F11}"/>
            </a:ext>
          </a:extLst>
        </xdr:cNvPr>
        <xdr:cNvSpPr txBox="1"/>
      </xdr:nvSpPr>
      <xdr:spPr>
        <a:xfrm>
          <a:off x="6838950" y="11007090"/>
          <a:ext cx="2007885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CE9F4E6-ACC6-4323-AD9B-40DD69E2798A}"/>
            </a:ext>
          </a:extLst>
        </xdr:cNvPr>
        <xdr:cNvSpPr txBox="1"/>
      </xdr:nvSpPr>
      <xdr:spPr>
        <a:xfrm rot="16200000">
          <a:off x="-274322" y="8067676"/>
          <a:ext cx="1461135" cy="144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65</xdr:row>
      <xdr:rowOff>15240</xdr:rowOff>
    </xdr:from>
    <xdr:to>
      <xdr:col>14</xdr:col>
      <xdr:colOff>121920</xdr:colOff>
      <xdr:row>68</xdr:row>
      <xdr:rowOff>106680</xdr:rowOff>
    </xdr:to>
    <xdr:pic>
      <xdr:nvPicPr>
        <xdr:cNvPr id="3203419" name="Image 1">
          <a:extLst>
            <a:ext uri="{FF2B5EF4-FFF2-40B4-BE49-F238E27FC236}">
              <a16:creationId xmlns:a16="http://schemas.microsoft.com/office/drawing/2014/main" id="{DB4C6692-F7E2-4558-937A-DD3293B1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13282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51</xdr:row>
      <xdr:rowOff>127635</xdr:rowOff>
    </xdr:from>
    <xdr:to>
      <xdr:col>22</xdr:col>
      <xdr:colOff>102909</xdr:colOff>
      <xdr:row>56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3BC247BE-7903-4E2F-A6D4-81ED7FB0CAAC}"/>
            </a:ext>
          </a:extLst>
        </xdr:cNvPr>
        <xdr:cNvSpPr txBox="1"/>
      </xdr:nvSpPr>
      <xdr:spPr>
        <a:xfrm>
          <a:off x="6450330" y="9265920"/>
          <a:ext cx="2293619" cy="7829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0,49 %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0,172%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4,04 %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95,47%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0</xdr:rowOff>
    </xdr:to>
    <xdr:pic>
      <xdr:nvPicPr>
        <xdr:cNvPr id="2950523" name="Image 1">
          <a:extLst>
            <a:ext uri="{FF2B5EF4-FFF2-40B4-BE49-F238E27FC236}">
              <a16:creationId xmlns:a16="http://schemas.microsoft.com/office/drawing/2014/main" id="{42B02066-AD6D-42AB-BD4D-898984C4F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2950524" name="Graphique 1">
          <a:extLst>
            <a:ext uri="{FF2B5EF4-FFF2-40B4-BE49-F238E27FC236}">
              <a16:creationId xmlns:a16="http://schemas.microsoft.com/office/drawing/2014/main" id="{D595FBC0-1872-474C-AB86-B579DE2D3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EF08B2BE-E98E-48A9-832F-C9A354632715}"/>
            </a:ext>
          </a:extLst>
        </xdr:cNvPr>
        <xdr:cNvSpPr txBox="1"/>
      </xdr:nvSpPr>
      <xdr:spPr>
        <a:xfrm>
          <a:off x="6838950" y="10824210"/>
          <a:ext cx="2007885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A194724-5A77-4EC8-86A9-CEF415C779B0}"/>
            </a:ext>
          </a:extLst>
        </xdr:cNvPr>
        <xdr:cNvSpPr txBox="1"/>
      </xdr:nvSpPr>
      <xdr:spPr>
        <a:xfrm rot="16200000">
          <a:off x="-274322" y="7884796"/>
          <a:ext cx="1461135" cy="144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80010</xdr:rowOff>
    </xdr:from>
    <xdr:to>
      <xdr:col>22</xdr:col>
      <xdr:colOff>101024</xdr:colOff>
      <xdr:row>62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75F42679-9BDF-4BC5-BF60-19FB6A0970DB}"/>
            </a:ext>
          </a:extLst>
        </xdr:cNvPr>
        <xdr:cNvSpPr txBox="1"/>
      </xdr:nvSpPr>
      <xdr:spPr>
        <a:xfrm>
          <a:off x="6326505" y="9530715"/>
          <a:ext cx="2415540" cy="929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0,49 %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0,172%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4,04%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95,47%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7620</xdr:rowOff>
    </xdr:from>
    <xdr:to>
      <xdr:col>14</xdr:col>
      <xdr:colOff>106680</xdr:colOff>
      <xdr:row>70</xdr:row>
      <xdr:rowOff>106680</xdr:rowOff>
    </xdr:to>
    <xdr:pic>
      <xdr:nvPicPr>
        <xdr:cNvPr id="2950528" name="Image 1">
          <a:extLst>
            <a:ext uri="{FF2B5EF4-FFF2-40B4-BE49-F238E27FC236}">
              <a16:creationId xmlns:a16="http://schemas.microsoft.com/office/drawing/2014/main" id="{77857E8E-5D34-44C5-A538-DFA7333E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277600"/>
          <a:ext cx="14554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2908545" name="Image 1">
          <a:extLst>
            <a:ext uri="{FF2B5EF4-FFF2-40B4-BE49-F238E27FC236}">
              <a16:creationId xmlns:a16="http://schemas.microsoft.com/office/drawing/2014/main" id="{7B0F9B4A-3E4C-415C-BA30-64690FCF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2908546" name="Graphique 1">
          <a:extLst>
            <a:ext uri="{FF2B5EF4-FFF2-40B4-BE49-F238E27FC236}">
              <a16:creationId xmlns:a16="http://schemas.microsoft.com/office/drawing/2014/main" id="{CD7212FA-77AE-45A3-A8BF-75EBD6765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20563C5-6149-4706-B4B5-648468081B6A}"/>
            </a:ext>
          </a:extLst>
        </xdr:cNvPr>
        <xdr:cNvSpPr txBox="1"/>
      </xdr:nvSpPr>
      <xdr:spPr>
        <a:xfrm>
          <a:off x="6838950" y="11007090"/>
          <a:ext cx="2007885" cy="148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279553E-B665-4EE7-B510-9727F9E15447}"/>
            </a:ext>
          </a:extLst>
        </xdr:cNvPr>
        <xdr:cNvSpPr txBox="1"/>
      </xdr:nvSpPr>
      <xdr:spPr>
        <a:xfrm rot="16200000">
          <a:off x="-274322" y="8067676"/>
          <a:ext cx="1461135" cy="144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2908549" name="Image 1">
          <a:extLst>
            <a:ext uri="{FF2B5EF4-FFF2-40B4-BE49-F238E27FC236}">
              <a16:creationId xmlns:a16="http://schemas.microsoft.com/office/drawing/2014/main" id="{BF7BE882-C11A-46D3-9364-B8019DF25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53</xdr:row>
      <xdr:rowOff>127635</xdr:rowOff>
    </xdr:from>
    <xdr:to>
      <xdr:col>22</xdr:col>
      <xdr:colOff>102909</xdr:colOff>
      <xdr:row>58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F0C155F5-889D-4985-AC6C-4A7A189C8A79}"/>
            </a:ext>
          </a:extLst>
        </xdr:cNvPr>
        <xdr:cNvSpPr txBox="1"/>
      </xdr:nvSpPr>
      <xdr:spPr>
        <a:xfrm>
          <a:off x="6450330" y="9265920"/>
          <a:ext cx="2293619" cy="7829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0,49 %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0,172%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4,04 %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95,47%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0</xdr:rowOff>
    </xdr:to>
    <xdr:pic>
      <xdr:nvPicPr>
        <xdr:cNvPr id="2787731" name="Image 1">
          <a:extLst>
            <a:ext uri="{FF2B5EF4-FFF2-40B4-BE49-F238E27FC236}">
              <a16:creationId xmlns:a16="http://schemas.microsoft.com/office/drawing/2014/main" id="{064633DA-4980-4842-B35F-D7562D640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2787732" name="Graphique 1">
          <a:extLst>
            <a:ext uri="{FF2B5EF4-FFF2-40B4-BE49-F238E27FC236}">
              <a16:creationId xmlns:a16="http://schemas.microsoft.com/office/drawing/2014/main" id="{9D0574D5-BD58-49E7-A888-C446AA4C3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3888763-5F1B-4481-9096-27B27ED3A449}"/>
            </a:ext>
          </a:extLst>
        </xdr:cNvPr>
        <xdr:cNvSpPr txBox="1"/>
      </xdr:nvSpPr>
      <xdr:spPr>
        <a:xfrm>
          <a:off x="6705600" y="1072515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B481B59-E13F-49C1-99FD-ACA4B39CA420}"/>
            </a:ext>
          </a:extLst>
        </xdr:cNvPr>
        <xdr:cNvSpPr txBox="1"/>
      </xdr:nvSpPr>
      <xdr:spPr>
        <a:xfrm rot="16200000">
          <a:off x="-266701" y="787717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80010</xdr:rowOff>
    </xdr:from>
    <xdr:to>
      <xdr:col>22</xdr:col>
      <xdr:colOff>101024</xdr:colOff>
      <xdr:row>62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10EB174A-3499-4421-8A9E-E8AB21A77491}"/>
            </a:ext>
          </a:extLst>
        </xdr:cNvPr>
        <xdr:cNvSpPr txBox="1"/>
      </xdr:nvSpPr>
      <xdr:spPr>
        <a:xfrm>
          <a:off x="6200775" y="9477375"/>
          <a:ext cx="2362200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0,95 %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0,46%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0,172%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0,01%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99,04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7620</xdr:rowOff>
    </xdr:from>
    <xdr:to>
      <xdr:col>14</xdr:col>
      <xdr:colOff>106680</xdr:colOff>
      <xdr:row>70</xdr:row>
      <xdr:rowOff>106680</xdr:rowOff>
    </xdr:to>
    <xdr:pic>
      <xdr:nvPicPr>
        <xdr:cNvPr id="2787736" name="Image 1">
          <a:extLst>
            <a:ext uri="{FF2B5EF4-FFF2-40B4-BE49-F238E27FC236}">
              <a16:creationId xmlns:a16="http://schemas.microsoft.com/office/drawing/2014/main" id="{B57C6CF5-A0F5-4486-B2C6-768E42D11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277600"/>
          <a:ext cx="14554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2747801" name="Image 1">
          <a:extLst>
            <a:ext uri="{FF2B5EF4-FFF2-40B4-BE49-F238E27FC236}">
              <a16:creationId xmlns:a16="http://schemas.microsoft.com/office/drawing/2014/main" id="{38AB7B52-9961-4BB4-8CC4-116B89712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2747802" name="Graphique 1">
          <a:extLst>
            <a:ext uri="{FF2B5EF4-FFF2-40B4-BE49-F238E27FC236}">
              <a16:creationId xmlns:a16="http://schemas.microsoft.com/office/drawing/2014/main" id="{D6C64E5B-B326-43A4-824B-F2EBC8B01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56396BF-BBD8-48B3-BF18-735B3901E55F}"/>
            </a:ext>
          </a:extLst>
        </xdr:cNvPr>
        <xdr:cNvSpPr txBox="1"/>
      </xdr:nvSpPr>
      <xdr:spPr>
        <a:xfrm>
          <a:off x="6705600" y="1089660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3F36D681-48F0-4B1A-A7E7-8802A7A64FC5}"/>
            </a:ext>
          </a:extLst>
        </xdr:cNvPr>
        <xdr:cNvSpPr txBox="1"/>
      </xdr:nvSpPr>
      <xdr:spPr>
        <a:xfrm rot="16200000">
          <a:off x="-266701" y="804862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2747805" name="Image 1">
          <a:extLst>
            <a:ext uri="{FF2B5EF4-FFF2-40B4-BE49-F238E27FC236}">
              <a16:creationId xmlns:a16="http://schemas.microsoft.com/office/drawing/2014/main" id="{B5870380-25FC-4E30-BE2E-79386D011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53</xdr:row>
      <xdr:rowOff>127635</xdr:rowOff>
    </xdr:from>
    <xdr:to>
      <xdr:col>22</xdr:col>
      <xdr:colOff>102909</xdr:colOff>
      <xdr:row>58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1F2D1F3-FB31-4457-8401-792AABD68D96}"/>
            </a:ext>
          </a:extLst>
        </xdr:cNvPr>
        <xdr:cNvSpPr txBox="1"/>
      </xdr:nvSpPr>
      <xdr:spPr>
        <a:xfrm>
          <a:off x="6324600" y="9210675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0,95 %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0,172%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0,01 %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99,04%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0</xdr:rowOff>
    </xdr:to>
    <xdr:pic>
      <xdr:nvPicPr>
        <xdr:cNvPr id="2405840" name="Image 1">
          <a:extLst>
            <a:ext uri="{FF2B5EF4-FFF2-40B4-BE49-F238E27FC236}">
              <a16:creationId xmlns:a16="http://schemas.microsoft.com/office/drawing/2014/main" id="{000AE9A3-4152-4C11-90A9-3A13EC2DB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2405841" name="Graphique 1">
          <a:extLst>
            <a:ext uri="{FF2B5EF4-FFF2-40B4-BE49-F238E27FC236}">
              <a16:creationId xmlns:a16="http://schemas.microsoft.com/office/drawing/2014/main" id="{F9E0255E-E24B-4BCF-8767-BCB0B224F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B74D6081-5410-4F12-8818-01315ADD094B}"/>
            </a:ext>
          </a:extLst>
        </xdr:cNvPr>
        <xdr:cNvSpPr txBox="1"/>
      </xdr:nvSpPr>
      <xdr:spPr>
        <a:xfrm>
          <a:off x="6705600" y="1061085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E45F3B4-0699-413F-AD60-C36991A1B668}"/>
            </a:ext>
          </a:extLst>
        </xdr:cNvPr>
        <xdr:cNvSpPr txBox="1"/>
      </xdr:nvSpPr>
      <xdr:spPr>
        <a:xfrm rot="16200000">
          <a:off x="-266701" y="776287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80010</xdr:rowOff>
    </xdr:from>
    <xdr:to>
      <xdr:col>22</xdr:col>
      <xdr:colOff>101024</xdr:colOff>
      <xdr:row>62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C11B5E2B-CEBD-4B3B-A387-A7909E0E8A94}"/>
            </a:ext>
          </a:extLst>
        </xdr:cNvPr>
        <xdr:cNvSpPr txBox="1"/>
      </xdr:nvSpPr>
      <xdr:spPr>
        <a:xfrm>
          <a:off x="6200775" y="9363075"/>
          <a:ext cx="2362200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0,95 %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0,46%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0,184%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0,01%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99,04</a:t>
          </a:r>
        </a:p>
      </xdr:txBody>
    </xdr:sp>
    <xdr:clientData/>
  </xdr:twoCellAnchor>
  <xdr:twoCellAnchor editAs="oneCell">
    <xdr:from>
      <xdr:col>10</xdr:col>
      <xdr:colOff>205740</xdr:colOff>
      <xdr:row>67</xdr:row>
      <xdr:rowOff>7620</xdr:rowOff>
    </xdr:from>
    <xdr:to>
      <xdr:col>14</xdr:col>
      <xdr:colOff>106680</xdr:colOff>
      <xdr:row>70</xdr:row>
      <xdr:rowOff>106680</xdr:rowOff>
    </xdr:to>
    <xdr:pic>
      <xdr:nvPicPr>
        <xdr:cNvPr id="2405845" name="Image 1">
          <a:extLst>
            <a:ext uri="{FF2B5EF4-FFF2-40B4-BE49-F238E27FC236}">
              <a16:creationId xmlns:a16="http://schemas.microsoft.com/office/drawing/2014/main" id="{365C8B2D-44AB-4C83-934D-DF453B03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1277600"/>
          <a:ext cx="14554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2294241" name="Image 1">
          <a:extLst>
            <a:ext uri="{FF2B5EF4-FFF2-40B4-BE49-F238E27FC236}">
              <a16:creationId xmlns:a16="http://schemas.microsoft.com/office/drawing/2014/main" id="{07DB8C2A-85B2-463D-8AF4-81830928E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2294242" name="Graphique 1">
          <a:extLst>
            <a:ext uri="{FF2B5EF4-FFF2-40B4-BE49-F238E27FC236}">
              <a16:creationId xmlns:a16="http://schemas.microsoft.com/office/drawing/2014/main" id="{95406B77-A395-4F6C-AB50-63943899F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96953CA0-32E4-4248-A831-6D48B17BDE03}"/>
            </a:ext>
          </a:extLst>
        </xdr:cNvPr>
        <xdr:cNvSpPr txBox="1"/>
      </xdr:nvSpPr>
      <xdr:spPr>
        <a:xfrm>
          <a:off x="6705600" y="1089660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DBBD8734-4809-493B-9AE9-FD5F30600362}"/>
            </a:ext>
          </a:extLst>
        </xdr:cNvPr>
        <xdr:cNvSpPr txBox="1"/>
      </xdr:nvSpPr>
      <xdr:spPr>
        <a:xfrm rot="16200000">
          <a:off x="-266701" y="804862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2294245" name="Image 1">
          <a:extLst>
            <a:ext uri="{FF2B5EF4-FFF2-40B4-BE49-F238E27FC236}">
              <a16:creationId xmlns:a16="http://schemas.microsoft.com/office/drawing/2014/main" id="{E41911A5-B79B-4C30-8DFE-A1ECF60D0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53</xdr:row>
      <xdr:rowOff>127635</xdr:rowOff>
    </xdr:from>
    <xdr:to>
      <xdr:col>22</xdr:col>
      <xdr:colOff>102909</xdr:colOff>
      <xdr:row>58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A8812E7-7634-446F-B4F9-F7166ECE618E}"/>
            </a:ext>
          </a:extLst>
        </xdr:cNvPr>
        <xdr:cNvSpPr txBox="1"/>
      </xdr:nvSpPr>
      <xdr:spPr>
        <a:xfrm>
          <a:off x="6324600" y="9210675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0,184%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0,01 %</a:t>
          </a:r>
        </a:p>
        <a:p>
          <a:pPr>
            <a:lnSpc>
              <a:spcPts val="8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99,04%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0</xdr:rowOff>
    </xdr:to>
    <xdr:pic>
      <xdr:nvPicPr>
        <xdr:cNvPr id="1693242" name="Image 1">
          <a:extLst>
            <a:ext uri="{FF2B5EF4-FFF2-40B4-BE49-F238E27FC236}">
              <a16:creationId xmlns:a16="http://schemas.microsoft.com/office/drawing/2014/main" id="{1B6E34C5-1992-4570-8619-DA2579DF0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1693243" name="Graphique 1">
          <a:extLst>
            <a:ext uri="{FF2B5EF4-FFF2-40B4-BE49-F238E27FC236}">
              <a16:creationId xmlns:a16="http://schemas.microsoft.com/office/drawing/2014/main" id="{CA2D49EC-7EFD-4F88-A51A-DA992F60C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E2A8EC2-A88F-41A8-8794-5266605EAE2C}"/>
            </a:ext>
          </a:extLst>
        </xdr:cNvPr>
        <xdr:cNvSpPr txBox="1"/>
      </xdr:nvSpPr>
      <xdr:spPr>
        <a:xfrm>
          <a:off x="6705600" y="1093470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F89F046F-C4A6-4143-AFE3-C9DBB8A415F6}"/>
            </a:ext>
          </a:extLst>
        </xdr:cNvPr>
        <xdr:cNvSpPr txBox="1"/>
      </xdr:nvSpPr>
      <xdr:spPr>
        <a:xfrm rot="16200000">
          <a:off x="-266701" y="808672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41910</xdr:colOff>
      <xdr:row>56</xdr:row>
      <xdr:rowOff>80010</xdr:rowOff>
    </xdr:from>
    <xdr:to>
      <xdr:col>22</xdr:col>
      <xdr:colOff>101024</xdr:colOff>
      <xdr:row>62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1099EEF6-1160-43EA-94F2-C82D5C25BFB5}"/>
            </a:ext>
          </a:extLst>
        </xdr:cNvPr>
        <xdr:cNvSpPr txBox="1"/>
      </xdr:nvSpPr>
      <xdr:spPr>
        <a:xfrm>
          <a:off x="6200775" y="9363075"/>
          <a:ext cx="2362200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 0,95 %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 0,46%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 analyses en cours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0,01%</a:t>
          </a:r>
        </a:p>
        <a:p>
          <a:pPr>
            <a:lnSpc>
              <a:spcPts val="900"/>
            </a:lnSpc>
          </a:pP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 99,04</a:t>
          </a:r>
        </a:p>
      </xdr:txBody>
    </xdr:sp>
    <xdr:clientData/>
  </xdr:twoCellAnchor>
  <xdr:twoCellAnchor editAs="oneCell">
    <xdr:from>
      <xdr:col>10</xdr:col>
      <xdr:colOff>106680</xdr:colOff>
      <xdr:row>67</xdr:row>
      <xdr:rowOff>7620</xdr:rowOff>
    </xdr:from>
    <xdr:to>
      <xdr:col>14</xdr:col>
      <xdr:colOff>7620</xdr:colOff>
      <xdr:row>70</xdr:row>
      <xdr:rowOff>106680</xdr:rowOff>
    </xdr:to>
    <xdr:pic>
      <xdr:nvPicPr>
        <xdr:cNvPr id="1693247" name="Image 1">
          <a:extLst>
            <a:ext uri="{FF2B5EF4-FFF2-40B4-BE49-F238E27FC236}">
              <a16:creationId xmlns:a16="http://schemas.microsoft.com/office/drawing/2014/main" id="{D3A2F959-34BF-4391-A62D-5362CBA2C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840" y="11163300"/>
          <a:ext cx="14554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2077189" name="Image 1">
          <a:extLst>
            <a:ext uri="{FF2B5EF4-FFF2-40B4-BE49-F238E27FC236}">
              <a16:creationId xmlns:a16="http://schemas.microsoft.com/office/drawing/2014/main" id="{DE974446-F255-4103-B9A4-A59D7D951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2077190" name="Graphique 1">
          <a:extLst>
            <a:ext uri="{FF2B5EF4-FFF2-40B4-BE49-F238E27FC236}">
              <a16:creationId xmlns:a16="http://schemas.microsoft.com/office/drawing/2014/main" id="{B3A14924-4138-4C28-AEE8-D3E913C10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1EAD1693-7B16-47CE-B63C-8D927D72490C}"/>
            </a:ext>
          </a:extLst>
        </xdr:cNvPr>
        <xdr:cNvSpPr txBox="1"/>
      </xdr:nvSpPr>
      <xdr:spPr>
        <a:xfrm>
          <a:off x="6705600" y="110585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5908F97A-A3B6-42AD-A65C-5A835A6779DC}"/>
            </a:ext>
          </a:extLst>
        </xdr:cNvPr>
        <xdr:cNvSpPr txBox="1"/>
      </xdr:nvSpPr>
      <xdr:spPr>
        <a:xfrm rot="16200000">
          <a:off x="-266701" y="82105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2077193" name="Image 1">
          <a:extLst>
            <a:ext uri="{FF2B5EF4-FFF2-40B4-BE49-F238E27FC236}">
              <a16:creationId xmlns:a16="http://schemas.microsoft.com/office/drawing/2014/main" id="{E1901919-B587-4B8C-AA1A-D3E7A319C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62812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180975</xdr:colOff>
      <xdr:row>58</xdr:row>
      <xdr:rowOff>78105</xdr:rowOff>
    </xdr:from>
    <xdr:to>
      <xdr:col>21</xdr:col>
      <xdr:colOff>156272</xdr:colOff>
      <xdr:row>63</xdr:row>
      <xdr:rowOff>30571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3BC70250-86DB-45D7-8F3B-347F19816859}"/>
            </a:ext>
          </a:extLst>
        </xdr:cNvPr>
        <xdr:cNvSpPr txBox="1"/>
      </xdr:nvSpPr>
      <xdr:spPr>
        <a:xfrm>
          <a:off x="6000750" y="10115550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0,232%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2,2 %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1728065" name="Image 1">
          <a:extLst>
            <a:ext uri="{FF2B5EF4-FFF2-40B4-BE49-F238E27FC236}">
              <a16:creationId xmlns:a16="http://schemas.microsoft.com/office/drawing/2014/main" id="{83B3E106-9472-4682-A5A7-68B4667D5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1728066" name="Graphique 1">
          <a:extLst>
            <a:ext uri="{FF2B5EF4-FFF2-40B4-BE49-F238E27FC236}">
              <a16:creationId xmlns:a16="http://schemas.microsoft.com/office/drawing/2014/main" id="{261633D9-1BA2-4AE9-94B5-3E7F051C6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5BF74F2-C88B-4324-B39F-5594ADFC7EB0}"/>
            </a:ext>
          </a:extLst>
        </xdr:cNvPr>
        <xdr:cNvSpPr txBox="1"/>
      </xdr:nvSpPr>
      <xdr:spPr>
        <a:xfrm>
          <a:off x="6705600" y="1089660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A8AA10C-A5C5-4C70-B1DA-9AA9FC2FA9DB}"/>
            </a:ext>
          </a:extLst>
        </xdr:cNvPr>
        <xdr:cNvSpPr txBox="1"/>
      </xdr:nvSpPr>
      <xdr:spPr>
        <a:xfrm rot="16200000">
          <a:off x="-266701" y="804862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1728069" name="Image 1">
          <a:extLst>
            <a:ext uri="{FF2B5EF4-FFF2-40B4-BE49-F238E27FC236}">
              <a16:creationId xmlns:a16="http://schemas.microsoft.com/office/drawing/2014/main" id="{3870A8DB-AA4F-4A27-A9A3-3C15CBD75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53</xdr:row>
      <xdr:rowOff>127635</xdr:rowOff>
    </xdr:from>
    <xdr:to>
      <xdr:col>22</xdr:col>
      <xdr:colOff>102909</xdr:colOff>
      <xdr:row>58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7369FDCA-9A4C-47FA-BA75-DF1C1436BB59}"/>
            </a:ext>
          </a:extLst>
        </xdr:cNvPr>
        <xdr:cNvSpPr txBox="1"/>
      </xdr:nvSpPr>
      <xdr:spPr>
        <a:xfrm>
          <a:off x="6324600" y="9210675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0,232%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1,8 %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96,9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1593945" name="Image 1">
          <a:extLst>
            <a:ext uri="{FF2B5EF4-FFF2-40B4-BE49-F238E27FC236}">
              <a16:creationId xmlns:a16="http://schemas.microsoft.com/office/drawing/2014/main" id="{6A408904-14DF-479A-9EA2-AEC7B5A46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1593946" name="Graphique 1">
          <a:extLst>
            <a:ext uri="{FF2B5EF4-FFF2-40B4-BE49-F238E27FC236}">
              <a16:creationId xmlns:a16="http://schemas.microsoft.com/office/drawing/2014/main" id="{5A335805-E30A-4790-ABA6-819AD48F0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12BBFB72-A493-464E-8C50-9B225A064877}"/>
            </a:ext>
          </a:extLst>
        </xdr:cNvPr>
        <xdr:cNvSpPr txBox="1"/>
      </xdr:nvSpPr>
      <xdr:spPr>
        <a:xfrm>
          <a:off x="6705600" y="1089660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E3DA85E-0492-4F50-B8D4-36F0335C925B}"/>
            </a:ext>
          </a:extLst>
        </xdr:cNvPr>
        <xdr:cNvSpPr txBox="1"/>
      </xdr:nvSpPr>
      <xdr:spPr>
        <a:xfrm rot="16200000">
          <a:off x="-266701" y="804862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1593949" name="Image 1">
          <a:extLst>
            <a:ext uri="{FF2B5EF4-FFF2-40B4-BE49-F238E27FC236}">
              <a16:creationId xmlns:a16="http://schemas.microsoft.com/office/drawing/2014/main" id="{BB429237-8498-4531-99AC-997E04E7C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53</xdr:row>
      <xdr:rowOff>127635</xdr:rowOff>
    </xdr:from>
    <xdr:to>
      <xdr:col>22</xdr:col>
      <xdr:colOff>102909</xdr:colOff>
      <xdr:row>58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4971292B-FD83-411D-8799-73BF0CE8E6E9}"/>
            </a:ext>
          </a:extLst>
        </xdr:cNvPr>
        <xdr:cNvSpPr txBox="1"/>
      </xdr:nvSpPr>
      <xdr:spPr>
        <a:xfrm>
          <a:off x="6324600" y="9210675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0,232%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1,8 %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96,9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1561183" name="Image 1">
          <a:extLst>
            <a:ext uri="{FF2B5EF4-FFF2-40B4-BE49-F238E27FC236}">
              <a16:creationId xmlns:a16="http://schemas.microsoft.com/office/drawing/2014/main" id="{0552986B-0A52-4B69-9F6C-27EACE389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1561184" name="Graphique 1">
          <a:extLst>
            <a:ext uri="{FF2B5EF4-FFF2-40B4-BE49-F238E27FC236}">
              <a16:creationId xmlns:a16="http://schemas.microsoft.com/office/drawing/2014/main" id="{D9822885-6252-42DB-90C7-35FAE8E17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25D0004-A00C-4E64-B7C7-40A45859FF47}"/>
            </a:ext>
          </a:extLst>
        </xdr:cNvPr>
        <xdr:cNvSpPr txBox="1"/>
      </xdr:nvSpPr>
      <xdr:spPr>
        <a:xfrm>
          <a:off x="6705600" y="1092517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62D0B75-0B68-4F6B-9F61-907F57FD81DA}"/>
            </a:ext>
          </a:extLst>
        </xdr:cNvPr>
        <xdr:cNvSpPr txBox="1"/>
      </xdr:nvSpPr>
      <xdr:spPr>
        <a:xfrm rot="16200000">
          <a:off x="-266701" y="807720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1561187" name="Image 1">
          <a:extLst>
            <a:ext uri="{FF2B5EF4-FFF2-40B4-BE49-F238E27FC236}">
              <a16:creationId xmlns:a16="http://schemas.microsoft.com/office/drawing/2014/main" id="{28CC9005-4249-41F3-815B-DD636CF6D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62812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180975</xdr:colOff>
      <xdr:row>58</xdr:row>
      <xdr:rowOff>78105</xdr:rowOff>
    </xdr:from>
    <xdr:to>
      <xdr:col>21</xdr:col>
      <xdr:colOff>156272</xdr:colOff>
      <xdr:row>63</xdr:row>
      <xdr:rowOff>30571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75EB983F-8323-4F00-A207-482AEA0A014C}"/>
            </a:ext>
          </a:extLst>
        </xdr:cNvPr>
        <xdr:cNvSpPr txBox="1"/>
      </xdr:nvSpPr>
      <xdr:spPr>
        <a:xfrm>
          <a:off x="6000750" y="9982200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0,232%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2,2 %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1497707" name="Image 1">
          <a:extLst>
            <a:ext uri="{FF2B5EF4-FFF2-40B4-BE49-F238E27FC236}">
              <a16:creationId xmlns:a16="http://schemas.microsoft.com/office/drawing/2014/main" id="{8CD0C911-BFA8-4F02-A5B2-E03112689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1497708" name="Graphique 1">
          <a:extLst>
            <a:ext uri="{FF2B5EF4-FFF2-40B4-BE49-F238E27FC236}">
              <a16:creationId xmlns:a16="http://schemas.microsoft.com/office/drawing/2014/main" id="{A5C5B10F-BB27-4222-B52D-30F3B4D19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6BA052D-0287-4196-97ED-99EC61E8BBA7}"/>
            </a:ext>
          </a:extLst>
        </xdr:cNvPr>
        <xdr:cNvSpPr txBox="1"/>
      </xdr:nvSpPr>
      <xdr:spPr>
        <a:xfrm>
          <a:off x="6705600" y="1092517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DB69A27-D124-49BF-A7EE-5778EC64EC91}"/>
            </a:ext>
          </a:extLst>
        </xdr:cNvPr>
        <xdr:cNvSpPr txBox="1"/>
      </xdr:nvSpPr>
      <xdr:spPr>
        <a:xfrm rot="16200000">
          <a:off x="-266701" y="807720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1497711" name="Image 1">
          <a:extLst>
            <a:ext uri="{FF2B5EF4-FFF2-40B4-BE49-F238E27FC236}">
              <a16:creationId xmlns:a16="http://schemas.microsoft.com/office/drawing/2014/main" id="{C827D526-44AC-49EC-8110-0D3F85E56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49858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180975</xdr:colOff>
      <xdr:row>58</xdr:row>
      <xdr:rowOff>78105</xdr:rowOff>
    </xdr:from>
    <xdr:to>
      <xdr:col>21</xdr:col>
      <xdr:colOff>156272</xdr:colOff>
      <xdr:row>63</xdr:row>
      <xdr:rowOff>30571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B6592C81-1A76-40D9-9F32-B264C406D1F6}"/>
            </a:ext>
          </a:extLst>
        </xdr:cNvPr>
        <xdr:cNvSpPr txBox="1"/>
      </xdr:nvSpPr>
      <xdr:spPr>
        <a:xfrm>
          <a:off x="6000750" y="9982200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0,232%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2,2 %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1498731" name="Image 1">
          <a:extLst>
            <a:ext uri="{FF2B5EF4-FFF2-40B4-BE49-F238E27FC236}">
              <a16:creationId xmlns:a16="http://schemas.microsoft.com/office/drawing/2014/main" id="{FAA5B303-DCA1-417D-BADD-0AA06BFA3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1498732" name="Graphique 1">
          <a:extLst>
            <a:ext uri="{FF2B5EF4-FFF2-40B4-BE49-F238E27FC236}">
              <a16:creationId xmlns:a16="http://schemas.microsoft.com/office/drawing/2014/main" id="{56423F3B-B7AB-4226-AB32-60441B49A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0EBB490-BFD1-4742-8DF0-6AA96E445092}"/>
            </a:ext>
          </a:extLst>
        </xdr:cNvPr>
        <xdr:cNvSpPr txBox="1"/>
      </xdr:nvSpPr>
      <xdr:spPr>
        <a:xfrm>
          <a:off x="6705600" y="1089660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4BA03AD6-A66B-445C-8AF6-8D53D31F8FE2}"/>
            </a:ext>
          </a:extLst>
        </xdr:cNvPr>
        <xdr:cNvSpPr txBox="1"/>
      </xdr:nvSpPr>
      <xdr:spPr>
        <a:xfrm rot="16200000">
          <a:off x="-266701" y="804862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1498735" name="Image 1">
          <a:extLst>
            <a:ext uri="{FF2B5EF4-FFF2-40B4-BE49-F238E27FC236}">
              <a16:creationId xmlns:a16="http://schemas.microsoft.com/office/drawing/2014/main" id="{929D8EF2-A677-4D6B-AEDD-A9AD660AD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53</xdr:row>
      <xdr:rowOff>127635</xdr:rowOff>
    </xdr:from>
    <xdr:to>
      <xdr:col>22</xdr:col>
      <xdr:colOff>102909</xdr:colOff>
      <xdr:row>58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A62258B4-1CCA-4E77-BAFA-0CDDAFCED9D5}"/>
            </a:ext>
          </a:extLst>
        </xdr:cNvPr>
        <xdr:cNvSpPr txBox="1"/>
      </xdr:nvSpPr>
      <xdr:spPr>
        <a:xfrm>
          <a:off x="6324600" y="9210675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0,232%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1,8 %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Rcug = 96,9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1324687" name="Image 1">
          <a:extLst>
            <a:ext uri="{FF2B5EF4-FFF2-40B4-BE49-F238E27FC236}">
              <a16:creationId xmlns:a16="http://schemas.microsoft.com/office/drawing/2014/main" id="{1A4D21F1-57B6-4F1D-AD91-D292A42DB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1324688" name="Graphique 1">
          <a:extLst>
            <a:ext uri="{FF2B5EF4-FFF2-40B4-BE49-F238E27FC236}">
              <a16:creationId xmlns:a16="http://schemas.microsoft.com/office/drawing/2014/main" id="{1B20537D-D7A7-4F6D-B7AE-3830BEB99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6A89CC47-0152-4986-92B2-189B2BEF4C05}"/>
            </a:ext>
          </a:extLst>
        </xdr:cNvPr>
        <xdr:cNvSpPr txBox="1"/>
      </xdr:nvSpPr>
      <xdr:spPr>
        <a:xfrm>
          <a:off x="6705600" y="1092517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9519E8B-AA33-4379-9012-DAE3648CFD58}"/>
            </a:ext>
          </a:extLst>
        </xdr:cNvPr>
        <xdr:cNvSpPr txBox="1"/>
      </xdr:nvSpPr>
      <xdr:spPr>
        <a:xfrm rot="16200000">
          <a:off x="-266701" y="807720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1324691" name="Image 1">
          <a:extLst>
            <a:ext uri="{FF2B5EF4-FFF2-40B4-BE49-F238E27FC236}">
              <a16:creationId xmlns:a16="http://schemas.microsoft.com/office/drawing/2014/main" id="{1FB8E036-95B3-4256-95E4-9675B65F4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49858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180975</xdr:colOff>
      <xdr:row>58</xdr:row>
      <xdr:rowOff>78105</xdr:rowOff>
    </xdr:from>
    <xdr:to>
      <xdr:col>21</xdr:col>
      <xdr:colOff>156272</xdr:colOff>
      <xdr:row>63</xdr:row>
      <xdr:rowOff>30571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36652634-9A79-4951-B232-DFC43B745729}"/>
            </a:ext>
          </a:extLst>
        </xdr:cNvPr>
        <xdr:cNvSpPr txBox="1"/>
      </xdr:nvSpPr>
      <xdr:spPr>
        <a:xfrm>
          <a:off x="6000750" y="9982200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0,176%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2,2 %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1296021" name="Image 1">
          <a:extLst>
            <a:ext uri="{FF2B5EF4-FFF2-40B4-BE49-F238E27FC236}">
              <a16:creationId xmlns:a16="http://schemas.microsoft.com/office/drawing/2014/main" id="{04B75BDD-CBD2-4405-A18C-379605030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1296022" name="Graphique 1">
          <a:extLst>
            <a:ext uri="{FF2B5EF4-FFF2-40B4-BE49-F238E27FC236}">
              <a16:creationId xmlns:a16="http://schemas.microsoft.com/office/drawing/2014/main" id="{4701BC3D-986E-4E7F-928E-E07B22DFE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7F4FD0D-737B-45FE-9E21-82B81DC4B6BC}"/>
            </a:ext>
          </a:extLst>
        </xdr:cNvPr>
        <xdr:cNvSpPr txBox="1"/>
      </xdr:nvSpPr>
      <xdr:spPr>
        <a:xfrm>
          <a:off x="6705600" y="1089660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C24E4583-F868-46F3-8B1F-903FD4E2FF49}"/>
            </a:ext>
          </a:extLst>
        </xdr:cNvPr>
        <xdr:cNvSpPr txBox="1"/>
      </xdr:nvSpPr>
      <xdr:spPr>
        <a:xfrm rot="16200000">
          <a:off x="-266701" y="804862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1296025" name="Image 1">
          <a:extLst>
            <a:ext uri="{FF2B5EF4-FFF2-40B4-BE49-F238E27FC236}">
              <a16:creationId xmlns:a16="http://schemas.microsoft.com/office/drawing/2014/main" id="{D2127869-B84E-47D3-96B5-63F5055B0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53</xdr:row>
      <xdr:rowOff>127635</xdr:rowOff>
    </xdr:from>
    <xdr:to>
      <xdr:col>22</xdr:col>
      <xdr:colOff>102909</xdr:colOff>
      <xdr:row>58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FCAC3DCF-C1AC-4E8C-AF66-FF9D028A74FD}"/>
            </a:ext>
          </a:extLst>
        </xdr:cNvPr>
        <xdr:cNvSpPr txBox="1"/>
      </xdr:nvSpPr>
      <xdr:spPr>
        <a:xfrm>
          <a:off x="6324600" y="9210675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0,9%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0,176%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4,55 %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1161907" name="Image 1">
          <a:extLst>
            <a:ext uri="{FF2B5EF4-FFF2-40B4-BE49-F238E27FC236}">
              <a16:creationId xmlns:a16="http://schemas.microsoft.com/office/drawing/2014/main" id="{7C0F5E18-D8CB-4E2B-97D7-B274B61E0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1161908" name="Graphique 1">
          <a:extLst>
            <a:ext uri="{FF2B5EF4-FFF2-40B4-BE49-F238E27FC236}">
              <a16:creationId xmlns:a16="http://schemas.microsoft.com/office/drawing/2014/main" id="{D8F210D6-D60D-4578-BE1F-A8A699A11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E203990-C070-47AD-B91D-D1A1CFE99B9D}"/>
            </a:ext>
          </a:extLst>
        </xdr:cNvPr>
        <xdr:cNvSpPr txBox="1"/>
      </xdr:nvSpPr>
      <xdr:spPr>
        <a:xfrm>
          <a:off x="6705600" y="1092517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8E8EA9D9-238F-4F44-B478-64BAEC05BBC5}"/>
            </a:ext>
          </a:extLst>
        </xdr:cNvPr>
        <xdr:cNvSpPr txBox="1"/>
      </xdr:nvSpPr>
      <xdr:spPr>
        <a:xfrm rot="16200000">
          <a:off x="-266701" y="807720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1161911" name="Image 1">
          <a:extLst>
            <a:ext uri="{FF2B5EF4-FFF2-40B4-BE49-F238E27FC236}">
              <a16:creationId xmlns:a16="http://schemas.microsoft.com/office/drawing/2014/main" id="{EC171C0F-8AEA-420D-ABF0-2FACDFB27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49858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180975</xdr:colOff>
      <xdr:row>58</xdr:row>
      <xdr:rowOff>78105</xdr:rowOff>
    </xdr:from>
    <xdr:to>
      <xdr:col>21</xdr:col>
      <xdr:colOff>156272</xdr:colOff>
      <xdr:row>63</xdr:row>
      <xdr:rowOff>30571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FD41003E-9E7C-4B4A-AAA2-1101212A4F68}"/>
            </a:ext>
          </a:extLst>
        </xdr:cNvPr>
        <xdr:cNvSpPr txBox="1"/>
      </xdr:nvSpPr>
      <xdr:spPr>
        <a:xfrm>
          <a:off x="6000750" y="9982200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0,28%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0,152%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4,84 %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879349" name="Image 1">
          <a:extLst>
            <a:ext uri="{FF2B5EF4-FFF2-40B4-BE49-F238E27FC236}">
              <a16:creationId xmlns:a16="http://schemas.microsoft.com/office/drawing/2014/main" id="{987E0DE3-1AFC-4721-B2F3-CA8414DCE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879350" name="Graphique 1">
          <a:extLst>
            <a:ext uri="{FF2B5EF4-FFF2-40B4-BE49-F238E27FC236}">
              <a16:creationId xmlns:a16="http://schemas.microsoft.com/office/drawing/2014/main" id="{E304FE04-C343-40E8-9483-C73D4E0E8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9DA2D17A-8D46-42C6-A1AA-03847D4C1223}"/>
            </a:ext>
          </a:extLst>
        </xdr:cNvPr>
        <xdr:cNvSpPr txBox="1"/>
      </xdr:nvSpPr>
      <xdr:spPr>
        <a:xfrm>
          <a:off x="6705600" y="1089660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24D256A-C3F3-4961-B427-BAE58D56D120}"/>
            </a:ext>
          </a:extLst>
        </xdr:cNvPr>
        <xdr:cNvSpPr txBox="1"/>
      </xdr:nvSpPr>
      <xdr:spPr>
        <a:xfrm rot="16200000">
          <a:off x="-266701" y="804862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879353" name="Image 1">
          <a:extLst>
            <a:ext uri="{FF2B5EF4-FFF2-40B4-BE49-F238E27FC236}">
              <a16:creationId xmlns:a16="http://schemas.microsoft.com/office/drawing/2014/main" id="{DC12DF4E-7D4D-4045-BFFA-1B8880BC6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53</xdr:row>
      <xdr:rowOff>127635</xdr:rowOff>
    </xdr:from>
    <xdr:to>
      <xdr:col>22</xdr:col>
      <xdr:colOff>102909</xdr:colOff>
      <xdr:row>58</xdr:row>
      <xdr:rowOff>80101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EC82E3A5-DFBD-4FF3-8B75-5B3B6A842469}"/>
            </a:ext>
          </a:extLst>
        </xdr:cNvPr>
        <xdr:cNvSpPr txBox="1"/>
      </xdr:nvSpPr>
      <xdr:spPr>
        <a:xfrm>
          <a:off x="6324600" y="9210675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0,9%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0,128%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4,55 %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878325" name="Image 1">
          <a:extLst>
            <a:ext uri="{FF2B5EF4-FFF2-40B4-BE49-F238E27FC236}">
              <a16:creationId xmlns:a16="http://schemas.microsoft.com/office/drawing/2014/main" id="{EC081E53-F75F-4EE2-B53E-F264A8C0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878326" name="Graphique 1">
          <a:extLst>
            <a:ext uri="{FF2B5EF4-FFF2-40B4-BE49-F238E27FC236}">
              <a16:creationId xmlns:a16="http://schemas.microsoft.com/office/drawing/2014/main" id="{1BA94938-A394-458F-8222-410E5CF96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545378D-982C-452F-A772-30E5F2C4C806}"/>
            </a:ext>
          </a:extLst>
        </xdr:cNvPr>
        <xdr:cNvSpPr txBox="1"/>
      </xdr:nvSpPr>
      <xdr:spPr>
        <a:xfrm>
          <a:off x="6705600" y="1092517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FED473F9-B835-4665-B79B-48BCCCF59371}"/>
            </a:ext>
          </a:extLst>
        </xdr:cNvPr>
        <xdr:cNvSpPr txBox="1"/>
      </xdr:nvSpPr>
      <xdr:spPr>
        <a:xfrm rot="16200000">
          <a:off x="-266701" y="807720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878329" name="Image 1">
          <a:extLst>
            <a:ext uri="{FF2B5EF4-FFF2-40B4-BE49-F238E27FC236}">
              <a16:creationId xmlns:a16="http://schemas.microsoft.com/office/drawing/2014/main" id="{E1AF8C56-DD56-4E56-A3B9-D1C0B5075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49858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180975</xdr:colOff>
      <xdr:row>58</xdr:row>
      <xdr:rowOff>78105</xdr:rowOff>
    </xdr:from>
    <xdr:to>
      <xdr:col>21</xdr:col>
      <xdr:colOff>156272</xdr:colOff>
      <xdr:row>63</xdr:row>
      <xdr:rowOff>30571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6B9E326-8615-4A0F-A799-9C6CDD00A4AD}"/>
            </a:ext>
          </a:extLst>
        </xdr:cNvPr>
        <xdr:cNvSpPr txBox="1"/>
      </xdr:nvSpPr>
      <xdr:spPr>
        <a:xfrm>
          <a:off x="6000750" y="9982200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0,9%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0,128%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4,55 %</a:t>
          </a: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806663" name="Image 1">
          <a:extLst>
            <a:ext uri="{FF2B5EF4-FFF2-40B4-BE49-F238E27FC236}">
              <a16:creationId xmlns:a16="http://schemas.microsoft.com/office/drawing/2014/main" id="{7AEB4447-347F-4E55-B4C9-8E355977E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806664" name="Graphique 1">
          <a:extLst>
            <a:ext uri="{FF2B5EF4-FFF2-40B4-BE49-F238E27FC236}">
              <a16:creationId xmlns:a16="http://schemas.microsoft.com/office/drawing/2014/main" id="{42BE9D68-9165-404F-9628-E79EB4ED5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B4CA9B5-DDA7-4FD0-BF09-46D793F4E8C4}"/>
            </a:ext>
          </a:extLst>
        </xdr:cNvPr>
        <xdr:cNvSpPr txBox="1"/>
      </xdr:nvSpPr>
      <xdr:spPr>
        <a:xfrm>
          <a:off x="6705600" y="1089660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DB072C1B-CADC-4F57-9F47-E99B7D656852}"/>
            </a:ext>
          </a:extLst>
        </xdr:cNvPr>
        <xdr:cNvSpPr txBox="1"/>
      </xdr:nvSpPr>
      <xdr:spPr>
        <a:xfrm rot="16200000">
          <a:off x="-266701" y="804862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806667" name="Image 1">
          <a:extLst>
            <a:ext uri="{FF2B5EF4-FFF2-40B4-BE49-F238E27FC236}">
              <a16:creationId xmlns:a16="http://schemas.microsoft.com/office/drawing/2014/main" id="{C2118712-4D45-4238-B2A1-BD1AB1B6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129540</xdr:colOff>
      <xdr:row>53</xdr:row>
      <xdr:rowOff>127635</xdr:rowOff>
    </xdr:from>
    <xdr:to>
      <xdr:col>22</xdr:col>
      <xdr:colOff>102909</xdr:colOff>
      <xdr:row>58</xdr:row>
      <xdr:rowOff>80101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35B45075-E369-4944-8B02-77903C3F2BC9}"/>
            </a:ext>
          </a:extLst>
        </xdr:cNvPr>
        <xdr:cNvSpPr txBox="1"/>
      </xdr:nvSpPr>
      <xdr:spPr>
        <a:xfrm>
          <a:off x="6324600" y="9210675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0,9%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0,128%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4,55 %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783117" name="Image 1">
          <a:extLst>
            <a:ext uri="{FF2B5EF4-FFF2-40B4-BE49-F238E27FC236}">
              <a16:creationId xmlns:a16="http://schemas.microsoft.com/office/drawing/2014/main" id="{C8146BBA-464C-47F4-8E3D-AA99083A3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783118" name="Graphique 1">
          <a:extLst>
            <a:ext uri="{FF2B5EF4-FFF2-40B4-BE49-F238E27FC236}">
              <a16:creationId xmlns:a16="http://schemas.microsoft.com/office/drawing/2014/main" id="{72F3249D-DAF2-4703-9EB8-C49F1D7AE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AE5C23F3-638C-4A12-B33D-78B03DE62D64}"/>
            </a:ext>
          </a:extLst>
        </xdr:cNvPr>
        <xdr:cNvSpPr txBox="1"/>
      </xdr:nvSpPr>
      <xdr:spPr>
        <a:xfrm>
          <a:off x="6705600" y="1092517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702CE78-8F20-4B13-8007-E766BEFA1FE5}"/>
            </a:ext>
          </a:extLst>
        </xdr:cNvPr>
        <xdr:cNvSpPr txBox="1"/>
      </xdr:nvSpPr>
      <xdr:spPr>
        <a:xfrm rot="16200000">
          <a:off x="-266701" y="807720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783121" name="Image 1">
          <a:extLst>
            <a:ext uri="{FF2B5EF4-FFF2-40B4-BE49-F238E27FC236}">
              <a16:creationId xmlns:a16="http://schemas.microsoft.com/office/drawing/2014/main" id="{8ECE6AD7-515D-4742-8988-04B42150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49858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180975</xdr:colOff>
      <xdr:row>58</xdr:row>
      <xdr:rowOff>78105</xdr:rowOff>
    </xdr:from>
    <xdr:to>
      <xdr:col>21</xdr:col>
      <xdr:colOff>156272</xdr:colOff>
      <xdr:row>63</xdr:row>
      <xdr:rowOff>30571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98BA38D7-249C-4A8C-8825-4BE5659B20EE}"/>
            </a:ext>
          </a:extLst>
        </xdr:cNvPr>
        <xdr:cNvSpPr txBox="1"/>
      </xdr:nvSpPr>
      <xdr:spPr>
        <a:xfrm>
          <a:off x="6000750" y="9982200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0,9%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0,128%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4,55 %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696101" name="Image 1">
          <a:extLst>
            <a:ext uri="{FF2B5EF4-FFF2-40B4-BE49-F238E27FC236}">
              <a16:creationId xmlns:a16="http://schemas.microsoft.com/office/drawing/2014/main" id="{379A9B7D-71F7-4102-831D-7A4620CFA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696102" name="Graphique 1">
          <a:extLst>
            <a:ext uri="{FF2B5EF4-FFF2-40B4-BE49-F238E27FC236}">
              <a16:creationId xmlns:a16="http://schemas.microsoft.com/office/drawing/2014/main" id="{5CC67CD6-0D75-4C98-A5A2-45E81164F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B3DF136B-198E-49C4-B266-F3E0E040E85E}"/>
            </a:ext>
          </a:extLst>
        </xdr:cNvPr>
        <xdr:cNvSpPr txBox="1"/>
      </xdr:nvSpPr>
      <xdr:spPr>
        <a:xfrm>
          <a:off x="6705600" y="1092517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443E7ECD-2586-432C-AC98-1F644A2F094B}"/>
            </a:ext>
          </a:extLst>
        </xdr:cNvPr>
        <xdr:cNvSpPr txBox="1"/>
      </xdr:nvSpPr>
      <xdr:spPr>
        <a:xfrm rot="16200000">
          <a:off x="-266701" y="807720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696105" name="Image 1">
          <a:extLst>
            <a:ext uri="{FF2B5EF4-FFF2-40B4-BE49-F238E27FC236}">
              <a16:creationId xmlns:a16="http://schemas.microsoft.com/office/drawing/2014/main" id="{CA4BA09A-5AD2-4C77-8DCD-C9E9A4F6C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49858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180975</xdr:colOff>
      <xdr:row>58</xdr:row>
      <xdr:rowOff>78105</xdr:rowOff>
    </xdr:from>
    <xdr:to>
      <xdr:col>21</xdr:col>
      <xdr:colOff>156272</xdr:colOff>
      <xdr:row>63</xdr:row>
      <xdr:rowOff>30571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7F5A778E-5904-4250-8AC4-F5556C0CA6A4}"/>
            </a:ext>
          </a:extLst>
        </xdr:cNvPr>
        <xdr:cNvSpPr txBox="1"/>
      </xdr:nvSpPr>
      <xdr:spPr>
        <a:xfrm>
          <a:off x="6000750" y="9982200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0,9%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0,128%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5 %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674603" name="Image 1">
          <a:extLst>
            <a:ext uri="{FF2B5EF4-FFF2-40B4-BE49-F238E27FC236}">
              <a16:creationId xmlns:a16="http://schemas.microsoft.com/office/drawing/2014/main" id="{DFC7F1D9-4EA8-4C45-A4E3-034FD7A3F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674604" name="Graphique 1">
          <a:extLst>
            <a:ext uri="{FF2B5EF4-FFF2-40B4-BE49-F238E27FC236}">
              <a16:creationId xmlns:a16="http://schemas.microsoft.com/office/drawing/2014/main" id="{12CB97CB-03FA-4694-B48D-00291FA80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56B944A-9112-4B1C-BC2A-BC509FDF26A1}"/>
            </a:ext>
          </a:extLst>
        </xdr:cNvPr>
        <xdr:cNvSpPr txBox="1"/>
      </xdr:nvSpPr>
      <xdr:spPr>
        <a:xfrm>
          <a:off x="6705600" y="10896600"/>
          <a:ext cx="1962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2EBD125-185C-44CC-BA6D-624BE66DFD67}"/>
            </a:ext>
          </a:extLst>
        </xdr:cNvPr>
        <xdr:cNvSpPr txBox="1"/>
      </xdr:nvSpPr>
      <xdr:spPr>
        <a:xfrm rot="16200000">
          <a:off x="-266701" y="8048625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188595</xdr:colOff>
      <xdr:row>52</xdr:row>
      <xdr:rowOff>110490</xdr:rowOff>
    </xdr:from>
    <xdr:to>
      <xdr:col>22</xdr:col>
      <xdr:colOff>249531</xdr:colOff>
      <xdr:row>57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2BC297C4-D319-4539-906A-3F7C1CF30427}"/>
            </a:ext>
          </a:extLst>
        </xdr:cNvPr>
        <xdr:cNvSpPr txBox="1"/>
      </xdr:nvSpPr>
      <xdr:spPr>
        <a:xfrm>
          <a:off x="6381750" y="9039225"/>
          <a:ext cx="2362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0,23%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 0,10%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0,128 %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 1,31%</a:t>
          </a: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674608" name="Image 1">
          <a:extLst>
            <a:ext uri="{FF2B5EF4-FFF2-40B4-BE49-F238E27FC236}">
              <a16:creationId xmlns:a16="http://schemas.microsoft.com/office/drawing/2014/main" id="{5331FC5E-ECA5-40D0-A55D-6B279141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548693" name="Image 1">
          <a:extLst>
            <a:ext uri="{FF2B5EF4-FFF2-40B4-BE49-F238E27FC236}">
              <a16:creationId xmlns:a16="http://schemas.microsoft.com/office/drawing/2014/main" id="{A30BF82B-0B56-4E53-BE1D-41103E00C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548694" name="Graphique 1">
          <a:extLst>
            <a:ext uri="{FF2B5EF4-FFF2-40B4-BE49-F238E27FC236}">
              <a16:creationId xmlns:a16="http://schemas.microsoft.com/office/drawing/2014/main" id="{D8CBBF6B-5F0C-46DA-9210-428337429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5CA98AD-149B-43AE-B9E8-3E68FEE5D635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249C129-548B-43DE-92AB-CC97BF937F1D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548697" name="Image 1">
          <a:extLst>
            <a:ext uri="{FF2B5EF4-FFF2-40B4-BE49-F238E27FC236}">
              <a16:creationId xmlns:a16="http://schemas.microsoft.com/office/drawing/2014/main" id="{FF67D829-2179-43FA-B3A0-9522FAEA6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49858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180975</xdr:colOff>
      <xdr:row>58</xdr:row>
      <xdr:rowOff>78105</xdr:rowOff>
    </xdr:from>
    <xdr:to>
      <xdr:col>21</xdr:col>
      <xdr:colOff>156272</xdr:colOff>
      <xdr:row>63</xdr:row>
      <xdr:rowOff>30571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753C965C-C891-4291-9B4B-F6E1E0733DD8}"/>
            </a:ext>
          </a:extLst>
        </xdr:cNvPr>
        <xdr:cNvSpPr txBox="1"/>
      </xdr:nvSpPr>
      <xdr:spPr>
        <a:xfrm>
          <a:off x="6000750" y="9982200"/>
          <a:ext cx="2247899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0,04%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0,333%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0,08%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30480</xdr:rowOff>
    </xdr:to>
    <xdr:pic>
      <xdr:nvPicPr>
        <xdr:cNvPr id="549717" name="Image 1">
          <a:extLst>
            <a:ext uri="{FF2B5EF4-FFF2-40B4-BE49-F238E27FC236}">
              <a16:creationId xmlns:a16="http://schemas.microsoft.com/office/drawing/2014/main" id="{9FB24FFB-5074-4EA4-AE20-1F7D904B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549718" name="Graphique 1">
          <a:extLst>
            <a:ext uri="{FF2B5EF4-FFF2-40B4-BE49-F238E27FC236}">
              <a16:creationId xmlns:a16="http://schemas.microsoft.com/office/drawing/2014/main" id="{D25FC31F-2081-4717-A5C0-53DF22971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F3DE1625-D5B0-4804-9814-3378B3137019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590E582F-C1C8-4E17-B5A7-E103CABA8BAA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188595</xdr:colOff>
      <xdr:row>52</xdr:row>
      <xdr:rowOff>110490</xdr:rowOff>
    </xdr:from>
    <xdr:to>
      <xdr:col>22</xdr:col>
      <xdr:colOff>249531</xdr:colOff>
      <xdr:row>57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2B65908B-62EC-4033-B699-2484EAF2A910}"/>
            </a:ext>
          </a:extLst>
        </xdr:cNvPr>
        <xdr:cNvSpPr txBox="1"/>
      </xdr:nvSpPr>
      <xdr:spPr>
        <a:xfrm>
          <a:off x="6381750" y="8934450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0,23%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 0,10%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0,333%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 1,31%</a:t>
          </a: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549722" name="Image 1">
          <a:extLst>
            <a:ext uri="{FF2B5EF4-FFF2-40B4-BE49-F238E27FC236}">
              <a16:creationId xmlns:a16="http://schemas.microsoft.com/office/drawing/2014/main" id="{58520563-29B2-43CF-9CFB-69D3F6F5C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46810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535387" name="Image 1">
          <a:extLst>
            <a:ext uri="{FF2B5EF4-FFF2-40B4-BE49-F238E27FC236}">
              <a16:creationId xmlns:a16="http://schemas.microsoft.com/office/drawing/2014/main" id="{16DBEE47-6B46-42A3-BB1A-A391E1D02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535388" name="Graphique 1">
          <a:extLst>
            <a:ext uri="{FF2B5EF4-FFF2-40B4-BE49-F238E27FC236}">
              <a16:creationId xmlns:a16="http://schemas.microsoft.com/office/drawing/2014/main" id="{F4AEAF69-92DF-4A8A-8DDB-19E8BA561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A67D7904-3E6D-4B2F-B37F-83A1334E79D9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16193</xdr:rowOff>
    </xdr:from>
    <xdr:to>
      <xdr:col>1</xdr:col>
      <xdr:colOff>86637</xdr:colOff>
      <xdr:row>51</xdr:row>
      <xdr:rowOff>80963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3162F22-7A99-4D6B-A611-E45EFE0B2174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535391" name="Image 1">
          <a:extLst>
            <a:ext uri="{FF2B5EF4-FFF2-40B4-BE49-F238E27FC236}">
              <a16:creationId xmlns:a16="http://schemas.microsoft.com/office/drawing/2014/main" id="{9316CFFF-5C3C-4700-B875-B558FA6FC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36904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64770</xdr:colOff>
      <xdr:row>58</xdr:row>
      <xdr:rowOff>57150</xdr:rowOff>
    </xdr:from>
    <xdr:to>
      <xdr:col>21</xdr:col>
      <xdr:colOff>131451</xdr:colOff>
      <xdr:row>63</xdr:row>
      <xdr:rowOff>15240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56D2E3DC-91EB-4D07-949E-6ED34BE02C20}"/>
            </a:ext>
          </a:extLst>
        </xdr:cNvPr>
        <xdr:cNvSpPr txBox="1"/>
      </xdr:nvSpPr>
      <xdr:spPr>
        <a:xfrm>
          <a:off x="6238875" y="9829800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0,13%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 0,14%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0,333%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 0,62%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523105" name="Image 1">
          <a:extLst>
            <a:ext uri="{FF2B5EF4-FFF2-40B4-BE49-F238E27FC236}">
              <a16:creationId xmlns:a16="http://schemas.microsoft.com/office/drawing/2014/main" id="{AED5347E-7CA3-4E37-89A9-D319F7784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523106" name="Graphique 1">
          <a:extLst>
            <a:ext uri="{FF2B5EF4-FFF2-40B4-BE49-F238E27FC236}">
              <a16:creationId xmlns:a16="http://schemas.microsoft.com/office/drawing/2014/main" id="{E5FE8AA3-9A61-400E-ABF6-9862FCE8E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500C2CE-AE41-4C11-9623-81A23120620E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16193</xdr:rowOff>
    </xdr:from>
    <xdr:to>
      <xdr:col>1</xdr:col>
      <xdr:colOff>86637</xdr:colOff>
      <xdr:row>51</xdr:row>
      <xdr:rowOff>80963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8EA7749-2E58-4B98-B2FD-8B8915A3F764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188595</xdr:colOff>
      <xdr:row>52</xdr:row>
      <xdr:rowOff>110490</xdr:rowOff>
    </xdr:from>
    <xdr:to>
      <xdr:col>21</xdr:col>
      <xdr:colOff>241914</xdr:colOff>
      <xdr:row>57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4BC82A6E-E4E9-48DD-82DC-28A2F66E76E4}"/>
            </a:ext>
          </a:extLst>
        </xdr:cNvPr>
        <xdr:cNvSpPr txBox="1"/>
      </xdr:nvSpPr>
      <xdr:spPr>
        <a:xfrm>
          <a:off x="6381750" y="8934450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0,23%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 0,10%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0,333%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 1,31%</a:t>
          </a: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523110" name="Image 1">
          <a:extLst>
            <a:ext uri="{FF2B5EF4-FFF2-40B4-BE49-F238E27FC236}">
              <a16:creationId xmlns:a16="http://schemas.microsoft.com/office/drawing/2014/main" id="{AD6680AF-2D0B-48BD-A73C-25D19CDDF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36142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409507" name="Image 1">
          <a:extLst>
            <a:ext uri="{FF2B5EF4-FFF2-40B4-BE49-F238E27FC236}">
              <a16:creationId xmlns:a16="http://schemas.microsoft.com/office/drawing/2014/main" id="{02FBB331-D71B-447E-B052-D47FE9074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409508" name="Graphique 1">
          <a:extLst>
            <a:ext uri="{FF2B5EF4-FFF2-40B4-BE49-F238E27FC236}">
              <a16:creationId xmlns:a16="http://schemas.microsoft.com/office/drawing/2014/main" id="{B3B162EC-5419-42D0-95A1-00840A905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4540A7C8-DEE0-4030-AECD-E7F29FB0AD8D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16193</xdr:rowOff>
    </xdr:from>
    <xdr:to>
      <xdr:col>1</xdr:col>
      <xdr:colOff>86637</xdr:colOff>
      <xdr:row>51</xdr:row>
      <xdr:rowOff>80963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B8E10E6F-3654-4C33-BA1D-D42B1F6F69C9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188595</xdr:colOff>
      <xdr:row>52</xdr:row>
      <xdr:rowOff>110490</xdr:rowOff>
    </xdr:from>
    <xdr:to>
      <xdr:col>21</xdr:col>
      <xdr:colOff>241914</xdr:colOff>
      <xdr:row>57</xdr:row>
      <xdr:rowOff>76200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D64C51A9-575B-4543-ACE7-A546E57C7B08}"/>
            </a:ext>
          </a:extLst>
        </xdr:cNvPr>
        <xdr:cNvSpPr txBox="1"/>
      </xdr:nvSpPr>
      <xdr:spPr>
        <a:xfrm>
          <a:off x="6381750" y="8934450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0,23%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 0,10%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0,333%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 1,31%</a:t>
          </a:r>
        </a:p>
      </xdr:txBody>
    </xdr:sp>
    <xdr:clientData/>
  </xdr:twoCellAnchor>
  <xdr:twoCellAnchor editAs="oneCell">
    <xdr:from>
      <xdr:col>10</xdr:col>
      <xdr:colOff>220980</xdr:colOff>
      <xdr:row>67</xdr:row>
      <xdr:rowOff>15240</xdr:rowOff>
    </xdr:from>
    <xdr:to>
      <xdr:col>14</xdr:col>
      <xdr:colOff>121920</xdr:colOff>
      <xdr:row>70</xdr:row>
      <xdr:rowOff>106680</xdr:rowOff>
    </xdr:to>
    <xdr:pic>
      <xdr:nvPicPr>
        <xdr:cNvPr id="409512" name="Image 1">
          <a:extLst>
            <a:ext uri="{FF2B5EF4-FFF2-40B4-BE49-F238E27FC236}">
              <a16:creationId xmlns:a16="http://schemas.microsoft.com/office/drawing/2014/main" id="{CE65DFF4-2DC3-44FC-98FB-0C75E78C6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140" y="11361420"/>
          <a:ext cx="14554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407459" name="Image 1">
          <a:extLst>
            <a:ext uri="{FF2B5EF4-FFF2-40B4-BE49-F238E27FC236}">
              <a16:creationId xmlns:a16="http://schemas.microsoft.com/office/drawing/2014/main" id="{1A701B9A-5D82-4F38-BAA2-734DF2B65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407460" name="Graphique 1">
          <a:extLst>
            <a:ext uri="{FF2B5EF4-FFF2-40B4-BE49-F238E27FC236}">
              <a16:creationId xmlns:a16="http://schemas.microsoft.com/office/drawing/2014/main" id="{70495F22-B3CB-419B-A0AD-3393E0C6C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4BD824E-3567-4A51-B12E-52180D7F1646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16193</xdr:rowOff>
    </xdr:from>
    <xdr:to>
      <xdr:col>1</xdr:col>
      <xdr:colOff>86637</xdr:colOff>
      <xdr:row>51</xdr:row>
      <xdr:rowOff>80963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B3CA6D0-175C-4A01-AFA3-B7E7CAEA4E31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407463" name="Image 1">
          <a:extLst>
            <a:ext uri="{FF2B5EF4-FFF2-40B4-BE49-F238E27FC236}">
              <a16:creationId xmlns:a16="http://schemas.microsoft.com/office/drawing/2014/main" id="{D96D9F03-73FC-4453-9505-9FD4E63AA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36904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64770</xdr:colOff>
      <xdr:row>58</xdr:row>
      <xdr:rowOff>57150</xdr:rowOff>
    </xdr:from>
    <xdr:to>
      <xdr:col>21</xdr:col>
      <xdr:colOff>131451</xdr:colOff>
      <xdr:row>63</xdr:row>
      <xdr:rowOff>15240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F351FBF8-BCAF-4BB1-951F-CAFDFCB74E2E}"/>
            </a:ext>
          </a:extLst>
        </xdr:cNvPr>
        <xdr:cNvSpPr txBox="1"/>
      </xdr:nvSpPr>
      <xdr:spPr>
        <a:xfrm>
          <a:off x="6238875" y="9829800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0,13%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 0,14%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0,333%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 0,62%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5624903" name="Image 1">
          <a:extLst>
            <a:ext uri="{FF2B5EF4-FFF2-40B4-BE49-F238E27FC236}">
              <a16:creationId xmlns:a16="http://schemas.microsoft.com/office/drawing/2014/main" id="{7FEA7E50-7788-4DC4-841E-BD98D6283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5624904" name="Graphique 1">
          <a:extLst>
            <a:ext uri="{FF2B5EF4-FFF2-40B4-BE49-F238E27FC236}">
              <a16:creationId xmlns:a16="http://schemas.microsoft.com/office/drawing/2014/main" id="{B40A9B38-0742-4E68-8EDF-E2860C14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32FBB76-214B-4A6E-8591-BEAE8A0A7A2E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16193</xdr:rowOff>
    </xdr:from>
    <xdr:to>
      <xdr:col>1</xdr:col>
      <xdr:colOff>86637</xdr:colOff>
      <xdr:row>51</xdr:row>
      <xdr:rowOff>80963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A4B7EABC-AF5F-4414-8C42-A4AE9CA94074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228600</xdr:colOff>
      <xdr:row>67</xdr:row>
      <xdr:rowOff>22860</xdr:rowOff>
    </xdr:from>
    <xdr:to>
      <xdr:col>14</xdr:col>
      <xdr:colOff>137160</xdr:colOff>
      <xdr:row>70</xdr:row>
      <xdr:rowOff>114300</xdr:rowOff>
    </xdr:to>
    <xdr:pic>
      <xdr:nvPicPr>
        <xdr:cNvPr id="5624907" name="Image 1">
          <a:extLst>
            <a:ext uri="{FF2B5EF4-FFF2-40B4-BE49-F238E27FC236}">
              <a16:creationId xmlns:a16="http://schemas.microsoft.com/office/drawing/2014/main" id="{D5B605DE-8816-4A99-B0ED-BA8B77BEA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760" y="11369040"/>
          <a:ext cx="146304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64770</xdr:colOff>
      <xdr:row>58</xdr:row>
      <xdr:rowOff>57150</xdr:rowOff>
    </xdr:from>
    <xdr:to>
      <xdr:col>21</xdr:col>
      <xdr:colOff>131451</xdr:colOff>
      <xdr:row>63</xdr:row>
      <xdr:rowOff>15240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5DCE59CD-590A-456F-9EB0-BE9825E2AF9F}"/>
            </a:ext>
          </a:extLst>
        </xdr:cNvPr>
        <xdr:cNvSpPr txBox="1"/>
      </xdr:nvSpPr>
      <xdr:spPr>
        <a:xfrm>
          <a:off x="6238875" y="9829800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0,13%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 0,14%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0,333%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 0,62%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126709" name="Image 1">
          <a:extLst>
            <a:ext uri="{FF2B5EF4-FFF2-40B4-BE49-F238E27FC236}">
              <a16:creationId xmlns:a16="http://schemas.microsoft.com/office/drawing/2014/main" id="{2F77D616-B786-4B98-B905-43BAF503C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42</xdr:row>
      <xdr:rowOff>22860</xdr:rowOff>
    </xdr:from>
    <xdr:to>
      <xdr:col>21</xdr:col>
      <xdr:colOff>304800</xdr:colOff>
      <xdr:row>63</xdr:row>
      <xdr:rowOff>129540</xdr:rowOff>
    </xdr:to>
    <xdr:graphicFrame macro="">
      <xdr:nvGraphicFramePr>
        <xdr:cNvPr id="126710" name="Graphique 1">
          <a:extLst>
            <a:ext uri="{FF2B5EF4-FFF2-40B4-BE49-F238E27FC236}">
              <a16:creationId xmlns:a16="http://schemas.microsoft.com/office/drawing/2014/main" id="{FA8630F6-A576-43D0-AB7D-3AF9C4715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62</xdr:row>
      <xdr:rowOff>45720</xdr:rowOff>
    </xdr:from>
    <xdr:to>
      <xdr:col>21</xdr:col>
      <xdr:colOff>188665</xdr:colOff>
      <xdr:row>63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EE062EB1-FECE-4757-ACDB-3E5F4B83B316}"/>
            </a:ext>
          </a:extLst>
        </xdr:cNvPr>
        <xdr:cNvSpPr txBox="1"/>
      </xdr:nvSpPr>
      <xdr:spPr>
        <a:xfrm>
          <a:off x="6705600" y="1046797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F4C2D9B5-33BE-4775-B969-8F03A0928AEE}"/>
            </a:ext>
          </a:extLst>
        </xdr:cNvPr>
        <xdr:cNvSpPr txBox="1"/>
      </xdr:nvSpPr>
      <xdr:spPr>
        <a:xfrm rot="16200000">
          <a:off x="-266701" y="762000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119545" name="Image 1">
          <a:extLst>
            <a:ext uri="{FF2B5EF4-FFF2-40B4-BE49-F238E27FC236}">
              <a16:creationId xmlns:a16="http://schemas.microsoft.com/office/drawing/2014/main" id="{1A7EE9CD-568D-42B8-8901-B0D441DD0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42</xdr:row>
      <xdr:rowOff>22860</xdr:rowOff>
    </xdr:from>
    <xdr:to>
      <xdr:col>21</xdr:col>
      <xdr:colOff>304800</xdr:colOff>
      <xdr:row>63</xdr:row>
      <xdr:rowOff>129540</xdr:rowOff>
    </xdr:to>
    <xdr:graphicFrame macro="">
      <xdr:nvGraphicFramePr>
        <xdr:cNvPr id="119546" name="Graphique 1">
          <a:extLst>
            <a:ext uri="{FF2B5EF4-FFF2-40B4-BE49-F238E27FC236}">
              <a16:creationId xmlns:a16="http://schemas.microsoft.com/office/drawing/2014/main" id="{63C6827A-D46E-4209-A357-A2E44A3EA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62</xdr:row>
      <xdr:rowOff>45720</xdr:rowOff>
    </xdr:from>
    <xdr:to>
      <xdr:col>21</xdr:col>
      <xdr:colOff>188665</xdr:colOff>
      <xdr:row>63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483194C2-17F1-4F47-88DB-3019697B3CE0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41</xdr:row>
      <xdr:rowOff>23813</xdr:rowOff>
    </xdr:from>
    <xdr:to>
      <xdr:col>1</xdr:col>
      <xdr:colOff>86637</xdr:colOff>
      <xdr:row>49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6ECF68E-3C87-4F04-9B97-77DAC6ECF6D1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38100</xdr:rowOff>
    </xdr:to>
    <xdr:pic>
      <xdr:nvPicPr>
        <xdr:cNvPr id="615091" name="Image 1">
          <a:extLst>
            <a:ext uri="{FF2B5EF4-FFF2-40B4-BE49-F238E27FC236}">
              <a16:creationId xmlns:a16="http://schemas.microsoft.com/office/drawing/2014/main" id="{7A4425AA-972C-41B8-A92B-8276A9E00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37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615092" name="Graphique 1">
          <a:extLst>
            <a:ext uri="{FF2B5EF4-FFF2-40B4-BE49-F238E27FC236}">
              <a16:creationId xmlns:a16="http://schemas.microsoft.com/office/drawing/2014/main" id="{0901931C-3430-472D-AEB5-1364CA8D2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D49EC3A-30E2-4108-B4DC-C23403B77091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D615BE-A11E-480E-BAAA-4B72D7A199C5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129540</xdr:colOff>
      <xdr:row>56</xdr:row>
      <xdr:rowOff>19050</xdr:rowOff>
    </xdr:from>
    <xdr:to>
      <xdr:col>21</xdr:col>
      <xdr:colOff>110580</xdr:colOff>
      <xdr:row>62</xdr:row>
      <xdr:rowOff>118110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AF10C219-2DB3-4E34-80D0-F1651A0BDA81}"/>
            </a:ext>
          </a:extLst>
        </xdr:cNvPr>
        <xdr:cNvSpPr txBox="1"/>
      </xdr:nvSpPr>
      <xdr:spPr>
        <a:xfrm>
          <a:off x="5943600" y="9563100"/>
          <a:ext cx="2238374" cy="108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</a:t>
          </a: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Acceptabilité environnementale: USAGE DE TYPE 3</a:t>
          </a:r>
          <a:endParaRPr lang="fr-FR" sz="900">
            <a:effectLst/>
          </a:endParaRP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91087" name="Image 1">
          <a:extLst>
            <a:ext uri="{FF2B5EF4-FFF2-40B4-BE49-F238E27FC236}">
              <a16:creationId xmlns:a16="http://schemas.microsoft.com/office/drawing/2014/main" id="{07478F8E-E376-4CBF-B5E8-4508031F6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91088" name="Graphique 1">
          <a:extLst>
            <a:ext uri="{FF2B5EF4-FFF2-40B4-BE49-F238E27FC236}">
              <a16:creationId xmlns:a16="http://schemas.microsoft.com/office/drawing/2014/main" id="{732B242C-4E04-4175-86F4-31B355CA5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11946E47-7B50-45E2-97C8-9285B4370789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16193</xdr:rowOff>
    </xdr:from>
    <xdr:to>
      <xdr:col>1</xdr:col>
      <xdr:colOff>86637</xdr:colOff>
      <xdr:row>51</xdr:row>
      <xdr:rowOff>80963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649B960-4D1C-46BB-B413-3540AF37C858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64770</xdr:colOff>
      <xdr:row>58</xdr:row>
      <xdr:rowOff>100965</xdr:rowOff>
    </xdr:from>
    <xdr:to>
      <xdr:col>21</xdr:col>
      <xdr:colOff>131451</xdr:colOff>
      <xdr:row>63</xdr:row>
      <xdr:rowOff>53431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5AE48D80-1BF3-4C20-A5BB-018CC3BB4EFB}"/>
            </a:ext>
          </a:extLst>
        </xdr:cNvPr>
        <xdr:cNvSpPr txBox="1"/>
      </xdr:nvSpPr>
      <xdr:spPr>
        <a:xfrm>
          <a:off x="6238875" y="9886950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</a:t>
          </a: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614067" name="Image 1">
          <a:extLst>
            <a:ext uri="{FF2B5EF4-FFF2-40B4-BE49-F238E27FC236}">
              <a16:creationId xmlns:a16="http://schemas.microsoft.com/office/drawing/2014/main" id="{ED1D5DD1-EB0E-428A-9822-B5678A282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614068" name="Graphique 1">
          <a:extLst>
            <a:ext uri="{FF2B5EF4-FFF2-40B4-BE49-F238E27FC236}">
              <a16:creationId xmlns:a16="http://schemas.microsoft.com/office/drawing/2014/main" id="{90EB43B0-AE11-4C27-8A37-3C29442E4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A4E92781-6D6B-4D53-8242-68114B328850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5582DB9-6C3E-442C-BFBE-AD1EC995C64E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167640</xdr:colOff>
      <xdr:row>56</xdr:row>
      <xdr:rowOff>102871</xdr:rowOff>
    </xdr:from>
    <xdr:to>
      <xdr:col>21</xdr:col>
      <xdr:colOff>133389</xdr:colOff>
      <xdr:row>62</xdr:row>
      <xdr:rowOff>89560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FF302254-DA39-4DA7-93A3-F00AF0B0F2E2}"/>
            </a:ext>
          </a:extLst>
        </xdr:cNvPr>
        <xdr:cNvSpPr txBox="1"/>
      </xdr:nvSpPr>
      <xdr:spPr>
        <a:xfrm>
          <a:off x="5981700" y="9696451"/>
          <a:ext cx="2238374" cy="9601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Plastique+mat.putrescibles+métaux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- X </a:t>
          </a:r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 </a:t>
          </a: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100287" name="Image 1">
          <a:extLst>
            <a:ext uri="{FF2B5EF4-FFF2-40B4-BE49-F238E27FC236}">
              <a16:creationId xmlns:a16="http://schemas.microsoft.com/office/drawing/2014/main" id="{85C86AE3-DCB0-4E79-8F1D-94A9ED691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100288" name="Graphique 1">
          <a:extLst>
            <a:ext uri="{FF2B5EF4-FFF2-40B4-BE49-F238E27FC236}">
              <a16:creationId xmlns:a16="http://schemas.microsoft.com/office/drawing/2014/main" id="{1BF55672-3F66-4EAB-94EF-63C76B43C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66356F66-0FEF-42FA-BE9A-E23E76DCA116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16193</xdr:rowOff>
    </xdr:from>
    <xdr:to>
      <xdr:col>1</xdr:col>
      <xdr:colOff>86637</xdr:colOff>
      <xdr:row>51</xdr:row>
      <xdr:rowOff>80963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9C06FC97-741A-4BAF-8401-C32998717BF7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53340</xdr:colOff>
      <xdr:row>58</xdr:row>
      <xdr:rowOff>89535</xdr:rowOff>
    </xdr:from>
    <xdr:to>
      <xdr:col>21</xdr:col>
      <xdr:colOff>121913</xdr:colOff>
      <xdr:row>63</xdr:row>
      <xdr:rowOff>49640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97B03C79-B65A-40AF-BAA7-6F977B00F863}"/>
            </a:ext>
          </a:extLst>
        </xdr:cNvPr>
        <xdr:cNvSpPr txBox="1"/>
      </xdr:nvSpPr>
      <xdr:spPr>
        <a:xfrm>
          <a:off x="6229350" y="9877425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</a:t>
          </a: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0</xdr:rowOff>
    </xdr:to>
    <xdr:pic>
      <xdr:nvPicPr>
        <xdr:cNvPr id="613043" name="Image 1">
          <a:extLst>
            <a:ext uri="{FF2B5EF4-FFF2-40B4-BE49-F238E27FC236}">
              <a16:creationId xmlns:a16="http://schemas.microsoft.com/office/drawing/2014/main" id="{46A20017-15C0-49EA-8ACF-CB78A994C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613044" name="Graphique 1">
          <a:extLst>
            <a:ext uri="{FF2B5EF4-FFF2-40B4-BE49-F238E27FC236}">
              <a16:creationId xmlns:a16="http://schemas.microsoft.com/office/drawing/2014/main" id="{EE5A9973-D2F1-4A00-A6E3-782823616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38100</xdr:rowOff>
    </xdr:from>
    <xdr:to>
      <xdr:col>22</xdr:col>
      <xdr:colOff>188644</xdr:colOff>
      <xdr:row>65</xdr:row>
      <xdr:rowOff>22860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DC7DCCB-735A-4E74-A2EA-9C3268915003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80983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F668F215-BB63-4D10-B713-5BF43A5EEEB1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64770</xdr:colOff>
      <xdr:row>51</xdr:row>
      <xdr:rowOff>53340</xdr:rowOff>
    </xdr:from>
    <xdr:to>
      <xdr:col>22</xdr:col>
      <xdr:colOff>131486</xdr:colOff>
      <xdr:row>59</xdr:row>
      <xdr:rowOff>22903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BADD9FC-9D20-4EB6-8B8D-CFDD8C6CCE26}"/>
            </a:ext>
          </a:extLst>
        </xdr:cNvPr>
        <xdr:cNvSpPr txBox="1"/>
      </xdr:nvSpPr>
      <xdr:spPr>
        <a:xfrm>
          <a:off x="6238875" y="8848725"/>
          <a:ext cx="2360303" cy="12573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</a:t>
          </a: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2109867" name="Image 1">
          <a:extLst>
            <a:ext uri="{FF2B5EF4-FFF2-40B4-BE49-F238E27FC236}">
              <a16:creationId xmlns:a16="http://schemas.microsoft.com/office/drawing/2014/main" id="{BDC33047-C4FF-47EB-8630-2DC31F294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2109868" name="Graphique 1">
          <a:extLst>
            <a:ext uri="{FF2B5EF4-FFF2-40B4-BE49-F238E27FC236}">
              <a16:creationId xmlns:a16="http://schemas.microsoft.com/office/drawing/2014/main" id="{656549C1-A77F-4E9F-AE34-32C214618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9B71F85-E4AB-4B8D-92AA-CA7035729C94}"/>
            </a:ext>
          </a:extLst>
        </xdr:cNvPr>
        <xdr:cNvSpPr txBox="1"/>
      </xdr:nvSpPr>
      <xdr:spPr>
        <a:xfrm>
          <a:off x="6705600" y="112490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16193</xdr:rowOff>
    </xdr:from>
    <xdr:to>
      <xdr:col>1</xdr:col>
      <xdr:colOff>86637</xdr:colOff>
      <xdr:row>51</xdr:row>
      <xdr:rowOff>80963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3B70117E-9624-4D5A-8C12-D2B88116AE18}"/>
            </a:ext>
          </a:extLst>
        </xdr:cNvPr>
        <xdr:cNvSpPr txBox="1"/>
      </xdr:nvSpPr>
      <xdr:spPr>
        <a:xfrm rot="16200000">
          <a:off x="-342901" y="8324850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211455</xdr:colOff>
      <xdr:row>52</xdr:row>
      <xdr:rowOff>99060</xdr:rowOff>
    </xdr:from>
    <xdr:to>
      <xdr:col>21</xdr:col>
      <xdr:colOff>280028</xdr:colOff>
      <xdr:row>57</xdr:row>
      <xdr:rowOff>78397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CE5E4A6F-AB6C-431D-BABD-C3222CD86EF1}"/>
            </a:ext>
          </a:extLst>
        </xdr:cNvPr>
        <xdr:cNvSpPr txBox="1"/>
      </xdr:nvSpPr>
      <xdr:spPr>
        <a:xfrm>
          <a:off x="6419850" y="8924925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</a:t>
          </a: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15240</xdr:rowOff>
    </xdr:to>
    <xdr:pic>
      <xdr:nvPicPr>
        <xdr:cNvPr id="595640" name="Image 1">
          <a:extLst>
            <a:ext uri="{FF2B5EF4-FFF2-40B4-BE49-F238E27FC236}">
              <a16:creationId xmlns:a16="http://schemas.microsoft.com/office/drawing/2014/main" id="{E4B4E8C8-829E-4A50-8C79-3A16A626F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595641" name="Graphique 1">
          <a:extLst>
            <a:ext uri="{FF2B5EF4-FFF2-40B4-BE49-F238E27FC236}">
              <a16:creationId xmlns:a16="http://schemas.microsoft.com/office/drawing/2014/main" id="{3EC87142-2EE7-4F50-B0C3-8D99FE278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22</xdr:col>
      <xdr:colOff>188644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E1B0BC0E-BC65-4B34-B28F-B19E4533FF71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94F8AA-1FCC-4F88-A000-5C315E9990E7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64770</xdr:colOff>
      <xdr:row>50</xdr:row>
      <xdr:rowOff>11430</xdr:rowOff>
    </xdr:from>
    <xdr:to>
      <xdr:col>22</xdr:col>
      <xdr:colOff>131486</xdr:colOff>
      <xdr:row>57</xdr:row>
      <xdr:rowOff>80118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84EE3E30-483C-4122-ACD1-822DCF816170}"/>
            </a:ext>
          </a:extLst>
        </xdr:cNvPr>
        <xdr:cNvSpPr txBox="1"/>
      </xdr:nvSpPr>
      <xdr:spPr>
        <a:xfrm>
          <a:off x="6238875" y="8601075"/>
          <a:ext cx="2360303" cy="12287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bétonn- Rcug:</a:t>
          </a: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Acceptabilité environnementale: USAGE DE TYPE 3</a:t>
          </a:r>
          <a:endParaRPr lang="fr-FR" sz="900">
            <a:effectLst/>
          </a:endParaRP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113596" name="Image 1">
          <a:extLst>
            <a:ext uri="{FF2B5EF4-FFF2-40B4-BE49-F238E27FC236}">
              <a16:creationId xmlns:a16="http://schemas.microsoft.com/office/drawing/2014/main" id="{927B1D34-2BFE-4E30-8BF9-6C75B78CC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113597" name="Graphique 1">
          <a:extLst>
            <a:ext uri="{FF2B5EF4-FFF2-40B4-BE49-F238E27FC236}">
              <a16:creationId xmlns:a16="http://schemas.microsoft.com/office/drawing/2014/main" id="{64F92ACF-4EF5-4CE0-B44F-DF682B4D3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FDE5ABB-A4B8-49AB-BA93-16566399967D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16193</xdr:rowOff>
    </xdr:from>
    <xdr:to>
      <xdr:col>1</xdr:col>
      <xdr:colOff>86637</xdr:colOff>
      <xdr:row>51</xdr:row>
      <xdr:rowOff>80963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FC78DA0A-8267-43C7-A6E9-079D27291728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211455</xdr:colOff>
      <xdr:row>52</xdr:row>
      <xdr:rowOff>99060</xdr:rowOff>
    </xdr:from>
    <xdr:to>
      <xdr:col>21</xdr:col>
      <xdr:colOff>280028</xdr:colOff>
      <xdr:row>57</xdr:row>
      <xdr:rowOff>78397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DD880554-EAFF-45F1-9B08-5EDAFDCEEB39}"/>
            </a:ext>
          </a:extLst>
        </xdr:cNvPr>
        <xdr:cNvSpPr txBox="1"/>
      </xdr:nvSpPr>
      <xdr:spPr>
        <a:xfrm>
          <a:off x="6419850" y="8924925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</a:t>
          </a:r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7620</xdr:rowOff>
    </xdr:to>
    <xdr:pic>
      <xdr:nvPicPr>
        <xdr:cNvPr id="579261" name="Image 1">
          <a:extLst>
            <a:ext uri="{FF2B5EF4-FFF2-40B4-BE49-F238E27FC236}">
              <a16:creationId xmlns:a16="http://schemas.microsoft.com/office/drawing/2014/main" id="{4F17F81D-FECE-4F83-8301-BB02097AE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22</xdr:col>
      <xdr:colOff>304800</xdr:colOff>
      <xdr:row>65</xdr:row>
      <xdr:rowOff>129540</xdr:rowOff>
    </xdr:to>
    <xdr:graphicFrame macro="">
      <xdr:nvGraphicFramePr>
        <xdr:cNvPr id="579262" name="Graphique 1">
          <a:extLst>
            <a:ext uri="{FF2B5EF4-FFF2-40B4-BE49-F238E27FC236}">
              <a16:creationId xmlns:a16="http://schemas.microsoft.com/office/drawing/2014/main" id="{6B860FCB-D956-40D5-9B8D-F916267F0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22</xdr:col>
      <xdr:colOff>188644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9778038-110C-47FF-8D7E-30FB2D284152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23813</xdr:rowOff>
    </xdr:from>
    <xdr:to>
      <xdr:col>1</xdr:col>
      <xdr:colOff>86637</xdr:colOff>
      <xdr:row>51</xdr:row>
      <xdr:rowOff>73382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D22DF259-B0FA-4824-B19A-AB767D661719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45720</xdr:colOff>
      <xdr:row>51</xdr:row>
      <xdr:rowOff>60961</xdr:rowOff>
    </xdr:from>
    <xdr:to>
      <xdr:col>22</xdr:col>
      <xdr:colOff>99096</xdr:colOff>
      <xdr:row>58</xdr:row>
      <xdr:rowOff>129588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506546FF-89A4-4E61-9B9C-1AA454C010CB}"/>
            </a:ext>
          </a:extLst>
        </xdr:cNvPr>
        <xdr:cNvSpPr txBox="1"/>
      </xdr:nvSpPr>
      <xdr:spPr>
        <a:xfrm>
          <a:off x="6210300" y="8839201"/>
          <a:ext cx="2362200" cy="12096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 -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 - X: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Flottants - FL: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 - Ra: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béton - Rcug:</a:t>
          </a:r>
        </a:p>
        <a:p>
          <a:endParaRPr lang="fr-FR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Acceptabilité environnementale: USAGE DE TYPE 3</a:t>
          </a:r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4</xdr:col>
      <xdr:colOff>304800</xdr:colOff>
      <xdr:row>5</xdr:row>
      <xdr:rowOff>114300</xdr:rowOff>
    </xdr:to>
    <xdr:pic>
      <xdr:nvPicPr>
        <xdr:cNvPr id="104390" name="Image 1">
          <a:extLst>
            <a:ext uri="{FF2B5EF4-FFF2-40B4-BE49-F238E27FC236}">
              <a16:creationId xmlns:a16="http://schemas.microsoft.com/office/drawing/2014/main" id="{7B813B0A-9874-42F5-BC61-BC5EE621E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60"/>
          <a:ext cx="18821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22860</xdr:rowOff>
    </xdr:from>
    <xdr:to>
      <xdr:col>21</xdr:col>
      <xdr:colOff>304800</xdr:colOff>
      <xdr:row>65</xdr:row>
      <xdr:rowOff>129540</xdr:rowOff>
    </xdr:to>
    <xdr:graphicFrame macro="">
      <xdr:nvGraphicFramePr>
        <xdr:cNvPr id="104391" name="Graphique 1">
          <a:extLst>
            <a:ext uri="{FF2B5EF4-FFF2-40B4-BE49-F238E27FC236}">
              <a16:creationId xmlns:a16="http://schemas.microsoft.com/office/drawing/2014/main" id="{C087C03D-73A9-4700-A992-4513232D9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129540</xdr:colOff>
      <xdr:row>64</xdr:row>
      <xdr:rowOff>45720</xdr:rowOff>
    </xdr:from>
    <xdr:to>
      <xdr:col>21</xdr:col>
      <xdr:colOff>188665</xdr:colOff>
      <xdr:row>65</xdr:row>
      <xdr:rowOff>30480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E59D6E16-27A9-4F5F-B03A-7268EC6C8D7A}"/>
            </a:ext>
          </a:extLst>
        </xdr:cNvPr>
        <xdr:cNvSpPr txBox="1"/>
      </xdr:nvSpPr>
      <xdr:spPr>
        <a:xfrm>
          <a:off x="6705600" y="10791825"/>
          <a:ext cx="15811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Dimensions en mm</a:t>
          </a:r>
        </a:p>
      </xdr:txBody>
    </xdr:sp>
    <xdr:clientData/>
  </xdr:twoCellAnchor>
  <xdr:twoCellAnchor>
    <xdr:from>
      <xdr:col>0</xdr:col>
      <xdr:colOff>303846</xdr:colOff>
      <xdr:row>43</xdr:row>
      <xdr:rowOff>16193</xdr:rowOff>
    </xdr:from>
    <xdr:to>
      <xdr:col>1</xdr:col>
      <xdr:colOff>86637</xdr:colOff>
      <xdr:row>51</xdr:row>
      <xdr:rowOff>80963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81060A6C-7B8F-499C-A908-7F01CB01F933}"/>
            </a:ext>
          </a:extLst>
        </xdr:cNvPr>
        <xdr:cNvSpPr txBox="1"/>
      </xdr:nvSpPr>
      <xdr:spPr>
        <a:xfrm rot="16200000">
          <a:off x="-266701" y="7943850"/>
          <a:ext cx="142875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% Passants cumulés</a:t>
          </a:r>
          <a:r>
            <a:rPr lang="fr-FR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fr-FR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211455</xdr:colOff>
      <xdr:row>52</xdr:row>
      <xdr:rowOff>99060</xdr:rowOff>
    </xdr:from>
    <xdr:to>
      <xdr:col>21</xdr:col>
      <xdr:colOff>280028</xdr:colOff>
      <xdr:row>57</xdr:row>
      <xdr:rowOff>78397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19D49662-04EC-40A6-A91D-5D0C8A3A4595}"/>
            </a:ext>
          </a:extLst>
        </xdr:cNvPr>
        <xdr:cNvSpPr txBox="1"/>
      </xdr:nvSpPr>
      <xdr:spPr>
        <a:xfrm>
          <a:off x="6419850" y="8924925"/>
          <a:ext cx="19812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latin typeface="Arial" panose="020B0604020202020204" pitchFamily="34" charset="0"/>
              <a:cs typeface="Arial" panose="020B0604020202020204" pitchFamily="34" charset="0"/>
            </a:rPr>
            <a:t>Plastique+mat.putrescibles: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Métaux: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TSO</a:t>
          </a:r>
          <a:r>
            <a:rPr lang="fr-FR" sz="900" baseline="-25000">
              <a:latin typeface="Arial" panose="020B0604020202020204" pitchFamily="34" charset="0"/>
              <a:cs typeface="Arial" panose="020B0604020202020204" pitchFamily="34" charset="0"/>
            </a:rPr>
            <a:t>4 </a:t>
          </a:r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r>
            <a:rPr lang="fr-FR" sz="900" baseline="0">
              <a:latin typeface="Arial" panose="020B0604020202020204" pitchFamily="34" charset="0"/>
              <a:cs typeface="Arial" panose="020B0604020202020204" pitchFamily="34" charset="0"/>
            </a:rPr>
            <a:t>% enrobés: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8DB7-2C31-407D-801C-946BC5387EF5}">
  <sheetPr>
    <pageSetUpPr fitToPage="1"/>
  </sheetPr>
  <dimension ref="A1:AG1689"/>
  <sheetViews>
    <sheetView tabSelected="1" zoomScaleNormal="100" workbookViewId="0">
      <selection activeCell="Y45" sqref="Y45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74</v>
      </c>
      <c r="H5" s="447"/>
      <c r="I5" s="448" t="s">
        <v>249</v>
      </c>
      <c r="J5" s="446"/>
      <c r="K5" s="446"/>
      <c r="L5" s="446"/>
      <c r="M5" s="447"/>
      <c r="N5" s="449">
        <v>46050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230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46008</v>
      </c>
      <c r="S13" s="457"/>
      <c r="T13" s="362" t="s">
        <v>234</v>
      </c>
      <c r="U13" s="458">
        <v>46042</v>
      </c>
      <c r="V13" s="459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46008</v>
      </c>
      <c r="K34" s="482"/>
      <c r="L34" s="365" t="s">
        <v>234</v>
      </c>
      <c r="M34" s="481">
        <f>U13</f>
        <v>46042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3.2</v>
      </c>
      <c r="D37" s="123">
        <f t="shared" ref="D37:V37" si="0">D112</f>
        <v>4.2</v>
      </c>
      <c r="E37" s="123">
        <f t="shared" si="0"/>
        <v>7.6</v>
      </c>
      <c r="F37" s="123">
        <f t="shared" si="0"/>
        <v>10.4</v>
      </c>
      <c r="G37" s="123">
        <f t="shared" si="0"/>
        <v>15</v>
      </c>
      <c r="H37" s="123">
        <f t="shared" si="0"/>
        <v>26.6</v>
      </c>
      <c r="I37" s="123">
        <f t="shared" si="0"/>
        <v>43.3</v>
      </c>
      <c r="J37" s="123">
        <f t="shared" si="0"/>
        <v>63.2</v>
      </c>
      <c r="K37" s="123">
        <f t="shared" si="0"/>
        <v>78.400000000000006</v>
      </c>
      <c r="L37" s="123">
        <f t="shared" si="0"/>
        <v>86.1</v>
      </c>
      <c r="M37" s="123">
        <f t="shared" si="0"/>
        <v>91.4</v>
      </c>
      <c r="N37" s="123">
        <f t="shared" si="0"/>
        <v>95.8</v>
      </c>
      <c r="O37" s="123">
        <f t="shared" si="0"/>
        <v>98.9</v>
      </c>
      <c r="P37" s="123">
        <f t="shared" si="0"/>
        <v>100</v>
      </c>
      <c r="Q37" s="123">
        <f t="shared" si="0"/>
        <v>100</v>
      </c>
      <c r="R37" s="160">
        <f t="shared" si="0"/>
        <v>0.03</v>
      </c>
      <c r="S37" s="123">
        <f t="shared" si="0"/>
        <v>7.5999999999999998E-2</v>
      </c>
      <c r="T37" s="123">
        <f t="shared" si="0"/>
        <v>21</v>
      </c>
      <c r="U37" s="123">
        <f t="shared" si="0"/>
        <v>14</v>
      </c>
      <c r="V37" s="124">
        <f t="shared" si="0"/>
        <v>4.5999999999999996</v>
      </c>
    </row>
    <row r="38" spans="1:24" ht="12.75" customHeight="1" x14ac:dyDescent="0.25">
      <c r="A38" s="495" t="s">
        <v>49</v>
      </c>
      <c r="B38" s="496"/>
      <c r="C38" s="120">
        <f>C39+1.25*C42</f>
        <v>2.9797607627229752</v>
      </c>
      <c r="D38" s="108">
        <f t="shared" ref="D38:V38" si="1">D39+1.25*D42</f>
        <v>4.0143190920909584</v>
      </c>
      <c r="E38" s="108">
        <f t="shared" si="1"/>
        <v>7.3115274751202985</v>
      </c>
      <c r="F38" s="108">
        <f t="shared" si="1"/>
        <v>10.002308360042626</v>
      </c>
      <c r="G38" s="108">
        <f t="shared" si="1"/>
        <v>14.916174024682341</v>
      </c>
      <c r="H38" s="108">
        <f t="shared" si="1"/>
        <v>25.165377611025995</v>
      </c>
      <c r="I38" s="108">
        <f t="shared" si="1"/>
        <v>41.637969869335208</v>
      </c>
      <c r="J38" s="108">
        <f t="shared" si="1"/>
        <v>62.455157210340502</v>
      </c>
      <c r="K38" s="108">
        <f t="shared" si="1"/>
        <v>76.746898204207753</v>
      </c>
      <c r="L38" s="108">
        <f t="shared" si="1"/>
        <v>84.208424837757178</v>
      </c>
      <c r="M38" s="108">
        <f t="shared" si="1"/>
        <v>91.441295009929647</v>
      </c>
      <c r="N38" s="108">
        <f t="shared" si="1"/>
        <v>96.553582422478186</v>
      </c>
      <c r="O38" s="108">
        <f t="shared" si="1"/>
        <v>99.529460513503736</v>
      </c>
      <c r="P38" s="108">
        <f t="shared" si="1"/>
        <v>100.47245553203368</v>
      </c>
      <c r="Q38" s="108">
        <f t="shared" si="1"/>
        <v>100</v>
      </c>
      <c r="R38" s="159">
        <f t="shared" si="1"/>
        <v>3.1860132971832697E-2</v>
      </c>
      <c r="S38" s="425" t="e">
        <f>S39+1.25*S42</f>
        <v>#DIV/0!</v>
      </c>
      <c r="T38" s="108" t="e">
        <f t="shared" si="1"/>
        <v>#DIV/0!</v>
      </c>
      <c r="U38" s="108" t="e">
        <f t="shared" si="1"/>
        <v>#DIV/0!</v>
      </c>
      <c r="V38" s="125">
        <f t="shared" si="1"/>
        <v>4.5315690524133689</v>
      </c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2.2599999999999998</v>
      </c>
      <c r="D39" s="121">
        <f>D110</f>
        <v>3.1599999999999997</v>
      </c>
      <c r="E39" s="121">
        <f>E110</f>
        <v>5.7499999999999991</v>
      </c>
      <c r="F39" s="121">
        <f>F110</f>
        <v>7.830000000000001</v>
      </c>
      <c r="G39" s="121">
        <f>G110</f>
        <v>11.459999999999999</v>
      </c>
      <c r="H39" s="121">
        <f t="shared" ref="H39:U39" si="2">H110</f>
        <v>19.740000000000002</v>
      </c>
      <c r="I39" s="121">
        <f t="shared" si="2"/>
        <v>34.33</v>
      </c>
      <c r="J39" s="121">
        <f t="shared" si="2"/>
        <v>53.7</v>
      </c>
      <c r="K39" s="121">
        <f t="shared" si="2"/>
        <v>67.59</v>
      </c>
      <c r="L39" s="121">
        <f t="shared" si="2"/>
        <v>76.05</v>
      </c>
      <c r="M39" s="121">
        <f t="shared" si="2"/>
        <v>84.13</v>
      </c>
      <c r="N39" s="121">
        <f t="shared" si="2"/>
        <v>90.42</v>
      </c>
      <c r="O39" s="121">
        <f>O110</f>
        <v>96.72999999999999</v>
      </c>
      <c r="P39" s="121">
        <f t="shared" si="2"/>
        <v>99.84</v>
      </c>
      <c r="Q39" s="121">
        <f t="shared" si="2"/>
        <v>100</v>
      </c>
      <c r="R39" s="159">
        <f t="shared" si="2"/>
        <v>2.1999999999999999E-2</v>
      </c>
      <c r="S39" s="34">
        <f t="shared" si="2"/>
        <v>7.5999999999999998E-2</v>
      </c>
      <c r="T39" s="34">
        <f t="shared" si="2"/>
        <v>21</v>
      </c>
      <c r="U39" s="34">
        <f t="shared" si="2"/>
        <v>14</v>
      </c>
      <c r="V39" s="44">
        <f>V110</f>
        <v>3.8699999999999997</v>
      </c>
    </row>
    <row r="40" spans="1:24" ht="12.75" customHeight="1" x14ac:dyDescent="0.25">
      <c r="A40" s="495" t="s">
        <v>51</v>
      </c>
      <c r="B40" s="496"/>
      <c r="C40" s="120">
        <f>C39-1.25*C42</f>
        <v>1.5402392372770242</v>
      </c>
      <c r="D40" s="121">
        <f t="shared" ref="D40:V40" si="3">D39-1.25*D42</f>
        <v>2.305680907909041</v>
      </c>
      <c r="E40" s="121">
        <f t="shared" si="3"/>
        <v>4.1884725248796997</v>
      </c>
      <c r="F40" s="121">
        <f t="shared" si="3"/>
        <v>5.6576916399573758</v>
      </c>
      <c r="G40" s="121">
        <f t="shared" si="3"/>
        <v>8.0038259753176568</v>
      </c>
      <c r="H40" s="121">
        <f t="shared" si="3"/>
        <v>14.314622388974009</v>
      </c>
      <c r="I40" s="121">
        <f t="shared" si="3"/>
        <v>27.022030130664788</v>
      </c>
      <c r="J40" s="121">
        <f t="shared" si="3"/>
        <v>44.944842789659504</v>
      </c>
      <c r="K40" s="121">
        <f t="shared" si="3"/>
        <v>58.433101795792254</v>
      </c>
      <c r="L40" s="121">
        <f t="shared" si="3"/>
        <v>67.891575162242816</v>
      </c>
      <c r="M40" s="121">
        <f t="shared" si="3"/>
        <v>76.818704990070344</v>
      </c>
      <c r="N40" s="121">
        <f t="shared" si="3"/>
        <v>84.286417577521817</v>
      </c>
      <c r="O40" s="121">
        <f t="shared" si="3"/>
        <v>93.930539486496244</v>
      </c>
      <c r="P40" s="121">
        <f t="shared" si="3"/>
        <v>99.207544467966329</v>
      </c>
      <c r="Q40" s="121">
        <f t="shared" si="3"/>
        <v>100</v>
      </c>
      <c r="R40" s="159">
        <f t="shared" si="3"/>
        <v>1.2139867028167299E-2</v>
      </c>
      <c r="S40" s="159" t="e">
        <f>S39-1.25*S42</f>
        <v>#DIV/0!</v>
      </c>
      <c r="T40" s="108" t="e">
        <f t="shared" si="3"/>
        <v>#DIV/0!</v>
      </c>
      <c r="U40" s="108" t="e">
        <f t="shared" si="3"/>
        <v>#DIV/0!</v>
      </c>
      <c r="V40" s="125">
        <f t="shared" si="3"/>
        <v>3.2084309475866304</v>
      </c>
    </row>
    <row r="41" spans="1:24" ht="12.75" customHeight="1" x14ac:dyDescent="0.25">
      <c r="A41" s="493" t="s">
        <v>52</v>
      </c>
      <c r="B41" s="494"/>
      <c r="C41" s="33">
        <f>C113</f>
        <v>1.7</v>
      </c>
      <c r="D41" s="34">
        <f>D113</f>
        <v>2.4</v>
      </c>
      <c r="E41" s="34">
        <f t="shared" ref="E41:V41" si="4">E113</f>
        <v>4.0999999999999996</v>
      </c>
      <c r="F41" s="34">
        <f t="shared" si="4"/>
        <v>5.4</v>
      </c>
      <c r="G41" s="34">
        <f t="shared" si="4"/>
        <v>7.8</v>
      </c>
      <c r="H41" s="34">
        <f t="shared" si="4"/>
        <v>14.5</v>
      </c>
      <c r="I41" s="34">
        <f t="shared" si="4"/>
        <v>26.9</v>
      </c>
      <c r="J41" s="34">
        <f t="shared" si="4"/>
        <v>42.4</v>
      </c>
      <c r="K41" s="34">
        <f t="shared" si="4"/>
        <v>54.2</v>
      </c>
      <c r="L41" s="34">
        <f t="shared" si="4"/>
        <v>63</v>
      </c>
      <c r="M41" s="34">
        <f t="shared" si="4"/>
        <v>70.400000000000006</v>
      </c>
      <c r="N41" s="34">
        <f t="shared" si="4"/>
        <v>77.5</v>
      </c>
      <c r="O41" s="34">
        <f t="shared" si="4"/>
        <v>91.2</v>
      </c>
      <c r="P41" s="34">
        <f t="shared" si="4"/>
        <v>98.4</v>
      </c>
      <c r="Q41" s="34">
        <f t="shared" si="4"/>
        <v>100</v>
      </c>
      <c r="R41" s="34">
        <f t="shared" si="4"/>
        <v>0.01</v>
      </c>
      <c r="S41" s="34">
        <f t="shared" si="4"/>
        <v>7.5999999999999998E-2</v>
      </c>
      <c r="T41" s="34">
        <f t="shared" si="4"/>
        <v>21</v>
      </c>
      <c r="U41" s="34">
        <f t="shared" si="4"/>
        <v>14</v>
      </c>
      <c r="V41" s="44">
        <f t="shared" si="4"/>
        <v>2.8</v>
      </c>
    </row>
    <row r="42" spans="1:24" ht="12.75" customHeight="1" x14ac:dyDescent="0.25">
      <c r="A42" s="493" t="s">
        <v>53</v>
      </c>
      <c r="B42" s="494"/>
      <c r="C42" s="120">
        <f>C111</f>
        <v>0.57580861017838048</v>
      </c>
      <c r="D42" s="121">
        <f t="shared" ref="D42:V42" si="5">D111</f>
        <v>0.68345527367276693</v>
      </c>
      <c r="E42" s="121">
        <f t="shared" si="5"/>
        <v>1.2492219800962396</v>
      </c>
      <c r="F42" s="121">
        <f t="shared" si="5"/>
        <v>1.7378466880340999</v>
      </c>
      <c r="G42" s="121">
        <f t="shared" si="5"/>
        <v>2.7649392197458744</v>
      </c>
      <c r="H42" s="121">
        <f t="shared" si="5"/>
        <v>4.3403020888207955</v>
      </c>
      <c r="I42" s="121">
        <f t="shared" si="5"/>
        <v>5.8463758954681682</v>
      </c>
      <c r="J42" s="121">
        <f t="shared" si="5"/>
        <v>7.0041257682723987</v>
      </c>
      <c r="K42" s="121">
        <f t="shared" si="5"/>
        <v>7.3255185633661961</v>
      </c>
      <c r="L42" s="121">
        <f t="shared" si="5"/>
        <v>6.5267398702057466</v>
      </c>
      <c r="M42" s="121">
        <f t="shared" si="5"/>
        <v>5.8490360079437211</v>
      </c>
      <c r="N42" s="121">
        <f t="shared" si="5"/>
        <v>4.9068659379825457</v>
      </c>
      <c r="O42" s="121">
        <f t="shared" si="5"/>
        <v>2.2395684108029976</v>
      </c>
      <c r="P42" s="121">
        <f t="shared" si="5"/>
        <v>0.505964425626939</v>
      </c>
      <c r="Q42" s="121">
        <f t="shared" si="5"/>
        <v>0</v>
      </c>
      <c r="R42" s="121">
        <f t="shared" si="5"/>
        <v>7.8881063774661597E-3</v>
      </c>
      <c r="S42" s="121" t="e">
        <f>S111</f>
        <v>#DIV/0!</v>
      </c>
      <c r="T42" s="121" t="e">
        <f t="shared" si="5"/>
        <v>#DIV/0!</v>
      </c>
      <c r="U42" s="121" t="e">
        <f t="shared" si="5"/>
        <v>#DIV/0!</v>
      </c>
      <c r="V42" s="126">
        <f t="shared" si="5"/>
        <v>0.52925524193069551</v>
      </c>
    </row>
    <row r="43" spans="1:24" ht="12.75" customHeight="1" x14ac:dyDescent="0.25">
      <c r="A43" s="495" t="s">
        <v>54</v>
      </c>
      <c r="B43" s="496"/>
      <c r="C43" s="33">
        <f>C114</f>
        <v>10</v>
      </c>
      <c r="D43" s="34">
        <f>D114</f>
        <v>10</v>
      </c>
      <c r="E43" s="34">
        <f t="shared" ref="E43:V43" si="6">E114</f>
        <v>10</v>
      </c>
      <c r="F43" s="34">
        <f t="shared" si="6"/>
        <v>10</v>
      </c>
      <c r="G43" s="34">
        <f t="shared" si="6"/>
        <v>10</v>
      </c>
      <c r="H43" s="34">
        <f t="shared" si="6"/>
        <v>10</v>
      </c>
      <c r="I43" s="34">
        <f t="shared" si="6"/>
        <v>10</v>
      </c>
      <c r="J43" s="34">
        <f t="shared" si="6"/>
        <v>10</v>
      </c>
      <c r="K43" s="34">
        <f t="shared" si="6"/>
        <v>10</v>
      </c>
      <c r="L43" s="34">
        <f t="shared" si="6"/>
        <v>10</v>
      </c>
      <c r="M43" s="34">
        <f t="shared" si="6"/>
        <v>10</v>
      </c>
      <c r="N43" s="34">
        <f t="shared" si="6"/>
        <v>10</v>
      </c>
      <c r="O43" s="34">
        <f t="shared" si="6"/>
        <v>10</v>
      </c>
      <c r="P43" s="34">
        <f t="shared" si="6"/>
        <v>10</v>
      </c>
      <c r="Q43" s="34">
        <f t="shared" si="6"/>
        <v>10</v>
      </c>
      <c r="R43" s="34">
        <f t="shared" si="6"/>
        <v>10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10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245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46050</v>
      </c>
      <c r="B68" s="502"/>
      <c r="C68" s="502"/>
      <c r="D68" s="502"/>
      <c r="E68" s="502"/>
      <c r="F68" s="502"/>
      <c r="G68" s="502"/>
      <c r="H68" s="503" t="s">
        <v>248</v>
      </c>
      <c r="I68" s="503"/>
      <c r="J68" s="503"/>
      <c r="K68" s="503"/>
      <c r="L68" s="503"/>
      <c r="M68" s="503"/>
      <c r="N68" s="503"/>
      <c r="O68" s="503"/>
      <c r="P68" s="502">
        <f>EDATE(MAX(A85:B109),6)</f>
        <v>46223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03"/>
      <c r="I69" s="503"/>
      <c r="J69" s="503"/>
      <c r="K69" s="503"/>
      <c r="L69" s="503"/>
      <c r="M69" s="503"/>
      <c r="N69" s="503"/>
      <c r="O69" s="503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03"/>
      <c r="I70" s="503"/>
      <c r="J70" s="503"/>
      <c r="K70" s="503"/>
      <c r="L70" s="503"/>
      <c r="M70" s="503"/>
      <c r="N70" s="503"/>
      <c r="O70" s="503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03"/>
      <c r="I71" s="503"/>
      <c r="J71" s="503"/>
      <c r="K71" s="503"/>
      <c r="L71" s="503"/>
      <c r="M71" s="503"/>
      <c r="N71" s="503"/>
      <c r="O71" s="503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46008</v>
      </c>
      <c r="B85" s="519"/>
      <c r="C85" s="407">
        <v>1.8</v>
      </c>
      <c r="D85" s="407">
        <v>2.8</v>
      </c>
      <c r="E85" s="407">
        <v>5.2</v>
      </c>
      <c r="F85" s="407">
        <v>7.1</v>
      </c>
      <c r="G85" s="407">
        <v>9.5</v>
      </c>
      <c r="H85" s="407">
        <v>15.8</v>
      </c>
      <c r="I85" s="407">
        <v>26.9</v>
      </c>
      <c r="J85" s="407">
        <v>42.4</v>
      </c>
      <c r="K85" s="407">
        <v>54.2</v>
      </c>
      <c r="L85" s="407">
        <v>63</v>
      </c>
      <c r="M85" s="407">
        <v>70.400000000000006</v>
      </c>
      <c r="N85" s="407">
        <v>77.5</v>
      </c>
      <c r="O85" s="407">
        <v>91.2</v>
      </c>
      <c r="P85" s="407">
        <v>98.4</v>
      </c>
      <c r="Q85" s="407">
        <v>100</v>
      </c>
      <c r="R85" s="141">
        <v>0.03</v>
      </c>
      <c r="S85" s="141"/>
      <c r="T85" s="141"/>
      <c r="U85" s="141"/>
      <c r="V85" s="142">
        <v>4.0999999999999996</v>
      </c>
    </row>
    <row r="86" spans="1:22" x14ac:dyDescent="0.25">
      <c r="A86" s="518">
        <v>46031</v>
      </c>
      <c r="B86" s="519"/>
      <c r="C86" s="407">
        <v>2</v>
      </c>
      <c r="D86" s="407">
        <v>2.8</v>
      </c>
      <c r="E86" s="407">
        <v>5</v>
      </c>
      <c r="F86" s="407">
        <v>7</v>
      </c>
      <c r="G86" s="407">
        <v>10</v>
      </c>
      <c r="H86" s="407">
        <v>18.3</v>
      </c>
      <c r="I86" s="407">
        <v>32.200000000000003</v>
      </c>
      <c r="J86" s="407">
        <v>53.4</v>
      </c>
      <c r="K86" s="407">
        <v>67.3</v>
      </c>
      <c r="L86" s="407">
        <v>72.900000000000006</v>
      </c>
      <c r="M86" s="407">
        <v>80.599999999999994</v>
      </c>
      <c r="N86" s="407">
        <v>88.1</v>
      </c>
      <c r="O86" s="407">
        <v>96.5</v>
      </c>
      <c r="P86" s="407">
        <v>100</v>
      </c>
      <c r="Q86" s="407">
        <v>100</v>
      </c>
      <c r="R86" s="141">
        <v>0.01</v>
      </c>
      <c r="S86" s="141"/>
      <c r="T86" s="141"/>
      <c r="U86" s="141"/>
      <c r="V86" s="142">
        <v>4.5999999999999996</v>
      </c>
    </row>
    <row r="87" spans="1:22" x14ac:dyDescent="0.25">
      <c r="A87" s="518">
        <v>46031</v>
      </c>
      <c r="B87" s="526"/>
      <c r="C87" s="407">
        <v>2.9</v>
      </c>
      <c r="D87" s="407">
        <v>3.9</v>
      </c>
      <c r="E87" s="407">
        <v>7.1</v>
      </c>
      <c r="F87" s="407">
        <v>10</v>
      </c>
      <c r="G87" s="407">
        <v>14.3</v>
      </c>
      <c r="H87" s="407">
        <v>25.5</v>
      </c>
      <c r="I87" s="407">
        <v>41.8</v>
      </c>
      <c r="J87" s="407">
        <v>61.2</v>
      </c>
      <c r="K87" s="407">
        <v>73.5</v>
      </c>
      <c r="L87" s="407">
        <v>80.2</v>
      </c>
      <c r="M87" s="407">
        <v>89.2</v>
      </c>
      <c r="N87" s="407">
        <v>92</v>
      </c>
      <c r="O87" s="407">
        <v>98.7</v>
      </c>
      <c r="P87" s="407">
        <v>100</v>
      </c>
      <c r="Q87" s="408">
        <v>100</v>
      </c>
      <c r="R87" s="141">
        <v>0.03</v>
      </c>
      <c r="S87" s="141"/>
      <c r="T87" s="141"/>
      <c r="U87" s="141"/>
      <c r="V87" s="142">
        <v>4.5</v>
      </c>
    </row>
    <row r="88" spans="1:22" x14ac:dyDescent="0.25">
      <c r="A88" s="518">
        <v>46031</v>
      </c>
      <c r="B88" s="526"/>
      <c r="C88" s="407">
        <v>1.9</v>
      </c>
      <c r="D88" s="407">
        <v>2.6</v>
      </c>
      <c r="E88" s="407">
        <v>4.7</v>
      </c>
      <c r="F88" s="407">
        <v>6.3</v>
      </c>
      <c r="G88" s="407">
        <v>8.6</v>
      </c>
      <c r="H88" s="407">
        <v>14.8</v>
      </c>
      <c r="I88" s="407">
        <v>28.2</v>
      </c>
      <c r="J88" s="407">
        <v>49.8</v>
      </c>
      <c r="K88" s="407">
        <v>65.900000000000006</v>
      </c>
      <c r="L88" s="407">
        <v>76.8</v>
      </c>
      <c r="M88" s="407">
        <v>85.9</v>
      </c>
      <c r="N88" s="407">
        <v>91.5</v>
      </c>
      <c r="O88" s="407">
        <v>98.3</v>
      </c>
      <c r="P88" s="407">
        <v>100</v>
      </c>
      <c r="Q88" s="408">
        <v>100</v>
      </c>
      <c r="R88" s="141">
        <v>0.02</v>
      </c>
      <c r="S88" s="141"/>
      <c r="T88" s="141"/>
      <c r="U88" s="141"/>
      <c r="V88" s="142">
        <v>3.6</v>
      </c>
    </row>
    <row r="89" spans="1:22" x14ac:dyDescent="0.25">
      <c r="A89" s="518">
        <v>46035</v>
      </c>
      <c r="B89" s="519"/>
      <c r="C89" s="407">
        <v>3.2</v>
      </c>
      <c r="D89" s="407">
        <v>4.2</v>
      </c>
      <c r="E89" s="407">
        <v>7.6</v>
      </c>
      <c r="F89" s="407">
        <v>10.4</v>
      </c>
      <c r="G89" s="407">
        <v>15</v>
      </c>
      <c r="H89" s="407">
        <v>26.6</v>
      </c>
      <c r="I89" s="407">
        <v>43.3</v>
      </c>
      <c r="J89" s="407">
        <v>63.2</v>
      </c>
      <c r="K89" s="407">
        <v>78.400000000000006</v>
      </c>
      <c r="L89" s="407">
        <v>86.1</v>
      </c>
      <c r="M89" s="407">
        <v>91.4</v>
      </c>
      <c r="N89" s="407">
        <v>95.8</v>
      </c>
      <c r="O89" s="407">
        <v>98.3</v>
      </c>
      <c r="P89" s="407">
        <v>100</v>
      </c>
      <c r="Q89" s="408">
        <v>100</v>
      </c>
      <c r="R89" s="141">
        <v>0.03</v>
      </c>
      <c r="S89" s="141"/>
      <c r="T89" s="141">
        <v>21</v>
      </c>
      <c r="U89" s="141">
        <v>14</v>
      </c>
      <c r="V89" s="142">
        <v>3.9</v>
      </c>
    </row>
    <row r="90" spans="1:22" x14ac:dyDescent="0.25">
      <c r="A90" s="518">
        <v>46035</v>
      </c>
      <c r="B90" s="519"/>
      <c r="C90" s="407">
        <v>3.1</v>
      </c>
      <c r="D90" s="407">
        <v>4.2</v>
      </c>
      <c r="E90" s="407">
        <v>7.6</v>
      </c>
      <c r="F90" s="407">
        <v>10.1</v>
      </c>
      <c r="G90" s="407">
        <v>14.1</v>
      </c>
      <c r="H90" s="407">
        <v>23.2</v>
      </c>
      <c r="I90" s="407">
        <v>37.299999999999997</v>
      </c>
      <c r="J90" s="407">
        <v>52.6</v>
      </c>
      <c r="K90" s="407">
        <v>66.3</v>
      </c>
      <c r="L90" s="407">
        <v>75.900000000000006</v>
      </c>
      <c r="M90" s="407">
        <v>84.8</v>
      </c>
      <c r="N90" s="407">
        <v>92.5</v>
      </c>
      <c r="O90" s="407">
        <v>96.8</v>
      </c>
      <c r="P90" s="407">
        <v>100</v>
      </c>
      <c r="Q90" s="408">
        <v>100</v>
      </c>
      <c r="R90" s="141">
        <v>0.03</v>
      </c>
      <c r="S90" s="345"/>
      <c r="T90" s="141"/>
      <c r="U90" s="141"/>
      <c r="V90" s="142">
        <v>4.2</v>
      </c>
    </row>
    <row r="91" spans="1:22" x14ac:dyDescent="0.25">
      <c r="A91" s="518">
        <v>46037</v>
      </c>
      <c r="B91" s="519"/>
      <c r="C91" s="407">
        <v>1.7</v>
      </c>
      <c r="D91" s="407">
        <v>2.4</v>
      </c>
      <c r="E91" s="407">
        <v>4.0999999999999996</v>
      </c>
      <c r="F91" s="407">
        <v>5.4</v>
      </c>
      <c r="G91" s="407">
        <v>7.8</v>
      </c>
      <c r="H91" s="407">
        <v>14.5</v>
      </c>
      <c r="I91" s="407">
        <v>28.2</v>
      </c>
      <c r="J91" s="407">
        <v>46.6</v>
      </c>
      <c r="K91" s="407">
        <v>61.6</v>
      </c>
      <c r="L91" s="407">
        <v>71.7</v>
      </c>
      <c r="M91" s="407">
        <v>83.1</v>
      </c>
      <c r="N91" s="407">
        <v>91.6</v>
      </c>
      <c r="O91" s="407">
        <v>96.5</v>
      </c>
      <c r="P91" s="407">
        <v>100</v>
      </c>
      <c r="Q91" s="408">
        <v>100</v>
      </c>
      <c r="R91" s="141">
        <v>0.02</v>
      </c>
      <c r="S91" s="141"/>
      <c r="T91" s="141"/>
      <c r="U91" s="141"/>
      <c r="V91" s="142">
        <v>2.8</v>
      </c>
    </row>
    <row r="92" spans="1:22" x14ac:dyDescent="0.25">
      <c r="A92" s="518">
        <v>46037</v>
      </c>
      <c r="B92" s="519"/>
      <c r="C92" s="407">
        <v>1.9</v>
      </c>
      <c r="D92" s="407">
        <v>2.7</v>
      </c>
      <c r="E92" s="407">
        <v>5</v>
      </c>
      <c r="F92" s="407">
        <v>6.8</v>
      </c>
      <c r="G92" s="407">
        <v>9.8000000000000007</v>
      </c>
      <c r="H92" s="407">
        <v>17.3</v>
      </c>
      <c r="I92" s="407">
        <v>31</v>
      </c>
      <c r="J92" s="407">
        <v>48.4</v>
      </c>
      <c r="K92" s="407">
        <v>61.9</v>
      </c>
      <c r="L92" s="407">
        <v>73</v>
      </c>
      <c r="M92" s="407">
        <v>83.2</v>
      </c>
      <c r="N92" s="407">
        <v>91.3</v>
      </c>
      <c r="O92" s="407">
        <v>98.9</v>
      </c>
      <c r="P92" s="407">
        <v>100</v>
      </c>
      <c r="Q92" s="408">
        <v>100</v>
      </c>
      <c r="R92" s="141">
        <v>0.02</v>
      </c>
      <c r="S92" s="141"/>
      <c r="T92" s="141"/>
      <c r="U92" s="141"/>
      <c r="V92" s="142">
        <v>3.5</v>
      </c>
    </row>
    <row r="93" spans="1:22" x14ac:dyDescent="0.25">
      <c r="A93" s="518">
        <v>46042</v>
      </c>
      <c r="B93" s="519"/>
      <c r="C93" s="407">
        <v>2.2000000000000002</v>
      </c>
      <c r="D93" s="407">
        <v>3.2</v>
      </c>
      <c r="E93" s="407">
        <v>5.8</v>
      </c>
      <c r="F93" s="407">
        <v>7.8</v>
      </c>
      <c r="G93" s="407">
        <v>14.7</v>
      </c>
      <c r="H93" s="407">
        <v>20.5</v>
      </c>
      <c r="I93" s="407">
        <v>37.4</v>
      </c>
      <c r="J93" s="407">
        <v>60.1</v>
      </c>
      <c r="K93" s="407">
        <v>75.8</v>
      </c>
      <c r="L93" s="407">
        <v>83.4</v>
      </c>
      <c r="M93" s="407">
        <v>88.9</v>
      </c>
      <c r="N93" s="407">
        <v>92.5</v>
      </c>
      <c r="O93" s="407">
        <v>96</v>
      </c>
      <c r="P93" s="407">
        <v>100</v>
      </c>
      <c r="Q93" s="408">
        <v>100</v>
      </c>
      <c r="R93" s="141">
        <v>0.02</v>
      </c>
      <c r="S93" s="141"/>
      <c r="T93" s="141"/>
      <c r="U93" s="141"/>
      <c r="V93" s="142">
        <v>3.6</v>
      </c>
    </row>
    <row r="94" spans="1:22" x14ac:dyDescent="0.25">
      <c r="A94" s="531">
        <v>46042</v>
      </c>
      <c r="B94" s="532"/>
      <c r="C94" s="407">
        <v>1.9</v>
      </c>
      <c r="D94" s="407">
        <v>2.8</v>
      </c>
      <c r="E94" s="407">
        <v>5.4</v>
      </c>
      <c r="F94" s="407">
        <v>7.4</v>
      </c>
      <c r="G94" s="407">
        <v>10.8</v>
      </c>
      <c r="H94" s="407">
        <v>20.9</v>
      </c>
      <c r="I94" s="407">
        <v>37</v>
      </c>
      <c r="J94" s="407">
        <v>59.3</v>
      </c>
      <c r="K94" s="407">
        <v>71</v>
      </c>
      <c r="L94" s="407">
        <v>77.5</v>
      </c>
      <c r="M94" s="407">
        <v>83.8</v>
      </c>
      <c r="N94" s="407">
        <v>91.4</v>
      </c>
      <c r="O94" s="407">
        <v>96.1</v>
      </c>
      <c r="P94" s="407">
        <v>100</v>
      </c>
      <c r="Q94" s="407">
        <v>100</v>
      </c>
      <c r="R94" s="141">
        <v>0.01</v>
      </c>
      <c r="S94" s="141">
        <v>7.5999999999999998E-2</v>
      </c>
      <c r="T94" s="141"/>
      <c r="U94" s="141"/>
      <c r="V94" s="142">
        <v>3.9</v>
      </c>
    </row>
    <row r="95" spans="1:22" x14ac:dyDescent="0.25">
      <c r="A95" s="531"/>
      <c r="B95" s="532"/>
      <c r="C95" s="407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7"/>
      <c r="O95" s="407"/>
      <c r="P95" s="407"/>
      <c r="Q95" s="407"/>
      <c r="R95" s="141"/>
      <c r="S95" s="141"/>
      <c r="T95" s="141"/>
      <c r="U95" s="141"/>
      <c r="V95" s="142"/>
    </row>
    <row r="96" spans="1:22" x14ac:dyDescent="0.25">
      <c r="A96" s="531"/>
      <c r="B96" s="532"/>
      <c r="C96" s="408"/>
      <c r="D96" s="408"/>
      <c r="E96" s="408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  <c r="R96" s="141"/>
      <c r="S96" s="141"/>
      <c r="T96" s="141"/>
      <c r="U96" s="141"/>
      <c r="V96" s="142"/>
    </row>
    <row r="97" spans="1:24" x14ac:dyDescent="0.25">
      <c r="A97" s="531"/>
      <c r="B97" s="532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8"/>
      <c r="Q97" s="408"/>
      <c r="R97" s="141"/>
      <c r="S97" s="141"/>
      <c r="T97" s="141"/>
      <c r="U97" s="141"/>
      <c r="V97" s="142"/>
      <c r="W97" s="1"/>
    </row>
    <row r="98" spans="1:24" x14ac:dyDescent="0.25">
      <c r="A98" s="518"/>
      <c r="B98" s="526"/>
      <c r="C98" s="408"/>
      <c r="D98" s="408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8"/>
      <c r="R98" s="141"/>
      <c r="S98" s="141"/>
      <c r="T98" s="141"/>
      <c r="U98" s="141"/>
      <c r="V98" s="142"/>
      <c r="W98" s="1"/>
    </row>
    <row r="99" spans="1:24" x14ac:dyDescent="0.25">
      <c r="A99" s="531"/>
      <c r="B99" s="532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  <c r="R99" s="141"/>
      <c r="S99" s="141"/>
      <c r="T99" s="141"/>
      <c r="U99" s="141"/>
      <c r="V99" s="142"/>
      <c r="W99" s="1"/>
    </row>
    <row r="100" spans="1:24" x14ac:dyDescent="0.25">
      <c r="A100" s="531"/>
      <c r="B100" s="532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8"/>
      <c r="Q100" s="408"/>
      <c r="R100" s="141"/>
      <c r="S100" s="408"/>
      <c r="T100" s="408"/>
      <c r="U100" s="408"/>
      <c r="V100" s="142"/>
      <c r="W100" s="1"/>
    </row>
    <row r="101" spans="1:24" x14ac:dyDescent="0.25">
      <c r="A101" s="531"/>
      <c r="B101" s="532"/>
      <c r="C101" s="408"/>
      <c r="D101" s="408"/>
      <c r="E101" s="408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141"/>
      <c r="S101" s="408"/>
      <c r="T101" s="408"/>
      <c r="U101" s="408"/>
      <c r="V101" s="142"/>
      <c r="W101" s="1"/>
    </row>
    <row r="102" spans="1:24" x14ac:dyDescent="0.25">
      <c r="A102" s="531"/>
      <c r="B102" s="53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141"/>
      <c r="S102" s="141"/>
      <c r="T102" s="141"/>
      <c r="U102" s="141"/>
      <c r="V102" s="142"/>
      <c r="W102" s="1"/>
    </row>
    <row r="103" spans="1:24" x14ac:dyDescent="0.25">
      <c r="A103" s="531"/>
      <c r="B103" s="532"/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141"/>
      <c r="S103" s="141"/>
      <c r="T103" s="141"/>
      <c r="U103" s="141"/>
      <c r="V103" s="142"/>
      <c r="W103" s="1"/>
    </row>
    <row r="104" spans="1:24" x14ac:dyDescent="0.25">
      <c r="A104" s="531"/>
      <c r="B104" s="532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141"/>
      <c r="S104" s="141"/>
      <c r="T104" s="141"/>
      <c r="U104" s="141"/>
      <c r="V104" s="142"/>
      <c r="W104" s="1"/>
      <c r="X104" s="1" t="e">
        <f>STDEV(AA101:AA110)</f>
        <v>#DIV/0!</v>
      </c>
    </row>
    <row r="105" spans="1:24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4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4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4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4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4" x14ac:dyDescent="0.25">
      <c r="A110" s="533" t="s">
        <v>63</v>
      </c>
      <c r="B110" s="532"/>
      <c r="C110" s="141">
        <f t="shared" ref="C110:V110" si="7">AVERAGE(C85:C107)</f>
        <v>2.2599999999999998</v>
      </c>
      <c r="D110" s="141">
        <f t="shared" si="7"/>
        <v>3.1599999999999997</v>
      </c>
      <c r="E110" s="141">
        <f t="shared" si="7"/>
        <v>5.7499999999999991</v>
      </c>
      <c r="F110" s="141">
        <f t="shared" si="7"/>
        <v>7.830000000000001</v>
      </c>
      <c r="G110" s="141">
        <f t="shared" si="7"/>
        <v>11.459999999999999</v>
      </c>
      <c r="H110" s="141">
        <f t="shared" si="7"/>
        <v>19.740000000000002</v>
      </c>
      <c r="I110" s="141">
        <f t="shared" si="7"/>
        <v>34.33</v>
      </c>
      <c r="J110" s="141">
        <f t="shared" si="7"/>
        <v>53.7</v>
      </c>
      <c r="K110" s="141">
        <f t="shared" si="7"/>
        <v>67.59</v>
      </c>
      <c r="L110" s="141">
        <f t="shared" si="7"/>
        <v>76.05</v>
      </c>
      <c r="M110" s="141">
        <f t="shared" si="7"/>
        <v>84.13</v>
      </c>
      <c r="N110" s="141">
        <f t="shared" si="7"/>
        <v>90.42</v>
      </c>
      <c r="O110" s="141">
        <f t="shared" si="7"/>
        <v>96.72999999999999</v>
      </c>
      <c r="P110" s="141">
        <f t="shared" si="7"/>
        <v>99.84</v>
      </c>
      <c r="Q110" s="141">
        <f t="shared" si="7"/>
        <v>100</v>
      </c>
      <c r="R110" s="141">
        <f t="shared" si="7"/>
        <v>2.1999999999999999E-2</v>
      </c>
      <c r="S110" s="141">
        <f t="shared" si="7"/>
        <v>7.5999999999999998E-2</v>
      </c>
      <c r="T110" s="141">
        <f t="shared" si="7"/>
        <v>21</v>
      </c>
      <c r="U110" s="141">
        <f t="shared" si="7"/>
        <v>14</v>
      </c>
      <c r="V110" s="142">
        <f t="shared" si="7"/>
        <v>3.8699999999999997</v>
      </c>
    </row>
    <row r="111" spans="1:24" x14ac:dyDescent="0.25">
      <c r="A111" s="533" t="s">
        <v>53</v>
      </c>
      <c r="B111" s="532"/>
      <c r="C111" s="143">
        <f t="shared" ref="C111:V111" si="8">STDEV(C85:C107)</f>
        <v>0.57580861017838048</v>
      </c>
      <c r="D111" s="143">
        <f t="shared" si="8"/>
        <v>0.68345527367276693</v>
      </c>
      <c r="E111" s="143">
        <f t="shared" si="8"/>
        <v>1.2492219800962396</v>
      </c>
      <c r="F111" s="143">
        <f t="shared" si="8"/>
        <v>1.7378466880340999</v>
      </c>
      <c r="G111" s="143">
        <f t="shared" si="8"/>
        <v>2.7649392197458744</v>
      </c>
      <c r="H111" s="143">
        <f t="shared" si="8"/>
        <v>4.3403020888207955</v>
      </c>
      <c r="I111" s="143">
        <f t="shared" si="8"/>
        <v>5.8463758954681682</v>
      </c>
      <c r="J111" s="143">
        <f t="shared" si="8"/>
        <v>7.0041257682723987</v>
      </c>
      <c r="K111" s="143">
        <f t="shared" si="8"/>
        <v>7.3255185633661961</v>
      </c>
      <c r="L111" s="143">
        <f t="shared" si="8"/>
        <v>6.5267398702057466</v>
      </c>
      <c r="M111" s="143">
        <f t="shared" si="8"/>
        <v>5.8490360079437211</v>
      </c>
      <c r="N111" s="143">
        <f t="shared" si="8"/>
        <v>4.9068659379825457</v>
      </c>
      <c r="O111" s="143">
        <f t="shared" si="8"/>
        <v>2.2395684108029976</v>
      </c>
      <c r="P111" s="143">
        <f t="shared" si="8"/>
        <v>0.505964425626939</v>
      </c>
      <c r="Q111" s="143">
        <f t="shared" si="8"/>
        <v>0</v>
      </c>
      <c r="R111" s="143">
        <f t="shared" si="8"/>
        <v>7.8881063774661597E-3</v>
      </c>
      <c r="S111" s="426" t="e">
        <f>STDEV(S85:S104)</f>
        <v>#DIV/0!</v>
      </c>
      <c r="T111" s="143" t="e">
        <f t="shared" si="8"/>
        <v>#DIV/0!</v>
      </c>
      <c r="U111" s="143" t="e">
        <f t="shared" si="8"/>
        <v>#DIV/0!</v>
      </c>
      <c r="V111" s="144">
        <f t="shared" si="8"/>
        <v>0.52925524193069551</v>
      </c>
    </row>
    <row r="112" spans="1:24" x14ac:dyDescent="0.25">
      <c r="A112" s="533" t="s">
        <v>64</v>
      </c>
      <c r="B112" s="532"/>
      <c r="C112" s="141">
        <f t="shared" ref="C112:V112" si="9">MAX(C85:C107)</f>
        <v>3.2</v>
      </c>
      <c r="D112" s="141">
        <f t="shared" si="9"/>
        <v>4.2</v>
      </c>
      <c r="E112" s="141">
        <f t="shared" si="9"/>
        <v>7.6</v>
      </c>
      <c r="F112" s="141">
        <f t="shared" si="9"/>
        <v>10.4</v>
      </c>
      <c r="G112" s="141">
        <f t="shared" si="9"/>
        <v>15</v>
      </c>
      <c r="H112" s="141">
        <f t="shared" si="9"/>
        <v>26.6</v>
      </c>
      <c r="I112" s="141">
        <f t="shared" si="9"/>
        <v>43.3</v>
      </c>
      <c r="J112" s="141">
        <f t="shared" si="9"/>
        <v>63.2</v>
      </c>
      <c r="K112" s="141">
        <f t="shared" si="9"/>
        <v>78.400000000000006</v>
      </c>
      <c r="L112" s="141">
        <f t="shared" si="9"/>
        <v>86.1</v>
      </c>
      <c r="M112" s="141">
        <f t="shared" si="9"/>
        <v>91.4</v>
      </c>
      <c r="N112" s="141">
        <f t="shared" si="9"/>
        <v>95.8</v>
      </c>
      <c r="O112" s="141">
        <f t="shared" si="9"/>
        <v>98.9</v>
      </c>
      <c r="P112" s="141">
        <f t="shared" si="9"/>
        <v>100</v>
      </c>
      <c r="Q112" s="141">
        <f t="shared" si="9"/>
        <v>100</v>
      </c>
      <c r="R112" s="141">
        <f t="shared" si="9"/>
        <v>0.03</v>
      </c>
      <c r="S112" s="141">
        <f t="shared" si="9"/>
        <v>7.5999999999999998E-2</v>
      </c>
      <c r="T112" s="141">
        <f t="shared" si="9"/>
        <v>21</v>
      </c>
      <c r="U112" s="141">
        <f t="shared" si="9"/>
        <v>14</v>
      </c>
      <c r="V112" s="142">
        <f t="shared" si="9"/>
        <v>4.5999999999999996</v>
      </c>
    </row>
    <row r="113" spans="1:22" x14ac:dyDescent="0.25">
      <c r="A113" s="533" t="s">
        <v>52</v>
      </c>
      <c r="B113" s="532"/>
      <c r="C113" s="141">
        <f t="shared" ref="C113:V113" si="10">MIN(C85:C107)</f>
        <v>1.7</v>
      </c>
      <c r="D113" s="141">
        <f t="shared" si="10"/>
        <v>2.4</v>
      </c>
      <c r="E113" s="141">
        <f t="shared" si="10"/>
        <v>4.0999999999999996</v>
      </c>
      <c r="F113" s="141">
        <f t="shared" si="10"/>
        <v>5.4</v>
      </c>
      <c r="G113" s="141">
        <f t="shared" si="10"/>
        <v>7.8</v>
      </c>
      <c r="H113" s="141">
        <f t="shared" si="10"/>
        <v>14.5</v>
      </c>
      <c r="I113" s="141">
        <f t="shared" si="10"/>
        <v>26.9</v>
      </c>
      <c r="J113" s="141">
        <f t="shared" si="10"/>
        <v>42.4</v>
      </c>
      <c r="K113" s="141">
        <f t="shared" si="10"/>
        <v>54.2</v>
      </c>
      <c r="L113" s="141">
        <f t="shared" si="10"/>
        <v>63</v>
      </c>
      <c r="M113" s="141">
        <f t="shared" si="10"/>
        <v>70.400000000000006</v>
      </c>
      <c r="N113" s="141">
        <f t="shared" si="10"/>
        <v>77.5</v>
      </c>
      <c r="O113" s="141">
        <f t="shared" si="10"/>
        <v>91.2</v>
      </c>
      <c r="P113" s="141">
        <f t="shared" si="10"/>
        <v>98.4</v>
      </c>
      <c r="Q113" s="141">
        <f t="shared" si="10"/>
        <v>100</v>
      </c>
      <c r="R113" s="141">
        <f t="shared" si="10"/>
        <v>0.01</v>
      </c>
      <c r="S113" s="141">
        <f t="shared" si="10"/>
        <v>7.5999999999999998E-2</v>
      </c>
      <c r="T113" s="141">
        <f t="shared" si="10"/>
        <v>21</v>
      </c>
      <c r="U113" s="141">
        <f t="shared" si="10"/>
        <v>14</v>
      </c>
      <c r="V113" s="142">
        <f t="shared" si="10"/>
        <v>2.8</v>
      </c>
    </row>
    <row r="114" spans="1:22" x14ac:dyDescent="0.25">
      <c r="A114" s="534" t="s">
        <v>54</v>
      </c>
      <c r="B114" s="535"/>
      <c r="C114" s="141">
        <f t="shared" ref="C114:V114" si="11">COUNT(C85:C107)</f>
        <v>10</v>
      </c>
      <c r="D114" s="141">
        <f t="shared" si="11"/>
        <v>10</v>
      </c>
      <c r="E114" s="141">
        <f t="shared" si="11"/>
        <v>10</v>
      </c>
      <c r="F114" s="141">
        <f t="shared" si="11"/>
        <v>10</v>
      </c>
      <c r="G114" s="141">
        <f t="shared" si="11"/>
        <v>10</v>
      </c>
      <c r="H114" s="141">
        <f t="shared" si="11"/>
        <v>10</v>
      </c>
      <c r="I114" s="141">
        <f t="shared" si="11"/>
        <v>10</v>
      </c>
      <c r="J114" s="141">
        <f t="shared" si="11"/>
        <v>10</v>
      </c>
      <c r="K114" s="141">
        <f t="shared" si="11"/>
        <v>10</v>
      </c>
      <c r="L114" s="141">
        <f t="shared" si="11"/>
        <v>10</v>
      </c>
      <c r="M114" s="141">
        <f t="shared" si="11"/>
        <v>10</v>
      </c>
      <c r="N114" s="141">
        <f t="shared" si="11"/>
        <v>10</v>
      </c>
      <c r="O114" s="141">
        <f t="shared" si="11"/>
        <v>10</v>
      </c>
      <c r="P114" s="141">
        <f t="shared" si="11"/>
        <v>10</v>
      </c>
      <c r="Q114" s="141">
        <f t="shared" si="11"/>
        <v>10</v>
      </c>
      <c r="R114" s="141">
        <f t="shared" si="11"/>
        <v>10</v>
      </c>
      <c r="S114" s="141">
        <f t="shared" si="11"/>
        <v>1</v>
      </c>
      <c r="T114" s="141">
        <f t="shared" si="11"/>
        <v>1</v>
      </c>
      <c r="U114" s="141">
        <f t="shared" si="11"/>
        <v>1</v>
      </c>
      <c r="V114" s="142">
        <f t="shared" si="11"/>
        <v>10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V82:V83"/>
    <mergeCell ref="A83:B83"/>
    <mergeCell ref="A84:B84"/>
    <mergeCell ref="A85:B85"/>
    <mergeCell ref="A86:B86"/>
    <mergeCell ref="A87:B87"/>
    <mergeCell ref="A82:B82"/>
    <mergeCell ref="R82:R83"/>
    <mergeCell ref="S82:S83"/>
    <mergeCell ref="T82:T83"/>
    <mergeCell ref="U82:U83"/>
    <mergeCell ref="A88:B88"/>
    <mergeCell ref="A89:B89"/>
    <mergeCell ref="A90:B90"/>
    <mergeCell ref="A91:B91"/>
    <mergeCell ref="A68:G71"/>
    <mergeCell ref="H68:O71"/>
    <mergeCell ref="P68:V71"/>
    <mergeCell ref="A73:V76"/>
    <mergeCell ref="A78:V80"/>
    <mergeCell ref="P67:V6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U23:U24"/>
    <mergeCell ref="V23:V24"/>
    <mergeCell ref="M13:Q13"/>
    <mergeCell ref="R13:S13"/>
    <mergeCell ref="U13:V13"/>
    <mergeCell ref="A18:V18"/>
    <mergeCell ref="A19:D19"/>
    <mergeCell ref="F19:Q19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C676-9F8F-45BA-90BB-50D535EF1D25}">
  <sheetPr>
    <pageSetUpPr fitToPage="1"/>
  </sheetPr>
  <dimension ref="A1:AG1689"/>
  <sheetViews>
    <sheetView zoomScaleNormal="100" workbookViewId="0">
      <selection activeCell="Q12" sqref="Q12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73</v>
      </c>
      <c r="H5" s="447"/>
      <c r="I5" s="448" t="s">
        <v>249</v>
      </c>
      <c r="J5" s="446"/>
      <c r="K5" s="446"/>
      <c r="L5" s="446"/>
      <c r="M5" s="447"/>
      <c r="N5" s="449">
        <v>46010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242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/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250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45978</v>
      </c>
      <c r="S13" s="457"/>
      <c r="T13" s="362" t="s">
        <v>234</v>
      </c>
      <c r="U13" s="458">
        <v>45980</v>
      </c>
      <c r="V13" s="459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10</v>
      </c>
      <c r="D20" s="21"/>
      <c r="E20" s="21"/>
      <c r="F20" s="466" t="s">
        <v>244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/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/>
      <c r="S28" s="35"/>
      <c r="T28" s="36"/>
      <c r="U28" s="37"/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45978</v>
      </c>
      <c r="K34" s="482"/>
      <c r="L34" s="365" t="s">
        <v>234</v>
      </c>
      <c r="M34" s="481">
        <f>U13</f>
        <v>45980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/>
      <c r="T35" s="485"/>
      <c r="U35" s="485"/>
      <c r="V35" s="489"/>
    </row>
    <row r="36" spans="1:24" ht="12.75" customHeight="1" thickBot="1" x14ac:dyDescent="0.3">
      <c r="A36" s="493" t="s">
        <v>15</v>
      </c>
      <c r="B36" s="494"/>
      <c r="C36" s="27">
        <v>6.3E-2</v>
      </c>
      <c r="D36" s="69">
        <v>0.08</v>
      </c>
      <c r="E36" s="69">
        <v>0.2</v>
      </c>
      <c r="F36" s="69">
        <v>0.5</v>
      </c>
      <c r="G36" s="28">
        <v>1</v>
      </c>
      <c r="H36" s="28">
        <v>2</v>
      </c>
      <c r="I36" s="28">
        <v>4</v>
      </c>
      <c r="J36" s="28">
        <v>5</v>
      </c>
      <c r="K36" s="28">
        <v>8</v>
      </c>
      <c r="L36" s="28">
        <v>16</v>
      </c>
      <c r="M36" s="28">
        <v>20</v>
      </c>
      <c r="N36" s="28">
        <v>31.5</v>
      </c>
      <c r="O36" s="28">
        <v>45</v>
      </c>
      <c r="P36" s="71">
        <v>63</v>
      </c>
      <c r="Q36" s="72">
        <v>80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11.4</v>
      </c>
      <c r="D37" s="123">
        <f t="shared" ref="D37:R37" si="0">D112</f>
        <v>12.2</v>
      </c>
      <c r="E37" s="123">
        <f t="shared" si="0"/>
        <v>16.399999999999999</v>
      </c>
      <c r="F37" s="123">
        <f t="shared" si="0"/>
        <v>27.9</v>
      </c>
      <c r="G37" s="123">
        <f t="shared" si="0"/>
        <v>36.9</v>
      </c>
      <c r="H37" s="123">
        <f t="shared" si="0"/>
        <v>50.5</v>
      </c>
      <c r="I37" s="123">
        <f t="shared" si="0"/>
        <v>69.900000000000006</v>
      </c>
      <c r="J37" s="123">
        <f t="shared" si="0"/>
        <v>78</v>
      </c>
      <c r="K37" s="123">
        <f t="shared" si="0"/>
        <v>94.6</v>
      </c>
      <c r="L37" s="123">
        <f t="shared" si="0"/>
        <v>99.6</v>
      </c>
      <c r="M37" s="123">
        <f t="shared" si="0"/>
        <v>100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23">
        <f t="shared" si="0"/>
        <v>0.15</v>
      </c>
      <c r="S37" s="123"/>
      <c r="T37" s="123"/>
      <c r="U37" s="123"/>
      <c r="V37" s="124"/>
    </row>
    <row r="38" spans="1:24" ht="12.75" customHeight="1" x14ac:dyDescent="0.25">
      <c r="A38" s="495" t="s">
        <v>49</v>
      </c>
      <c r="B38" s="496"/>
      <c r="C38" s="120">
        <f>C39+1.25*C42</f>
        <v>10.497669981203732</v>
      </c>
      <c r="D38" s="108">
        <f t="shared" ref="D38:R38" si="1">D39+1.25*D42</f>
        <v>11.198769042544033</v>
      </c>
      <c r="E38" s="108">
        <f t="shared" si="1"/>
        <v>15.23348733630441</v>
      </c>
      <c r="F38" s="108">
        <f t="shared" si="1"/>
        <v>27.365787639684097</v>
      </c>
      <c r="G38" s="108">
        <f t="shared" si="1"/>
        <v>35.746334662678372</v>
      </c>
      <c r="H38" s="108">
        <f t="shared" si="1"/>
        <v>48.211332303979219</v>
      </c>
      <c r="I38" s="108">
        <f t="shared" si="1"/>
        <v>67.527817672694027</v>
      </c>
      <c r="J38" s="108">
        <f t="shared" si="1"/>
        <v>75.964786575936728</v>
      </c>
      <c r="K38" s="108">
        <f t="shared" si="1"/>
        <v>94.782473147401348</v>
      </c>
      <c r="L38" s="108">
        <f t="shared" si="1"/>
        <v>99.503239467112579</v>
      </c>
      <c r="M38" s="108">
        <f t="shared" si="1"/>
        <v>100</v>
      </c>
      <c r="N38" s="108" t="e">
        <f t="shared" si="1"/>
        <v>#DIV/0!</v>
      </c>
      <c r="O38" s="108" t="e">
        <f t="shared" si="1"/>
        <v>#DIV/0!</v>
      </c>
      <c r="P38" s="108" t="e">
        <f t="shared" si="1"/>
        <v>#DIV/0!</v>
      </c>
      <c r="Q38" s="108" t="e">
        <f t="shared" si="1"/>
        <v>#DIV/0!</v>
      </c>
      <c r="R38" s="159">
        <f t="shared" si="1"/>
        <v>0.1386426442257282</v>
      </c>
      <c r="S38" s="159"/>
      <c r="T38" s="108"/>
      <c r="U38" s="108"/>
      <c r="V38" s="125"/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9.4333333333333318</v>
      </c>
      <c r="D39" s="121">
        <f>D110</f>
        <v>10.044444444444444</v>
      </c>
      <c r="E39" s="121">
        <f>E110</f>
        <v>13.511111111111113</v>
      </c>
      <c r="F39" s="121">
        <f>F110</f>
        <v>24.166666666666664</v>
      </c>
      <c r="G39" s="121">
        <f>G110</f>
        <v>31.400000000000002</v>
      </c>
      <c r="H39" s="121">
        <f t="shared" ref="H39:R39" si="2">H110</f>
        <v>42.677777777777777</v>
      </c>
      <c r="I39" s="121">
        <f t="shared" si="2"/>
        <v>61.822222222222223</v>
      </c>
      <c r="J39" s="121">
        <f t="shared" si="2"/>
        <v>70.655555555555551</v>
      </c>
      <c r="K39" s="121">
        <f t="shared" si="2"/>
        <v>91.888888888888886</v>
      </c>
      <c r="L39" s="121">
        <f t="shared" si="2"/>
        <v>99.166666666666671</v>
      </c>
      <c r="M39" s="121">
        <f t="shared" si="2"/>
        <v>100</v>
      </c>
      <c r="N39" s="121" t="e">
        <f t="shared" si="2"/>
        <v>#DIV/0!</v>
      </c>
      <c r="O39" s="121" t="e">
        <f>O110</f>
        <v>#DIV/0!</v>
      </c>
      <c r="P39" s="121" t="e">
        <f t="shared" si="2"/>
        <v>#DIV/0!</v>
      </c>
      <c r="Q39" s="121" t="e">
        <f t="shared" si="2"/>
        <v>#DIV/0!</v>
      </c>
      <c r="R39" s="159">
        <f t="shared" si="2"/>
        <v>0.12333333333333332</v>
      </c>
      <c r="S39" s="34"/>
      <c r="T39" s="34"/>
      <c r="U39" s="34"/>
      <c r="V39" s="44"/>
    </row>
    <row r="40" spans="1:24" ht="12.75" customHeight="1" x14ac:dyDescent="0.25">
      <c r="A40" s="495" t="s">
        <v>51</v>
      </c>
      <c r="B40" s="496"/>
      <c r="C40" s="120">
        <f>C39-1.25*C42</f>
        <v>8.3689966854629319</v>
      </c>
      <c r="D40" s="121">
        <f t="shared" ref="D40:R40" si="3">D39-1.25*D42</f>
        <v>8.8901198463448559</v>
      </c>
      <c r="E40" s="121">
        <f t="shared" si="3"/>
        <v>11.788734885917815</v>
      </c>
      <c r="F40" s="121">
        <f t="shared" si="3"/>
        <v>20.967545693649232</v>
      </c>
      <c r="G40" s="121">
        <f t="shared" si="3"/>
        <v>27.053665337321632</v>
      </c>
      <c r="H40" s="121">
        <f t="shared" si="3"/>
        <v>37.144223251576335</v>
      </c>
      <c r="I40" s="121">
        <f t="shared" si="3"/>
        <v>56.116626771750425</v>
      </c>
      <c r="J40" s="121">
        <f t="shared" si="3"/>
        <v>65.346324535174375</v>
      </c>
      <c r="K40" s="121">
        <f t="shared" si="3"/>
        <v>88.995304630376424</v>
      </c>
      <c r="L40" s="121">
        <f t="shared" si="3"/>
        <v>98.830093866220764</v>
      </c>
      <c r="M40" s="121">
        <f t="shared" si="3"/>
        <v>100</v>
      </c>
      <c r="N40" s="121" t="e">
        <f t="shared" si="3"/>
        <v>#DIV/0!</v>
      </c>
      <c r="O40" s="121" t="e">
        <f t="shared" si="3"/>
        <v>#DIV/0!</v>
      </c>
      <c r="P40" s="121" t="e">
        <f t="shared" si="3"/>
        <v>#DIV/0!</v>
      </c>
      <c r="Q40" s="121" t="e">
        <f t="shared" si="3"/>
        <v>#DIV/0!</v>
      </c>
      <c r="R40" s="159">
        <f t="shared" si="3"/>
        <v>0.10802402244093846</v>
      </c>
      <c r="S40" s="159"/>
      <c r="T40" s="108"/>
      <c r="U40" s="108"/>
      <c r="V40" s="125"/>
    </row>
    <row r="41" spans="1:24" ht="12.75" customHeight="1" x14ac:dyDescent="0.25">
      <c r="A41" s="493" t="s">
        <v>52</v>
      </c>
      <c r="B41" s="494"/>
      <c r="C41" s="33">
        <f>C113</f>
        <v>8.5</v>
      </c>
      <c r="D41" s="34">
        <f>D113</f>
        <v>9.1</v>
      </c>
      <c r="E41" s="34">
        <f t="shared" ref="E41:R41" si="4">E113</f>
        <v>12</v>
      </c>
      <c r="F41" s="34">
        <f t="shared" si="4"/>
        <v>20.8</v>
      </c>
      <c r="G41" s="34">
        <f t="shared" si="4"/>
        <v>26.1</v>
      </c>
      <c r="H41" s="34">
        <f t="shared" si="4"/>
        <v>35.299999999999997</v>
      </c>
      <c r="I41" s="34">
        <f t="shared" si="4"/>
        <v>53.3</v>
      </c>
      <c r="J41" s="34">
        <f t="shared" si="4"/>
        <v>62.9</v>
      </c>
      <c r="K41" s="34">
        <f t="shared" si="4"/>
        <v>87.6</v>
      </c>
      <c r="L41" s="34">
        <f t="shared" si="4"/>
        <v>98.8</v>
      </c>
      <c r="M41" s="34">
        <f t="shared" si="4"/>
        <v>100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159">
        <f t="shared" si="4"/>
        <v>0.11</v>
      </c>
      <c r="S41" s="34"/>
      <c r="T41" s="34"/>
      <c r="U41" s="34"/>
      <c r="V41" s="44"/>
    </row>
    <row r="42" spans="1:24" ht="12.75" customHeight="1" x14ac:dyDescent="0.25">
      <c r="A42" s="493" t="s">
        <v>53</v>
      </c>
      <c r="B42" s="494"/>
      <c r="C42" s="120">
        <f>C111</f>
        <v>0.85146931829632</v>
      </c>
      <c r="D42" s="121">
        <f t="shared" ref="D42:R42" si="5">D111</f>
        <v>0.92345967847967103</v>
      </c>
      <c r="E42" s="121">
        <f t="shared" si="5"/>
        <v>1.3779009801546374</v>
      </c>
      <c r="F42" s="121">
        <f t="shared" si="5"/>
        <v>2.5592967784139451</v>
      </c>
      <c r="G42" s="121">
        <f t="shared" si="5"/>
        <v>3.4770677301426973</v>
      </c>
      <c r="H42" s="121">
        <f t="shared" si="5"/>
        <v>4.4268436209611535</v>
      </c>
      <c r="I42" s="121">
        <f t="shared" si="5"/>
        <v>4.5644763603774381</v>
      </c>
      <c r="J42" s="121">
        <f t="shared" si="5"/>
        <v>4.247384816304943</v>
      </c>
      <c r="K42" s="121">
        <f t="shared" si="5"/>
        <v>2.3148674068099688</v>
      </c>
      <c r="L42" s="121">
        <f t="shared" si="5"/>
        <v>0.26925824035672552</v>
      </c>
      <c r="M42" s="121">
        <f t="shared" si="5"/>
        <v>0</v>
      </c>
      <c r="N42" s="121" t="e">
        <f t="shared" si="5"/>
        <v>#DIV/0!</v>
      </c>
      <c r="O42" s="121" t="e">
        <f t="shared" si="5"/>
        <v>#DIV/0!</v>
      </c>
      <c r="P42" s="121" t="e">
        <f t="shared" si="5"/>
        <v>#DIV/0!</v>
      </c>
      <c r="Q42" s="121" t="e">
        <f t="shared" si="5"/>
        <v>#DIV/0!</v>
      </c>
      <c r="R42" s="159">
        <f t="shared" si="5"/>
        <v>1.2247448713915889E-2</v>
      </c>
      <c r="S42" s="121"/>
      <c r="T42" s="121"/>
      <c r="U42" s="121"/>
      <c r="V42" s="126"/>
    </row>
    <row r="43" spans="1:24" ht="12.75" customHeight="1" x14ac:dyDescent="0.25">
      <c r="A43" s="495" t="s">
        <v>54</v>
      </c>
      <c r="B43" s="496"/>
      <c r="C43" s="33">
        <f>C114</f>
        <v>9</v>
      </c>
      <c r="D43" s="34">
        <f>D114</f>
        <v>9</v>
      </c>
      <c r="E43" s="34">
        <f t="shared" ref="E43:R43" si="6">E114</f>
        <v>9</v>
      </c>
      <c r="F43" s="34">
        <f t="shared" si="6"/>
        <v>9</v>
      </c>
      <c r="G43" s="34">
        <f t="shared" si="6"/>
        <v>9</v>
      </c>
      <c r="H43" s="34">
        <f t="shared" si="6"/>
        <v>9</v>
      </c>
      <c r="I43" s="34">
        <f t="shared" si="6"/>
        <v>9</v>
      </c>
      <c r="J43" s="34">
        <f t="shared" si="6"/>
        <v>9</v>
      </c>
      <c r="K43" s="34">
        <f t="shared" si="6"/>
        <v>9</v>
      </c>
      <c r="L43" s="34">
        <f t="shared" si="6"/>
        <v>9</v>
      </c>
      <c r="M43" s="34">
        <f t="shared" si="6"/>
        <v>9</v>
      </c>
      <c r="N43" s="34">
        <f t="shared" si="6"/>
        <v>0</v>
      </c>
      <c r="O43" s="34">
        <f t="shared" si="6"/>
        <v>0</v>
      </c>
      <c r="P43" s="34">
        <f t="shared" si="6"/>
        <v>0</v>
      </c>
      <c r="Q43" s="34">
        <f t="shared" si="6"/>
        <v>0</v>
      </c>
      <c r="R43" s="34">
        <f t="shared" si="6"/>
        <v>9</v>
      </c>
      <c r="S43" s="34"/>
      <c r="T43" s="34"/>
      <c r="U43" s="34"/>
      <c r="V43" s="44"/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245</v>
      </c>
      <c r="I67" s="491"/>
      <c r="J67" s="491"/>
      <c r="K67" s="491"/>
      <c r="L67" s="491"/>
      <c r="M67" s="491"/>
      <c r="N67" s="491"/>
      <c r="O67" s="491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f>N5</f>
        <v>46010</v>
      </c>
      <c r="B68" s="502"/>
      <c r="C68" s="502"/>
      <c r="D68" s="502"/>
      <c r="E68" s="502"/>
      <c r="F68" s="502"/>
      <c r="G68" s="502"/>
      <c r="H68" s="503" t="s">
        <v>246</v>
      </c>
      <c r="I68" s="503"/>
      <c r="J68" s="503"/>
      <c r="K68" s="503"/>
      <c r="L68" s="503"/>
      <c r="M68" s="503"/>
      <c r="N68" s="503"/>
      <c r="O68" s="503"/>
      <c r="P68" s="502">
        <f>EDATE(MAX(A85:B109),6)</f>
        <v>46175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03"/>
      <c r="I69" s="503"/>
      <c r="J69" s="503"/>
      <c r="K69" s="503"/>
      <c r="L69" s="503"/>
      <c r="M69" s="503"/>
      <c r="N69" s="503"/>
      <c r="O69" s="503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03"/>
      <c r="I70" s="503"/>
      <c r="J70" s="503"/>
      <c r="K70" s="503"/>
      <c r="L70" s="503"/>
      <c r="M70" s="503"/>
      <c r="N70" s="503"/>
      <c r="O70" s="503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03"/>
      <c r="I71" s="503"/>
      <c r="J71" s="503"/>
      <c r="K71" s="503"/>
      <c r="L71" s="503"/>
      <c r="M71" s="503"/>
      <c r="N71" s="503"/>
      <c r="O71" s="503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243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6.3E-2</v>
      </c>
      <c r="D83" s="139">
        <v>0.08</v>
      </c>
      <c r="E83" s="139">
        <v>0.2</v>
      </c>
      <c r="F83" s="139">
        <v>0.5</v>
      </c>
      <c r="G83" s="139">
        <v>1</v>
      </c>
      <c r="H83" s="139">
        <v>2</v>
      </c>
      <c r="I83" s="139">
        <v>4</v>
      </c>
      <c r="J83" s="139">
        <v>5</v>
      </c>
      <c r="K83" s="139">
        <v>8</v>
      </c>
      <c r="L83" s="139">
        <v>10</v>
      </c>
      <c r="M83" s="139">
        <v>16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45980</v>
      </c>
      <c r="B85" s="526"/>
      <c r="C85" s="407">
        <v>9.6</v>
      </c>
      <c r="D85" s="407">
        <v>10.3</v>
      </c>
      <c r="E85" s="407">
        <v>14.2</v>
      </c>
      <c r="F85" s="407">
        <v>25.4</v>
      </c>
      <c r="G85" s="407">
        <v>32.6</v>
      </c>
      <c r="H85" s="407">
        <v>42.8</v>
      </c>
      <c r="I85" s="407">
        <v>60.1</v>
      </c>
      <c r="J85" s="407">
        <v>68.8</v>
      </c>
      <c r="K85" s="407">
        <v>93.2</v>
      </c>
      <c r="L85" s="407">
        <v>99.3</v>
      </c>
      <c r="M85" s="407">
        <v>100</v>
      </c>
      <c r="N85" s="407"/>
      <c r="O85" s="407"/>
      <c r="P85" s="407"/>
      <c r="Q85" s="407"/>
      <c r="R85" s="141">
        <v>0.11</v>
      </c>
      <c r="S85" s="141"/>
      <c r="T85" s="141"/>
      <c r="U85" s="141"/>
      <c r="V85" s="142">
        <v>7.6</v>
      </c>
    </row>
    <row r="86" spans="1:22" x14ac:dyDescent="0.25">
      <c r="A86" s="518">
        <v>45980</v>
      </c>
      <c r="B86" s="526"/>
      <c r="C86" s="407">
        <v>11.4</v>
      </c>
      <c r="D86" s="407">
        <v>12.2</v>
      </c>
      <c r="E86" s="407">
        <v>16.399999999999999</v>
      </c>
      <c r="F86" s="407">
        <v>27.9</v>
      </c>
      <c r="G86" s="407">
        <v>35.6</v>
      </c>
      <c r="H86" s="407">
        <v>47.2</v>
      </c>
      <c r="I86" s="407">
        <v>65.8</v>
      </c>
      <c r="J86" s="407">
        <v>74.599999999999994</v>
      </c>
      <c r="K86" s="407">
        <v>94.3</v>
      </c>
      <c r="L86" s="407">
        <v>99.1</v>
      </c>
      <c r="M86" s="407">
        <v>100</v>
      </c>
      <c r="N86" s="408"/>
      <c r="O86" s="408"/>
      <c r="P86" s="408"/>
      <c r="Q86" s="408"/>
      <c r="R86" s="141">
        <v>0.12</v>
      </c>
      <c r="S86" s="141"/>
      <c r="T86" s="141"/>
      <c r="U86" s="141"/>
      <c r="V86" s="142">
        <v>8.3000000000000007</v>
      </c>
    </row>
    <row r="87" spans="1:22" x14ac:dyDescent="0.25">
      <c r="A87" s="531">
        <v>45986</v>
      </c>
      <c r="B87" s="532"/>
      <c r="C87" s="407">
        <v>8.9</v>
      </c>
      <c r="D87" s="407">
        <v>9.4</v>
      </c>
      <c r="E87" s="407">
        <v>12</v>
      </c>
      <c r="F87" s="407">
        <v>20.8</v>
      </c>
      <c r="G87" s="407">
        <v>26.1</v>
      </c>
      <c r="H87" s="407">
        <v>35.299999999999997</v>
      </c>
      <c r="I87" s="407">
        <v>53.3</v>
      </c>
      <c r="J87" s="407">
        <v>62.9</v>
      </c>
      <c r="K87" s="407">
        <v>89.5</v>
      </c>
      <c r="L87" s="407">
        <v>98.8</v>
      </c>
      <c r="M87" s="407">
        <v>100</v>
      </c>
      <c r="N87" s="408"/>
      <c r="O87" s="408"/>
      <c r="P87" s="408"/>
      <c r="Q87" s="408"/>
      <c r="R87" s="141">
        <v>0.11</v>
      </c>
      <c r="S87" s="141"/>
      <c r="T87" s="141"/>
      <c r="U87" s="141"/>
      <c r="V87" s="142">
        <v>7.5</v>
      </c>
    </row>
    <row r="88" spans="1:22" x14ac:dyDescent="0.25">
      <c r="A88" s="531">
        <v>45986</v>
      </c>
      <c r="B88" s="532"/>
      <c r="C88" s="407">
        <v>8.6</v>
      </c>
      <c r="D88" s="407">
        <v>9.1999999999999993</v>
      </c>
      <c r="E88" s="407">
        <v>12.2</v>
      </c>
      <c r="F88" s="407">
        <v>21.7</v>
      </c>
      <c r="G88" s="407">
        <v>28.6</v>
      </c>
      <c r="H88" s="407">
        <v>40.4</v>
      </c>
      <c r="I88" s="407">
        <v>59.8</v>
      </c>
      <c r="J88" s="407">
        <v>69.2</v>
      </c>
      <c r="K88" s="407">
        <v>91.2</v>
      </c>
      <c r="L88" s="407">
        <v>98.8</v>
      </c>
      <c r="M88" s="407">
        <v>100</v>
      </c>
      <c r="N88" s="408"/>
      <c r="O88" s="408"/>
      <c r="P88" s="408"/>
      <c r="Q88" s="408"/>
      <c r="R88" s="141">
        <v>0.12</v>
      </c>
      <c r="S88" s="141"/>
      <c r="T88" s="141"/>
      <c r="U88" s="141"/>
      <c r="V88" s="142">
        <v>8.9</v>
      </c>
    </row>
    <row r="89" spans="1:22" x14ac:dyDescent="0.25">
      <c r="A89" s="531">
        <v>45986</v>
      </c>
      <c r="B89" s="532"/>
      <c r="C89" s="407">
        <v>9.3000000000000007</v>
      </c>
      <c r="D89" s="407">
        <v>9.8000000000000007</v>
      </c>
      <c r="E89" s="407">
        <v>12.8</v>
      </c>
      <c r="F89" s="407">
        <v>22.4</v>
      </c>
      <c r="G89" s="407">
        <v>28.9</v>
      </c>
      <c r="H89" s="407">
        <v>40</v>
      </c>
      <c r="I89" s="407">
        <v>60</v>
      </c>
      <c r="J89" s="407">
        <v>69.3</v>
      </c>
      <c r="K89" s="407">
        <v>91.2</v>
      </c>
      <c r="L89" s="407">
        <v>99.4</v>
      </c>
      <c r="M89" s="407">
        <v>100</v>
      </c>
      <c r="N89" s="408"/>
      <c r="O89" s="408"/>
      <c r="P89" s="408"/>
      <c r="Q89" s="408"/>
      <c r="R89" s="141">
        <v>0.12</v>
      </c>
      <c r="S89" s="141"/>
      <c r="T89" s="141"/>
      <c r="U89" s="141"/>
      <c r="V89" s="142">
        <v>8.5</v>
      </c>
    </row>
    <row r="90" spans="1:22" x14ac:dyDescent="0.25">
      <c r="A90" s="531">
        <v>45988</v>
      </c>
      <c r="B90" s="532"/>
      <c r="C90" s="407">
        <v>9.5</v>
      </c>
      <c r="D90" s="407">
        <v>10.1</v>
      </c>
      <c r="E90" s="407">
        <v>13.5</v>
      </c>
      <c r="F90" s="407">
        <v>23.9</v>
      </c>
      <c r="G90" s="407">
        <v>31.5</v>
      </c>
      <c r="H90" s="407">
        <v>43.1</v>
      </c>
      <c r="I90" s="407">
        <v>63</v>
      </c>
      <c r="J90" s="407">
        <v>72.2</v>
      </c>
      <c r="K90" s="407">
        <v>93.6</v>
      </c>
      <c r="L90" s="407">
        <v>99.2</v>
      </c>
      <c r="M90" s="407">
        <v>100</v>
      </c>
      <c r="N90" s="408"/>
      <c r="O90" s="408"/>
      <c r="P90" s="408"/>
      <c r="Q90" s="408"/>
      <c r="R90" s="141">
        <v>0.13</v>
      </c>
      <c r="S90" s="141"/>
      <c r="T90" s="141"/>
      <c r="U90" s="141"/>
      <c r="V90" s="142">
        <v>8</v>
      </c>
    </row>
    <row r="91" spans="1:22" x14ac:dyDescent="0.25">
      <c r="A91" s="518">
        <v>45988</v>
      </c>
      <c r="B91" s="526"/>
      <c r="C91" s="407">
        <v>8.5</v>
      </c>
      <c r="D91" s="407">
        <v>9.1</v>
      </c>
      <c r="E91" s="407">
        <v>12.4</v>
      </c>
      <c r="F91" s="407">
        <v>22.5</v>
      </c>
      <c r="G91" s="407">
        <v>29.6</v>
      </c>
      <c r="H91" s="407">
        <v>40.4</v>
      </c>
      <c r="I91" s="407">
        <v>61.6</v>
      </c>
      <c r="J91" s="407">
        <v>68.900000000000006</v>
      </c>
      <c r="K91" s="407">
        <v>91.8</v>
      </c>
      <c r="L91" s="407">
        <v>99.3</v>
      </c>
      <c r="M91" s="407">
        <v>100</v>
      </c>
      <c r="N91" s="408"/>
      <c r="O91" s="408"/>
      <c r="P91" s="408"/>
      <c r="Q91" s="408"/>
      <c r="R91" s="141">
        <v>0.12</v>
      </c>
      <c r="S91" s="141"/>
      <c r="T91" s="141"/>
      <c r="U91" s="141"/>
      <c r="V91" s="142">
        <v>7.8</v>
      </c>
    </row>
    <row r="92" spans="1:22" x14ac:dyDescent="0.25">
      <c r="A92" s="531">
        <v>45993</v>
      </c>
      <c r="B92" s="532"/>
      <c r="C92" s="407">
        <v>9.5</v>
      </c>
      <c r="D92" s="407">
        <v>10.1</v>
      </c>
      <c r="E92" s="407">
        <v>14.2</v>
      </c>
      <c r="F92" s="407">
        <v>27.7</v>
      </c>
      <c r="G92" s="407">
        <v>36.9</v>
      </c>
      <c r="H92" s="407">
        <v>50.5</v>
      </c>
      <c r="I92" s="407">
        <v>69.900000000000006</v>
      </c>
      <c r="J92" s="407">
        <v>78</v>
      </c>
      <c r="K92" s="407">
        <v>94.6</v>
      </c>
      <c r="L92" s="407">
        <v>99.6</v>
      </c>
      <c r="M92" s="407">
        <v>100</v>
      </c>
      <c r="N92" s="408"/>
      <c r="O92" s="408"/>
      <c r="P92" s="408"/>
      <c r="Q92" s="408"/>
      <c r="R92" s="141">
        <v>0.15</v>
      </c>
      <c r="S92" s="141"/>
      <c r="T92" s="141"/>
      <c r="U92" s="141"/>
      <c r="V92" s="142">
        <v>8.9</v>
      </c>
    </row>
    <row r="93" spans="1:22" x14ac:dyDescent="0.25">
      <c r="A93" s="531">
        <v>45993</v>
      </c>
      <c r="B93" s="532"/>
      <c r="C93" s="407">
        <v>9.6</v>
      </c>
      <c r="D93" s="407">
        <v>10.199999999999999</v>
      </c>
      <c r="E93" s="407">
        <v>13.9</v>
      </c>
      <c r="F93" s="407">
        <v>25.2</v>
      </c>
      <c r="G93" s="407">
        <v>32.799999999999997</v>
      </c>
      <c r="H93" s="407">
        <v>44.4</v>
      </c>
      <c r="I93" s="407">
        <v>62.9</v>
      </c>
      <c r="J93" s="407">
        <v>72</v>
      </c>
      <c r="K93" s="407">
        <v>87.6</v>
      </c>
      <c r="L93" s="407">
        <v>99</v>
      </c>
      <c r="M93" s="407">
        <v>100</v>
      </c>
      <c r="N93" s="408"/>
      <c r="O93" s="408"/>
      <c r="P93" s="408"/>
      <c r="Q93" s="408"/>
      <c r="R93" s="141">
        <v>0.13</v>
      </c>
      <c r="S93" s="141"/>
      <c r="T93" s="141"/>
      <c r="U93" s="141"/>
      <c r="V93" s="142">
        <v>7.4</v>
      </c>
    </row>
    <row r="94" spans="1:22" x14ac:dyDescent="0.25">
      <c r="A94" s="531"/>
      <c r="B94" s="532"/>
      <c r="C94" s="407"/>
      <c r="D94" s="407"/>
      <c r="E94" s="407"/>
      <c r="F94" s="407"/>
      <c r="G94" s="407"/>
      <c r="H94" s="407"/>
      <c r="I94" s="407"/>
      <c r="J94" s="407"/>
      <c r="K94" s="407"/>
      <c r="L94" s="407"/>
      <c r="M94" s="407"/>
      <c r="N94" s="408"/>
      <c r="O94" s="408"/>
      <c r="P94" s="408"/>
      <c r="Q94" s="408"/>
      <c r="R94" s="141"/>
      <c r="S94" s="141"/>
      <c r="T94" s="141"/>
      <c r="U94" s="141"/>
      <c r="V94" s="142"/>
    </row>
    <row r="95" spans="1:22" x14ac:dyDescent="0.25">
      <c r="A95" s="531"/>
      <c r="B95" s="532"/>
      <c r="C95" s="407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8"/>
      <c r="O95" s="408"/>
      <c r="P95" s="408"/>
      <c r="Q95" s="408"/>
      <c r="R95" s="141"/>
      <c r="S95" s="141"/>
      <c r="T95" s="141"/>
      <c r="U95" s="141"/>
      <c r="V95" s="142"/>
    </row>
    <row r="96" spans="1:22" x14ac:dyDescent="0.25">
      <c r="A96" s="531"/>
      <c r="B96" s="532"/>
      <c r="C96" s="418"/>
      <c r="D96" s="418"/>
      <c r="E96" s="418"/>
      <c r="F96" s="418"/>
      <c r="G96" s="418"/>
      <c r="H96" s="418"/>
      <c r="I96" s="418"/>
      <c r="J96" s="418"/>
      <c r="K96" s="418"/>
      <c r="L96" s="418"/>
      <c r="M96" s="418"/>
      <c r="N96" s="418"/>
      <c r="O96" s="418"/>
      <c r="P96" s="418"/>
      <c r="Q96" s="418"/>
      <c r="R96" s="141"/>
      <c r="S96" s="141"/>
      <c r="T96" s="141"/>
      <c r="U96" s="141"/>
      <c r="V96" s="142"/>
    </row>
    <row r="97" spans="1:23" x14ac:dyDescent="0.25">
      <c r="A97" s="531"/>
      <c r="B97" s="532"/>
      <c r="C97" s="418"/>
      <c r="D97" s="418"/>
      <c r="E97" s="418"/>
      <c r="F97" s="418"/>
      <c r="G97" s="418"/>
      <c r="H97" s="418"/>
      <c r="I97" s="418"/>
      <c r="J97" s="418"/>
      <c r="K97" s="418"/>
      <c r="L97" s="418"/>
      <c r="M97" s="418"/>
      <c r="N97" s="418"/>
      <c r="O97" s="418"/>
      <c r="P97" s="418"/>
      <c r="Q97" s="418"/>
      <c r="R97" s="141"/>
      <c r="S97" s="141"/>
      <c r="T97" s="141"/>
      <c r="U97" s="141"/>
      <c r="V97" s="142"/>
      <c r="W97" s="1"/>
    </row>
    <row r="98" spans="1:23" x14ac:dyDescent="0.25">
      <c r="A98" s="518"/>
      <c r="B98" s="526"/>
      <c r="C98" s="408"/>
      <c r="D98" s="408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7"/>
      <c r="R98" s="141"/>
      <c r="S98" s="141"/>
      <c r="T98" s="141"/>
      <c r="U98" s="141"/>
      <c r="V98" s="142"/>
      <c r="W98" s="1"/>
    </row>
    <row r="99" spans="1:23" x14ac:dyDescent="0.25">
      <c r="A99" s="531"/>
      <c r="B99" s="532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7"/>
      <c r="R99" s="141"/>
      <c r="S99" s="141"/>
      <c r="T99" s="141"/>
      <c r="U99" s="141"/>
      <c r="V99" s="142"/>
      <c r="W99" s="1"/>
    </row>
    <row r="100" spans="1:23" x14ac:dyDescent="0.25">
      <c r="A100" s="531"/>
      <c r="B100" s="532"/>
      <c r="C100" s="413"/>
      <c r="D100" s="413"/>
      <c r="E100" s="413"/>
      <c r="F100" s="413"/>
      <c r="G100" s="413"/>
      <c r="H100" s="413"/>
      <c r="I100" s="413"/>
      <c r="J100" s="413"/>
      <c r="K100" s="413"/>
      <c r="L100" s="413"/>
      <c r="M100" s="413"/>
      <c r="N100" s="413"/>
      <c r="O100" s="413"/>
      <c r="P100" s="413"/>
      <c r="Q100" s="413"/>
      <c r="R100" s="141"/>
      <c r="S100" s="141"/>
      <c r="T100" s="141"/>
      <c r="U100" s="141"/>
      <c r="V100" s="142"/>
      <c r="W100" s="1"/>
    </row>
    <row r="101" spans="1:23" x14ac:dyDescent="0.25">
      <c r="A101" s="531"/>
      <c r="B101" s="532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141"/>
      <c r="S101" s="141"/>
      <c r="T101" s="141"/>
      <c r="U101" s="141"/>
      <c r="V101" s="142"/>
      <c r="W101" s="1"/>
    </row>
    <row r="102" spans="1:23" x14ac:dyDescent="0.25">
      <c r="A102" s="531"/>
      <c r="B102" s="53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141"/>
      <c r="S102" s="141"/>
      <c r="T102" s="141"/>
      <c r="U102" s="141"/>
      <c r="V102" s="142"/>
      <c r="W102" s="1"/>
    </row>
    <row r="103" spans="1:23" x14ac:dyDescent="0.25">
      <c r="A103" s="531"/>
      <c r="B103" s="532"/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141"/>
      <c r="S103" s="141"/>
      <c r="T103" s="141"/>
      <c r="U103" s="141"/>
      <c r="V103" s="142"/>
      <c r="W103" s="1"/>
    </row>
    <row r="104" spans="1:23" x14ac:dyDescent="0.25">
      <c r="A104" s="531"/>
      <c r="B104" s="532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141"/>
      <c r="S104" s="141"/>
      <c r="T104" s="141"/>
      <c r="U104" s="141"/>
      <c r="V104" s="142"/>
      <c r="W104" s="1"/>
    </row>
    <row r="105" spans="1:23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3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3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7">AVERAGE(C85:C107)</f>
        <v>9.4333333333333318</v>
      </c>
      <c r="D110" s="141">
        <f t="shared" si="7"/>
        <v>10.044444444444444</v>
      </c>
      <c r="E110" s="141">
        <f t="shared" si="7"/>
        <v>13.511111111111113</v>
      </c>
      <c r="F110" s="141">
        <f t="shared" si="7"/>
        <v>24.166666666666664</v>
      </c>
      <c r="G110" s="141">
        <f t="shared" si="7"/>
        <v>31.400000000000002</v>
      </c>
      <c r="H110" s="141">
        <f t="shared" si="7"/>
        <v>42.677777777777777</v>
      </c>
      <c r="I110" s="141">
        <f t="shared" si="7"/>
        <v>61.822222222222223</v>
      </c>
      <c r="J110" s="141">
        <f t="shared" si="7"/>
        <v>70.655555555555551</v>
      </c>
      <c r="K110" s="141">
        <f t="shared" si="7"/>
        <v>91.888888888888886</v>
      </c>
      <c r="L110" s="141">
        <f t="shared" si="7"/>
        <v>99.166666666666671</v>
      </c>
      <c r="M110" s="141">
        <f t="shared" si="7"/>
        <v>100</v>
      </c>
      <c r="N110" s="141" t="e">
        <f t="shared" si="7"/>
        <v>#DIV/0!</v>
      </c>
      <c r="O110" s="141" t="e">
        <f t="shared" si="7"/>
        <v>#DIV/0!</v>
      </c>
      <c r="P110" s="141" t="e">
        <f t="shared" si="7"/>
        <v>#DIV/0!</v>
      </c>
      <c r="Q110" s="141" t="e">
        <f t="shared" si="7"/>
        <v>#DIV/0!</v>
      </c>
      <c r="R110" s="141">
        <f t="shared" si="7"/>
        <v>0.12333333333333332</v>
      </c>
      <c r="S110" s="141" t="e">
        <f t="shared" si="7"/>
        <v>#DIV/0!</v>
      </c>
      <c r="T110" s="141" t="e">
        <f t="shared" si="7"/>
        <v>#DIV/0!</v>
      </c>
      <c r="U110" s="141" t="e">
        <f t="shared" si="7"/>
        <v>#DIV/0!</v>
      </c>
      <c r="V110" s="142">
        <f t="shared" si="7"/>
        <v>8.1000000000000014</v>
      </c>
    </row>
    <row r="111" spans="1:23" x14ac:dyDescent="0.25">
      <c r="A111" s="533" t="s">
        <v>53</v>
      </c>
      <c r="B111" s="532"/>
      <c r="C111" s="143">
        <f t="shared" ref="C111:V111" si="8">STDEV(C85:C107)</f>
        <v>0.85146931829632</v>
      </c>
      <c r="D111" s="143">
        <f t="shared" si="8"/>
        <v>0.92345967847967103</v>
      </c>
      <c r="E111" s="143">
        <f t="shared" si="8"/>
        <v>1.3779009801546374</v>
      </c>
      <c r="F111" s="143">
        <f t="shared" si="8"/>
        <v>2.5592967784139451</v>
      </c>
      <c r="G111" s="143">
        <f t="shared" si="8"/>
        <v>3.4770677301426973</v>
      </c>
      <c r="H111" s="143">
        <f t="shared" si="8"/>
        <v>4.4268436209611535</v>
      </c>
      <c r="I111" s="143">
        <f t="shared" si="8"/>
        <v>4.5644763603774381</v>
      </c>
      <c r="J111" s="143">
        <f t="shared" si="8"/>
        <v>4.247384816304943</v>
      </c>
      <c r="K111" s="143">
        <f t="shared" si="8"/>
        <v>2.3148674068099688</v>
      </c>
      <c r="L111" s="143">
        <f t="shared" si="8"/>
        <v>0.26925824035672552</v>
      </c>
      <c r="M111" s="143">
        <f t="shared" si="8"/>
        <v>0</v>
      </c>
      <c r="N111" s="143" t="e">
        <f t="shared" si="8"/>
        <v>#DIV/0!</v>
      </c>
      <c r="O111" s="143" t="e">
        <f t="shared" si="8"/>
        <v>#DIV/0!</v>
      </c>
      <c r="P111" s="143" t="e">
        <f t="shared" si="8"/>
        <v>#DIV/0!</v>
      </c>
      <c r="Q111" s="143" t="e">
        <f t="shared" si="8"/>
        <v>#DIV/0!</v>
      </c>
      <c r="R111" s="143">
        <f t="shared" si="8"/>
        <v>1.2247448713915889E-2</v>
      </c>
      <c r="S111" s="185" t="e">
        <f>STDEV(S85:S104)</f>
        <v>#DIV/0!</v>
      </c>
      <c r="T111" s="143" t="e">
        <f t="shared" si="8"/>
        <v>#DIV/0!</v>
      </c>
      <c r="U111" s="143" t="e">
        <f t="shared" si="8"/>
        <v>#DIV/0!</v>
      </c>
      <c r="V111" s="144">
        <f t="shared" si="8"/>
        <v>0.57879184513951143</v>
      </c>
    </row>
    <row r="112" spans="1:23" x14ac:dyDescent="0.25">
      <c r="A112" s="533" t="s">
        <v>64</v>
      </c>
      <c r="B112" s="532"/>
      <c r="C112" s="141">
        <f t="shared" ref="C112:V112" si="9">MAX(C85:C107)</f>
        <v>11.4</v>
      </c>
      <c r="D112" s="141">
        <f t="shared" si="9"/>
        <v>12.2</v>
      </c>
      <c r="E112" s="141">
        <f t="shared" si="9"/>
        <v>16.399999999999999</v>
      </c>
      <c r="F112" s="141">
        <f t="shared" si="9"/>
        <v>27.9</v>
      </c>
      <c r="G112" s="141">
        <f t="shared" si="9"/>
        <v>36.9</v>
      </c>
      <c r="H112" s="141">
        <f t="shared" si="9"/>
        <v>50.5</v>
      </c>
      <c r="I112" s="141">
        <f t="shared" si="9"/>
        <v>69.900000000000006</v>
      </c>
      <c r="J112" s="141">
        <f t="shared" si="9"/>
        <v>78</v>
      </c>
      <c r="K112" s="141">
        <f t="shared" si="9"/>
        <v>94.6</v>
      </c>
      <c r="L112" s="141">
        <f t="shared" si="9"/>
        <v>99.6</v>
      </c>
      <c r="M112" s="141">
        <f t="shared" si="9"/>
        <v>100</v>
      </c>
      <c r="N112" s="141">
        <f t="shared" si="9"/>
        <v>0</v>
      </c>
      <c r="O112" s="141">
        <f t="shared" si="9"/>
        <v>0</v>
      </c>
      <c r="P112" s="141">
        <f t="shared" si="9"/>
        <v>0</v>
      </c>
      <c r="Q112" s="141">
        <f t="shared" si="9"/>
        <v>0</v>
      </c>
      <c r="R112" s="141">
        <f t="shared" si="9"/>
        <v>0.15</v>
      </c>
      <c r="S112" s="141">
        <f t="shared" si="9"/>
        <v>0</v>
      </c>
      <c r="T112" s="141">
        <f t="shared" si="9"/>
        <v>0</v>
      </c>
      <c r="U112" s="141">
        <f t="shared" si="9"/>
        <v>0</v>
      </c>
      <c r="V112" s="142">
        <f t="shared" si="9"/>
        <v>8.9</v>
      </c>
    </row>
    <row r="113" spans="1:22" x14ac:dyDescent="0.25">
      <c r="A113" s="533" t="s">
        <v>52</v>
      </c>
      <c r="B113" s="532"/>
      <c r="C113" s="141">
        <f t="shared" ref="C113:V113" si="10">MIN(C85:C107)</f>
        <v>8.5</v>
      </c>
      <c r="D113" s="141">
        <f t="shared" si="10"/>
        <v>9.1</v>
      </c>
      <c r="E113" s="141">
        <f t="shared" si="10"/>
        <v>12</v>
      </c>
      <c r="F113" s="141">
        <f t="shared" si="10"/>
        <v>20.8</v>
      </c>
      <c r="G113" s="141">
        <f t="shared" si="10"/>
        <v>26.1</v>
      </c>
      <c r="H113" s="141">
        <f t="shared" si="10"/>
        <v>35.299999999999997</v>
      </c>
      <c r="I113" s="141">
        <f t="shared" si="10"/>
        <v>53.3</v>
      </c>
      <c r="J113" s="141">
        <f t="shared" si="10"/>
        <v>62.9</v>
      </c>
      <c r="K113" s="141">
        <f t="shared" si="10"/>
        <v>87.6</v>
      </c>
      <c r="L113" s="141">
        <f t="shared" si="10"/>
        <v>98.8</v>
      </c>
      <c r="M113" s="141">
        <f t="shared" si="10"/>
        <v>100</v>
      </c>
      <c r="N113" s="141">
        <f t="shared" si="10"/>
        <v>0</v>
      </c>
      <c r="O113" s="141">
        <f t="shared" si="10"/>
        <v>0</v>
      </c>
      <c r="P113" s="141">
        <f t="shared" si="10"/>
        <v>0</v>
      </c>
      <c r="Q113" s="141">
        <f t="shared" si="10"/>
        <v>0</v>
      </c>
      <c r="R113" s="141">
        <f t="shared" si="10"/>
        <v>0.11</v>
      </c>
      <c r="S113" s="141">
        <f t="shared" si="10"/>
        <v>0</v>
      </c>
      <c r="T113" s="141">
        <f t="shared" si="10"/>
        <v>0</v>
      </c>
      <c r="U113" s="141">
        <f t="shared" si="10"/>
        <v>0</v>
      </c>
      <c r="V113" s="142">
        <f t="shared" si="10"/>
        <v>7.4</v>
      </c>
    </row>
    <row r="114" spans="1:22" x14ac:dyDescent="0.25">
      <c r="A114" s="534" t="s">
        <v>54</v>
      </c>
      <c r="B114" s="535"/>
      <c r="C114" s="141">
        <f t="shared" ref="C114:V114" si="11">COUNT(C85:C107)</f>
        <v>9</v>
      </c>
      <c r="D114" s="141">
        <f t="shared" si="11"/>
        <v>9</v>
      </c>
      <c r="E114" s="141">
        <f t="shared" si="11"/>
        <v>9</v>
      </c>
      <c r="F114" s="141">
        <f t="shared" si="11"/>
        <v>9</v>
      </c>
      <c r="G114" s="141">
        <f t="shared" si="11"/>
        <v>9</v>
      </c>
      <c r="H114" s="141">
        <f t="shared" si="11"/>
        <v>9</v>
      </c>
      <c r="I114" s="141">
        <f t="shared" si="11"/>
        <v>9</v>
      </c>
      <c r="J114" s="141">
        <f t="shared" si="11"/>
        <v>9</v>
      </c>
      <c r="K114" s="141">
        <f t="shared" si="11"/>
        <v>9</v>
      </c>
      <c r="L114" s="141">
        <f t="shared" si="11"/>
        <v>9</v>
      </c>
      <c r="M114" s="141">
        <f t="shared" si="11"/>
        <v>9</v>
      </c>
      <c r="N114" s="141">
        <f t="shared" si="11"/>
        <v>0</v>
      </c>
      <c r="O114" s="141">
        <f t="shared" si="11"/>
        <v>0</v>
      </c>
      <c r="P114" s="141">
        <f t="shared" si="11"/>
        <v>0</v>
      </c>
      <c r="Q114" s="141">
        <f t="shared" si="11"/>
        <v>0</v>
      </c>
      <c r="R114" s="141">
        <f t="shared" si="11"/>
        <v>9</v>
      </c>
      <c r="S114" s="141">
        <f t="shared" si="11"/>
        <v>0</v>
      </c>
      <c r="T114" s="141">
        <f t="shared" si="11"/>
        <v>0</v>
      </c>
      <c r="U114" s="141">
        <f t="shared" si="11"/>
        <v>0</v>
      </c>
      <c r="V114" s="142">
        <f t="shared" si="11"/>
        <v>9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R82:R83"/>
    <mergeCell ref="S82:S83"/>
    <mergeCell ref="T82:T83"/>
    <mergeCell ref="V82:V83"/>
    <mergeCell ref="A83:B83"/>
    <mergeCell ref="U82:U83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P68:V71"/>
    <mergeCell ref="A73:V76"/>
    <mergeCell ref="A78:V80"/>
    <mergeCell ref="P67:V67"/>
    <mergeCell ref="H67:O67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U23:U24"/>
    <mergeCell ref="V23:V24"/>
    <mergeCell ref="M13:Q13"/>
    <mergeCell ref="R13:S13"/>
    <mergeCell ref="U13:V13"/>
    <mergeCell ref="A18:V18"/>
    <mergeCell ref="A19:D19"/>
    <mergeCell ref="F19:Q19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1245-6DE7-41A8-8B8B-6FB9723F0C8D}">
  <sheetPr>
    <pageSetUpPr fitToPage="1"/>
  </sheetPr>
  <dimension ref="A1:AH1682"/>
  <sheetViews>
    <sheetView topLeftCell="A48" zoomScale="115" zoomScaleNormal="115" workbookViewId="0">
      <selection activeCell="Z60" sqref="Z60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36"/>
      <c r="B1" s="537"/>
      <c r="C1" s="537"/>
      <c r="D1" s="537"/>
      <c r="E1" s="538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8"/>
      <c r="W1" s="439"/>
    </row>
    <row r="2" spans="1:34" ht="12.75" customHeight="1" x14ac:dyDescent="0.25">
      <c r="A2" s="539"/>
      <c r="B2" s="540"/>
      <c r="C2" s="540"/>
      <c r="D2" s="540"/>
      <c r="E2" s="541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539"/>
      <c r="B3" s="540"/>
      <c r="C3" s="540"/>
      <c r="D3" s="540"/>
      <c r="E3" s="541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539"/>
      <c r="B4" s="540"/>
      <c r="C4" s="540"/>
      <c r="D4" s="540"/>
      <c r="E4" s="541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539"/>
      <c r="B5" s="540"/>
      <c r="C5" s="540"/>
      <c r="D5" s="540"/>
      <c r="E5" s="541"/>
      <c r="F5" s="56" t="s">
        <v>19</v>
      </c>
      <c r="G5" s="446">
        <v>72</v>
      </c>
      <c r="H5" s="447"/>
      <c r="I5" s="448" t="s">
        <v>249</v>
      </c>
      <c r="J5" s="446"/>
      <c r="K5" s="446"/>
      <c r="L5" s="446"/>
      <c r="M5" s="447"/>
      <c r="N5" s="449">
        <v>46010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542"/>
      <c r="B6" s="450"/>
      <c r="C6" s="450"/>
      <c r="D6" s="450"/>
      <c r="E6" s="451"/>
      <c r="F6" s="370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A7" s="15"/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B9" s="1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B10" s="15"/>
      <c r="C10" s="371"/>
      <c r="D10" s="371"/>
      <c r="E10" s="371"/>
      <c r="F10" s="81" t="s">
        <v>27</v>
      </c>
      <c r="G10" s="15"/>
      <c r="H10" s="15"/>
      <c r="I10" s="15"/>
      <c r="J10" s="64"/>
      <c r="K10" s="371"/>
      <c r="L10" s="15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B11" s="15"/>
      <c r="C11" s="59" t="s">
        <v>28</v>
      </c>
      <c r="D11" s="59"/>
      <c r="E11" s="61"/>
      <c r="F11" s="61"/>
      <c r="G11" s="15"/>
      <c r="H11" s="59"/>
      <c r="I11" s="15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S11" s="15"/>
      <c r="T11" s="15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B12" s="15"/>
      <c r="C12" s="188" t="s">
        <v>236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B13" s="15"/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218</v>
      </c>
      <c r="N13" s="456"/>
      <c r="O13" s="456"/>
      <c r="P13" s="456"/>
      <c r="Q13" s="456"/>
      <c r="R13" s="543">
        <v>45978</v>
      </c>
      <c r="S13" s="543"/>
      <c r="T13" s="362" t="s">
        <v>234</v>
      </c>
      <c r="U13" s="543">
        <v>46010</v>
      </c>
      <c r="V13" s="543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372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7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S19" s="15"/>
      <c r="T19" s="15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17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373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5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B23" s="15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75"/>
      <c r="B25" s="546"/>
      <c r="C25" s="30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376"/>
      <c r="S25" s="376"/>
      <c r="T25" s="377"/>
      <c r="U25" s="378"/>
      <c r="V25" s="379"/>
      <c r="W25" s="380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162</v>
      </c>
      <c r="B26" s="546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34">
        <v>85</v>
      </c>
      <c r="L26" s="87"/>
      <c r="M26" s="34">
        <v>99</v>
      </c>
      <c r="N26" s="34">
        <v>100</v>
      </c>
      <c r="O26" s="87"/>
      <c r="P26" s="93"/>
      <c r="Q26" s="93"/>
      <c r="R26" s="381">
        <v>2.5</v>
      </c>
      <c r="S26" s="381">
        <v>0.8</v>
      </c>
      <c r="T26" s="382">
        <v>0.4</v>
      </c>
      <c r="U26" s="364">
        <v>40</v>
      </c>
      <c r="V26" s="363">
        <v>35</v>
      </c>
      <c r="W26" s="383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163</v>
      </c>
      <c r="B27" s="546"/>
      <c r="C27" s="33">
        <v>2</v>
      </c>
      <c r="D27" s="86"/>
      <c r="E27" s="86"/>
      <c r="F27" s="152">
        <v>5</v>
      </c>
      <c r="G27" s="152">
        <v>9</v>
      </c>
      <c r="H27" s="152">
        <v>16</v>
      </c>
      <c r="I27" s="152">
        <v>22</v>
      </c>
      <c r="J27" s="152">
        <v>35</v>
      </c>
      <c r="K27" s="34">
        <v>55</v>
      </c>
      <c r="L27" s="87"/>
      <c r="M27" s="34">
        <v>85</v>
      </c>
      <c r="N27" s="87"/>
      <c r="O27" s="87"/>
      <c r="P27" s="93"/>
      <c r="Q27" s="93"/>
      <c r="R27" s="384"/>
      <c r="S27" s="384"/>
      <c r="T27" s="385"/>
      <c r="U27" s="386"/>
      <c r="V27" s="387"/>
      <c r="W27" s="383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44"/>
      <c r="B28" s="545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388"/>
      <c r="S28" s="388"/>
      <c r="T28" s="389"/>
      <c r="U28" s="390"/>
      <c r="V28" s="391"/>
      <c r="W28" s="39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412"/>
      <c r="B32" s="15"/>
      <c r="C32" s="15"/>
      <c r="D32" s="15"/>
      <c r="E32" s="15"/>
      <c r="F32" s="15"/>
      <c r="G32" s="15"/>
      <c r="H32" s="15"/>
      <c r="I32" s="366" t="s">
        <v>235</v>
      </c>
      <c r="J32" s="481">
        <f>R13</f>
        <v>45978</v>
      </c>
      <c r="K32" s="482"/>
      <c r="L32" s="365" t="s">
        <v>234</v>
      </c>
      <c r="M32" s="481">
        <f>U13</f>
        <v>46010</v>
      </c>
      <c r="N32" s="482"/>
      <c r="O32" s="15"/>
      <c r="P32" s="15"/>
      <c r="Q32" s="15"/>
      <c r="R32" s="15"/>
      <c r="S32" s="15"/>
      <c r="T32" s="15"/>
      <c r="U32" s="15"/>
      <c r="V32" s="15"/>
      <c r="W32" s="17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3.8</v>
      </c>
      <c r="D35" s="123">
        <f t="shared" ref="D35:W35" si="0">IF(ISNUMBER(D105),D105,NA())</f>
        <v>4.0999999999999996</v>
      </c>
      <c r="E35" s="123">
        <f t="shared" si="0"/>
        <v>5.6</v>
      </c>
      <c r="F35" s="123">
        <f t="shared" si="0"/>
        <v>9.8000000000000007</v>
      </c>
      <c r="G35" s="123">
        <f t="shared" si="0"/>
        <v>13.4</v>
      </c>
      <c r="H35" s="123">
        <f t="shared" si="0"/>
        <v>18.600000000000001</v>
      </c>
      <c r="I35" s="123">
        <f t="shared" si="0"/>
        <v>28.4</v>
      </c>
      <c r="J35" s="123">
        <f t="shared" si="0"/>
        <v>45.3</v>
      </c>
      <c r="K35" s="123">
        <f>IF(ISNUMBER(K105),K105,NA())</f>
        <v>69</v>
      </c>
      <c r="L35" s="123">
        <f t="shared" si="0"/>
        <v>82.1</v>
      </c>
      <c r="M35" s="123">
        <f t="shared" si="0"/>
        <v>98.6</v>
      </c>
      <c r="N35" s="123">
        <f t="shared" si="0"/>
        <v>100</v>
      </c>
      <c r="O35" s="123">
        <f t="shared" si="0"/>
        <v>0</v>
      </c>
      <c r="P35" s="123">
        <f t="shared" si="0"/>
        <v>0</v>
      </c>
      <c r="Q35" s="123">
        <f t="shared" si="0"/>
        <v>0</v>
      </c>
      <c r="R35" s="123">
        <f t="shared" si="0"/>
        <v>1.36</v>
      </c>
      <c r="S35" s="123">
        <f t="shared" si="0"/>
        <v>0.23</v>
      </c>
      <c r="T35" s="123">
        <f t="shared" si="0"/>
        <v>4.8000000000000001E-2</v>
      </c>
      <c r="U35" s="123">
        <f t="shared" si="0"/>
        <v>22</v>
      </c>
      <c r="V35" s="150">
        <f t="shared" si="0"/>
        <v>13</v>
      </c>
      <c r="W35" s="124">
        <f t="shared" si="0"/>
        <v>5.0999999999999996</v>
      </c>
    </row>
    <row r="36" spans="1:25" ht="12.75" customHeight="1" x14ac:dyDescent="0.25">
      <c r="A36" s="553" t="s">
        <v>49</v>
      </c>
      <c r="B36" s="554"/>
      <c r="C36" s="120">
        <f>C37+1.25*C40</f>
        <v>3.5564500073417258</v>
      </c>
      <c r="D36" s="108">
        <f t="shared" ref="D36:Q36" si="1">D37+1.25*D40</f>
        <v>3.8836489458757244</v>
      </c>
      <c r="E36" s="108">
        <f t="shared" si="1"/>
        <v>5.1733780352237346</v>
      </c>
      <c r="F36" s="108">
        <f t="shared" si="1"/>
        <v>9.2735253532255708</v>
      </c>
      <c r="G36" s="108">
        <f t="shared" si="1"/>
        <v>12.286882590644529</v>
      </c>
      <c r="H36" s="108">
        <f t="shared" si="1"/>
        <v>17.946052113932058</v>
      </c>
      <c r="I36" s="108">
        <f t="shared" si="1"/>
        <v>26.9960138479756</v>
      </c>
      <c r="J36" s="108">
        <f t="shared" si="1"/>
        <v>44.572136603033144</v>
      </c>
      <c r="K36" s="108">
        <f>K37+1.25*K40</f>
        <v>67.99818797409759</v>
      </c>
      <c r="L36" s="108">
        <f t="shared" si="1"/>
        <v>80.079004248523731</v>
      </c>
      <c r="M36" s="108">
        <f t="shared" si="1"/>
        <v>98.223831084674799</v>
      </c>
      <c r="N36" s="108">
        <f t="shared" si="1"/>
        <v>100</v>
      </c>
      <c r="O36" s="108" t="e">
        <f t="shared" si="1"/>
        <v>#N/A</v>
      </c>
      <c r="P36" s="108" t="e">
        <f t="shared" si="1"/>
        <v>#N/A</v>
      </c>
      <c r="Q36" s="108" t="e">
        <f t="shared" si="1"/>
        <v>#N/A</v>
      </c>
      <c r="R36" s="108">
        <f>R37+1.25*R40</f>
        <v>1.3726943900057533</v>
      </c>
      <c r="S36" s="108">
        <f>S37+1.25*S40</f>
        <v>0.22881562012791257</v>
      </c>
      <c r="T36" s="108"/>
      <c r="U36" s="108"/>
      <c r="V36" s="151"/>
      <c r="W36" s="125">
        <f>W37+1.25*W40</f>
        <v>5.0964517031761876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2.97</v>
      </c>
      <c r="D37" s="153">
        <f>IF(ISNUMBER(D103),D103,NA())</f>
        <v>3.2299999999999995</v>
      </c>
      <c r="E37" s="121">
        <f t="shared" ref="E37:W37" si="2">IF(ISNUMBER(E103),E103,NA())</f>
        <v>4.3499999999999996</v>
      </c>
      <c r="F37" s="121">
        <f t="shared" si="2"/>
        <v>7.9099999999999993</v>
      </c>
      <c r="G37" s="121">
        <f t="shared" si="2"/>
        <v>10.459999999999999</v>
      </c>
      <c r="H37" s="121">
        <f t="shared" si="2"/>
        <v>15.039999999999997</v>
      </c>
      <c r="I37" s="121">
        <f t="shared" si="2"/>
        <v>22.919999999999998</v>
      </c>
      <c r="J37" s="121">
        <f t="shared" si="2"/>
        <v>37.86</v>
      </c>
      <c r="K37" s="121">
        <f t="shared" si="2"/>
        <v>60.77</v>
      </c>
      <c r="L37" s="121">
        <f t="shared" si="2"/>
        <v>73.92</v>
      </c>
      <c r="M37" s="121">
        <f t="shared" si="2"/>
        <v>97.180000000000021</v>
      </c>
      <c r="N37" s="34">
        <f t="shared" si="2"/>
        <v>100</v>
      </c>
      <c r="O37" s="34" t="e">
        <f t="shared" si="2"/>
        <v>#N/A</v>
      </c>
      <c r="P37" s="34" t="e">
        <f t="shared" si="2"/>
        <v>#N/A</v>
      </c>
      <c r="Q37" s="34" t="e">
        <f t="shared" si="2"/>
        <v>#N/A</v>
      </c>
      <c r="R37" s="34">
        <f t="shared" si="2"/>
        <v>1.153</v>
      </c>
      <c r="S37" s="159">
        <f t="shared" si="2"/>
        <v>0.16099999999999998</v>
      </c>
      <c r="T37" s="159">
        <f>IF(ISNUMBER(T103),T103,NA())</f>
        <v>4.8000000000000001E-2</v>
      </c>
      <c r="U37" s="34">
        <f t="shared" si="2"/>
        <v>22</v>
      </c>
      <c r="V37" s="152">
        <f t="shared" si="2"/>
        <v>13</v>
      </c>
      <c r="W37" s="44">
        <f t="shared" si="2"/>
        <v>4.3600000000000012</v>
      </c>
    </row>
    <row r="38" spans="1:25" ht="12.75" customHeight="1" x14ac:dyDescent="0.25">
      <c r="A38" s="553" t="s">
        <v>51</v>
      </c>
      <c r="B38" s="554"/>
      <c r="C38" s="120">
        <f>C37-1.25*C40</f>
        <v>2.3835499926582746</v>
      </c>
      <c r="D38" s="108">
        <f t="shared" ref="D38:Q38" si="3">D37-1.25*D40</f>
        <v>2.5763510541242747</v>
      </c>
      <c r="E38" s="108">
        <f t="shared" si="3"/>
        <v>3.5266219647762642</v>
      </c>
      <c r="F38" s="108">
        <f t="shared" si="3"/>
        <v>6.5464746467744277</v>
      </c>
      <c r="G38" s="108">
        <f t="shared" si="3"/>
        <v>8.633117409355469</v>
      </c>
      <c r="H38" s="108">
        <f t="shared" si="3"/>
        <v>12.133947886067935</v>
      </c>
      <c r="I38" s="108">
        <f t="shared" si="3"/>
        <v>18.843986152024396</v>
      </c>
      <c r="J38" s="108">
        <f t="shared" si="3"/>
        <v>31.147863396966859</v>
      </c>
      <c r="K38" s="108">
        <f t="shared" si="3"/>
        <v>53.541812025902416</v>
      </c>
      <c r="L38" s="108">
        <f t="shared" si="3"/>
        <v>67.760995751476273</v>
      </c>
      <c r="M38" s="108">
        <f>M37-1.25*M40</f>
        <v>96.136168915325243</v>
      </c>
      <c r="N38" s="108">
        <f t="shared" si="3"/>
        <v>100</v>
      </c>
      <c r="O38" s="108" t="e">
        <f t="shared" si="3"/>
        <v>#N/A</v>
      </c>
      <c r="P38" s="108" t="e">
        <f t="shared" si="3"/>
        <v>#N/A</v>
      </c>
      <c r="Q38" s="108" t="e">
        <f t="shared" si="3"/>
        <v>#N/A</v>
      </c>
      <c r="R38" s="108">
        <f>R37-1.25*R40</f>
        <v>0.93330560999424672</v>
      </c>
      <c r="S38" s="108">
        <f>S37-1.25*S40</f>
        <v>9.3184379872087372E-2</v>
      </c>
      <c r="T38" s="108"/>
      <c r="U38" s="108"/>
      <c r="V38" s="151"/>
      <c r="W38" s="125">
        <f>W37-1.25*W40</f>
        <v>3.6235482968238149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2.1</v>
      </c>
      <c r="D39" s="34">
        <f t="shared" ref="D39:W39" si="4">IF(ISNUMBER(D106),D106,NA())</f>
        <v>2.2999999999999998</v>
      </c>
      <c r="E39" s="34">
        <f t="shared" si="4"/>
        <v>3.3</v>
      </c>
      <c r="F39" s="34">
        <f>IF(ISNUMBER(F106),F106,NA())</f>
        <v>6.3</v>
      </c>
      <c r="G39" s="34">
        <f t="shared" si="4"/>
        <v>8.3000000000000007</v>
      </c>
      <c r="H39" s="34">
        <f t="shared" si="4"/>
        <v>11</v>
      </c>
      <c r="I39" s="34">
        <f t="shared" si="4"/>
        <v>16.5</v>
      </c>
      <c r="J39" s="34">
        <f t="shared" si="4"/>
        <v>27.3</v>
      </c>
      <c r="K39" s="34">
        <f t="shared" si="4"/>
        <v>55</v>
      </c>
      <c r="L39" s="34">
        <f t="shared" si="4"/>
        <v>67.3</v>
      </c>
      <c r="M39" s="34">
        <f t="shared" si="4"/>
        <v>96.1</v>
      </c>
      <c r="N39" s="34">
        <f t="shared" si="4"/>
        <v>100</v>
      </c>
      <c r="O39" s="34">
        <f t="shared" si="4"/>
        <v>0</v>
      </c>
      <c r="P39" s="34">
        <f t="shared" si="4"/>
        <v>0</v>
      </c>
      <c r="Q39" s="34">
        <f t="shared" si="4"/>
        <v>0</v>
      </c>
      <c r="R39" s="34">
        <f t="shared" si="4"/>
        <v>0.75</v>
      </c>
      <c r="S39" s="34">
        <f t="shared" si="4"/>
        <v>0.04</v>
      </c>
      <c r="T39" s="34">
        <f t="shared" si="4"/>
        <v>4.8000000000000001E-2</v>
      </c>
      <c r="U39" s="34">
        <f>IF(ISNUMBER(U106),U106,NA())</f>
        <v>22</v>
      </c>
      <c r="V39" s="152">
        <f t="shared" si="4"/>
        <v>13</v>
      </c>
      <c r="W39" s="44">
        <f t="shared" si="4"/>
        <v>3.4</v>
      </c>
    </row>
    <row r="40" spans="1:25" ht="12.75" customHeight="1" x14ac:dyDescent="0.25">
      <c r="A40" s="493" t="s">
        <v>53</v>
      </c>
      <c r="B40" s="494"/>
      <c r="C40" s="120">
        <f>IF(ISNUMBER(C104),C104,NA())</f>
        <v>0.46916000587338058</v>
      </c>
      <c r="D40" s="121">
        <f t="shared" ref="D40:W40" si="5">IF(ISNUMBER(D104),D104,NA())</f>
        <v>0.52291915670058009</v>
      </c>
      <c r="E40" s="121">
        <f t="shared" si="5"/>
        <v>0.65870242817898839</v>
      </c>
      <c r="F40" s="121">
        <f t="shared" si="5"/>
        <v>1.0908202825804569</v>
      </c>
      <c r="G40" s="121">
        <f t="shared" si="5"/>
        <v>1.4615060725156237</v>
      </c>
      <c r="H40" s="121">
        <f t="shared" si="5"/>
        <v>2.3248416911456498</v>
      </c>
      <c r="I40" s="121">
        <f t="shared" si="5"/>
        <v>3.2608110783804816</v>
      </c>
      <c r="J40" s="121">
        <f t="shared" si="5"/>
        <v>5.3697092824265136</v>
      </c>
      <c r="K40" s="121">
        <f>IF(ISNUMBER(K104),K104,NA())</f>
        <v>5.7825503792780664</v>
      </c>
      <c r="L40" s="121">
        <f t="shared" si="5"/>
        <v>4.927203398818981</v>
      </c>
      <c r="M40" s="121">
        <f t="shared" si="5"/>
        <v>0.83506486773982602</v>
      </c>
      <c r="N40" s="121">
        <f t="shared" si="5"/>
        <v>0</v>
      </c>
      <c r="O40" s="121" t="e">
        <f t="shared" si="5"/>
        <v>#N/A</v>
      </c>
      <c r="P40" s="121" t="e">
        <f t="shared" si="5"/>
        <v>#N/A</v>
      </c>
      <c r="Q40" s="121" t="e">
        <f t="shared" si="5"/>
        <v>#N/A</v>
      </c>
      <c r="R40" s="121">
        <f t="shared" si="5"/>
        <v>0.1757555120046026</v>
      </c>
      <c r="S40" s="121">
        <f t="shared" si="5"/>
        <v>5.4252496102330086E-2</v>
      </c>
      <c r="T40" s="121"/>
      <c r="U40" s="121"/>
      <c r="V40" s="153"/>
      <c r="W40" s="126">
        <f t="shared" si="5"/>
        <v>0.58916136254094886</v>
      </c>
    </row>
    <row r="41" spans="1:25" ht="12.75" customHeight="1" x14ac:dyDescent="0.25">
      <c r="A41" s="553" t="s">
        <v>54</v>
      </c>
      <c r="B41" s="554"/>
      <c r="C41" s="33">
        <f>IF(ISNUMBER(C107),C107,NA())</f>
        <v>10</v>
      </c>
      <c r="D41" s="34">
        <f t="shared" ref="D41:W41" si="6">IF(ISNUMBER(D107),D107,NA())</f>
        <v>10</v>
      </c>
      <c r="E41" s="34">
        <f t="shared" si="6"/>
        <v>10</v>
      </c>
      <c r="F41" s="34">
        <f t="shared" si="6"/>
        <v>10</v>
      </c>
      <c r="G41" s="34">
        <f t="shared" si="6"/>
        <v>10</v>
      </c>
      <c r="H41" s="34">
        <f t="shared" si="6"/>
        <v>10</v>
      </c>
      <c r="I41" s="34">
        <f t="shared" si="6"/>
        <v>10</v>
      </c>
      <c r="J41" s="34">
        <f t="shared" si="6"/>
        <v>10</v>
      </c>
      <c r="K41" s="34">
        <f t="shared" si="6"/>
        <v>10</v>
      </c>
      <c r="L41" s="34">
        <f t="shared" si="6"/>
        <v>10</v>
      </c>
      <c r="M41" s="34">
        <f t="shared" si="6"/>
        <v>10</v>
      </c>
      <c r="N41" s="34">
        <f t="shared" si="6"/>
        <v>10</v>
      </c>
      <c r="O41" s="34">
        <f t="shared" si="6"/>
        <v>0</v>
      </c>
      <c r="P41" s="34">
        <f t="shared" si="6"/>
        <v>0</v>
      </c>
      <c r="Q41" s="34">
        <f t="shared" si="6"/>
        <v>0</v>
      </c>
      <c r="R41" s="34">
        <f t="shared" si="6"/>
        <v>10</v>
      </c>
      <c r="S41" s="34">
        <f t="shared" si="6"/>
        <v>10</v>
      </c>
      <c r="T41" s="34">
        <f t="shared" si="6"/>
        <v>1</v>
      </c>
      <c r="U41" s="34">
        <f t="shared" si="6"/>
        <v>1</v>
      </c>
      <c r="V41" s="152">
        <f t="shared" si="6"/>
        <v>1</v>
      </c>
      <c r="W41" s="44">
        <f t="shared" si="6"/>
        <v>10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393"/>
      <c r="B43" s="394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4"/>
      <c r="V43" s="405"/>
      <c r="W43" s="406"/>
      <c r="X43" s="45"/>
    </row>
    <row r="44" spans="1:25" s="46" customFormat="1" x14ac:dyDescent="0.25">
      <c r="A44" s="397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8"/>
      <c r="X44" s="45"/>
    </row>
    <row r="45" spans="1:25" s="46" customFormat="1" x14ac:dyDescent="0.25">
      <c r="A45" s="397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8"/>
      <c r="X45" s="45"/>
    </row>
    <row r="46" spans="1:25" s="46" customFormat="1" x14ac:dyDescent="0.25">
      <c r="A46" s="397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8"/>
      <c r="X46" s="45"/>
    </row>
    <row r="47" spans="1:25" s="46" customFormat="1" x14ac:dyDescent="0.25">
      <c r="A47" s="397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8"/>
      <c r="X47" s="45"/>
    </row>
    <row r="48" spans="1:25" s="46" customFormat="1" x14ac:dyDescent="0.25">
      <c r="A48" s="397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8"/>
      <c r="X48" s="45"/>
    </row>
    <row r="49" spans="1:27" s="46" customFormat="1" x14ac:dyDescent="0.25">
      <c r="A49" s="397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8"/>
      <c r="X49" s="45"/>
    </row>
    <row r="50" spans="1:27" s="46" customFormat="1" x14ac:dyDescent="0.25">
      <c r="A50" s="397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8"/>
      <c r="X50" s="45"/>
    </row>
    <row r="51" spans="1:27" s="46" customFormat="1" x14ac:dyDescent="0.25">
      <c r="A51" s="397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8"/>
      <c r="X51" s="45"/>
    </row>
    <row r="52" spans="1:27" s="46" customFormat="1" x14ac:dyDescent="0.25">
      <c r="A52" s="397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8"/>
      <c r="X52" s="45"/>
    </row>
    <row r="53" spans="1:27" s="46" customFormat="1" x14ac:dyDescent="0.25">
      <c r="A53" s="397"/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8"/>
      <c r="X53" s="45"/>
    </row>
    <row r="54" spans="1:27" s="46" customFormat="1" x14ac:dyDescent="0.25">
      <c r="A54" s="397"/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8"/>
      <c r="X54" s="45"/>
    </row>
    <row r="55" spans="1:27" s="46" customFormat="1" x14ac:dyDescent="0.25">
      <c r="A55" s="397"/>
      <c r="B55" s="396"/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8"/>
      <c r="X55" s="45"/>
    </row>
    <row r="56" spans="1:27" s="46" customFormat="1" x14ac:dyDescent="0.25">
      <c r="A56" s="397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8"/>
      <c r="X56" s="45"/>
    </row>
    <row r="57" spans="1:27" s="46" customFormat="1" x14ac:dyDescent="0.25">
      <c r="A57" s="397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8"/>
      <c r="X57" s="45"/>
      <c r="Z57" s="411"/>
    </row>
    <row r="58" spans="1:27" s="46" customFormat="1" x14ac:dyDescent="0.25">
      <c r="A58" s="397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8"/>
      <c r="X58" s="45"/>
    </row>
    <row r="59" spans="1:27" s="46" customFormat="1" x14ac:dyDescent="0.25">
      <c r="A59" s="397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8"/>
      <c r="X59" s="45"/>
      <c r="AA59" s="410"/>
    </row>
    <row r="60" spans="1:27" s="46" customFormat="1" x14ac:dyDescent="0.25">
      <c r="A60" s="397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8"/>
      <c r="X60" s="45"/>
    </row>
    <row r="61" spans="1:27" s="46" customFormat="1" x14ac:dyDescent="0.25">
      <c r="A61" s="397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8"/>
      <c r="X61" s="45"/>
    </row>
    <row r="62" spans="1:27" s="46" customFormat="1" x14ac:dyDescent="0.25">
      <c r="A62" s="397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8"/>
      <c r="X62" s="45"/>
    </row>
    <row r="63" spans="1:27" s="46" customFormat="1" x14ac:dyDescent="0.25">
      <c r="A63" s="397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8"/>
      <c r="X63" s="45"/>
    </row>
    <row r="64" spans="1:27" s="46" customFormat="1" x14ac:dyDescent="0.25">
      <c r="A64" s="393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5"/>
      <c r="X64" s="45"/>
    </row>
    <row r="65" spans="1:24" s="46" customFormat="1" x14ac:dyDescent="0.25">
      <c r="A65" s="499" t="s">
        <v>56</v>
      </c>
      <c r="B65" s="557"/>
      <c r="C65" s="557"/>
      <c r="D65" s="557"/>
      <c r="E65" s="557"/>
      <c r="F65" s="557"/>
      <c r="G65" s="558"/>
      <c r="H65" s="491" t="s">
        <v>245</v>
      </c>
      <c r="I65" s="491"/>
      <c r="J65" s="491"/>
      <c r="K65" s="491"/>
      <c r="L65" s="491"/>
      <c r="M65" s="491"/>
      <c r="N65" s="491"/>
      <c r="O65" s="491"/>
      <c r="P65" s="491" t="s">
        <v>58</v>
      </c>
      <c r="Q65" s="491"/>
      <c r="R65" s="491"/>
      <c r="S65" s="491"/>
      <c r="T65" s="491"/>
      <c r="U65" s="491"/>
      <c r="V65" s="491"/>
      <c r="W65" s="491"/>
      <c r="X65" s="45"/>
    </row>
    <row r="66" spans="1:24" x14ac:dyDescent="0.25">
      <c r="A66" s="559">
        <f>N5</f>
        <v>46010</v>
      </c>
      <c r="B66" s="475"/>
      <c r="C66" s="475"/>
      <c r="D66" s="475"/>
      <c r="E66" s="475"/>
      <c r="F66" s="475"/>
      <c r="G66" s="475"/>
      <c r="H66" s="503" t="s">
        <v>246</v>
      </c>
      <c r="I66" s="503"/>
      <c r="J66" s="503"/>
      <c r="K66" s="503"/>
      <c r="L66" s="503"/>
      <c r="M66" s="503"/>
      <c r="N66" s="503"/>
      <c r="O66" s="503"/>
      <c r="P66" s="559">
        <f>EDATE(MAX(A83:B102),6)</f>
        <v>46200</v>
      </c>
      <c r="Q66" s="475"/>
      <c r="R66" s="475"/>
      <c r="S66" s="475"/>
      <c r="T66" s="475"/>
      <c r="U66" s="475"/>
      <c r="V66" s="475"/>
      <c r="W66" s="475"/>
    </row>
    <row r="67" spans="1:24" x14ac:dyDescent="0.25">
      <c r="A67" s="475"/>
      <c r="B67" s="475"/>
      <c r="C67" s="475"/>
      <c r="D67" s="475"/>
      <c r="E67" s="475"/>
      <c r="F67" s="475"/>
      <c r="G67" s="475"/>
      <c r="H67" s="503"/>
      <c r="I67" s="503"/>
      <c r="J67" s="503"/>
      <c r="K67" s="503"/>
      <c r="L67" s="503"/>
      <c r="M67" s="503"/>
      <c r="N67" s="503"/>
      <c r="O67" s="503"/>
      <c r="P67" s="475"/>
      <c r="Q67" s="475"/>
      <c r="R67" s="475"/>
      <c r="S67" s="475"/>
      <c r="T67" s="475"/>
      <c r="U67" s="475"/>
      <c r="V67" s="475"/>
      <c r="W67" s="475"/>
    </row>
    <row r="68" spans="1:24" x14ac:dyDescent="0.25">
      <c r="A68" s="475"/>
      <c r="B68" s="475"/>
      <c r="C68" s="475"/>
      <c r="D68" s="475"/>
      <c r="E68" s="475"/>
      <c r="F68" s="475"/>
      <c r="G68" s="475"/>
      <c r="H68" s="503"/>
      <c r="I68" s="503"/>
      <c r="J68" s="503"/>
      <c r="K68" s="503"/>
      <c r="L68" s="503"/>
      <c r="M68" s="503"/>
      <c r="N68" s="503"/>
      <c r="O68" s="503"/>
      <c r="P68" s="475"/>
      <c r="Q68" s="475"/>
      <c r="R68" s="475"/>
      <c r="S68" s="475"/>
      <c r="T68" s="475"/>
      <c r="U68" s="475"/>
      <c r="V68" s="475"/>
      <c r="W68" s="475"/>
    </row>
    <row r="69" spans="1:24" x14ac:dyDescent="0.25">
      <c r="A69" s="475"/>
      <c r="B69" s="475"/>
      <c r="C69" s="475"/>
      <c r="D69" s="475"/>
      <c r="E69" s="475"/>
      <c r="F69" s="475"/>
      <c r="G69" s="475"/>
      <c r="H69" s="503"/>
      <c r="I69" s="503"/>
      <c r="J69" s="503"/>
      <c r="K69" s="503"/>
      <c r="L69" s="503"/>
      <c r="M69" s="503"/>
      <c r="N69" s="503"/>
      <c r="O69" s="503"/>
      <c r="P69" s="475"/>
      <c r="Q69" s="475"/>
      <c r="R69" s="475"/>
      <c r="S69" s="475"/>
      <c r="T69" s="475"/>
      <c r="U69" s="475"/>
      <c r="V69" s="475"/>
      <c r="W69" s="475"/>
    </row>
    <row r="70" spans="1:24" ht="13.8" thickBot="1" x14ac:dyDescent="0.3">
      <c r="A70" s="15"/>
      <c r="B70" s="5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4" x14ac:dyDescent="0.25">
      <c r="A71" s="504" t="s">
        <v>203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1"/>
    </row>
    <row r="72" spans="1:24" x14ac:dyDescent="0.25">
      <c r="A72" s="507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62"/>
    </row>
    <row r="73" spans="1:24" x14ac:dyDescent="0.25">
      <c r="A73" s="507"/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62"/>
    </row>
    <row r="74" spans="1:24" ht="13.8" thickBot="1" x14ac:dyDescent="0.3">
      <c r="A74" s="563"/>
      <c r="B74" s="482"/>
      <c r="C74" s="482"/>
      <c r="D74" s="482"/>
      <c r="E74" s="482"/>
      <c r="F74" s="482"/>
      <c r="G74" s="482"/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482"/>
      <c r="U74" s="482"/>
      <c r="V74" s="482"/>
      <c r="W74" s="564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400"/>
      <c r="R80" s="566" t="s">
        <v>17</v>
      </c>
      <c r="S80" s="568" t="s">
        <v>41</v>
      </c>
      <c r="T80" s="529" t="s">
        <v>71</v>
      </c>
      <c r="U80" s="566" t="s">
        <v>7</v>
      </c>
      <c r="V80" s="566" t="s">
        <v>8</v>
      </c>
      <c r="W80" s="566" t="s">
        <v>42</v>
      </c>
    </row>
    <row r="81" spans="1:25" ht="13.8" thickBot="1" x14ac:dyDescent="0.3">
      <c r="A81" s="522" t="s">
        <v>61</v>
      </c>
      <c r="B81" s="523"/>
      <c r="C81" s="138">
        <v>6.3E-2</v>
      </c>
      <c r="D81" s="139">
        <v>0.08</v>
      </c>
      <c r="E81" s="139">
        <v>0.2</v>
      </c>
      <c r="F81" s="139">
        <v>0.5</v>
      </c>
      <c r="G81" s="139">
        <v>1</v>
      </c>
      <c r="H81" s="139">
        <v>2</v>
      </c>
      <c r="I81" s="139">
        <v>4</v>
      </c>
      <c r="J81" s="139">
        <v>8</v>
      </c>
      <c r="K81" s="139">
        <v>16</v>
      </c>
      <c r="L81" s="139">
        <v>20</v>
      </c>
      <c r="M81" s="139">
        <v>31.5</v>
      </c>
      <c r="N81" s="139">
        <v>45</v>
      </c>
      <c r="O81" s="140">
        <v>63</v>
      </c>
      <c r="P81" s="163">
        <v>80</v>
      </c>
      <c r="Q81" s="164">
        <v>100</v>
      </c>
      <c r="R81" s="567"/>
      <c r="S81" s="569"/>
      <c r="T81" s="530"/>
      <c r="U81" s="567"/>
      <c r="V81" s="567"/>
      <c r="W81" s="567"/>
    </row>
    <row r="82" spans="1:25" x14ac:dyDescent="0.25">
      <c r="A82" s="524" t="s">
        <v>62</v>
      </c>
      <c r="B82" s="525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399"/>
    </row>
    <row r="83" spans="1:25" x14ac:dyDescent="0.25">
      <c r="A83" s="518">
        <v>45986</v>
      </c>
      <c r="B83" s="526"/>
      <c r="C83" s="408">
        <v>3.5</v>
      </c>
      <c r="D83" s="408">
        <v>3.9</v>
      </c>
      <c r="E83" s="408">
        <v>4.9000000000000004</v>
      </c>
      <c r="F83" s="408">
        <v>8.6</v>
      </c>
      <c r="G83" s="408">
        <v>11.3</v>
      </c>
      <c r="H83" s="408">
        <v>16.2</v>
      </c>
      <c r="I83" s="408">
        <v>26.4</v>
      </c>
      <c r="J83" s="408">
        <v>45.3</v>
      </c>
      <c r="K83" s="408">
        <v>64.7</v>
      </c>
      <c r="L83" s="408">
        <v>78.599999999999994</v>
      </c>
      <c r="M83" s="408">
        <v>97.5</v>
      </c>
      <c r="N83" s="408">
        <v>100</v>
      </c>
      <c r="O83" s="414"/>
      <c r="P83" s="414"/>
      <c r="Q83" s="408"/>
      <c r="R83" s="417">
        <v>1.25</v>
      </c>
      <c r="S83" s="417">
        <v>0.2</v>
      </c>
      <c r="T83" s="356"/>
      <c r="U83" s="356"/>
      <c r="V83" s="356"/>
      <c r="W83" s="416">
        <v>4.4000000000000004</v>
      </c>
    </row>
    <row r="84" spans="1:25" x14ac:dyDescent="0.25">
      <c r="A84" s="518">
        <v>45986</v>
      </c>
      <c r="B84" s="526"/>
      <c r="C84" s="408">
        <v>2.8</v>
      </c>
      <c r="D84" s="408">
        <v>3.2</v>
      </c>
      <c r="E84" s="408">
        <v>4</v>
      </c>
      <c r="F84" s="408">
        <v>7.6</v>
      </c>
      <c r="G84" s="408">
        <v>9.8000000000000007</v>
      </c>
      <c r="H84" s="408">
        <v>14.5</v>
      </c>
      <c r="I84" s="408">
        <v>23.8</v>
      </c>
      <c r="J84" s="408">
        <v>40.299999999999997</v>
      </c>
      <c r="K84" s="408">
        <v>55.8</v>
      </c>
      <c r="L84" s="408">
        <v>74.5</v>
      </c>
      <c r="M84" s="408">
        <v>96.3</v>
      </c>
      <c r="N84" s="408">
        <v>100</v>
      </c>
      <c r="O84" s="414"/>
      <c r="P84" s="414"/>
      <c r="Q84" s="408"/>
      <c r="R84" s="417">
        <v>1.1499999999999999</v>
      </c>
      <c r="S84" s="417">
        <v>0.17</v>
      </c>
      <c r="T84" s="356"/>
      <c r="U84" s="356"/>
      <c r="V84" s="356"/>
      <c r="W84" s="416">
        <v>3.4</v>
      </c>
      <c r="X84" s="1"/>
      <c r="Y84" s="176"/>
    </row>
    <row r="85" spans="1:25" x14ac:dyDescent="0.25">
      <c r="A85" s="518">
        <v>45986</v>
      </c>
      <c r="B85" s="526"/>
      <c r="C85" s="408">
        <v>2.7</v>
      </c>
      <c r="D85" s="408">
        <v>2.8</v>
      </c>
      <c r="E85" s="408">
        <v>3.7</v>
      </c>
      <c r="F85" s="408">
        <v>6.6</v>
      </c>
      <c r="G85" s="408">
        <v>8.9</v>
      </c>
      <c r="H85" s="408">
        <v>12.8</v>
      </c>
      <c r="I85" s="408">
        <v>20.8</v>
      </c>
      <c r="J85" s="408">
        <v>35.200000000000003</v>
      </c>
      <c r="K85" s="408">
        <v>55</v>
      </c>
      <c r="L85" s="408">
        <v>72.2</v>
      </c>
      <c r="M85" s="408">
        <v>97.8</v>
      </c>
      <c r="N85" s="408">
        <v>100</v>
      </c>
      <c r="O85" s="414"/>
      <c r="P85" s="414"/>
      <c r="Q85" s="408"/>
      <c r="R85" s="417">
        <v>1.25</v>
      </c>
      <c r="S85" s="417">
        <v>0.16</v>
      </c>
      <c r="T85" s="356"/>
      <c r="U85" s="356">
        <v>22</v>
      </c>
      <c r="V85" s="356">
        <v>13</v>
      </c>
      <c r="W85" s="416">
        <v>3.5</v>
      </c>
      <c r="X85" s="1"/>
      <c r="Y85" s="176"/>
    </row>
    <row r="86" spans="1:25" x14ac:dyDescent="0.25">
      <c r="A86" s="518">
        <v>46018</v>
      </c>
      <c r="B86" s="526"/>
      <c r="C86" s="407">
        <v>2.9</v>
      </c>
      <c r="D86" s="407">
        <v>3.2</v>
      </c>
      <c r="E86" s="407">
        <v>4.4000000000000004</v>
      </c>
      <c r="F86" s="407">
        <v>8</v>
      </c>
      <c r="G86" s="407">
        <v>10.5</v>
      </c>
      <c r="H86" s="407">
        <v>15</v>
      </c>
      <c r="I86" s="407">
        <v>22.9</v>
      </c>
      <c r="J86" s="407">
        <v>37.1</v>
      </c>
      <c r="K86" s="407">
        <v>59</v>
      </c>
      <c r="L86" s="407">
        <v>73.8</v>
      </c>
      <c r="M86" s="407">
        <v>97.6</v>
      </c>
      <c r="N86" s="407">
        <v>100</v>
      </c>
      <c r="O86" s="414"/>
      <c r="P86" s="414"/>
      <c r="Q86" s="367"/>
      <c r="R86" s="417">
        <v>1.36</v>
      </c>
      <c r="S86" s="417">
        <v>0.2</v>
      </c>
      <c r="T86" s="356"/>
      <c r="U86" s="356"/>
      <c r="V86" s="356"/>
      <c r="W86" s="416">
        <v>4.9000000000000004</v>
      </c>
      <c r="X86" s="1"/>
      <c r="Y86" s="176"/>
    </row>
    <row r="87" spans="1:25" x14ac:dyDescent="0.25">
      <c r="A87" s="518">
        <v>46018</v>
      </c>
      <c r="B87" s="526"/>
      <c r="C87" s="407">
        <v>2.9</v>
      </c>
      <c r="D87" s="407">
        <v>3.1</v>
      </c>
      <c r="E87" s="407">
        <v>4.4000000000000004</v>
      </c>
      <c r="F87" s="407">
        <v>7.7</v>
      </c>
      <c r="G87" s="407">
        <v>10.5</v>
      </c>
      <c r="H87" s="407">
        <v>18.2</v>
      </c>
      <c r="I87" s="407">
        <v>22.2</v>
      </c>
      <c r="J87" s="407">
        <v>34.5</v>
      </c>
      <c r="K87" s="407">
        <v>58.2</v>
      </c>
      <c r="L87" s="407">
        <v>69.2</v>
      </c>
      <c r="M87" s="407">
        <v>96.8</v>
      </c>
      <c r="N87" s="407">
        <v>100</v>
      </c>
      <c r="O87" s="414"/>
      <c r="P87" s="414"/>
      <c r="Q87" s="367"/>
      <c r="R87" s="417">
        <v>1.28</v>
      </c>
      <c r="S87" s="417">
        <v>0.23</v>
      </c>
      <c r="T87" s="356"/>
      <c r="U87" s="356"/>
      <c r="V87" s="356"/>
      <c r="W87" s="416">
        <v>5</v>
      </c>
      <c r="X87" s="1"/>
      <c r="Y87" s="176"/>
    </row>
    <row r="88" spans="1:25" x14ac:dyDescent="0.25">
      <c r="A88" s="518">
        <v>46018</v>
      </c>
      <c r="B88" s="526"/>
      <c r="C88" s="407">
        <v>3.2</v>
      </c>
      <c r="D88" s="407">
        <v>3.5</v>
      </c>
      <c r="E88" s="407">
        <v>4.7</v>
      </c>
      <c r="F88" s="407">
        <v>8.1</v>
      </c>
      <c r="G88" s="407">
        <v>10.8</v>
      </c>
      <c r="H88" s="407">
        <v>15.1</v>
      </c>
      <c r="I88" s="407">
        <v>23.4</v>
      </c>
      <c r="J88" s="407">
        <v>38.799999999999997</v>
      </c>
      <c r="K88" s="407">
        <v>68.400000000000006</v>
      </c>
      <c r="L88" s="407">
        <v>76.8</v>
      </c>
      <c r="M88" s="407">
        <v>97.9</v>
      </c>
      <c r="N88" s="407">
        <v>100</v>
      </c>
      <c r="O88" s="414"/>
      <c r="P88" s="414"/>
      <c r="Q88" s="367"/>
      <c r="R88" s="417">
        <v>1.27</v>
      </c>
      <c r="S88" s="417">
        <v>0.19</v>
      </c>
      <c r="T88" s="356"/>
      <c r="U88" s="356"/>
      <c r="V88" s="356"/>
      <c r="W88" s="416">
        <v>4.0999999999999996</v>
      </c>
      <c r="X88" s="1"/>
      <c r="Y88" s="176"/>
    </row>
    <row r="89" spans="1:25" x14ac:dyDescent="0.25">
      <c r="A89" s="518">
        <v>45993</v>
      </c>
      <c r="B89" s="526"/>
      <c r="C89" s="407">
        <v>3.1</v>
      </c>
      <c r="D89" s="407">
        <v>3.3</v>
      </c>
      <c r="E89" s="407">
        <v>4.5999999999999996</v>
      </c>
      <c r="F89" s="407">
        <v>9.1999999999999993</v>
      </c>
      <c r="G89" s="407">
        <v>11.6</v>
      </c>
      <c r="H89" s="407">
        <v>15.6</v>
      </c>
      <c r="I89" s="407">
        <v>24.1</v>
      </c>
      <c r="J89" s="407">
        <v>41.6</v>
      </c>
      <c r="K89" s="407">
        <v>66.7</v>
      </c>
      <c r="L89" s="407">
        <v>77.2</v>
      </c>
      <c r="M89" s="407">
        <v>97</v>
      </c>
      <c r="N89" s="407">
        <v>100</v>
      </c>
      <c r="O89" s="414"/>
      <c r="P89" s="414"/>
      <c r="Q89" s="367"/>
      <c r="R89" s="417">
        <v>1.1200000000000001</v>
      </c>
      <c r="S89" s="417">
        <v>0.17</v>
      </c>
      <c r="T89" s="356"/>
      <c r="U89" s="356"/>
      <c r="V89" s="356"/>
      <c r="W89" s="416">
        <v>4.7</v>
      </c>
      <c r="X89" s="1"/>
      <c r="Y89" s="176"/>
    </row>
    <row r="90" spans="1:25" x14ac:dyDescent="0.25">
      <c r="A90" s="518">
        <v>45993</v>
      </c>
      <c r="B90" s="526"/>
      <c r="C90" s="407">
        <v>2.1</v>
      </c>
      <c r="D90" s="407">
        <v>2.2999999999999998</v>
      </c>
      <c r="E90" s="407">
        <v>3.3</v>
      </c>
      <c r="F90" s="407">
        <v>6.3</v>
      </c>
      <c r="G90" s="407">
        <v>8.3000000000000007</v>
      </c>
      <c r="H90" s="407">
        <v>11</v>
      </c>
      <c r="I90" s="407">
        <v>16.5</v>
      </c>
      <c r="J90" s="407">
        <v>27.3</v>
      </c>
      <c r="K90" s="407">
        <v>55.3</v>
      </c>
      <c r="L90" s="407">
        <v>67.5</v>
      </c>
      <c r="M90" s="407">
        <v>96.1</v>
      </c>
      <c r="N90" s="407">
        <v>100</v>
      </c>
      <c r="O90" s="414"/>
      <c r="P90" s="414"/>
      <c r="Q90" s="367"/>
      <c r="R90" s="417">
        <v>1.02</v>
      </c>
      <c r="S90" s="417">
        <v>0.11</v>
      </c>
      <c r="T90" s="356"/>
      <c r="U90" s="356"/>
      <c r="V90" s="356"/>
      <c r="W90" s="416">
        <v>4.3</v>
      </c>
      <c r="X90" s="1"/>
      <c r="Y90" s="176"/>
    </row>
    <row r="91" spans="1:25" x14ac:dyDescent="0.25">
      <c r="A91" s="518">
        <v>45993</v>
      </c>
      <c r="B91" s="526"/>
      <c r="C91" s="407">
        <v>2.7</v>
      </c>
      <c r="D91" s="407">
        <v>2.9</v>
      </c>
      <c r="E91" s="407">
        <v>3.9</v>
      </c>
      <c r="F91" s="407">
        <v>7.2</v>
      </c>
      <c r="G91" s="407">
        <v>9.5</v>
      </c>
      <c r="H91" s="407">
        <v>13.4</v>
      </c>
      <c r="I91" s="407">
        <v>20.7</v>
      </c>
      <c r="J91" s="407">
        <v>34.299999999999997</v>
      </c>
      <c r="K91" s="407">
        <v>55.6</v>
      </c>
      <c r="L91" s="407">
        <v>67.3</v>
      </c>
      <c r="M91" s="407">
        <v>96.2</v>
      </c>
      <c r="N91" s="407">
        <v>100</v>
      </c>
      <c r="O91" s="414"/>
      <c r="P91" s="414"/>
      <c r="Q91" s="367"/>
      <c r="R91" s="417">
        <v>1.08</v>
      </c>
      <c r="S91" s="417">
        <v>0.14000000000000001</v>
      </c>
      <c r="T91" s="427">
        <v>4.8000000000000001E-2</v>
      </c>
      <c r="U91" s="356"/>
      <c r="V91" s="356"/>
      <c r="W91" s="416">
        <v>4.2</v>
      </c>
      <c r="X91" s="1"/>
      <c r="Y91" s="176"/>
    </row>
    <row r="92" spans="1:25" x14ac:dyDescent="0.25">
      <c r="A92" s="518">
        <v>46001</v>
      </c>
      <c r="B92" s="526"/>
      <c r="C92" s="408">
        <v>3.8</v>
      </c>
      <c r="D92" s="408">
        <v>4.0999999999999996</v>
      </c>
      <c r="E92" s="408">
        <v>5.6</v>
      </c>
      <c r="F92" s="408">
        <v>9.8000000000000007</v>
      </c>
      <c r="G92" s="408">
        <v>13.4</v>
      </c>
      <c r="H92" s="408">
        <v>18.600000000000001</v>
      </c>
      <c r="I92" s="408">
        <v>28.4</v>
      </c>
      <c r="J92" s="408">
        <v>44.2</v>
      </c>
      <c r="K92" s="408">
        <v>69</v>
      </c>
      <c r="L92" s="408">
        <v>82.1</v>
      </c>
      <c r="M92" s="408">
        <v>98.6</v>
      </c>
      <c r="N92" s="408">
        <v>100</v>
      </c>
      <c r="O92" s="414"/>
      <c r="P92" s="414"/>
      <c r="Q92" s="367"/>
      <c r="R92" s="417">
        <v>0.75</v>
      </c>
      <c r="S92" s="417">
        <v>0.04</v>
      </c>
      <c r="T92" s="356"/>
      <c r="U92" s="356"/>
      <c r="V92" s="356"/>
      <c r="W92" s="416">
        <v>5.0999999999999996</v>
      </c>
      <c r="X92" s="1"/>
      <c r="Y92" s="176"/>
    </row>
    <row r="93" spans="1:25" x14ac:dyDescent="0.25">
      <c r="A93" s="518"/>
      <c r="B93" s="526"/>
      <c r="C93" s="408"/>
      <c r="D93" s="408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07"/>
      <c r="P93" s="407"/>
      <c r="Q93" s="407"/>
      <c r="R93" s="417"/>
      <c r="S93" s="417"/>
      <c r="T93" s="356"/>
      <c r="U93" s="356"/>
      <c r="V93" s="356"/>
      <c r="W93" s="416"/>
      <c r="X93" s="1"/>
      <c r="Y93" s="176"/>
    </row>
    <row r="94" spans="1:25" x14ac:dyDescent="0.25">
      <c r="A94" s="518"/>
      <c r="B94" s="526"/>
      <c r="C94" s="408"/>
      <c r="D94" s="408"/>
      <c r="E94" s="408"/>
      <c r="F94" s="408"/>
      <c r="G94" s="408"/>
      <c r="H94" s="408"/>
      <c r="I94" s="408"/>
      <c r="J94" s="408"/>
      <c r="K94" s="408"/>
      <c r="L94" s="408"/>
      <c r="M94" s="408"/>
      <c r="N94" s="408"/>
      <c r="O94" s="407"/>
      <c r="P94" s="407"/>
      <c r="Q94" s="407"/>
      <c r="R94" s="417"/>
      <c r="S94" s="417"/>
      <c r="T94" s="356"/>
      <c r="U94" s="356"/>
      <c r="V94" s="356"/>
      <c r="W94" s="416"/>
      <c r="X94" s="1"/>
      <c r="Y94" s="176"/>
    </row>
    <row r="95" spans="1:25" x14ac:dyDescent="0.25">
      <c r="A95" s="518"/>
      <c r="B95" s="526"/>
      <c r="C95" s="407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7"/>
      <c r="O95" s="356"/>
      <c r="P95" s="356"/>
      <c r="Q95" s="367"/>
      <c r="R95" s="417"/>
      <c r="S95" s="417"/>
      <c r="T95" s="356"/>
      <c r="U95" s="356"/>
      <c r="V95" s="356"/>
      <c r="W95" s="416"/>
      <c r="X95" s="1"/>
      <c r="Y95" s="176"/>
    </row>
    <row r="96" spans="1:25" x14ac:dyDescent="0.25">
      <c r="A96" s="518"/>
      <c r="B96" s="526"/>
      <c r="C96" s="407"/>
      <c r="D96" s="407"/>
      <c r="E96" s="407"/>
      <c r="F96" s="407"/>
      <c r="G96" s="407"/>
      <c r="H96" s="407"/>
      <c r="I96" s="407"/>
      <c r="J96" s="407"/>
      <c r="K96" s="407"/>
      <c r="L96" s="407"/>
      <c r="M96" s="407"/>
      <c r="N96" s="408"/>
      <c r="O96" s="356"/>
      <c r="P96" s="356"/>
      <c r="Q96" s="356"/>
      <c r="R96" s="417"/>
      <c r="S96" s="417"/>
      <c r="T96" s="356"/>
      <c r="U96" s="356"/>
      <c r="V96" s="356"/>
      <c r="W96" s="416"/>
      <c r="X96" s="1"/>
      <c r="Y96" s="176"/>
    </row>
    <row r="97" spans="1:34" x14ac:dyDescent="0.25">
      <c r="A97" s="518"/>
      <c r="B97" s="526"/>
      <c r="C97" s="407"/>
      <c r="D97" s="407"/>
      <c r="E97" s="407"/>
      <c r="F97" s="407"/>
      <c r="G97" s="407"/>
      <c r="H97" s="407"/>
      <c r="I97" s="407"/>
      <c r="J97" s="407"/>
      <c r="K97" s="407"/>
      <c r="L97" s="407"/>
      <c r="M97" s="407"/>
      <c r="N97" s="408"/>
      <c r="O97" s="356"/>
      <c r="P97" s="356"/>
      <c r="Q97" s="367"/>
      <c r="R97" s="417"/>
      <c r="S97" s="417"/>
      <c r="T97" s="356"/>
      <c r="U97" s="356"/>
      <c r="V97" s="356"/>
      <c r="W97" s="416"/>
      <c r="X97" s="1"/>
      <c r="Y97" s="176"/>
    </row>
    <row r="98" spans="1:34" x14ac:dyDescent="0.25">
      <c r="A98" s="518"/>
      <c r="B98" s="526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6"/>
      <c r="P98" s="356"/>
      <c r="Q98" s="356"/>
      <c r="R98" s="417"/>
      <c r="S98" s="417"/>
      <c r="T98" s="356"/>
      <c r="U98" s="356"/>
      <c r="V98" s="356"/>
      <c r="W98" s="416"/>
      <c r="X98" s="1"/>
      <c r="Y98" s="176"/>
    </row>
    <row r="99" spans="1:34" x14ac:dyDescent="0.25">
      <c r="A99" s="518"/>
      <c r="B99" s="519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417"/>
      <c r="S99" s="417"/>
      <c r="T99" s="356"/>
      <c r="U99" s="356"/>
      <c r="V99" s="356"/>
      <c r="W99" s="416"/>
      <c r="X99" s="1"/>
      <c r="Y99" s="176"/>
    </row>
    <row r="100" spans="1:34" x14ac:dyDescent="0.25">
      <c r="A100" s="518"/>
      <c r="B100" s="519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417"/>
      <c r="S100" s="417"/>
      <c r="T100" s="356"/>
      <c r="U100" s="356"/>
      <c r="V100" s="356"/>
      <c r="W100" s="416"/>
      <c r="X100" s="1"/>
      <c r="Y100" s="176"/>
    </row>
    <row r="101" spans="1:34" x14ac:dyDescent="0.25">
      <c r="A101" s="518"/>
      <c r="B101" s="519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417"/>
      <c r="S101" s="417"/>
      <c r="T101" s="356"/>
      <c r="U101" s="356"/>
      <c r="V101" s="356"/>
      <c r="W101" s="416"/>
      <c r="X101" s="1"/>
    </row>
    <row r="102" spans="1:34" x14ac:dyDescent="0.25">
      <c r="A102" s="518"/>
      <c r="B102" s="519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417"/>
      <c r="S102" s="417"/>
      <c r="T102" s="356"/>
      <c r="U102" s="356"/>
      <c r="V102" s="356"/>
      <c r="W102" s="416"/>
      <c r="X102" s="1"/>
    </row>
    <row r="103" spans="1:34" x14ac:dyDescent="0.25">
      <c r="A103" s="533" t="s">
        <v>63</v>
      </c>
      <c r="B103" s="532"/>
      <c r="C103" s="143">
        <f>AVERAGE(C83:C100)</f>
        <v>2.97</v>
      </c>
      <c r="D103" s="143">
        <f t="shared" ref="D103:W103" si="7">AVERAGE(D83:D100)</f>
        <v>3.2299999999999995</v>
      </c>
      <c r="E103" s="143">
        <f t="shared" si="7"/>
        <v>4.3499999999999996</v>
      </c>
      <c r="F103" s="143">
        <f t="shared" si="7"/>
        <v>7.9099999999999993</v>
      </c>
      <c r="G103" s="143">
        <f t="shared" si="7"/>
        <v>10.459999999999999</v>
      </c>
      <c r="H103" s="143">
        <f t="shared" si="7"/>
        <v>15.039999999999997</v>
      </c>
      <c r="I103" s="143">
        <f t="shared" si="7"/>
        <v>22.919999999999998</v>
      </c>
      <c r="J103" s="143">
        <f t="shared" si="7"/>
        <v>37.86</v>
      </c>
      <c r="K103" s="143">
        <f t="shared" si="7"/>
        <v>60.77</v>
      </c>
      <c r="L103" s="143">
        <f t="shared" si="7"/>
        <v>73.92</v>
      </c>
      <c r="M103" s="143">
        <f t="shared" si="7"/>
        <v>97.180000000000021</v>
      </c>
      <c r="N103" s="143">
        <f t="shared" si="7"/>
        <v>100</v>
      </c>
      <c r="O103" s="143" t="e">
        <f t="shared" si="7"/>
        <v>#DIV/0!</v>
      </c>
      <c r="P103" s="143" t="e">
        <f t="shared" si="7"/>
        <v>#DIV/0!</v>
      </c>
      <c r="Q103" s="143" t="e">
        <f t="shared" si="7"/>
        <v>#DIV/0!</v>
      </c>
      <c r="R103" s="185">
        <f t="shared" si="7"/>
        <v>1.153</v>
      </c>
      <c r="S103" s="185">
        <f>AVERAGE(S83:S100)</f>
        <v>0.16099999999999998</v>
      </c>
      <c r="T103" s="345">
        <f>AVERAGE(T83:T102)</f>
        <v>4.8000000000000001E-2</v>
      </c>
      <c r="U103" s="197">
        <f t="shared" si="7"/>
        <v>22</v>
      </c>
      <c r="V103" s="197">
        <f t="shared" si="7"/>
        <v>13</v>
      </c>
      <c r="W103" s="144">
        <f t="shared" si="7"/>
        <v>4.3600000000000012</v>
      </c>
    </row>
    <row r="104" spans="1:34" x14ac:dyDescent="0.25">
      <c r="A104" s="533" t="s">
        <v>53</v>
      </c>
      <c r="B104" s="532"/>
      <c r="C104" s="143">
        <f>STDEV(C83:C100)</f>
        <v>0.46916000587338058</v>
      </c>
      <c r="D104" s="143">
        <f t="shared" ref="D104:W104" si="8">STDEV(D83:D100)</f>
        <v>0.52291915670058009</v>
      </c>
      <c r="E104" s="143">
        <f t="shared" si="8"/>
        <v>0.65870242817898839</v>
      </c>
      <c r="F104" s="143">
        <f t="shared" si="8"/>
        <v>1.0908202825804569</v>
      </c>
      <c r="G104" s="143">
        <f t="shared" si="8"/>
        <v>1.4615060725156237</v>
      </c>
      <c r="H104" s="143">
        <f t="shared" si="8"/>
        <v>2.3248416911456498</v>
      </c>
      <c r="I104" s="143">
        <f t="shared" si="8"/>
        <v>3.2608110783804816</v>
      </c>
      <c r="J104" s="143">
        <f t="shared" si="8"/>
        <v>5.3697092824265136</v>
      </c>
      <c r="K104" s="143">
        <f>STDEV(K83:K100)</f>
        <v>5.7825503792780664</v>
      </c>
      <c r="L104" s="143">
        <f>STDEV(L83:L100)</f>
        <v>4.927203398818981</v>
      </c>
      <c r="M104" s="143">
        <f t="shared" si="8"/>
        <v>0.83506486773982602</v>
      </c>
      <c r="N104" s="143">
        <f t="shared" si="8"/>
        <v>0</v>
      </c>
      <c r="O104" s="143" t="e">
        <f t="shared" si="8"/>
        <v>#DIV/0!</v>
      </c>
      <c r="P104" s="143" t="e">
        <f t="shared" si="8"/>
        <v>#DIV/0!</v>
      </c>
      <c r="Q104" s="143" t="e">
        <f t="shared" si="8"/>
        <v>#DIV/0!</v>
      </c>
      <c r="R104" s="185">
        <f t="shared" si="8"/>
        <v>0.1757555120046026</v>
      </c>
      <c r="S104" s="185">
        <f t="shared" si="8"/>
        <v>5.4252496102330086E-2</v>
      </c>
      <c r="T104" s="345"/>
      <c r="U104" s="143"/>
      <c r="V104" s="143"/>
      <c r="W104" s="144">
        <f t="shared" si="8"/>
        <v>0.58916136254094886</v>
      </c>
    </row>
    <row r="105" spans="1:34" x14ac:dyDescent="0.25">
      <c r="A105" s="533" t="s">
        <v>64</v>
      </c>
      <c r="B105" s="532"/>
      <c r="C105" s="141">
        <f>MAX(C83:C100)</f>
        <v>3.8</v>
      </c>
      <c r="D105" s="141">
        <f t="shared" ref="D105:W105" si="9">MAX(D83:D100)</f>
        <v>4.0999999999999996</v>
      </c>
      <c r="E105" s="141">
        <f t="shared" si="9"/>
        <v>5.6</v>
      </c>
      <c r="F105" s="141">
        <f t="shared" si="9"/>
        <v>9.8000000000000007</v>
      </c>
      <c r="G105" s="141">
        <f t="shared" si="9"/>
        <v>13.4</v>
      </c>
      <c r="H105" s="141">
        <f t="shared" si="9"/>
        <v>18.600000000000001</v>
      </c>
      <c r="I105" s="141">
        <f t="shared" si="9"/>
        <v>28.4</v>
      </c>
      <c r="J105" s="141">
        <f t="shared" si="9"/>
        <v>45.3</v>
      </c>
      <c r="K105" s="141">
        <f t="shared" si="9"/>
        <v>69</v>
      </c>
      <c r="L105" s="141">
        <f t="shared" si="9"/>
        <v>82.1</v>
      </c>
      <c r="M105" s="141">
        <f t="shared" si="9"/>
        <v>98.6</v>
      </c>
      <c r="N105" s="141">
        <f t="shared" si="9"/>
        <v>100</v>
      </c>
      <c r="O105" s="141">
        <f t="shared" si="9"/>
        <v>0</v>
      </c>
      <c r="P105" s="141">
        <f t="shared" si="9"/>
        <v>0</v>
      </c>
      <c r="Q105" s="141">
        <f t="shared" si="9"/>
        <v>0</v>
      </c>
      <c r="R105" s="185">
        <f t="shared" si="9"/>
        <v>1.36</v>
      </c>
      <c r="S105" s="185">
        <f t="shared" si="9"/>
        <v>0.23</v>
      </c>
      <c r="T105" s="345">
        <f t="shared" si="9"/>
        <v>4.8000000000000001E-2</v>
      </c>
      <c r="U105" s="141">
        <f t="shared" si="9"/>
        <v>22</v>
      </c>
      <c r="V105" s="141">
        <f t="shared" si="9"/>
        <v>13</v>
      </c>
      <c r="W105" s="144">
        <f t="shared" si="9"/>
        <v>5.0999999999999996</v>
      </c>
    </row>
    <row r="106" spans="1:34" s="2" customFormat="1" x14ac:dyDescent="0.25">
      <c r="A106" s="533" t="s">
        <v>52</v>
      </c>
      <c r="B106" s="532"/>
      <c r="C106" s="141">
        <f>MIN(C83:C100)</f>
        <v>2.1</v>
      </c>
      <c r="D106" s="141">
        <f t="shared" ref="D106:W106" si="10">MIN(D83:D100)</f>
        <v>2.2999999999999998</v>
      </c>
      <c r="E106" s="141">
        <f t="shared" si="10"/>
        <v>3.3</v>
      </c>
      <c r="F106" s="141">
        <f t="shared" si="10"/>
        <v>6.3</v>
      </c>
      <c r="G106" s="141">
        <f t="shared" si="10"/>
        <v>8.3000000000000007</v>
      </c>
      <c r="H106" s="141">
        <f t="shared" si="10"/>
        <v>11</v>
      </c>
      <c r="I106" s="141">
        <f t="shared" si="10"/>
        <v>16.5</v>
      </c>
      <c r="J106" s="141">
        <f t="shared" si="10"/>
        <v>27.3</v>
      </c>
      <c r="K106" s="141">
        <f t="shared" si="10"/>
        <v>55</v>
      </c>
      <c r="L106" s="141">
        <f t="shared" si="10"/>
        <v>67.3</v>
      </c>
      <c r="M106" s="141">
        <f t="shared" si="10"/>
        <v>96.1</v>
      </c>
      <c r="N106" s="141">
        <f t="shared" si="10"/>
        <v>100</v>
      </c>
      <c r="O106" s="141">
        <f t="shared" si="10"/>
        <v>0</v>
      </c>
      <c r="P106" s="141">
        <f t="shared" si="10"/>
        <v>0</v>
      </c>
      <c r="Q106" s="141">
        <f t="shared" si="10"/>
        <v>0</v>
      </c>
      <c r="R106" s="185">
        <f t="shared" si="10"/>
        <v>0.75</v>
      </c>
      <c r="S106" s="185">
        <f t="shared" si="10"/>
        <v>0.04</v>
      </c>
      <c r="T106" s="345">
        <f t="shared" si="10"/>
        <v>4.8000000000000001E-2</v>
      </c>
      <c r="U106" s="141">
        <f t="shared" si="10"/>
        <v>22</v>
      </c>
      <c r="V106" s="141">
        <f t="shared" si="10"/>
        <v>13</v>
      </c>
      <c r="W106" s="144">
        <f t="shared" si="10"/>
        <v>3.4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3" t="s">
        <v>54</v>
      </c>
      <c r="B107" s="532"/>
      <c r="C107" s="141">
        <f>COUNT(C83:C100)</f>
        <v>10</v>
      </c>
      <c r="D107" s="141">
        <f t="shared" ref="D107:W107" si="11">COUNT(D83:D100)</f>
        <v>10</v>
      </c>
      <c r="E107" s="141">
        <f t="shared" si="11"/>
        <v>10</v>
      </c>
      <c r="F107" s="141">
        <f t="shared" si="11"/>
        <v>10</v>
      </c>
      <c r="G107" s="141">
        <f t="shared" si="11"/>
        <v>10</v>
      </c>
      <c r="H107" s="141">
        <f t="shared" si="11"/>
        <v>10</v>
      </c>
      <c r="I107" s="141">
        <f t="shared" si="11"/>
        <v>10</v>
      </c>
      <c r="J107" s="141">
        <f t="shared" si="11"/>
        <v>10</v>
      </c>
      <c r="K107" s="141">
        <f t="shared" si="11"/>
        <v>10</v>
      </c>
      <c r="L107" s="141">
        <f t="shared" si="11"/>
        <v>10</v>
      </c>
      <c r="M107" s="141">
        <f t="shared" si="11"/>
        <v>10</v>
      </c>
      <c r="N107" s="141">
        <f t="shared" si="11"/>
        <v>10</v>
      </c>
      <c r="O107" s="141">
        <f t="shared" si="11"/>
        <v>0</v>
      </c>
      <c r="P107" s="141">
        <f t="shared" si="11"/>
        <v>0</v>
      </c>
      <c r="Q107" s="141">
        <f t="shared" si="11"/>
        <v>0</v>
      </c>
      <c r="R107" s="141">
        <f t="shared" si="11"/>
        <v>10</v>
      </c>
      <c r="S107" s="141">
        <f t="shared" si="11"/>
        <v>10</v>
      </c>
      <c r="T107" s="141">
        <f t="shared" si="11"/>
        <v>1</v>
      </c>
      <c r="U107" s="141">
        <f t="shared" si="11"/>
        <v>1</v>
      </c>
      <c r="V107" s="141">
        <f t="shared" si="11"/>
        <v>1</v>
      </c>
      <c r="W107" s="142">
        <f t="shared" si="11"/>
        <v>10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8">
    <mergeCell ref="A103:B103"/>
    <mergeCell ref="A104:B104"/>
    <mergeCell ref="A105:B105"/>
    <mergeCell ref="A106:B106"/>
    <mergeCell ref="A107:B107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R80:R81"/>
    <mergeCell ref="S80:S81"/>
    <mergeCell ref="T80:T81"/>
    <mergeCell ref="V80:V81"/>
    <mergeCell ref="W80:W81"/>
    <mergeCell ref="U80:U81"/>
    <mergeCell ref="A85:B85"/>
    <mergeCell ref="A86:B86"/>
    <mergeCell ref="A87:B87"/>
    <mergeCell ref="A88:B88"/>
    <mergeCell ref="A66:G69"/>
    <mergeCell ref="A84:B84"/>
    <mergeCell ref="A80:B80"/>
    <mergeCell ref="A81:B81"/>
    <mergeCell ref="A82:B82"/>
    <mergeCell ref="A83:B83"/>
    <mergeCell ref="P66:W69"/>
    <mergeCell ref="A71:W74"/>
    <mergeCell ref="A76:W78"/>
    <mergeCell ref="P65:W65"/>
    <mergeCell ref="H65:O65"/>
    <mergeCell ref="A35:B35"/>
    <mergeCell ref="A36:B36"/>
    <mergeCell ref="A37:B37"/>
    <mergeCell ref="A38:B38"/>
    <mergeCell ref="H66:O69"/>
    <mergeCell ref="A39:B39"/>
    <mergeCell ref="A40:B40"/>
    <mergeCell ref="A41:B41"/>
    <mergeCell ref="A42:B42"/>
    <mergeCell ref="A65:G65"/>
    <mergeCell ref="A31:W31"/>
    <mergeCell ref="J32:K32"/>
    <mergeCell ref="M32:N32"/>
    <mergeCell ref="A33:B33"/>
    <mergeCell ref="R33:R34"/>
    <mergeCell ref="S33:S34"/>
    <mergeCell ref="T33:T34"/>
    <mergeCell ref="U33:U34"/>
    <mergeCell ref="V33:V34"/>
    <mergeCell ref="W33:W34"/>
    <mergeCell ref="A34:B34"/>
    <mergeCell ref="W23:W24"/>
    <mergeCell ref="A24:B24"/>
    <mergeCell ref="A25:B25"/>
    <mergeCell ref="A26:B26"/>
    <mergeCell ref="A27:B27"/>
    <mergeCell ref="U23:U24"/>
    <mergeCell ref="V23:V24"/>
    <mergeCell ref="A28:B28"/>
    <mergeCell ref="F20:Q20"/>
    <mergeCell ref="R23:R24"/>
    <mergeCell ref="S23:S24"/>
    <mergeCell ref="T23:T24"/>
    <mergeCell ref="M13:Q13"/>
    <mergeCell ref="R13:S13"/>
    <mergeCell ref="U13:V13"/>
    <mergeCell ref="A18:W18"/>
    <mergeCell ref="A19:D19"/>
    <mergeCell ref="F19:Q19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C906-9BD6-41AA-87BF-9721D41F9ED0}">
  <sheetPr>
    <pageSetUpPr fitToPage="1"/>
  </sheetPr>
  <dimension ref="A1:AG1689"/>
  <sheetViews>
    <sheetView topLeftCell="A29" zoomScaleNormal="100" workbookViewId="0">
      <selection activeCell="X13" sqref="X13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71</v>
      </c>
      <c r="H5" s="447"/>
      <c r="I5" s="448" t="s">
        <v>249</v>
      </c>
      <c r="J5" s="446"/>
      <c r="K5" s="446"/>
      <c r="L5" s="446"/>
      <c r="M5" s="447"/>
      <c r="N5" s="449">
        <v>45945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230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45748</v>
      </c>
      <c r="S13" s="457"/>
      <c r="T13" s="362" t="s">
        <v>234</v>
      </c>
      <c r="U13" s="458">
        <v>45783</v>
      </c>
      <c r="V13" s="459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45748</v>
      </c>
      <c r="K34" s="482"/>
      <c r="L34" s="365" t="s">
        <v>234</v>
      </c>
      <c r="M34" s="481">
        <f>U13</f>
        <v>45783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6.2</v>
      </c>
      <c r="D37" s="123">
        <f t="shared" ref="D37:V37" si="0">D112</f>
        <v>8</v>
      </c>
      <c r="E37" s="123">
        <f t="shared" si="0"/>
        <v>12.2</v>
      </c>
      <c r="F37" s="123">
        <f t="shared" si="0"/>
        <v>15.3</v>
      </c>
      <c r="G37" s="123">
        <f t="shared" si="0"/>
        <v>20</v>
      </c>
      <c r="H37" s="123">
        <f t="shared" si="0"/>
        <v>30.9</v>
      </c>
      <c r="I37" s="123">
        <f t="shared" si="0"/>
        <v>46.3</v>
      </c>
      <c r="J37" s="123">
        <f t="shared" si="0"/>
        <v>64.8</v>
      </c>
      <c r="K37" s="123">
        <f t="shared" si="0"/>
        <v>78.5</v>
      </c>
      <c r="L37" s="123">
        <f t="shared" si="0"/>
        <v>82.9</v>
      </c>
      <c r="M37" s="123">
        <f t="shared" si="0"/>
        <v>89.2</v>
      </c>
      <c r="N37" s="123">
        <f t="shared" si="0"/>
        <v>93</v>
      </c>
      <c r="O37" s="123">
        <f t="shared" si="0"/>
        <v>97.4</v>
      </c>
      <c r="P37" s="123">
        <f t="shared" si="0"/>
        <v>100</v>
      </c>
      <c r="Q37" s="123">
        <f t="shared" si="0"/>
        <v>100</v>
      </c>
      <c r="R37" s="160">
        <f t="shared" si="0"/>
        <v>0.08</v>
      </c>
      <c r="S37" s="123">
        <f t="shared" si="0"/>
        <v>8.4000000000000005E-2</v>
      </c>
      <c r="T37" s="123">
        <f t="shared" si="0"/>
        <v>20</v>
      </c>
      <c r="U37" s="123">
        <f t="shared" si="0"/>
        <v>12</v>
      </c>
      <c r="V37" s="124">
        <f t="shared" si="0"/>
        <v>8.5</v>
      </c>
    </row>
    <row r="38" spans="1:24" ht="12.75" customHeight="1" x14ac:dyDescent="0.25">
      <c r="A38" s="495" t="s">
        <v>49</v>
      </c>
      <c r="B38" s="496"/>
      <c r="C38" s="120">
        <f>C39+1.25*C42</f>
        <v>5.2070498465770854</v>
      </c>
      <c r="D38" s="108">
        <f t="shared" ref="D38:V38" si="1">D39+1.25*D42</f>
        <v>6.7464848879205039</v>
      </c>
      <c r="E38" s="108">
        <f t="shared" si="1"/>
        <v>11.024897248535947</v>
      </c>
      <c r="F38" s="108">
        <f t="shared" si="1"/>
        <v>14.124187882934377</v>
      </c>
      <c r="G38" s="108">
        <f t="shared" si="1"/>
        <v>18.959883176735961</v>
      </c>
      <c r="H38" s="108">
        <f t="shared" si="1"/>
        <v>30.138739183999821</v>
      </c>
      <c r="I38" s="108">
        <f t="shared" si="1"/>
        <v>45.495329566907571</v>
      </c>
      <c r="J38" s="108">
        <f t="shared" si="1"/>
        <v>61.047253780303635</v>
      </c>
      <c r="K38" s="108">
        <f t="shared" si="1"/>
        <v>74.290893003793528</v>
      </c>
      <c r="L38" s="108">
        <f t="shared" si="1"/>
        <v>81.357390851453729</v>
      </c>
      <c r="M38" s="108">
        <f t="shared" si="1"/>
        <v>86.829801374636816</v>
      </c>
      <c r="N38" s="108">
        <f t="shared" si="1"/>
        <v>92.05503372654475</v>
      </c>
      <c r="O38" s="108">
        <f t="shared" si="1"/>
        <v>97.254470281141266</v>
      </c>
      <c r="P38" s="108">
        <f t="shared" si="1"/>
        <v>100</v>
      </c>
      <c r="Q38" s="108">
        <f t="shared" si="1"/>
        <v>100</v>
      </c>
      <c r="R38" s="159">
        <f t="shared" si="1"/>
        <v>6.5116397892218458E-2</v>
      </c>
      <c r="S38" s="425" t="e">
        <f>S39+1.25*S42</f>
        <v>#DIV/0!</v>
      </c>
      <c r="T38" s="108" t="e">
        <f t="shared" si="1"/>
        <v>#DIV/0!</v>
      </c>
      <c r="U38" s="108" t="e">
        <f t="shared" si="1"/>
        <v>#DIV/0!</v>
      </c>
      <c r="V38" s="125">
        <f t="shared" si="1"/>
        <v>6.8787666250911936</v>
      </c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3.9705882352941178</v>
      </c>
      <c r="D39" s="121">
        <f>D110</f>
        <v>5.2235294117647069</v>
      </c>
      <c r="E39" s="121">
        <f>E110</f>
        <v>9.0294117647058805</v>
      </c>
      <c r="F39" s="121">
        <f>F110</f>
        <v>11.611764705882354</v>
      </c>
      <c r="G39" s="121">
        <f>G110</f>
        <v>15.564705882352943</v>
      </c>
      <c r="H39" s="121">
        <f t="shared" ref="H39:U39" si="2">H110</f>
        <v>24.652941176470591</v>
      </c>
      <c r="I39" s="121">
        <f t="shared" si="2"/>
        <v>38.85294117647058</v>
      </c>
      <c r="J39" s="121">
        <f t="shared" si="2"/>
        <v>55.294117647058826</v>
      </c>
      <c r="K39" s="121">
        <f t="shared" si="2"/>
        <v>68.429411764705875</v>
      </c>
      <c r="L39" s="121">
        <f t="shared" si="2"/>
        <v>75.552941176470597</v>
      </c>
      <c r="M39" s="121">
        <f t="shared" si="2"/>
        <v>82.094117647058809</v>
      </c>
      <c r="N39" s="121">
        <f t="shared" si="2"/>
        <v>88.164705882352933</v>
      </c>
      <c r="O39" s="121">
        <f>O110</f>
        <v>95.505882352941185</v>
      </c>
      <c r="P39" s="121">
        <f t="shared" si="2"/>
        <v>100</v>
      </c>
      <c r="Q39" s="121">
        <f t="shared" si="2"/>
        <v>100</v>
      </c>
      <c r="R39" s="159">
        <f t="shared" si="2"/>
        <v>4.5294117647058839E-2</v>
      </c>
      <c r="S39" s="34">
        <f t="shared" si="2"/>
        <v>8.4000000000000005E-2</v>
      </c>
      <c r="T39" s="34">
        <f t="shared" si="2"/>
        <v>20</v>
      </c>
      <c r="U39" s="34">
        <f t="shared" si="2"/>
        <v>12</v>
      </c>
      <c r="V39" s="44">
        <f>V110</f>
        <v>5.3764705882352937</v>
      </c>
    </row>
    <row r="40" spans="1:24" ht="12.75" customHeight="1" x14ac:dyDescent="0.25">
      <c r="A40" s="495" t="s">
        <v>51</v>
      </c>
      <c r="B40" s="496"/>
      <c r="C40" s="120">
        <f>C39-1.25*C42</f>
        <v>2.7341266240111497</v>
      </c>
      <c r="D40" s="121">
        <f t="shared" ref="D40:V40" si="3">D39-1.25*D42</f>
        <v>3.7005739356089098</v>
      </c>
      <c r="E40" s="121">
        <f t="shared" si="3"/>
        <v>7.0339262808758143</v>
      </c>
      <c r="F40" s="121">
        <f t="shared" si="3"/>
        <v>9.0993415288303314</v>
      </c>
      <c r="G40" s="121">
        <f t="shared" si="3"/>
        <v>12.169528587969927</v>
      </c>
      <c r="H40" s="121">
        <f t="shared" si="3"/>
        <v>19.167143168941362</v>
      </c>
      <c r="I40" s="121">
        <f t="shared" si="3"/>
        <v>32.210552786033588</v>
      </c>
      <c r="J40" s="121">
        <f t="shared" si="3"/>
        <v>49.540981513814017</v>
      </c>
      <c r="K40" s="121">
        <f t="shared" si="3"/>
        <v>62.56793052561823</v>
      </c>
      <c r="L40" s="121">
        <f t="shared" si="3"/>
        <v>69.748491501487464</v>
      </c>
      <c r="M40" s="121">
        <f t="shared" si="3"/>
        <v>77.358433919480802</v>
      </c>
      <c r="N40" s="121">
        <f t="shared" si="3"/>
        <v>84.274378038161117</v>
      </c>
      <c r="O40" s="121">
        <f t="shared" si="3"/>
        <v>93.757294424741104</v>
      </c>
      <c r="P40" s="121">
        <f t="shared" si="3"/>
        <v>100</v>
      </c>
      <c r="Q40" s="121">
        <f t="shared" si="3"/>
        <v>100</v>
      </c>
      <c r="R40" s="159">
        <f t="shared" si="3"/>
        <v>2.5471837401899212E-2</v>
      </c>
      <c r="S40" s="159" t="e">
        <f>S39-1.25*S42</f>
        <v>#DIV/0!</v>
      </c>
      <c r="T40" s="108" t="e">
        <f t="shared" si="3"/>
        <v>#DIV/0!</v>
      </c>
      <c r="U40" s="108" t="e">
        <f t="shared" si="3"/>
        <v>#DIV/0!</v>
      </c>
      <c r="V40" s="125">
        <f t="shared" si="3"/>
        <v>3.8741745513793941</v>
      </c>
    </row>
    <row r="41" spans="1:24" ht="12.75" customHeight="1" x14ac:dyDescent="0.25">
      <c r="A41" s="493" t="s">
        <v>52</v>
      </c>
      <c r="B41" s="494"/>
      <c r="C41" s="33">
        <f>C113</f>
        <v>2.2000000000000002</v>
      </c>
      <c r="D41" s="34">
        <f>D113</f>
        <v>3.3</v>
      </c>
      <c r="E41" s="34">
        <f t="shared" ref="E41:V41" si="4">E113</f>
        <v>6.2</v>
      </c>
      <c r="F41" s="34">
        <f t="shared" si="4"/>
        <v>8</v>
      </c>
      <c r="G41" s="34">
        <f t="shared" si="4"/>
        <v>10.5</v>
      </c>
      <c r="H41" s="34">
        <f t="shared" si="4"/>
        <v>16.7</v>
      </c>
      <c r="I41" s="34">
        <f t="shared" si="4"/>
        <v>29</v>
      </c>
      <c r="J41" s="34">
        <f t="shared" si="4"/>
        <v>47.8</v>
      </c>
      <c r="K41" s="34">
        <f t="shared" si="4"/>
        <v>61.2</v>
      </c>
      <c r="L41" s="34">
        <f t="shared" si="4"/>
        <v>67.900000000000006</v>
      </c>
      <c r="M41" s="34">
        <f t="shared" si="4"/>
        <v>75.8</v>
      </c>
      <c r="N41" s="34">
        <f t="shared" si="4"/>
        <v>83.2</v>
      </c>
      <c r="O41" s="34">
        <f t="shared" si="4"/>
        <v>93</v>
      </c>
      <c r="P41" s="34">
        <f t="shared" si="4"/>
        <v>100</v>
      </c>
      <c r="Q41" s="34">
        <f t="shared" si="4"/>
        <v>100</v>
      </c>
      <c r="R41" s="34">
        <f t="shared" si="4"/>
        <v>0.03</v>
      </c>
      <c r="S41" s="34">
        <f t="shared" si="4"/>
        <v>8.4000000000000005E-2</v>
      </c>
      <c r="T41" s="34">
        <f t="shared" si="4"/>
        <v>20</v>
      </c>
      <c r="U41" s="34">
        <f t="shared" si="4"/>
        <v>12</v>
      </c>
      <c r="V41" s="44">
        <f t="shared" si="4"/>
        <v>4.0999999999999996</v>
      </c>
    </row>
    <row r="42" spans="1:24" ht="12.75" customHeight="1" x14ac:dyDescent="0.25">
      <c r="A42" s="493" t="s">
        <v>53</v>
      </c>
      <c r="B42" s="494"/>
      <c r="C42" s="120">
        <f>C111</f>
        <v>0.98916928902637435</v>
      </c>
      <c r="D42" s="121">
        <f t="shared" ref="D42:V42" si="5">D111</f>
        <v>1.2183643809246376</v>
      </c>
      <c r="E42" s="121">
        <f t="shared" si="5"/>
        <v>1.5963883870640527</v>
      </c>
      <c r="F42" s="121">
        <f t="shared" si="5"/>
        <v>2.0099385416416182</v>
      </c>
      <c r="G42" s="121">
        <f t="shared" si="5"/>
        <v>2.7161418355064133</v>
      </c>
      <c r="H42" s="121">
        <f t="shared" si="5"/>
        <v>4.3886384060233832</v>
      </c>
      <c r="I42" s="121">
        <f t="shared" si="5"/>
        <v>5.3139107123495934</v>
      </c>
      <c r="J42" s="121">
        <f t="shared" si="5"/>
        <v>4.6025089065958493</v>
      </c>
      <c r="K42" s="121">
        <f t="shared" si="5"/>
        <v>4.6891849912701185</v>
      </c>
      <c r="L42" s="121">
        <f t="shared" si="5"/>
        <v>4.6435597399865038</v>
      </c>
      <c r="M42" s="121">
        <f t="shared" si="5"/>
        <v>3.7885469820624005</v>
      </c>
      <c r="N42" s="121">
        <f t="shared" si="5"/>
        <v>3.1122622753534501</v>
      </c>
      <c r="O42" s="121">
        <f t="shared" si="5"/>
        <v>1.3988703425600688</v>
      </c>
      <c r="P42" s="121">
        <f t="shared" si="5"/>
        <v>0</v>
      </c>
      <c r="Q42" s="121">
        <f t="shared" si="5"/>
        <v>0</v>
      </c>
      <c r="R42" s="121">
        <f t="shared" si="5"/>
        <v>1.58578241961277E-2</v>
      </c>
      <c r="S42" s="121" t="e">
        <f>S111</f>
        <v>#DIV/0!</v>
      </c>
      <c r="T42" s="121" t="e">
        <f t="shared" si="5"/>
        <v>#DIV/0!</v>
      </c>
      <c r="U42" s="121" t="e">
        <f t="shared" si="5"/>
        <v>#DIV/0!</v>
      </c>
      <c r="V42" s="126">
        <f t="shared" si="5"/>
        <v>1.2018368294847197</v>
      </c>
    </row>
    <row r="43" spans="1:24" ht="12.75" customHeight="1" x14ac:dyDescent="0.25">
      <c r="A43" s="495" t="s">
        <v>54</v>
      </c>
      <c r="B43" s="496"/>
      <c r="C43" s="33">
        <f>C114</f>
        <v>17</v>
      </c>
      <c r="D43" s="34">
        <f>D114</f>
        <v>17</v>
      </c>
      <c r="E43" s="34">
        <f t="shared" ref="E43:V43" si="6">E114</f>
        <v>17</v>
      </c>
      <c r="F43" s="34">
        <f t="shared" si="6"/>
        <v>17</v>
      </c>
      <c r="G43" s="34">
        <f t="shared" si="6"/>
        <v>17</v>
      </c>
      <c r="H43" s="34">
        <f t="shared" si="6"/>
        <v>17</v>
      </c>
      <c r="I43" s="34">
        <f t="shared" si="6"/>
        <v>17</v>
      </c>
      <c r="J43" s="34">
        <f t="shared" si="6"/>
        <v>17</v>
      </c>
      <c r="K43" s="34">
        <f t="shared" si="6"/>
        <v>17</v>
      </c>
      <c r="L43" s="34">
        <f t="shared" si="6"/>
        <v>17</v>
      </c>
      <c r="M43" s="34">
        <f t="shared" si="6"/>
        <v>17</v>
      </c>
      <c r="N43" s="34">
        <f t="shared" si="6"/>
        <v>17</v>
      </c>
      <c r="O43" s="34">
        <f t="shared" si="6"/>
        <v>17</v>
      </c>
      <c r="P43" s="34">
        <f t="shared" si="6"/>
        <v>17</v>
      </c>
      <c r="Q43" s="34">
        <f t="shared" si="6"/>
        <v>17</v>
      </c>
      <c r="R43" s="34">
        <f t="shared" si="6"/>
        <v>17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17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245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45784</v>
      </c>
      <c r="B68" s="502"/>
      <c r="C68" s="502"/>
      <c r="D68" s="502"/>
      <c r="E68" s="502"/>
      <c r="F68" s="502"/>
      <c r="G68" s="502"/>
      <c r="H68" s="503" t="s">
        <v>248</v>
      </c>
      <c r="I68" s="503"/>
      <c r="J68" s="503"/>
      <c r="K68" s="503"/>
      <c r="L68" s="503"/>
      <c r="M68" s="503"/>
      <c r="N68" s="503"/>
      <c r="O68" s="503"/>
      <c r="P68" s="502">
        <f>EDATE(MAX(A85:B109),6)</f>
        <v>46126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03"/>
      <c r="I69" s="503"/>
      <c r="J69" s="503"/>
      <c r="K69" s="503"/>
      <c r="L69" s="503"/>
      <c r="M69" s="503"/>
      <c r="N69" s="503"/>
      <c r="O69" s="503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03"/>
      <c r="I70" s="503"/>
      <c r="J70" s="503"/>
      <c r="K70" s="503"/>
      <c r="L70" s="503"/>
      <c r="M70" s="503"/>
      <c r="N70" s="503"/>
      <c r="O70" s="503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03"/>
      <c r="I71" s="503"/>
      <c r="J71" s="503"/>
      <c r="K71" s="503"/>
      <c r="L71" s="503"/>
      <c r="M71" s="503"/>
      <c r="N71" s="503"/>
      <c r="O71" s="503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45748</v>
      </c>
      <c r="B85" s="519"/>
      <c r="C85" s="407">
        <v>3.5</v>
      </c>
      <c r="D85" s="407">
        <v>3.4</v>
      </c>
      <c r="E85" s="407">
        <v>8.6999999999999993</v>
      </c>
      <c r="F85" s="407">
        <v>11.2</v>
      </c>
      <c r="G85" s="407">
        <v>15.3</v>
      </c>
      <c r="H85" s="407">
        <v>24.9</v>
      </c>
      <c r="I85" s="407">
        <v>41.9</v>
      </c>
      <c r="J85" s="407">
        <v>64.8</v>
      </c>
      <c r="K85" s="407">
        <v>78.5</v>
      </c>
      <c r="L85" s="407">
        <v>82.9</v>
      </c>
      <c r="M85" s="407">
        <v>88.2</v>
      </c>
      <c r="N85" s="407">
        <v>92.1</v>
      </c>
      <c r="O85" s="407">
        <v>97.2</v>
      </c>
      <c r="P85" s="407">
        <v>100</v>
      </c>
      <c r="Q85" s="407">
        <v>100</v>
      </c>
      <c r="R85" s="141">
        <v>0.03</v>
      </c>
      <c r="S85" s="141"/>
      <c r="T85" s="141"/>
      <c r="U85" s="141"/>
      <c r="V85" s="142">
        <v>5.2</v>
      </c>
    </row>
    <row r="86" spans="1:22" x14ac:dyDescent="0.25">
      <c r="A86" s="518">
        <v>45748</v>
      </c>
      <c r="B86" s="519"/>
      <c r="C86" s="407">
        <v>2.6</v>
      </c>
      <c r="D86" s="407">
        <v>3.6</v>
      </c>
      <c r="E86" s="407">
        <v>6.6</v>
      </c>
      <c r="F86" s="407">
        <v>8.6999999999999993</v>
      </c>
      <c r="G86" s="407">
        <v>12</v>
      </c>
      <c r="H86" s="407">
        <v>19.7</v>
      </c>
      <c r="I86" s="407">
        <v>33.1</v>
      </c>
      <c r="J86" s="407">
        <v>54.6</v>
      </c>
      <c r="K86" s="407">
        <v>71.7</v>
      </c>
      <c r="L86" s="407">
        <v>82.4</v>
      </c>
      <c r="M86" s="407">
        <v>89.2</v>
      </c>
      <c r="N86" s="407">
        <v>92.7</v>
      </c>
      <c r="O86" s="407">
        <v>96.7</v>
      </c>
      <c r="P86" s="407">
        <v>100</v>
      </c>
      <c r="Q86" s="407">
        <v>100</v>
      </c>
      <c r="R86" s="141">
        <v>0.03</v>
      </c>
      <c r="S86" s="141"/>
      <c r="T86" s="141"/>
      <c r="U86" s="141"/>
      <c r="V86" s="142">
        <v>4.8</v>
      </c>
    </row>
    <row r="87" spans="1:22" x14ac:dyDescent="0.25">
      <c r="A87" s="518">
        <v>45751</v>
      </c>
      <c r="B87" s="519"/>
      <c r="C87" s="408">
        <v>2.2000000000000002</v>
      </c>
      <c r="D87" s="408">
        <v>3.3</v>
      </c>
      <c r="E87" s="408">
        <v>6.2</v>
      </c>
      <c r="F87" s="408">
        <v>8</v>
      </c>
      <c r="G87" s="408">
        <v>10.5</v>
      </c>
      <c r="H87" s="408">
        <v>16.7</v>
      </c>
      <c r="I87" s="408">
        <v>29</v>
      </c>
      <c r="J87" s="408">
        <v>53.8</v>
      </c>
      <c r="K87" s="408">
        <v>69.7</v>
      </c>
      <c r="L87" s="408">
        <v>76.8</v>
      </c>
      <c r="M87" s="408">
        <v>81.599999999999994</v>
      </c>
      <c r="N87" s="408">
        <v>84.5</v>
      </c>
      <c r="O87" s="408">
        <v>93.6</v>
      </c>
      <c r="P87" s="408">
        <v>100</v>
      </c>
      <c r="Q87" s="408">
        <v>100</v>
      </c>
      <c r="R87" s="141">
        <v>0.03</v>
      </c>
      <c r="S87" s="141"/>
      <c r="T87" s="141"/>
      <c r="U87" s="141"/>
      <c r="V87" s="142">
        <v>4.8</v>
      </c>
    </row>
    <row r="88" spans="1:22" x14ac:dyDescent="0.25">
      <c r="A88" s="518">
        <v>45751</v>
      </c>
      <c r="B88" s="519"/>
      <c r="C88" s="408">
        <v>2.6</v>
      </c>
      <c r="D88" s="408">
        <v>3.7</v>
      </c>
      <c r="E88" s="408">
        <v>6.5</v>
      </c>
      <c r="F88" s="408">
        <v>8.4</v>
      </c>
      <c r="G88" s="408">
        <v>11.2</v>
      </c>
      <c r="H88" s="408">
        <v>18.7</v>
      </c>
      <c r="I88" s="408">
        <v>32.5</v>
      </c>
      <c r="J88" s="408">
        <v>48.9</v>
      </c>
      <c r="K88" s="408">
        <v>61.8</v>
      </c>
      <c r="L88" s="408">
        <v>67.900000000000006</v>
      </c>
      <c r="M88" s="408">
        <v>77.900000000000006</v>
      </c>
      <c r="N88" s="408">
        <v>83.3</v>
      </c>
      <c r="O88" s="408">
        <v>93</v>
      </c>
      <c r="P88" s="408">
        <v>100</v>
      </c>
      <c r="Q88" s="408">
        <v>100</v>
      </c>
      <c r="R88" s="141">
        <v>0.03</v>
      </c>
      <c r="S88" s="141"/>
      <c r="T88" s="141"/>
      <c r="U88" s="141"/>
      <c r="V88" s="142">
        <v>4.8</v>
      </c>
    </row>
    <row r="89" spans="1:22" x14ac:dyDescent="0.25">
      <c r="A89" s="518">
        <v>45751</v>
      </c>
      <c r="B89" s="519"/>
      <c r="C89" s="408">
        <v>3.5</v>
      </c>
      <c r="D89" s="408">
        <v>4.8</v>
      </c>
      <c r="E89" s="408">
        <v>8.4</v>
      </c>
      <c r="F89" s="408">
        <v>11</v>
      </c>
      <c r="G89" s="408">
        <v>14.7</v>
      </c>
      <c r="H89" s="408">
        <v>23.5</v>
      </c>
      <c r="I89" s="408">
        <v>35.9</v>
      </c>
      <c r="J89" s="408">
        <v>49.1</v>
      </c>
      <c r="K89" s="408">
        <v>61.9</v>
      </c>
      <c r="L89" s="408">
        <v>68.3</v>
      </c>
      <c r="M89" s="408">
        <v>75.8</v>
      </c>
      <c r="N89" s="408">
        <v>83.2</v>
      </c>
      <c r="O89" s="408">
        <v>94.8</v>
      </c>
      <c r="P89" s="408">
        <v>100</v>
      </c>
      <c r="Q89" s="408">
        <v>100</v>
      </c>
      <c r="R89" s="141">
        <v>0.04</v>
      </c>
      <c r="S89" s="141"/>
      <c r="T89" s="141"/>
      <c r="U89" s="141"/>
      <c r="V89" s="142">
        <v>5.7</v>
      </c>
    </row>
    <row r="90" spans="1:22" x14ac:dyDescent="0.25">
      <c r="A90" s="518">
        <v>45754</v>
      </c>
      <c r="B90" s="519"/>
      <c r="C90" s="408">
        <v>4.5</v>
      </c>
      <c r="D90" s="408">
        <v>6</v>
      </c>
      <c r="E90" s="408">
        <v>10.7</v>
      </c>
      <c r="F90" s="408">
        <v>13.8</v>
      </c>
      <c r="G90" s="408">
        <v>18.399999999999999</v>
      </c>
      <c r="H90" s="408">
        <v>29.2</v>
      </c>
      <c r="I90" s="408">
        <v>46.3</v>
      </c>
      <c r="J90" s="408">
        <v>60.6</v>
      </c>
      <c r="K90" s="408">
        <v>72.900000000000006</v>
      </c>
      <c r="L90" s="408">
        <v>78.8</v>
      </c>
      <c r="M90" s="408">
        <v>82.1</v>
      </c>
      <c r="N90" s="408">
        <v>86.6</v>
      </c>
      <c r="O90" s="408">
        <v>94.7</v>
      </c>
      <c r="P90" s="408">
        <v>100</v>
      </c>
      <c r="Q90" s="408">
        <v>100</v>
      </c>
      <c r="R90" s="141">
        <v>0.05</v>
      </c>
      <c r="S90" s="345">
        <v>8.4000000000000005E-2</v>
      </c>
      <c r="T90" s="141">
        <v>20</v>
      </c>
      <c r="U90" s="141">
        <v>12</v>
      </c>
      <c r="V90" s="142">
        <v>4.9000000000000004</v>
      </c>
    </row>
    <row r="91" spans="1:22" x14ac:dyDescent="0.25">
      <c r="A91" s="518">
        <v>45754</v>
      </c>
      <c r="B91" s="519"/>
      <c r="C91" s="408">
        <v>4.2</v>
      </c>
      <c r="D91" s="408">
        <v>5.7</v>
      </c>
      <c r="E91" s="408">
        <v>10.1</v>
      </c>
      <c r="F91" s="408">
        <v>13</v>
      </c>
      <c r="G91" s="408">
        <v>17</v>
      </c>
      <c r="H91" s="408">
        <v>26.5</v>
      </c>
      <c r="I91" s="408">
        <v>40.9</v>
      </c>
      <c r="J91" s="408">
        <v>53.8</v>
      </c>
      <c r="K91" s="408">
        <v>66.7</v>
      </c>
      <c r="L91" s="408">
        <v>74.2</v>
      </c>
      <c r="M91" s="408">
        <v>82.4</v>
      </c>
      <c r="N91" s="408">
        <v>88.5</v>
      </c>
      <c r="O91" s="408">
        <v>94.7</v>
      </c>
      <c r="P91" s="408">
        <v>100</v>
      </c>
      <c r="Q91" s="408">
        <v>100</v>
      </c>
      <c r="R91" s="141">
        <v>0.04</v>
      </c>
      <c r="S91" s="141"/>
      <c r="T91" s="141"/>
      <c r="U91" s="141"/>
      <c r="V91" s="142">
        <v>4.5999999999999996</v>
      </c>
    </row>
    <row r="92" spans="1:22" x14ac:dyDescent="0.25">
      <c r="A92" s="518">
        <v>45754</v>
      </c>
      <c r="B92" s="519"/>
      <c r="C92" s="408">
        <v>4.5999999999999996</v>
      </c>
      <c r="D92" s="408">
        <v>6.1</v>
      </c>
      <c r="E92" s="408">
        <v>10.5</v>
      </c>
      <c r="F92" s="408">
        <v>13.7</v>
      </c>
      <c r="G92" s="408">
        <v>18.899999999999999</v>
      </c>
      <c r="H92" s="408">
        <v>30.5</v>
      </c>
      <c r="I92" s="408">
        <v>44.5</v>
      </c>
      <c r="J92" s="408">
        <v>57.6</v>
      </c>
      <c r="K92" s="408">
        <v>68.400000000000006</v>
      </c>
      <c r="L92" s="408">
        <v>76.099999999999994</v>
      </c>
      <c r="M92" s="408">
        <v>82.2</v>
      </c>
      <c r="N92" s="408">
        <v>87.7</v>
      </c>
      <c r="O92" s="408">
        <v>94.8</v>
      </c>
      <c r="P92" s="408">
        <v>100</v>
      </c>
      <c r="Q92" s="408">
        <v>100</v>
      </c>
      <c r="R92" s="141">
        <v>0.05</v>
      </c>
      <c r="S92" s="141"/>
      <c r="T92" s="141"/>
      <c r="U92" s="141"/>
      <c r="V92" s="142">
        <v>5</v>
      </c>
    </row>
    <row r="93" spans="1:22" x14ac:dyDescent="0.25">
      <c r="A93" s="518">
        <v>45757</v>
      </c>
      <c r="B93" s="519"/>
      <c r="C93" s="408">
        <v>3.6</v>
      </c>
      <c r="D93" s="408">
        <v>4.9000000000000004</v>
      </c>
      <c r="E93" s="408">
        <v>8.3000000000000007</v>
      </c>
      <c r="F93" s="408">
        <v>10.8</v>
      </c>
      <c r="G93" s="408">
        <v>14.5</v>
      </c>
      <c r="H93" s="408">
        <v>23.3</v>
      </c>
      <c r="I93" s="408">
        <v>37.9</v>
      </c>
      <c r="J93" s="408">
        <v>56.7</v>
      </c>
      <c r="K93" s="408">
        <v>66.900000000000006</v>
      </c>
      <c r="L93" s="408">
        <v>72.400000000000006</v>
      </c>
      <c r="M93" s="408">
        <v>77.7</v>
      </c>
      <c r="N93" s="408">
        <v>85.4</v>
      </c>
      <c r="O93" s="408">
        <v>93.3</v>
      </c>
      <c r="P93" s="408">
        <v>100</v>
      </c>
      <c r="Q93" s="408">
        <v>100</v>
      </c>
      <c r="R93" s="141">
        <v>0.05</v>
      </c>
      <c r="S93" s="141"/>
      <c r="T93" s="141"/>
      <c r="U93" s="141"/>
      <c r="V93" s="142">
        <v>5</v>
      </c>
    </row>
    <row r="94" spans="1:22" x14ac:dyDescent="0.25">
      <c r="A94" s="531">
        <v>45763</v>
      </c>
      <c r="B94" s="532"/>
      <c r="C94" s="407">
        <v>6.2</v>
      </c>
      <c r="D94" s="407">
        <v>8</v>
      </c>
      <c r="E94" s="407">
        <v>12.2</v>
      </c>
      <c r="F94" s="407">
        <v>15.3</v>
      </c>
      <c r="G94" s="407">
        <v>20</v>
      </c>
      <c r="H94" s="407">
        <v>30.9</v>
      </c>
      <c r="I94" s="407">
        <v>44.8</v>
      </c>
      <c r="J94" s="407">
        <v>56.9</v>
      </c>
      <c r="K94" s="407">
        <v>70.3</v>
      </c>
      <c r="L94" s="407">
        <v>76.599999999999994</v>
      </c>
      <c r="M94" s="407">
        <v>82</v>
      </c>
      <c r="N94" s="407">
        <v>88.3</v>
      </c>
      <c r="O94" s="407">
        <v>95.3</v>
      </c>
      <c r="P94" s="407">
        <v>100</v>
      </c>
      <c r="Q94" s="407">
        <v>100</v>
      </c>
      <c r="R94" s="141">
        <v>0.08</v>
      </c>
      <c r="S94" s="141"/>
      <c r="T94" s="141"/>
      <c r="U94" s="141"/>
      <c r="V94" s="142">
        <v>8.5</v>
      </c>
    </row>
    <row r="95" spans="1:22" x14ac:dyDescent="0.25">
      <c r="A95" s="531">
        <v>45763</v>
      </c>
      <c r="B95" s="532"/>
      <c r="C95" s="407">
        <v>4.2</v>
      </c>
      <c r="D95" s="407">
        <v>5.4</v>
      </c>
      <c r="E95" s="407">
        <v>8.3000000000000007</v>
      </c>
      <c r="F95" s="407">
        <v>10.1</v>
      </c>
      <c r="G95" s="407">
        <v>13</v>
      </c>
      <c r="H95" s="407">
        <v>19.899999999999999</v>
      </c>
      <c r="I95" s="407">
        <v>31.5</v>
      </c>
      <c r="J95" s="407">
        <v>47.8</v>
      </c>
      <c r="K95" s="407">
        <v>63</v>
      </c>
      <c r="L95" s="407">
        <v>71.900000000000006</v>
      </c>
      <c r="M95" s="407">
        <v>79.7</v>
      </c>
      <c r="N95" s="407">
        <v>86.9</v>
      </c>
      <c r="O95" s="407">
        <v>95.1</v>
      </c>
      <c r="P95" s="407">
        <v>100</v>
      </c>
      <c r="Q95" s="407">
        <v>100</v>
      </c>
      <c r="R95" s="141">
        <v>7.0000000000000007E-2</v>
      </c>
      <c r="S95" s="141"/>
      <c r="T95" s="141"/>
      <c r="U95" s="141"/>
      <c r="V95" s="142">
        <v>8.3000000000000007</v>
      </c>
    </row>
    <row r="96" spans="1:22" x14ac:dyDescent="0.25">
      <c r="A96" s="531">
        <v>45777</v>
      </c>
      <c r="B96" s="532"/>
      <c r="C96" s="408">
        <v>4.5</v>
      </c>
      <c r="D96" s="408">
        <v>5.9</v>
      </c>
      <c r="E96" s="408">
        <v>9.6</v>
      </c>
      <c r="F96" s="408">
        <v>12.5</v>
      </c>
      <c r="G96" s="408">
        <v>17.7</v>
      </c>
      <c r="H96" s="408">
        <v>30.7</v>
      </c>
      <c r="I96" s="408">
        <v>46.2</v>
      </c>
      <c r="J96" s="408">
        <v>58.3</v>
      </c>
      <c r="K96" s="408">
        <v>69.3</v>
      </c>
      <c r="L96" s="408">
        <v>77.7</v>
      </c>
      <c r="M96" s="408">
        <v>82.9</v>
      </c>
      <c r="N96" s="408">
        <v>89</v>
      </c>
      <c r="O96" s="408">
        <v>96.7</v>
      </c>
      <c r="P96" s="408">
        <v>100</v>
      </c>
      <c r="Q96" s="408">
        <v>100</v>
      </c>
      <c r="R96" s="141">
        <v>7.0000000000000007E-2</v>
      </c>
      <c r="S96" s="141"/>
      <c r="T96" s="141"/>
      <c r="U96" s="141"/>
      <c r="V96" s="142">
        <v>5.8</v>
      </c>
    </row>
    <row r="97" spans="1:24" x14ac:dyDescent="0.25">
      <c r="A97" s="531">
        <v>45777</v>
      </c>
      <c r="B97" s="532"/>
      <c r="C97" s="408">
        <v>4.3</v>
      </c>
      <c r="D97" s="408">
        <v>5.7</v>
      </c>
      <c r="E97" s="408">
        <v>9.5</v>
      </c>
      <c r="F97" s="408">
        <v>12.3</v>
      </c>
      <c r="G97" s="408">
        <v>16.5</v>
      </c>
      <c r="H97" s="408">
        <v>25.7</v>
      </c>
      <c r="I97" s="408">
        <v>38.5</v>
      </c>
      <c r="J97" s="408">
        <v>54.7</v>
      </c>
      <c r="K97" s="408">
        <v>67.5</v>
      </c>
      <c r="L97" s="408">
        <v>75.599999999999994</v>
      </c>
      <c r="M97" s="408">
        <v>82.3</v>
      </c>
      <c r="N97" s="408">
        <v>91.2</v>
      </c>
      <c r="O97" s="408">
        <v>96.5</v>
      </c>
      <c r="P97" s="408">
        <v>100</v>
      </c>
      <c r="Q97" s="408">
        <v>100</v>
      </c>
      <c r="R97" s="141">
        <v>0.05</v>
      </c>
      <c r="S97" s="141"/>
      <c r="T97" s="141"/>
      <c r="U97" s="141"/>
      <c r="V97" s="142">
        <v>5.0999999999999996</v>
      </c>
      <c r="W97" s="1"/>
    </row>
    <row r="98" spans="1:24" x14ac:dyDescent="0.25">
      <c r="A98" s="518">
        <v>45777</v>
      </c>
      <c r="B98" s="526"/>
      <c r="C98" s="408">
        <v>5</v>
      </c>
      <c r="D98" s="408">
        <v>6.2</v>
      </c>
      <c r="E98" s="408">
        <v>9.6999999999999993</v>
      </c>
      <c r="F98" s="408">
        <v>12.3</v>
      </c>
      <c r="G98" s="408">
        <v>16.3</v>
      </c>
      <c r="H98" s="408">
        <v>26</v>
      </c>
      <c r="I98" s="408">
        <v>38.700000000000003</v>
      </c>
      <c r="J98" s="408">
        <v>50</v>
      </c>
      <c r="K98" s="408">
        <v>61.2</v>
      </c>
      <c r="L98" s="408">
        <v>68</v>
      </c>
      <c r="M98" s="408">
        <v>77.099999999999994</v>
      </c>
      <c r="N98" s="408">
        <v>86.4</v>
      </c>
      <c r="O98" s="408">
        <v>96.9</v>
      </c>
      <c r="P98" s="408">
        <v>100</v>
      </c>
      <c r="Q98" s="408">
        <v>100</v>
      </c>
      <c r="R98" s="141">
        <v>0.03</v>
      </c>
      <c r="S98" s="141"/>
      <c r="T98" s="141"/>
      <c r="U98" s="141"/>
      <c r="V98" s="142">
        <v>4.0999999999999996</v>
      </c>
      <c r="W98" s="1"/>
    </row>
    <row r="99" spans="1:24" x14ac:dyDescent="0.25">
      <c r="A99" s="531">
        <v>45777</v>
      </c>
      <c r="B99" s="532"/>
      <c r="C99" s="408">
        <v>3.5</v>
      </c>
      <c r="D99" s="408">
        <v>5.2</v>
      </c>
      <c r="E99" s="408">
        <v>9.6</v>
      </c>
      <c r="F99" s="408">
        <v>12.6</v>
      </c>
      <c r="G99" s="408">
        <v>16.7</v>
      </c>
      <c r="H99" s="408">
        <v>22.8</v>
      </c>
      <c r="I99" s="408">
        <v>40.1</v>
      </c>
      <c r="J99" s="408">
        <v>60.5</v>
      </c>
      <c r="K99" s="408">
        <v>74.5</v>
      </c>
      <c r="L99" s="408">
        <v>80.8</v>
      </c>
      <c r="M99" s="408">
        <v>87.3</v>
      </c>
      <c r="N99" s="408">
        <v>93</v>
      </c>
      <c r="O99" s="408">
        <v>97.4</v>
      </c>
      <c r="P99" s="408">
        <v>100</v>
      </c>
      <c r="Q99" s="408">
        <v>100</v>
      </c>
      <c r="R99" s="141">
        <v>0.03</v>
      </c>
      <c r="S99" s="141"/>
      <c r="T99" s="141"/>
      <c r="U99" s="141"/>
      <c r="V99" s="142">
        <v>5</v>
      </c>
      <c r="W99" s="1"/>
    </row>
    <row r="100" spans="1:24" x14ac:dyDescent="0.25">
      <c r="A100" s="531">
        <v>45944</v>
      </c>
      <c r="B100" s="532"/>
      <c r="C100" s="408">
        <v>4.8</v>
      </c>
      <c r="D100" s="408">
        <v>5.9</v>
      </c>
      <c r="E100" s="408">
        <v>10.1</v>
      </c>
      <c r="F100" s="408">
        <v>12.8</v>
      </c>
      <c r="G100" s="408">
        <v>17.3</v>
      </c>
      <c r="H100" s="408">
        <v>28.1</v>
      </c>
      <c r="I100" s="408">
        <v>42.9</v>
      </c>
      <c r="J100" s="408">
        <v>57.5</v>
      </c>
      <c r="K100" s="408">
        <v>69.8</v>
      </c>
      <c r="L100" s="408">
        <v>76.3</v>
      </c>
      <c r="M100" s="408">
        <v>82.6</v>
      </c>
      <c r="N100" s="408">
        <v>89</v>
      </c>
      <c r="O100" s="408">
        <v>96.5</v>
      </c>
      <c r="P100" s="408">
        <v>100</v>
      </c>
      <c r="Q100" s="408">
        <v>100</v>
      </c>
      <c r="R100" s="141">
        <v>0.05</v>
      </c>
      <c r="S100" s="408"/>
      <c r="T100" s="408"/>
      <c r="U100" s="408"/>
      <c r="V100" s="142">
        <v>4.7</v>
      </c>
      <c r="W100" s="1"/>
    </row>
    <row r="101" spans="1:24" x14ac:dyDescent="0.25">
      <c r="A101" s="531">
        <v>45944</v>
      </c>
      <c r="B101" s="532"/>
      <c r="C101" s="408">
        <v>3.7</v>
      </c>
      <c r="D101" s="408">
        <v>5</v>
      </c>
      <c r="E101" s="408">
        <v>8.5</v>
      </c>
      <c r="F101" s="408">
        <v>10.9</v>
      </c>
      <c r="G101" s="408">
        <v>14.6</v>
      </c>
      <c r="H101" s="408">
        <v>22</v>
      </c>
      <c r="I101" s="408">
        <v>35.799999999999997</v>
      </c>
      <c r="J101" s="408">
        <v>54.4</v>
      </c>
      <c r="K101" s="408">
        <v>69.2</v>
      </c>
      <c r="L101" s="408">
        <v>77.7</v>
      </c>
      <c r="M101" s="408">
        <v>84.6</v>
      </c>
      <c r="N101" s="408">
        <v>91</v>
      </c>
      <c r="O101" s="408">
        <v>96.4</v>
      </c>
      <c r="P101" s="408">
        <v>100</v>
      </c>
      <c r="Q101" s="408">
        <v>100</v>
      </c>
      <c r="R101" s="141">
        <v>0.04</v>
      </c>
      <c r="S101" s="408"/>
      <c r="T101" s="408"/>
      <c r="U101" s="408"/>
      <c r="V101" s="142">
        <v>5.0999999999999996</v>
      </c>
      <c r="W101" s="1"/>
    </row>
    <row r="102" spans="1:24" x14ac:dyDescent="0.25">
      <c r="A102" s="531"/>
      <c r="B102" s="53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141"/>
      <c r="S102" s="141"/>
      <c r="T102" s="141"/>
      <c r="U102" s="141"/>
      <c r="V102" s="142"/>
      <c r="W102" s="1"/>
    </row>
    <row r="103" spans="1:24" x14ac:dyDescent="0.25">
      <c r="A103" s="531"/>
      <c r="B103" s="532"/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141"/>
      <c r="S103" s="141"/>
      <c r="T103" s="141"/>
      <c r="U103" s="141"/>
      <c r="V103" s="142"/>
      <c r="W103" s="1"/>
    </row>
    <row r="104" spans="1:24" x14ac:dyDescent="0.25">
      <c r="A104" s="531"/>
      <c r="B104" s="532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141"/>
      <c r="S104" s="141"/>
      <c r="T104" s="141"/>
      <c r="U104" s="141"/>
      <c r="V104" s="142"/>
      <c r="W104" s="1"/>
      <c r="X104" s="1" t="e">
        <f>STDEV(AA101:AA110)</f>
        <v>#DIV/0!</v>
      </c>
    </row>
    <row r="105" spans="1:24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4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4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4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4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4" x14ac:dyDescent="0.25">
      <c r="A110" s="533" t="s">
        <v>63</v>
      </c>
      <c r="B110" s="532"/>
      <c r="C110" s="141">
        <f t="shared" ref="C110:V110" si="7">AVERAGE(C85:C107)</f>
        <v>3.9705882352941178</v>
      </c>
      <c r="D110" s="141">
        <f t="shared" si="7"/>
        <v>5.2235294117647069</v>
      </c>
      <c r="E110" s="141">
        <f t="shared" si="7"/>
        <v>9.0294117647058805</v>
      </c>
      <c r="F110" s="141">
        <f t="shared" si="7"/>
        <v>11.611764705882354</v>
      </c>
      <c r="G110" s="141">
        <f t="shared" si="7"/>
        <v>15.564705882352943</v>
      </c>
      <c r="H110" s="141">
        <f t="shared" si="7"/>
        <v>24.652941176470591</v>
      </c>
      <c r="I110" s="141">
        <f t="shared" si="7"/>
        <v>38.85294117647058</v>
      </c>
      <c r="J110" s="141">
        <f t="shared" si="7"/>
        <v>55.294117647058826</v>
      </c>
      <c r="K110" s="141">
        <f t="shared" si="7"/>
        <v>68.429411764705875</v>
      </c>
      <c r="L110" s="141">
        <f t="shared" si="7"/>
        <v>75.552941176470597</v>
      </c>
      <c r="M110" s="141">
        <f t="shared" si="7"/>
        <v>82.094117647058809</v>
      </c>
      <c r="N110" s="141">
        <f t="shared" si="7"/>
        <v>88.164705882352933</v>
      </c>
      <c r="O110" s="141">
        <f t="shared" si="7"/>
        <v>95.505882352941185</v>
      </c>
      <c r="P110" s="141">
        <f t="shared" si="7"/>
        <v>100</v>
      </c>
      <c r="Q110" s="141">
        <f t="shared" si="7"/>
        <v>100</v>
      </c>
      <c r="R110" s="141">
        <f t="shared" si="7"/>
        <v>4.5294117647058839E-2</v>
      </c>
      <c r="S110" s="141">
        <f t="shared" si="7"/>
        <v>8.4000000000000005E-2</v>
      </c>
      <c r="T110" s="141">
        <f t="shared" si="7"/>
        <v>20</v>
      </c>
      <c r="U110" s="141">
        <f t="shared" si="7"/>
        <v>12</v>
      </c>
      <c r="V110" s="142">
        <f t="shared" si="7"/>
        <v>5.3764705882352937</v>
      </c>
    </row>
    <row r="111" spans="1:24" x14ac:dyDescent="0.25">
      <c r="A111" s="533" t="s">
        <v>53</v>
      </c>
      <c r="B111" s="532"/>
      <c r="C111" s="143">
        <f t="shared" ref="C111:V111" si="8">STDEV(C85:C107)</f>
        <v>0.98916928902637435</v>
      </c>
      <c r="D111" s="143">
        <f t="shared" si="8"/>
        <v>1.2183643809246376</v>
      </c>
      <c r="E111" s="143">
        <f t="shared" si="8"/>
        <v>1.5963883870640527</v>
      </c>
      <c r="F111" s="143">
        <f t="shared" si="8"/>
        <v>2.0099385416416182</v>
      </c>
      <c r="G111" s="143">
        <f t="shared" si="8"/>
        <v>2.7161418355064133</v>
      </c>
      <c r="H111" s="143">
        <f t="shared" si="8"/>
        <v>4.3886384060233832</v>
      </c>
      <c r="I111" s="143">
        <f t="shared" si="8"/>
        <v>5.3139107123495934</v>
      </c>
      <c r="J111" s="143">
        <f t="shared" si="8"/>
        <v>4.6025089065958493</v>
      </c>
      <c r="K111" s="143">
        <f t="shared" si="8"/>
        <v>4.6891849912701185</v>
      </c>
      <c r="L111" s="143">
        <f t="shared" si="8"/>
        <v>4.6435597399865038</v>
      </c>
      <c r="M111" s="143">
        <f t="shared" si="8"/>
        <v>3.7885469820624005</v>
      </c>
      <c r="N111" s="143">
        <f t="shared" si="8"/>
        <v>3.1122622753534501</v>
      </c>
      <c r="O111" s="143">
        <f t="shared" si="8"/>
        <v>1.3988703425600688</v>
      </c>
      <c r="P111" s="143">
        <f t="shared" si="8"/>
        <v>0</v>
      </c>
      <c r="Q111" s="143">
        <f t="shared" si="8"/>
        <v>0</v>
      </c>
      <c r="R111" s="143">
        <f t="shared" si="8"/>
        <v>1.58578241961277E-2</v>
      </c>
      <c r="S111" s="426" t="e">
        <f>STDEV(S85:S104)</f>
        <v>#DIV/0!</v>
      </c>
      <c r="T111" s="143" t="e">
        <f t="shared" si="8"/>
        <v>#DIV/0!</v>
      </c>
      <c r="U111" s="143" t="e">
        <f t="shared" si="8"/>
        <v>#DIV/0!</v>
      </c>
      <c r="V111" s="144">
        <f t="shared" si="8"/>
        <v>1.2018368294847197</v>
      </c>
    </row>
    <row r="112" spans="1:24" x14ac:dyDescent="0.25">
      <c r="A112" s="533" t="s">
        <v>64</v>
      </c>
      <c r="B112" s="532"/>
      <c r="C112" s="141">
        <f t="shared" ref="C112:V112" si="9">MAX(C85:C107)</f>
        <v>6.2</v>
      </c>
      <c r="D112" s="141">
        <f t="shared" si="9"/>
        <v>8</v>
      </c>
      <c r="E112" s="141">
        <f t="shared" si="9"/>
        <v>12.2</v>
      </c>
      <c r="F112" s="141">
        <f t="shared" si="9"/>
        <v>15.3</v>
      </c>
      <c r="G112" s="141">
        <f t="shared" si="9"/>
        <v>20</v>
      </c>
      <c r="H112" s="141">
        <f t="shared" si="9"/>
        <v>30.9</v>
      </c>
      <c r="I112" s="141">
        <f t="shared" si="9"/>
        <v>46.3</v>
      </c>
      <c r="J112" s="141">
        <f t="shared" si="9"/>
        <v>64.8</v>
      </c>
      <c r="K112" s="141">
        <f t="shared" si="9"/>
        <v>78.5</v>
      </c>
      <c r="L112" s="141">
        <f t="shared" si="9"/>
        <v>82.9</v>
      </c>
      <c r="M112" s="141">
        <f t="shared" si="9"/>
        <v>89.2</v>
      </c>
      <c r="N112" s="141">
        <f t="shared" si="9"/>
        <v>93</v>
      </c>
      <c r="O112" s="141">
        <f t="shared" si="9"/>
        <v>97.4</v>
      </c>
      <c r="P112" s="141">
        <f t="shared" si="9"/>
        <v>100</v>
      </c>
      <c r="Q112" s="141">
        <f t="shared" si="9"/>
        <v>100</v>
      </c>
      <c r="R112" s="141">
        <f t="shared" si="9"/>
        <v>0.08</v>
      </c>
      <c r="S112" s="141">
        <f t="shared" si="9"/>
        <v>8.4000000000000005E-2</v>
      </c>
      <c r="T112" s="141">
        <f t="shared" si="9"/>
        <v>20</v>
      </c>
      <c r="U112" s="141">
        <f t="shared" si="9"/>
        <v>12</v>
      </c>
      <c r="V112" s="142">
        <f t="shared" si="9"/>
        <v>8.5</v>
      </c>
    </row>
    <row r="113" spans="1:22" x14ac:dyDescent="0.25">
      <c r="A113" s="533" t="s">
        <v>52</v>
      </c>
      <c r="B113" s="532"/>
      <c r="C113" s="141">
        <f t="shared" ref="C113:V113" si="10">MIN(C85:C107)</f>
        <v>2.2000000000000002</v>
      </c>
      <c r="D113" s="141">
        <f t="shared" si="10"/>
        <v>3.3</v>
      </c>
      <c r="E113" s="141">
        <f t="shared" si="10"/>
        <v>6.2</v>
      </c>
      <c r="F113" s="141">
        <f t="shared" si="10"/>
        <v>8</v>
      </c>
      <c r="G113" s="141">
        <f t="shared" si="10"/>
        <v>10.5</v>
      </c>
      <c r="H113" s="141">
        <f t="shared" si="10"/>
        <v>16.7</v>
      </c>
      <c r="I113" s="141">
        <f t="shared" si="10"/>
        <v>29</v>
      </c>
      <c r="J113" s="141">
        <f t="shared" si="10"/>
        <v>47.8</v>
      </c>
      <c r="K113" s="141">
        <f t="shared" si="10"/>
        <v>61.2</v>
      </c>
      <c r="L113" s="141">
        <f t="shared" si="10"/>
        <v>67.900000000000006</v>
      </c>
      <c r="M113" s="141">
        <f t="shared" si="10"/>
        <v>75.8</v>
      </c>
      <c r="N113" s="141">
        <f t="shared" si="10"/>
        <v>83.2</v>
      </c>
      <c r="O113" s="141">
        <f t="shared" si="10"/>
        <v>93</v>
      </c>
      <c r="P113" s="141">
        <f t="shared" si="10"/>
        <v>100</v>
      </c>
      <c r="Q113" s="141">
        <f t="shared" si="10"/>
        <v>100</v>
      </c>
      <c r="R113" s="141">
        <f t="shared" si="10"/>
        <v>0.03</v>
      </c>
      <c r="S113" s="141">
        <f t="shared" si="10"/>
        <v>8.4000000000000005E-2</v>
      </c>
      <c r="T113" s="141">
        <f t="shared" si="10"/>
        <v>20</v>
      </c>
      <c r="U113" s="141">
        <f t="shared" si="10"/>
        <v>12</v>
      </c>
      <c r="V113" s="142">
        <f t="shared" si="10"/>
        <v>4.0999999999999996</v>
      </c>
    </row>
    <row r="114" spans="1:22" x14ac:dyDescent="0.25">
      <c r="A114" s="534" t="s">
        <v>54</v>
      </c>
      <c r="B114" s="535"/>
      <c r="C114" s="141">
        <f t="shared" ref="C114:V114" si="11">COUNT(C85:C107)</f>
        <v>17</v>
      </c>
      <c r="D114" s="141">
        <f t="shared" si="11"/>
        <v>17</v>
      </c>
      <c r="E114" s="141">
        <f t="shared" si="11"/>
        <v>17</v>
      </c>
      <c r="F114" s="141">
        <f t="shared" si="11"/>
        <v>17</v>
      </c>
      <c r="G114" s="141">
        <f t="shared" si="11"/>
        <v>17</v>
      </c>
      <c r="H114" s="141">
        <f t="shared" si="11"/>
        <v>17</v>
      </c>
      <c r="I114" s="141">
        <f t="shared" si="11"/>
        <v>17</v>
      </c>
      <c r="J114" s="141">
        <f t="shared" si="11"/>
        <v>17</v>
      </c>
      <c r="K114" s="141">
        <f t="shared" si="11"/>
        <v>17</v>
      </c>
      <c r="L114" s="141">
        <f t="shared" si="11"/>
        <v>17</v>
      </c>
      <c r="M114" s="141">
        <f t="shared" si="11"/>
        <v>17</v>
      </c>
      <c r="N114" s="141">
        <f t="shared" si="11"/>
        <v>17</v>
      </c>
      <c r="O114" s="141">
        <f t="shared" si="11"/>
        <v>17</v>
      </c>
      <c r="P114" s="141">
        <f t="shared" si="11"/>
        <v>17</v>
      </c>
      <c r="Q114" s="141">
        <f t="shared" si="11"/>
        <v>17</v>
      </c>
      <c r="R114" s="141">
        <f t="shared" si="11"/>
        <v>17</v>
      </c>
      <c r="S114" s="141">
        <f t="shared" si="11"/>
        <v>1</v>
      </c>
      <c r="T114" s="141">
        <f t="shared" si="11"/>
        <v>1</v>
      </c>
      <c r="U114" s="141">
        <f t="shared" si="11"/>
        <v>1</v>
      </c>
      <c r="V114" s="142">
        <f t="shared" si="11"/>
        <v>17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U23:U24"/>
    <mergeCell ref="V23:V24"/>
    <mergeCell ref="M13:Q13"/>
    <mergeCell ref="R13:S13"/>
    <mergeCell ref="U13:V13"/>
    <mergeCell ref="A18:V18"/>
    <mergeCell ref="A19:D19"/>
    <mergeCell ref="F19:Q19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P68:V71"/>
    <mergeCell ref="A73:V76"/>
    <mergeCell ref="A78:V80"/>
    <mergeCell ref="P67:V67"/>
    <mergeCell ref="H67:O67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R82:R83"/>
    <mergeCell ref="S82:S83"/>
    <mergeCell ref="T82:T83"/>
    <mergeCell ref="V82:V83"/>
    <mergeCell ref="A83:B83"/>
    <mergeCell ref="U82:U83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6637-DD50-4784-99CD-33FB2DCAE76F}">
  <sheetPr>
    <pageSetUpPr fitToPage="1"/>
  </sheetPr>
  <dimension ref="A1:AH1682"/>
  <sheetViews>
    <sheetView zoomScale="115" zoomScaleNormal="115" workbookViewId="0">
      <selection activeCell="Z14" sqref="Z14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36"/>
      <c r="B1" s="537"/>
      <c r="C1" s="537"/>
      <c r="D1" s="537"/>
      <c r="E1" s="538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8"/>
      <c r="W1" s="439"/>
    </row>
    <row r="2" spans="1:34" ht="12.75" customHeight="1" x14ac:dyDescent="0.25">
      <c r="A2" s="539"/>
      <c r="B2" s="540"/>
      <c r="C2" s="540"/>
      <c r="D2" s="540"/>
      <c r="E2" s="541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539"/>
      <c r="B3" s="540"/>
      <c r="C3" s="540"/>
      <c r="D3" s="540"/>
      <c r="E3" s="541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539"/>
      <c r="B4" s="540"/>
      <c r="C4" s="540"/>
      <c r="D4" s="540"/>
      <c r="E4" s="541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539"/>
      <c r="B5" s="540"/>
      <c r="C5" s="540"/>
      <c r="D5" s="540"/>
      <c r="E5" s="541"/>
      <c r="F5" s="56" t="s">
        <v>19</v>
      </c>
      <c r="G5" s="446">
        <v>70</v>
      </c>
      <c r="H5" s="447"/>
      <c r="I5" s="448" t="s">
        <v>249</v>
      </c>
      <c r="J5" s="446"/>
      <c r="K5" s="446"/>
      <c r="L5" s="446"/>
      <c r="M5" s="447"/>
      <c r="N5" s="449">
        <v>45945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542"/>
      <c r="B6" s="450"/>
      <c r="C6" s="450"/>
      <c r="D6" s="450"/>
      <c r="E6" s="451"/>
      <c r="F6" s="370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A7" s="15"/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B9" s="1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B10" s="15"/>
      <c r="C10" s="371"/>
      <c r="D10" s="371"/>
      <c r="E10" s="371"/>
      <c r="F10" s="81" t="s">
        <v>27</v>
      </c>
      <c r="G10" s="15"/>
      <c r="H10" s="15"/>
      <c r="I10" s="15"/>
      <c r="J10" s="64"/>
      <c r="K10" s="371"/>
      <c r="L10" s="15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B11" s="15"/>
      <c r="C11" s="59" t="s">
        <v>28</v>
      </c>
      <c r="D11" s="59"/>
      <c r="E11" s="61"/>
      <c r="F11" s="61"/>
      <c r="G11" s="15"/>
      <c r="H11" s="59"/>
      <c r="I11" s="15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S11" s="15"/>
      <c r="T11" s="15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B12" s="15"/>
      <c r="C12" s="188" t="s">
        <v>236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B13" s="15"/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218</v>
      </c>
      <c r="N13" s="456"/>
      <c r="O13" s="456"/>
      <c r="P13" s="456"/>
      <c r="Q13" s="456"/>
      <c r="R13" s="543">
        <v>45722</v>
      </c>
      <c r="S13" s="543"/>
      <c r="T13" s="362" t="s">
        <v>234</v>
      </c>
      <c r="U13" s="543">
        <v>45744</v>
      </c>
      <c r="V13" s="543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372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7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S19" s="15"/>
      <c r="T19" s="15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17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373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5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B23" s="15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75"/>
      <c r="B25" s="546"/>
      <c r="C25" s="30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376"/>
      <c r="S25" s="376"/>
      <c r="T25" s="377"/>
      <c r="U25" s="378"/>
      <c r="V25" s="379"/>
      <c r="W25" s="380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162</v>
      </c>
      <c r="B26" s="546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34">
        <v>85</v>
      </c>
      <c r="L26" s="87"/>
      <c r="M26" s="34">
        <v>99</v>
      </c>
      <c r="N26" s="34">
        <v>100</v>
      </c>
      <c r="O26" s="87"/>
      <c r="P26" s="93"/>
      <c r="Q26" s="93"/>
      <c r="R26" s="381">
        <v>2.5</v>
      </c>
      <c r="S26" s="381">
        <v>0.8</v>
      </c>
      <c r="T26" s="382">
        <v>0.4</v>
      </c>
      <c r="U26" s="364">
        <v>40</v>
      </c>
      <c r="V26" s="363">
        <v>35</v>
      </c>
      <c r="W26" s="383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163</v>
      </c>
      <c r="B27" s="546"/>
      <c r="C27" s="33">
        <v>2</v>
      </c>
      <c r="D27" s="86"/>
      <c r="E27" s="86"/>
      <c r="F27" s="152">
        <v>5</v>
      </c>
      <c r="G27" s="152">
        <v>9</v>
      </c>
      <c r="H27" s="152">
        <v>16</v>
      </c>
      <c r="I27" s="152">
        <v>22</v>
      </c>
      <c r="J27" s="152">
        <v>35</v>
      </c>
      <c r="K27" s="34">
        <v>55</v>
      </c>
      <c r="L27" s="87"/>
      <c r="M27" s="34">
        <v>85</v>
      </c>
      <c r="N27" s="87"/>
      <c r="O27" s="87"/>
      <c r="P27" s="93"/>
      <c r="Q27" s="93"/>
      <c r="R27" s="384"/>
      <c r="S27" s="384"/>
      <c r="T27" s="385"/>
      <c r="U27" s="386"/>
      <c r="V27" s="387"/>
      <c r="W27" s="383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44"/>
      <c r="B28" s="545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388"/>
      <c r="S28" s="388"/>
      <c r="T28" s="389"/>
      <c r="U28" s="390"/>
      <c r="V28" s="391"/>
      <c r="W28" s="39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412"/>
      <c r="B32" s="15"/>
      <c r="C32" s="15"/>
      <c r="D32" s="15"/>
      <c r="E32" s="15"/>
      <c r="F32" s="15"/>
      <c r="G32" s="15"/>
      <c r="H32" s="15"/>
      <c r="I32" s="366" t="s">
        <v>235</v>
      </c>
      <c r="J32" s="481">
        <f>R13</f>
        <v>45722</v>
      </c>
      <c r="K32" s="482"/>
      <c r="L32" s="365" t="s">
        <v>234</v>
      </c>
      <c r="M32" s="481">
        <f>U13</f>
        <v>45744</v>
      </c>
      <c r="N32" s="482"/>
      <c r="O32" s="15"/>
      <c r="P32" s="15"/>
      <c r="Q32" s="15"/>
      <c r="R32" s="15"/>
      <c r="S32" s="15"/>
      <c r="T32" s="15"/>
      <c r="U32" s="15"/>
      <c r="V32" s="15"/>
      <c r="W32" s="17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4.4000000000000004</v>
      </c>
      <c r="D35" s="123">
        <f t="shared" ref="D35:W35" si="0">IF(ISNUMBER(D105),D105,NA())</f>
        <v>4.7</v>
      </c>
      <c r="E35" s="123">
        <f t="shared" si="0"/>
        <v>6.6</v>
      </c>
      <c r="F35" s="123">
        <f t="shared" si="0"/>
        <v>11.4</v>
      </c>
      <c r="G35" s="123">
        <f t="shared" si="0"/>
        <v>15.7</v>
      </c>
      <c r="H35" s="123">
        <f t="shared" si="0"/>
        <v>23.5</v>
      </c>
      <c r="I35" s="123">
        <f t="shared" si="0"/>
        <v>34.1</v>
      </c>
      <c r="J35" s="123">
        <f t="shared" si="0"/>
        <v>52.3</v>
      </c>
      <c r="K35" s="123">
        <f>IF(ISNUMBER(K105),K105,NA())</f>
        <v>68.400000000000006</v>
      </c>
      <c r="L35" s="123">
        <f t="shared" si="0"/>
        <v>84.7</v>
      </c>
      <c r="M35" s="123">
        <f t="shared" si="0"/>
        <v>99</v>
      </c>
      <c r="N35" s="123">
        <f t="shared" si="0"/>
        <v>100</v>
      </c>
      <c r="O35" s="123">
        <f t="shared" si="0"/>
        <v>0</v>
      </c>
      <c r="P35" s="123">
        <f t="shared" si="0"/>
        <v>0</v>
      </c>
      <c r="Q35" s="123">
        <f t="shared" si="0"/>
        <v>0</v>
      </c>
      <c r="R35" s="123">
        <f t="shared" si="0"/>
        <v>1.28</v>
      </c>
      <c r="S35" s="123">
        <f t="shared" si="0"/>
        <v>0.26</v>
      </c>
      <c r="T35" s="123">
        <f t="shared" si="0"/>
        <v>8.7999999999999995E-2</v>
      </c>
      <c r="U35" s="123">
        <f t="shared" si="0"/>
        <v>22</v>
      </c>
      <c r="V35" s="150">
        <f t="shared" si="0"/>
        <v>13</v>
      </c>
      <c r="W35" s="124">
        <f t="shared" si="0"/>
        <v>4.9000000000000004</v>
      </c>
    </row>
    <row r="36" spans="1:25" ht="12.75" customHeight="1" x14ac:dyDescent="0.25">
      <c r="A36" s="553" t="s">
        <v>49</v>
      </c>
      <c r="B36" s="554"/>
      <c r="C36" s="120">
        <f>C37+1.25*C40</f>
        <v>3.8261904491881991</v>
      </c>
      <c r="D36" s="108">
        <f t="shared" ref="D36:Q36" si="1">D37+1.25*D40</f>
        <v>4.0779183749518673</v>
      </c>
      <c r="E36" s="108">
        <f t="shared" si="1"/>
        <v>5.7744782094865812</v>
      </c>
      <c r="F36" s="108">
        <f t="shared" si="1"/>
        <v>10.170656417267407</v>
      </c>
      <c r="G36" s="108">
        <f t="shared" si="1"/>
        <v>14.124941183493211</v>
      </c>
      <c r="H36" s="108">
        <f t="shared" si="1"/>
        <v>21.267469797505868</v>
      </c>
      <c r="I36" s="108">
        <f t="shared" si="1"/>
        <v>32.260199304592909</v>
      </c>
      <c r="J36" s="108">
        <f t="shared" si="1"/>
        <v>49.545095777320974</v>
      </c>
      <c r="K36" s="108">
        <f>K37+1.25*K40</f>
        <v>65.881523986950214</v>
      </c>
      <c r="L36" s="108">
        <f t="shared" si="1"/>
        <v>81.077045710647582</v>
      </c>
      <c r="M36" s="108">
        <f t="shared" si="1"/>
        <v>99.053228506767624</v>
      </c>
      <c r="N36" s="108">
        <f t="shared" si="1"/>
        <v>100</v>
      </c>
      <c r="O36" s="108" t="e">
        <f t="shared" si="1"/>
        <v>#N/A</v>
      </c>
      <c r="P36" s="108" t="e">
        <f t="shared" si="1"/>
        <v>#N/A</v>
      </c>
      <c r="Q36" s="108" t="e">
        <f t="shared" si="1"/>
        <v>#N/A</v>
      </c>
      <c r="R36" s="108">
        <f>R37+1.25*R40</f>
        <v>1.1992630664557342</v>
      </c>
      <c r="S36" s="108">
        <f>S37+1.25*S40</f>
        <v>0.24311798945395496</v>
      </c>
      <c r="T36" s="108"/>
      <c r="U36" s="108"/>
      <c r="V36" s="151"/>
      <c r="W36" s="125">
        <f>W37+1.25*W40</f>
        <v>4.734844231719749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3.0972222222222228</v>
      </c>
      <c r="D37" s="153">
        <f>IF(ISNUMBER(D103),D103,NA())</f>
        <v>3.3444444444444446</v>
      </c>
      <c r="E37" s="121">
        <f t="shared" ref="E37:W37" si="2">IF(ISNUMBER(E103),E103,NA())</f>
        <v>4.8083333333333327</v>
      </c>
      <c r="F37" s="121">
        <f t="shared" si="2"/>
        <v>8.6472222222222239</v>
      </c>
      <c r="G37" s="121">
        <f t="shared" si="2"/>
        <v>11.991666666666665</v>
      </c>
      <c r="H37" s="121">
        <f t="shared" si="2"/>
        <v>18.055555555555554</v>
      </c>
      <c r="I37" s="121">
        <f t="shared" si="2"/>
        <v>27.258333333333336</v>
      </c>
      <c r="J37" s="121">
        <f t="shared" si="2"/>
        <v>42.858333333333327</v>
      </c>
      <c r="K37" s="121">
        <f t="shared" si="2"/>
        <v>60.288888888888891</v>
      </c>
      <c r="L37" s="121">
        <f t="shared" si="2"/>
        <v>76.37222222222222</v>
      </c>
      <c r="M37" s="121">
        <f t="shared" si="2"/>
        <v>98.566666666666663</v>
      </c>
      <c r="N37" s="34">
        <f t="shared" si="2"/>
        <v>100</v>
      </c>
      <c r="O37" s="34" t="e">
        <f t="shared" si="2"/>
        <v>#N/A</v>
      </c>
      <c r="P37" s="34" t="e">
        <f t="shared" si="2"/>
        <v>#N/A</v>
      </c>
      <c r="Q37" s="34" t="e">
        <f t="shared" si="2"/>
        <v>#N/A</v>
      </c>
      <c r="R37" s="34">
        <f t="shared" si="2"/>
        <v>1.0675000000000001</v>
      </c>
      <c r="S37" s="159">
        <f t="shared" si="2"/>
        <v>0.19499999999999998</v>
      </c>
      <c r="T37" s="159">
        <f>IF(ISNUMBER(T103),T103,NA())</f>
        <v>8.7999999999999995E-2</v>
      </c>
      <c r="U37" s="34">
        <f t="shared" si="2"/>
        <v>22</v>
      </c>
      <c r="V37" s="152">
        <f t="shared" si="2"/>
        <v>13</v>
      </c>
      <c r="W37" s="44">
        <f t="shared" si="2"/>
        <v>3.9083333333333332</v>
      </c>
    </row>
    <row r="38" spans="1:25" ht="12.75" customHeight="1" x14ac:dyDescent="0.25">
      <c r="A38" s="553" t="s">
        <v>51</v>
      </c>
      <c r="B38" s="554"/>
      <c r="C38" s="120">
        <f>C37-1.25*C40</f>
        <v>2.3682539952562465</v>
      </c>
      <c r="D38" s="108">
        <f t="shared" ref="D38:Q38" si="3">D37-1.25*D40</f>
        <v>2.6109705139370218</v>
      </c>
      <c r="E38" s="108">
        <f t="shared" si="3"/>
        <v>3.8421884571800842</v>
      </c>
      <c r="F38" s="108">
        <f t="shared" si="3"/>
        <v>7.1237880271770404</v>
      </c>
      <c r="G38" s="108">
        <f t="shared" si="3"/>
        <v>9.8583921498401192</v>
      </c>
      <c r="H38" s="108">
        <f t="shared" si="3"/>
        <v>14.843641313605239</v>
      </c>
      <c r="I38" s="108">
        <f t="shared" si="3"/>
        <v>22.256467362073764</v>
      </c>
      <c r="J38" s="108">
        <f t="shared" si="3"/>
        <v>36.171570889345681</v>
      </c>
      <c r="K38" s="108">
        <f t="shared" si="3"/>
        <v>54.696253790827569</v>
      </c>
      <c r="L38" s="108">
        <f t="shared" si="3"/>
        <v>71.667398733796858</v>
      </c>
      <c r="M38" s="108">
        <f>M37-1.25*M40</f>
        <v>98.080104826565702</v>
      </c>
      <c r="N38" s="108">
        <f t="shared" si="3"/>
        <v>100</v>
      </c>
      <c r="O38" s="108" t="e">
        <f t="shared" si="3"/>
        <v>#N/A</v>
      </c>
      <c r="P38" s="108" t="e">
        <f t="shared" si="3"/>
        <v>#N/A</v>
      </c>
      <c r="Q38" s="108" t="e">
        <f t="shared" si="3"/>
        <v>#N/A</v>
      </c>
      <c r="R38" s="108">
        <f>R37-1.25*R40</f>
        <v>0.93573693354426613</v>
      </c>
      <c r="S38" s="108">
        <f>S37-1.25*S40</f>
        <v>0.14688201054604499</v>
      </c>
      <c r="T38" s="108"/>
      <c r="U38" s="108"/>
      <c r="V38" s="151"/>
      <c r="W38" s="125">
        <f>W37-1.25*W40</f>
        <v>3.0818224349469174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2.2000000000000002</v>
      </c>
      <c r="D39" s="34">
        <f t="shared" ref="D39:W39" si="4">IF(ISNUMBER(D106),D106,NA())</f>
        <v>2.5</v>
      </c>
      <c r="E39" s="34">
        <f t="shared" si="4"/>
        <v>3.8</v>
      </c>
      <c r="F39" s="34">
        <f>IF(ISNUMBER(F106),F106,NA())</f>
        <v>7</v>
      </c>
      <c r="G39" s="34">
        <f t="shared" si="4"/>
        <v>9.6</v>
      </c>
      <c r="H39" s="34">
        <f t="shared" si="4"/>
        <v>14.7</v>
      </c>
      <c r="I39" s="34">
        <f t="shared" si="4"/>
        <v>22.5</v>
      </c>
      <c r="J39" s="34">
        <f t="shared" si="4"/>
        <v>37.200000000000003</v>
      </c>
      <c r="K39" s="34">
        <f t="shared" si="4"/>
        <v>55.2</v>
      </c>
      <c r="L39" s="34">
        <f t="shared" si="4"/>
        <v>70.900000000000006</v>
      </c>
      <c r="M39" s="34">
        <f t="shared" si="4"/>
        <v>97.6</v>
      </c>
      <c r="N39" s="34">
        <f t="shared" si="4"/>
        <v>100</v>
      </c>
      <c r="O39" s="34">
        <f t="shared" si="4"/>
        <v>0</v>
      </c>
      <c r="P39" s="34">
        <f t="shared" si="4"/>
        <v>0</v>
      </c>
      <c r="Q39" s="34">
        <f t="shared" si="4"/>
        <v>0</v>
      </c>
      <c r="R39" s="34">
        <f t="shared" si="4"/>
        <v>0.98</v>
      </c>
      <c r="S39" s="34">
        <f t="shared" si="4"/>
        <v>0.15</v>
      </c>
      <c r="T39" s="34">
        <f t="shared" si="4"/>
        <v>8.7999999999999995E-2</v>
      </c>
      <c r="U39" s="34">
        <f>IF(ISNUMBER(U106),U106,NA())</f>
        <v>22</v>
      </c>
      <c r="V39" s="152">
        <f t="shared" si="4"/>
        <v>13</v>
      </c>
      <c r="W39" s="44">
        <f t="shared" si="4"/>
        <v>2.8</v>
      </c>
    </row>
    <row r="40" spans="1:25" ht="12.75" customHeight="1" x14ac:dyDescent="0.25">
      <c r="A40" s="493" t="s">
        <v>53</v>
      </c>
      <c r="B40" s="494"/>
      <c r="C40" s="120">
        <f>IF(ISNUMBER(C104),C104,NA())</f>
        <v>0.58317458157278124</v>
      </c>
      <c r="D40" s="121">
        <f t="shared" ref="D40:W40" si="5">IF(ISNUMBER(D104),D104,NA())</f>
        <v>0.58677914440593826</v>
      </c>
      <c r="E40" s="121">
        <f t="shared" si="5"/>
        <v>0.77291590092259888</v>
      </c>
      <c r="F40" s="121">
        <f t="shared" si="5"/>
        <v>1.2187473560361473</v>
      </c>
      <c r="G40" s="121">
        <f t="shared" si="5"/>
        <v>1.7066196134612373</v>
      </c>
      <c r="H40" s="121">
        <f t="shared" si="5"/>
        <v>2.5695313935602511</v>
      </c>
      <c r="I40" s="121">
        <f t="shared" si="5"/>
        <v>4.0014927770076572</v>
      </c>
      <c r="J40" s="121">
        <f t="shared" si="5"/>
        <v>5.3494099551901151</v>
      </c>
      <c r="K40" s="121">
        <f>IF(ISNUMBER(K104),K104,NA())</f>
        <v>4.4741080784490563</v>
      </c>
      <c r="L40" s="121">
        <f t="shared" si="5"/>
        <v>3.7638587907402941</v>
      </c>
      <c r="M40" s="121">
        <f t="shared" si="5"/>
        <v>0.38924947208076333</v>
      </c>
      <c r="N40" s="121">
        <f t="shared" si="5"/>
        <v>0</v>
      </c>
      <c r="O40" s="121" t="e">
        <f t="shared" si="5"/>
        <v>#N/A</v>
      </c>
      <c r="P40" s="121" t="e">
        <f t="shared" si="5"/>
        <v>#N/A</v>
      </c>
      <c r="Q40" s="121" t="e">
        <f t="shared" si="5"/>
        <v>#N/A</v>
      </c>
      <c r="R40" s="121">
        <f t="shared" si="5"/>
        <v>0.10541045316458722</v>
      </c>
      <c r="S40" s="121">
        <f t="shared" si="5"/>
        <v>3.8494391563163984E-2</v>
      </c>
      <c r="T40" s="121"/>
      <c r="U40" s="121"/>
      <c r="V40" s="153"/>
      <c r="W40" s="126">
        <f t="shared" si="5"/>
        <v>0.66120871870913245</v>
      </c>
    </row>
    <row r="41" spans="1:25" ht="12.75" customHeight="1" x14ac:dyDescent="0.25">
      <c r="A41" s="553" t="s">
        <v>54</v>
      </c>
      <c r="B41" s="554"/>
      <c r="C41" s="33">
        <f>IF(ISNUMBER(C107),C107,NA())</f>
        <v>12</v>
      </c>
      <c r="D41" s="34">
        <f t="shared" ref="D41:W41" si="6">IF(ISNUMBER(D107),D107,NA())</f>
        <v>12</v>
      </c>
      <c r="E41" s="34">
        <f t="shared" si="6"/>
        <v>12</v>
      </c>
      <c r="F41" s="34">
        <f t="shared" si="6"/>
        <v>12</v>
      </c>
      <c r="G41" s="34">
        <f t="shared" si="6"/>
        <v>12</v>
      </c>
      <c r="H41" s="34">
        <f t="shared" si="6"/>
        <v>12</v>
      </c>
      <c r="I41" s="34">
        <f t="shared" si="6"/>
        <v>12</v>
      </c>
      <c r="J41" s="34">
        <f t="shared" si="6"/>
        <v>12</v>
      </c>
      <c r="K41" s="34">
        <f t="shared" si="6"/>
        <v>12</v>
      </c>
      <c r="L41" s="34">
        <f t="shared" si="6"/>
        <v>12</v>
      </c>
      <c r="M41" s="34">
        <f t="shared" si="6"/>
        <v>12</v>
      </c>
      <c r="N41" s="34">
        <f t="shared" si="6"/>
        <v>12</v>
      </c>
      <c r="O41" s="34">
        <f t="shared" si="6"/>
        <v>0</v>
      </c>
      <c r="P41" s="34">
        <f t="shared" si="6"/>
        <v>0</v>
      </c>
      <c r="Q41" s="34">
        <f t="shared" si="6"/>
        <v>0</v>
      </c>
      <c r="R41" s="34">
        <f t="shared" si="6"/>
        <v>12</v>
      </c>
      <c r="S41" s="34">
        <f t="shared" si="6"/>
        <v>12</v>
      </c>
      <c r="T41" s="34">
        <f t="shared" si="6"/>
        <v>1</v>
      </c>
      <c r="U41" s="34">
        <f t="shared" si="6"/>
        <v>1</v>
      </c>
      <c r="V41" s="152">
        <f t="shared" si="6"/>
        <v>1</v>
      </c>
      <c r="W41" s="44">
        <f t="shared" si="6"/>
        <v>12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393"/>
      <c r="B43" s="394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4"/>
      <c r="V43" s="405"/>
      <c r="W43" s="406"/>
      <c r="X43" s="45"/>
    </row>
    <row r="44" spans="1:25" s="46" customFormat="1" x14ac:dyDescent="0.25">
      <c r="A44" s="397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8"/>
      <c r="X44" s="45"/>
    </row>
    <row r="45" spans="1:25" s="46" customFormat="1" x14ac:dyDescent="0.25">
      <c r="A45" s="397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8"/>
      <c r="X45" s="45"/>
    </row>
    <row r="46" spans="1:25" s="46" customFormat="1" x14ac:dyDescent="0.25">
      <c r="A46" s="397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8"/>
      <c r="X46" s="45"/>
    </row>
    <row r="47" spans="1:25" s="46" customFormat="1" x14ac:dyDescent="0.25">
      <c r="A47" s="397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8"/>
      <c r="X47" s="45"/>
    </row>
    <row r="48" spans="1:25" s="46" customFormat="1" x14ac:dyDescent="0.25">
      <c r="A48" s="397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8"/>
      <c r="X48" s="45"/>
    </row>
    <row r="49" spans="1:27" s="46" customFormat="1" x14ac:dyDescent="0.25">
      <c r="A49" s="397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8"/>
      <c r="X49" s="45"/>
    </row>
    <row r="50" spans="1:27" s="46" customFormat="1" x14ac:dyDescent="0.25">
      <c r="A50" s="397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8"/>
      <c r="X50" s="45"/>
    </row>
    <row r="51" spans="1:27" s="46" customFormat="1" x14ac:dyDescent="0.25">
      <c r="A51" s="397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8"/>
      <c r="X51" s="45"/>
    </row>
    <row r="52" spans="1:27" s="46" customFormat="1" x14ac:dyDescent="0.25">
      <c r="A52" s="397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8"/>
      <c r="X52" s="45"/>
    </row>
    <row r="53" spans="1:27" s="46" customFormat="1" x14ac:dyDescent="0.25">
      <c r="A53" s="397"/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8"/>
      <c r="X53" s="45"/>
    </row>
    <row r="54" spans="1:27" s="46" customFormat="1" x14ac:dyDescent="0.25">
      <c r="A54" s="397"/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8"/>
      <c r="X54" s="45"/>
    </row>
    <row r="55" spans="1:27" s="46" customFormat="1" x14ac:dyDescent="0.25">
      <c r="A55" s="397"/>
      <c r="B55" s="396"/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8"/>
      <c r="X55" s="45"/>
    </row>
    <row r="56" spans="1:27" s="46" customFormat="1" x14ac:dyDescent="0.25">
      <c r="A56" s="397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8"/>
      <c r="X56" s="45"/>
    </row>
    <row r="57" spans="1:27" s="46" customFormat="1" x14ac:dyDescent="0.25">
      <c r="A57" s="397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8"/>
      <c r="X57" s="45"/>
      <c r="Z57" s="411"/>
    </row>
    <row r="58" spans="1:27" s="46" customFormat="1" x14ac:dyDescent="0.25">
      <c r="A58" s="397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8"/>
      <c r="X58" s="45"/>
    </row>
    <row r="59" spans="1:27" s="46" customFormat="1" x14ac:dyDescent="0.25">
      <c r="A59" s="397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8"/>
      <c r="X59" s="45"/>
      <c r="AA59" s="410"/>
    </row>
    <row r="60" spans="1:27" s="46" customFormat="1" x14ac:dyDescent="0.25">
      <c r="A60" s="397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8"/>
      <c r="X60" s="45"/>
    </row>
    <row r="61" spans="1:27" s="46" customFormat="1" x14ac:dyDescent="0.25">
      <c r="A61" s="397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8"/>
      <c r="X61" s="45"/>
    </row>
    <row r="62" spans="1:27" s="46" customFormat="1" x14ac:dyDescent="0.25">
      <c r="A62" s="397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8"/>
      <c r="X62" s="45"/>
    </row>
    <row r="63" spans="1:27" s="46" customFormat="1" x14ac:dyDescent="0.25">
      <c r="A63" s="397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8"/>
      <c r="X63" s="45"/>
    </row>
    <row r="64" spans="1:27" s="46" customFormat="1" x14ac:dyDescent="0.25">
      <c r="A64" s="393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5"/>
      <c r="X64" s="45"/>
    </row>
    <row r="65" spans="1:24" s="46" customFormat="1" x14ac:dyDescent="0.25">
      <c r="A65" s="499" t="s">
        <v>56</v>
      </c>
      <c r="B65" s="557"/>
      <c r="C65" s="557"/>
      <c r="D65" s="557"/>
      <c r="E65" s="557"/>
      <c r="F65" s="557"/>
      <c r="G65" s="558"/>
      <c r="H65" s="491" t="s">
        <v>245</v>
      </c>
      <c r="I65" s="491"/>
      <c r="J65" s="491"/>
      <c r="K65" s="491"/>
      <c r="L65" s="491"/>
      <c r="M65" s="491"/>
      <c r="N65" s="491"/>
      <c r="O65" s="491"/>
      <c r="P65" s="491" t="s">
        <v>58</v>
      </c>
      <c r="Q65" s="491"/>
      <c r="R65" s="491"/>
      <c r="S65" s="491"/>
      <c r="T65" s="491"/>
      <c r="U65" s="491"/>
      <c r="V65" s="491"/>
      <c r="W65" s="491"/>
      <c r="X65" s="45"/>
    </row>
    <row r="66" spans="1:24" x14ac:dyDescent="0.25">
      <c r="A66" s="559">
        <f>N5</f>
        <v>45945</v>
      </c>
      <c r="B66" s="475"/>
      <c r="C66" s="475"/>
      <c r="D66" s="475"/>
      <c r="E66" s="475"/>
      <c r="F66" s="475"/>
      <c r="G66" s="475"/>
      <c r="H66" s="503" t="s">
        <v>248</v>
      </c>
      <c r="I66" s="503"/>
      <c r="J66" s="503"/>
      <c r="K66" s="503"/>
      <c r="L66" s="503"/>
      <c r="M66" s="503"/>
      <c r="N66" s="503"/>
      <c r="O66" s="503"/>
      <c r="P66" s="559">
        <f>EDATE(MAX(A83:B102),6)</f>
        <v>46126</v>
      </c>
      <c r="Q66" s="475"/>
      <c r="R66" s="475"/>
      <c r="S66" s="475"/>
      <c r="T66" s="475"/>
      <c r="U66" s="475"/>
      <c r="V66" s="475"/>
      <c r="W66" s="475"/>
    </row>
    <row r="67" spans="1:24" x14ac:dyDescent="0.25">
      <c r="A67" s="475"/>
      <c r="B67" s="475"/>
      <c r="C67" s="475"/>
      <c r="D67" s="475"/>
      <c r="E67" s="475"/>
      <c r="F67" s="475"/>
      <c r="G67" s="475"/>
      <c r="H67" s="503"/>
      <c r="I67" s="503"/>
      <c r="J67" s="503"/>
      <c r="K67" s="503"/>
      <c r="L67" s="503"/>
      <c r="M67" s="503"/>
      <c r="N67" s="503"/>
      <c r="O67" s="503"/>
      <c r="P67" s="475"/>
      <c r="Q67" s="475"/>
      <c r="R67" s="475"/>
      <c r="S67" s="475"/>
      <c r="T67" s="475"/>
      <c r="U67" s="475"/>
      <c r="V67" s="475"/>
      <c r="W67" s="475"/>
    </row>
    <row r="68" spans="1:24" x14ac:dyDescent="0.25">
      <c r="A68" s="475"/>
      <c r="B68" s="475"/>
      <c r="C68" s="475"/>
      <c r="D68" s="475"/>
      <c r="E68" s="475"/>
      <c r="F68" s="475"/>
      <c r="G68" s="475"/>
      <c r="H68" s="503"/>
      <c r="I68" s="503"/>
      <c r="J68" s="503"/>
      <c r="K68" s="503"/>
      <c r="L68" s="503"/>
      <c r="M68" s="503"/>
      <c r="N68" s="503"/>
      <c r="O68" s="503"/>
      <c r="P68" s="475"/>
      <c r="Q68" s="475"/>
      <c r="R68" s="475"/>
      <c r="S68" s="475"/>
      <c r="T68" s="475"/>
      <c r="U68" s="475"/>
      <c r="V68" s="475"/>
      <c r="W68" s="475"/>
    </row>
    <row r="69" spans="1:24" x14ac:dyDescent="0.25">
      <c r="A69" s="475"/>
      <c r="B69" s="475"/>
      <c r="C69" s="475"/>
      <c r="D69" s="475"/>
      <c r="E69" s="475"/>
      <c r="F69" s="475"/>
      <c r="G69" s="475"/>
      <c r="H69" s="503"/>
      <c r="I69" s="503"/>
      <c r="J69" s="503"/>
      <c r="K69" s="503"/>
      <c r="L69" s="503"/>
      <c r="M69" s="503"/>
      <c r="N69" s="503"/>
      <c r="O69" s="503"/>
      <c r="P69" s="475"/>
      <c r="Q69" s="475"/>
      <c r="R69" s="475"/>
      <c r="S69" s="475"/>
      <c r="T69" s="475"/>
      <c r="U69" s="475"/>
      <c r="V69" s="475"/>
      <c r="W69" s="475"/>
    </row>
    <row r="70" spans="1:24" ht="13.8" thickBot="1" x14ac:dyDescent="0.3">
      <c r="A70" s="15"/>
      <c r="B70" s="5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4" x14ac:dyDescent="0.25">
      <c r="A71" s="504" t="s">
        <v>203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1"/>
    </row>
    <row r="72" spans="1:24" x14ac:dyDescent="0.25">
      <c r="A72" s="507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62"/>
    </row>
    <row r="73" spans="1:24" x14ac:dyDescent="0.25">
      <c r="A73" s="507"/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62"/>
    </row>
    <row r="74" spans="1:24" ht="13.8" thickBot="1" x14ac:dyDescent="0.3">
      <c r="A74" s="563"/>
      <c r="B74" s="482"/>
      <c r="C74" s="482"/>
      <c r="D74" s="482"/>
      <c r="E74" s="482"/>
      <c r="F74" s="482"/>
      <c r="G74" s="482"/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482"/>
      <c r="U74" s="482"/>
      <c r="V74" s="482"/>
      <c r="W74" s="564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400"/>
      <c r="R80" s="566" t="s">
        <v>17</v>
      </c>
      <c r="S80" s="568" t="s">
        <v>41</v>
      </c>
      <c r="T80" s="529" t="s">
        <v>71</v>
      </c>
      <c r="U80" s="566" t="s">
        <v>7</v>
      </c>
      <c r="V80" s="566" t="s">
        <v>8</v>
      </c>
      <c r="W80" s="566" t="s">
        <v>42</v>
      </c>
    </row>
    <row r="81" spans="1:25" ht="13.8" thickBot="1" x14ac:dyDescent="0.3">
      <c r="A81" s="522" t="s">
        <v>61</v>
      </c>
      <c r="B81" s="523"/>
      <c r="C81" s="138">
        <v>6.3E-2</v>
      </c>
      <c r="D81" s="139">
        <v>0.08</v>
      </c>
      <c r="E81" s="139">
        <v>0.2</v>
      </c>
      <c r="F81" s="139">
        <v>0.5</v>
      </c>
      <c r="G81" s="139">
        <v>1</v>
      </c>
      <c r="H81" s="139">
        <v>2</v>
      </c>
      <c r="I81" s="139">
        <v>4</v>
      </c>
      <c r="J81" s="139">
        <v>8</v>
      </c>
      <c r="K81" s="139">
        <v>16</v>
      </c>
      <c r="L81" s="139">
        <v>20</v>
      </c>
      <c r="M81" s="139">
        <v>31.5</v>
      </c>
      <c r="N81" s="139">
        <v>45</v>
      </c>
      <c r="O81" s="140">
        <v>63</v>
      </c>
      <c r="P81" s="163">
        <v>80</v>
      </c>
      <c r="Q81" s="164">
        <v>100</v>
      </c>
      <c r="R81" s="567"/>
      <c r="S81" s="569"/>
      <c r="T81" s="530"/>
      <c r="U81" s="567"/>
      <c r="V81" s="567"/>
      <c r="W81" s="567"/>
    </row>
    <row r="82" spans="1:25" x14ac:dyDescent="0.25">
      <c r="A82" s="524" t="s">
        <v>62</v>
      </c>
      <c r="B82" s="525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399"/>
    </row>
    <row r="83" spans="1:25" x14ac:dyDescent="0.25">
      <c r="A83" s="518">
        <v>45726</v>
      </c>
      <c r="B83" s="526"/>
      <c r="C83" s="407">
        <v>2.7</v>
      </c>
      <c r="D83" s="407">
        <v>3</v>
      </c>
      <c r="E83" s="407">
        <v>4.5</v>
      </c>
      <c r="F83" s="407">
        <v>8.1999999999999993</v>
      </c>
      <c r="G83" s="407">
        <v>11.6</v>
      </c>
      <c r="H83" s="407">
        <v>17.8</v>
      </c>
      <c r="I83" s="407">
        <v>26.3</v>
      </c>
      <c r="J83" s="407">
        <v>40.4</v>
      </c>
      <c r="K83" s="407">
        <v>61.6</v>
      </c>
      <c r="L83" s="407">
        <v>79.099999999999994</v>
      </c>
      <c r="M83" s="407">
        <v>98.9</v>
      </c>
      <c r="N83" s="407">
        <v>100</v>
      </c>
      <c r="O83" s="414"/>
      <c r="P83" s="414"/>
      <c r="Q83" s="408"/>
      <c r="R83" s="417">
        <v>1.28</v>
      </c>
      <c r="S83" s="417">
        <v>0.23</v>
      </c>
      <c r="T83" s="356"/>
      <c r="U83" s="356"/>
      <c r="V83" s="356"/>
      <c r="W83" s="416">
        <v>3.5</v>
      </c>
    </row>
    <row r="84" spans="1:25" x14ac:dyDescent="0.25">
      <c r="A84" s="518">
        <v>45726</v>
      </c>
      <c r="B84" s="526"/>
      <c r="C84" s="407">
        <v>2.2000000000000002</v>
      </c>
      <c r="D84" s="407">
        <v>2.5</v>
      </c>
      <c r="E84" s="407">
        <v>3.9</v>
      </c>
      <c r="F84" s="407">
        <v>7.8</v>
      </c>
      <c r="G84" s="407">
        <v>10.5</v>
      </c>
      <c r="H84" s="407">
        <v>15.9</v>
      </c>
      <c r="I84" s="407">
        <v>23.8</v>
      </c>
      <c r="J84" s="407">
        <v>38.200000000000003</v>
      </c>
      <c r="K84" s="407">
        <v>58.4</v>
      </c>
      <c r="L84" s="407">
        <v>75.2</v>
      </c>
      <c r="M84" s="407">
        <v>98.4</v>
      </c>
      <c r="N84" s="407">
        <v>100</v>
      </c>
      <c r="O84" s="414"/>
      <c r="P84" s="414"/>
      <c r="Q84" s="408"/>
      <c r="R84" s="417">
        <v>1.01</v>
      </c>
      <c r="S84" s="417">
        <v>0.16</v>
      </c>
      <c r="T84" s="356"/>
      <c r="U84" s="356"/>
      <c r="V84" s="356"/>
      <c r="W84" s="416">
        <v>3.5</v>
      </c>
      <c r="X84" s="1"/>
      <c r="Y84" s="176"/>
    </row>
    <row r="85" spans="1:25" x14ac:dyDescent="0.25">
      <c r="A85" s="518">
        <v>45733</v>
      </c>
      <c r="B85" s="526"/>
      <c r="C85" s="407">
        <v>2.8</v>
      </c>
      <c r="D85" s="407">
        <v>3</v>
      </c>
      <c r="E85" s="407">
        <v>4.3</v>
      </c>
      <c r="F85" s="407">
        <v>7.7</v>
      </c>
      <c r="G85" s="407">
        <v>10.9</v>
      </c>
      <c r="H85" s="407">
        <v>16.399999999999999</v>
      </c>
      <c r="I85" s="407">
        <v>24.5</v>
      </c>
      <c r="J85" s="407">
        <v>38.6</v>
      </c>
      <c r="K85" s="407">
        <v>55.2</v>
      </c>
      <c r="L85" s="407">
        <v>78</v>
      </c>
      <c r="M85" s="407">
        <v>98.3</v>
      </c>
      <c r="N85" s="407">
        <v>100</v>
      </c>
      <c r="O85" s="414"/>
      <c r="P85" s="414"/>
      <c r="Q85" s="408"/>
      <c r="R85" s="417">
        <v>1</v>
      </c>
      <c r="S85" s="417">
        <v>0.16</v>
      </c>
      <c r="T85" s="356"/>
      <c r="U85" s="356"/>
      <c r="V85" s="356"/>
      <c r="W85" s="416">
        <v>3.6</v>
      </c>
      <c r="X85" s="1"/>
      <c r="Y85" s="176"/>
    </row>
    <row r="86" spans="1:25" x14ac:dyDescent="0.25">
      <c r="A86" s="518">
        <v>45733</v>
      </c>
      <c r="B86" s="526"/>
      <c r="C86" s="408">
        <v>4.4000000000000004</v>
      </c>
      <c r="D86" s="408">
        <v>4.7</v>
      </c>
      <c r="E86" s="408">
        <v>6.6</v>
      </c>
      <c r="F86" s="408">
        <v>11.4</v>
      </c>
      <c r="G86" s="408">
        <v>15.7</v>
      </c>
      <c r="H86" s="408">
        <v>23.5</v>
      </c>
      <c r="I86" s="408">
        <v>34.1</v>
      </c>
      <c r="J86" s="408">
        <v>52.3</v>
      </c>
      <c r="K86" s="408">
        <v>68.400000000000006</v>
      </c>
      <c r="L86" s="408">
        <v>84.7</v>
      </c>
      <c r="M86" s="408">
        <v>98.4</v>
      </c>
      <c r="N86" s="408">
        <v>100</v>
      </c>
      <c r="O86" s="414"/>
      <c r="P86" s="414"/>
      <c r="Q86" s="367"/>
      <c r="R86" s="417">
        <v>1.01</v>
      </c>
      <c r="S86" s="417">
        <v>0.24</v>
      </c>
      <c r="T86" s="356"/>
      <c r="U86" s="356"/>
      <c r="V86" s="356"/>
      <c r="W86" s="416">
        <v>4.3</v>
      </c>
      <c r="X86" s="1"/>
      <c r="Y86" s="176"/>
    </row>
    <row r="87" spans="1:25" x14ac:dyDescent="0.25">
      <c r="A87" s="518">
        <v>45735</v>
      </c>
      <c r="B87" s="526"/>
      <c r="C87" s="407">
        <v>3.8</v>
      </c>
      <c r="D87" s="407">
        <v>4</v>
      </c>
      <c r="E87" s="407">
        <v>5.6</v>
      </c>
      <c r="F87" s="407">
        <v>9.9</v>
      </c>
      <c r="G87" s="407">
        <v>13.6</v>
      </c>
      <c r="H87" s="407">
        <v>20.8</v>
      </c>
      <c r="I87" s="407">
        <v>32.5</v>
      </c>
      <c r="J87" s="407">
        <v>50.8</v>
      </c>
      <c r="K87" s="407">
        <v>68</v>
      </c>
      <c r="L87" s="407">
        <v>78.599999999999994</v>
      </c>
      <c r="M87" s="407">
        <v>98.5</v>
      </c>
      <c r="N87" s="408">
        <v>100</v>
      </c>
      <c r="O87" s="414"/>
      <c r="P87" s="414"/>
      <c r="Q87" s="367"/>
      <c r="R87" s="417">
        <v>1.24</v>
      </c>
      <c r="S87" s="417">
        <v>0.26</v>
      </c>
      <c r="T87" s="356">
        <v>8.7999999999999995E-2</v>
      </c>
      <c r="U87" s="356">
        <v>22</v>
      </c>
      <c r="V87" s="356">
        <v>13</v>
      </c>
      <c r="W87" s="416">
        <v>3.4</v>
      </c>
      <c r="X87" s="1"/>
      <c r="Y87" s="176"/>
    </row>
    <row r="88" spans="1:25" x14ac:dyDescent="0.25">
      <c r="A88" s="518">
        <v>45735</v>
      </c>
      <c r="B88" s="526"/>
      <c r="C88" s="407">
        <v>3.3</v>
      </c>
      <c r="D88" s="407">
        <v>3.6</v>
      </c>
      <c r="E88" s="407">
        <v>5.3</v>
      </c>
      <c r="F88" s="407">
        <v>9.6</v>
      </c>
      <c r="G88" s="407">
        <v>13.4</v>
      </c>
      <c r="H88" s="407">
        <v>19.5</v>
      </c>
      <c r="I88" s="407">
        <v>28.7</v>
      </c>
      <c r="J88" s="407">
        <v>44.8</v>
      </c>
      <c r="K88" s="407">
        <v>62</v>
      </c>
      <c r="L88" s="407">
        <v>76.400000000000006</v>
      </c>
      <c r="M88" s="407">
        <v>97.6</v>
      </c>
      <c r="N88" s="408">
        <v>100</v>
      </c>
      <c r="O88" s="414"/>
      <c r="P88" s="414"/>
      <c r="Q88" s="367"/>
      <c r="R88" s="417">
        <v>1.19</v>
      </c>
      <c r="S88" s="417">
        <v>0.23</v>
      </c>
      <c r="T88" s="356"/>
      <c r="U88" s="356"/>
      <c r="V88" s="356"/>
      <c r="W88" s="416">
        <v>3.7</v>
      </c>
      <c r="X88" s="1"/>
      <c r="Y88" s="176"/>
    </row>
    <row r="89" spans="1:25" x14ac:dyDescent="0.25">
      <c r="A89" s="518">
        <v>45735</v>
      </c>
      <c r="B89" s="526"/>
      <c r="C89" s="407">
        <v>3.3</v>
      </c>
      <c r="D89" s="407">
        <v>3.5</v>
      </c>
      <c r="E89" s="407">
        <v>5.0999999999999996</v>
      </c>
      <c r="F89" s="407">
        <v>9.3000000000000007</v>
      </c>
      <c r="G89" s="407">
        <v>13.2</v>
      </c>
      <c r="H89" s="407">
        <v>20.3</v>
      </c>
      <c r="I89" s="407">
        <v>32.4</v>
      </c>
      <c r="J89" s="407">
        <v>48.4</v>
      </c>
      <c r="K89" s="407">
        <v>61.1</v>
      </c>
      <c r="L89" s="407">
        <v>73.5</v>
      </c>
      <c r="M89" s="407">
        <v>98.9</v>
      </c>
      <c r="N89" s="407">
        <v>100</v>
      </c>
      <c r="O89" s="414"/>
      <c r="P89" s="414"/>
      <c r="Q89" s="367"/>
      <c r="R89" s="417">
        <v>1.06</v>
      </c>
      <c r="S89" s="417">
        <v>0.22</v>
      </c>
      <c r="T89" s="356"/>
      <c r="U89" s="356"/>
      <c r="V89" s="356"/>
      <c r="W89" s="416">
        <v>2.8</v>
      </c>
      <c r="X89" s="1"/>
      <c r="Y89" s="176"/>
    </row>
    <row r="90" spans="1:25" x14ac:dyDescent="0.25">
      <c r="A90" s="518">
        <v>45742</v>
      </c>
      <c r="B90" s="526"/>
      <c r="C90" s="407">
        <v>3</v>
      </c>
      <c r="D90" s="407">
        <v>3.3</v>
      </c>
      <c r="E90" s="407">
        <v>4.5999999999999996</v>
      </c>
      <c r="F90" s="407">
        <v>7.8</v>
      </c>
      <c r="G90" s="407">
        <v>10.8</v>
      </c>
      <c r="H90" s="407">
        <v>16.2</v>
      </c>
      <c r="I90" s="407">
        <v>24.2</v>
      </c>
      <c r="J90" s="407">
        <v>37.200000000000003</v>
      </c>
      <c r="K90" s="407">
        <v>55.2</v>
      </c>
      <c r="L90" s="407">
        <v>70.900000000000006</v>
      </c>
      <c r="M90" s="407">
        <v>98.8</v>
      </c>
      <c r="N90" s="407">
        <v>100</v>
      </c>
      <c r="O90" s="414"/>
      <c r="P90" s="414"/>
      <c r="Q90" s="367"/>
      <c r="R90" s="417">
        <v>1.02</v>
      </c>
      <c r="S90" s="417">
        <v>0.17</v>
      </c>
      <c r="T90" s="356"/>
      <c r="U90" s="356"/>
      <c r="V90" s="356"/>
      <c r="W90" s="416">
        <v>3.5</v>
      </c>
      <c r="X90" s="1"/>
      <c r="Y90" s="176"/>
    </row>
    <row r="91" spans="1:25" x14ac:dyDescent="0.25">
      <c r="A91" s="518">
        <v>45742</v>
      </c>
      <c r="B91" s="526"/>
      <c r="C91" s="407">
        <v>2.5</v>
      </c>
      <c r="D91" s="407">
        <v>2.7</v>
      </c>
      <c r="E91" s="407">
        <v>3.8</v>
      </c>
      <c r="F91" s="407">
        <v>7</v>
      </c>
      <c r="G91" s="407">
        <v>9.6</v>
      </c>
      <c r="H91" s="407">
        <v>14.7</v>
      </c>
      <c r="I91" s="407">
        <v>22.5</v>
      </c>
      <c r="J91" s="407">
        <v>38.4</v>
      </c>
      <c r="K91" s="407">
        <v>57.3</v>
      </c>
      <c r="L91" s="407">
        <v>78.099999999999994</v>
      </c>
      <c r="M91" s="407">
        <v>99</v>
      </c>
      <c r="N91" s="407">
        <v>100</v>
      </c>
      <c r="O91" s="414"/>
      <c r="P91" s="414"/>
      <c r="Q91" s="367"/>
      <c r="R91" s="417">
        <v>1</v>
      </c>
      <c r="S91" s="417">
        <v>0.15</v>
      </c>
      <c r="T91" s="356"/>
      <c r="U91" s="356"/>
      <c r="V91" s="356"/>
      <c r="W91" s="416">
        <v>4.9000000000000004</v>
      </c>
      <c r="X91" s="1"/>
      <c r="Y91" s="176"/>
    </row>
    <row r="92" spans="1:25" x14ac:dyDescent="0.25">
      <c r="A92" s="518">
        <v>45742</v>
      </c>
      <c r="B92" s="526"/>
      <c r="C92" s="407">
        <v>2.9</v>
      </c>
      <c r="D92" s="407">
        <v>3.1</v>
      </c>
      <c r="E92" s="407">
        <v>4.4000000000000004</v>
      </c>
      <c r="F92" s="407">
        <v>7.9</v>
      </c>
      <c r="G92" s="407">
        <v>10.8</v>
      </c>
      <c r="H92" s="407">
        <v>15.8</v>
      </c>
      <c r="I92" s="407">
        <v>23.5</v>
      </c>
      <c r="J92" s="407">
        <v>39</v>
      </c>
      <c r="K92" s="407">
        <v>56.3</v>
      </c>
      <c r="L92" s="407">
        <v>72.099999999999994</v>
      </c>
      <c r="M92" s="407">
        <v>98.8</v>
      </c>
      <c r="N92" s="407">
        <v>100</v>
      </c>
      <c r="O92" s="414"/>
      <c r="P92" s="414"/>
      <c r="Q92" s="367"/>
      <c r="R92" s="417">
        <v>1.01</v>
      </c>
      <c r="S92" s="417">
        <v>0.16</v>
      </c>
      <c r="T92" s="356"/>
      <c r="U92" s="356"/>
      <c r="V92" s="356"/>
      <c r="W92" s="416">
        <v>4.5999999999999996</v>
      </c>
      <c r="X92" s="1"/>
      <c r="Y92" s="176"/>
    </row>
    <row r="93" spans="1:25" x14ac:dyDescent="0.25">
      <c r="A93" s="518">
        <v>45944</v>
      </c>
      <c r="B93" s="526"/>
      <c r="C93" s="407">
        <v>3.0666666666666664</v>
      </c>
      <c r="D93" s="407">
        <v>3.3333333333333335</v>
      </c>
      <c r="E93" s="407">
        <v>4.7666666666666666</v>
      </c>
      <c r="F93" s="407">
        <v>8.4333333333333318</v>
      </c>
      <c r="G93" s="407">
        <v>11.666666666666666</v>
      </c>
      <c r="H93" s="407">
        <v>17.166666666666668</v>
      </c>
      <c r="I93" s="407">
        <v>25.466666666666669</v>
      </c>
      <c r="J93" s="407">
        <v>40.333333333333336</v>
      </c>
      <c r="K93" s="407">
        <v>57.833333333333336</v>
      </c>
      <c r="L93" s="407">
        <v>73.13333333333334</v>
      </c>
      <c r="M93" s="407">
        <v>98.399999999999991</v>
      </c>
      <c r="N93" s="407">
        <v>100</v>
      </c>
      <c r="O93" s="407"/>
      <c r="P93" s="407"/>
      <c r="Q93" s="407"/>
      <c r="R93" s="417">
        <v>0.98</v>
      </c>
      <c r="S93" s="417">
        <v>0.17</v>
      </c>
      <c r="T93" s="356"/>
      <c r="U93" s="356"/>
      <c r="V93" s="356"/>
      <c r="W93" s="416">
        <v>4.2</v>
      </c>
      <c r="X93" s="1"/>
      <c r="Y93" s="176"/>
    </row>
    <row r="94" spans="1:25" x14ac:dyDescent="0.25">
      <c r="A94" s="518">
        <v>45944</v>
      </c>
      <c r="B94" s="526"/>
      <c r="C94" s="407">
        <v>3.1999999999999997</v>
      </c>
      <c r="D94" s="407">
        <v>3.4</v>
      </c>
      <c r="E94" s="407">
        <v>4.833333333333333</v>
      </c>
      <c r="F94" s="407">
        <v>8.7333333333333325</v>
      </c>
      <c r="G94" s="407">
        <v>12.133333333333333</v>
      </c>
      <c r="H94" s="407">
        <v>18.599999999999998</v>
      </c>
      <c r="I94" s="407">
        <v>29.133333333333336</v>
      </c>
      <c r="J94" s="407">
        <v>45.866666666666667</v>
      </c>
      <c r="K94" s="407">
        <v>62.133333333333333</v>
      </c>
      <c r="L94" s="407">
        <v>76.733333333333334</v>
      </c>
      <c r="M94" s="407">
        <v>98.8</v>
      </c>
      <c r="N94" s="407">
        <v>100</v>
      </c>
      <c r="O94" s="407"/>
      <c r="P94" s="407"/>
      <c r="Q94" s="407"/>
      <c r="R94" s="417">
        <v>1.01</v>
      </c>
      <c r="S94" s="417">
        <v>0.19</v>
      </c>
      <c r="T94" s="356"/>
      <c r="U94" s="356"/>
      <c r="V94" s="356"/>
      <c r="W94" s="416">
        <v>4.9000000000000004</v>
      </c>
      <c r="X94" s="1"/>
      <c r="Y94" s="176"/>
    </row>
    <row r="95" spans="1:25" x14ac:dyDescent="0.25">
      <c r="A95" s="518"/>
      <c r="B95" s="526"/>
      <c r="C95" s="407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7"/>
      <c r="O95" s="356"/>
      <c r="P95" s="356"/>
      <c r="Q95" s="367"/>
      <c r="R95" s="417"/>
      <c r="S95" s="417"/>
      <c r="T95" s="356"/>
      <c r="U95" s="356"/>
      <c r="V95" s="356"/>
      <c r="W95" s="416"/>
      <c r="X95" s="1"/>
      <c r="Y95" s="176"/>
    </row>
    <row r="96" spans="1:25" x14ac:dyDescent="0.25">
      <c r="A96" s="518"/>
      <c r="B96" s="526"/>
      <c r="C96" s="407"/>
      <c r="D96" s="407"/>
      <c r="E96" s="407"/>
      <c r="F96" s="407"/>
      <c r="G96" s="407"/>
      <c r="H96" s="407"/>
      <c r="I96" s="407"/>
      <c r="J96" s="407"/>
      <c r="K96" s="407"/>
      <c r="L96" s="407"/>
      <c r="M96" s="407"/>
      <c r="N96" s="408"/>
      <c r="O96" s="356"/>
      <c r="P96" s="356"/>
      <c r="Q96" s="356"/>
      <c r="R96" s="417"/>
      <c r="S96" s="417"/>
      <c r="T96" s="356"/>
      <c r="U96" s="356"/>
      <c r="V96" s="356"/>
      <c r="W96" s="416"/>
      <c r="X96" s="1"/>
      <c r="Y96" s="176"/>
    </row>
    <row r="97" spans="1:34" x14ac:dyDescent="0.25">
      <c r="A97" s="518"/>
      <c r="B97" s="526"/>
      <c r="C97" s="407"/>
      <c r="D97" s="407"/>
      <c r="E97" s="407"/>
      <c r="F97" s="407"/>
      <c r="G97" s="407"/>
      <c r="H97" s="407"/>
      <c r="I97" s="407"/>
      <c r="J97" s="407"/>
      <c r="K97" s="407"/>
      <c r="L97" s="407"/>
      <c r="M97" s="407"/>
      <c r="N97" s="408"/>
      <c r="O97" s="356"/>
      <c r="P97" s="356"/>
      <c r="Q97" s="367"/>
      <c r="R97" s="417"/>
      <c r="S97" s="417"/>
      <c r="T97" s="356"/>
      <c r="U97" s="356"/>
      <c r="V97" s="356"/>
      <c r="W97" s="416"/>
      <c r="X97" s="1"/>
      <c r="Y97" s="176"/>
    </row>
    <row r="98" spans="1:34" x14ac:dyDescent="0.25">
      <c r="A98" s="518"/>
      <c r="B98" s="526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6"/>
      <c r="P98" s="356"/>
      <c r="Q98" s="356"/>
      <c r="R98" s="417"/>
      <c r="S98" s="417"/>
      <c r="T98" s="356"/>
      <c r="U98" s="356"/>
      <c r="V98" s="356"/>
      <c r="W98" s="416"/>
      <c r="X98" s="1"/>
      <c r="Y98" s="176"/>
    </row>
    <row r="99" spans="1:34" x14ac:dyDescent="0.25">
      <c r="A99" s="518"/>
      <c r="B99" s="519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417"/>
      <c r="S99" s="417"/>
      <c r="T99" s="356"/>
      <c r="U99" s="356"/>
      <c r="V99" s="356"/>
      <c r="W99" s="416"/>
      <c r="X99" s="1"/>
      <c r="Y99" s="176"/>
    </row>
    <row r="100" spans="1:34" x14ac:dyDescent="0.25">
      <c r="A100" s="518"/>
      <c r="B100" s="519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417"/>
      <c r="S100" s="417"/>
      <c r="T100" s="356"/>
      <c r="U100" s="356"/>
      <c r="V100" s="356"/>
      <c r="W100" s="416"/>
      <c r="X100" s="1"/>
      <c r="Y100" s="176"/>
    </row>
    <row r="101" spans="1:34" x14ac:dyDescent="0.25">
      <c r="A101" s="518"/>
      <c r="B101" s="519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417"/>
      <c r="S101" s="417"/>
      <c r="T101" s="356"/>
      <c r="U101" s="356"/>
      <c r="V101" s="356"/>
      <c r="W101" s="416"/>
      <c r="X101" s="1"/>
    </row>
    <row r="102" spans="1:34" x14ac:dyDescent="0.25">
      <c r="A102" s="518"/>
      <c r="B102" s="519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417"/>
      <c r="S102" s="417"/>
      <c r="T102" s="356"/>
      <c r="U102" s="356"/>
      <c r="V102" s="356"/>
      <c r="W102" s="416"/>
      <c r="X102" s="1"/>
    </row>
    <row r="103" spans="1:34" x14ac:dyDescent="0.25">
      <c r="A103" s="533" t="s">
        <v>63</v>
      </c>
      <c r="B103" s="532"/>
      <c r="C103" s="143">
        <f>AVERAGE(C83:C100)</f>
        <v>3.0972222222222228</v>
      </c>
      <c r="D103" s="143">
        <f t="shared" ref="D103:W103" si="7">AVERAGE(D83:D100)</f>
        <v>3.3444444444444446</v>
      </c>
      <c r="E103" s="143">
        <f t="shared" si="7"/>
        <v>4.8083333333333327</v>
      </c>
      <c r="F103" s="143">
        <f t="shared" si="7"/>
        <v>8.6472222222222239</v>
      </c>
      <c r="G103" s="143">
        <f t="shared" si="7"/>
        <v>11.991666666666665</v>
      </c>
      <c r="H103" s="143">
        <f t="shared" si="7"/>
        <v>18.055555555555554</v>
      </c>
      <c r="I103" s="143">
        <f t="shared" si="7"/>
        <v>27.258333333333336</v>
      </c>
      <c r="J103" s="143">
        <f t="shared" si="7"/>
        <v>42.858333333333327</v>
      </c>
      <c r="K103" s="143">
        <f t="shared" si="7"/>
        <v>60.288888888888891</v>
      </c>
      <c r="L103" s="143">
        <f t="shared" si="7"/>
        <v>76.37222222222222</v>
      </c>
      <c r="M103" s="143">
        <f t="shared" si="7"/>
        <v>98.566666666666663</v>
      </c>
      <c r="N103" s="143">
        <f t="shared" si="7"/>
        <v>100</v>
      </c>
      <c r="O103" s="143" t="e">
        <f t="shared" si="7"/>
        <v>#DIV/0!</v>
      </c>
      <c r="P103" s="143" t="e">
        <f t="shared" si="7"/>
        <v>#DIV/0!</v>
      </c>
      <c r="Q103" s="143" t="e">
        <f t="shared" si="7"/>
        <v>#DIV/0!</v>
      </c>
      <c r="R103" s="185">
        <f t="shared" si="7"/>
        <v>1.0675000000000001</v>
      </c>
      <c r="S103" s="185">
        <f>AVERAGE(S83:S100)</f>
        <v>0.19499999999999998</v>
      </c>
      <c r="T103" s="345">
        <f>AVERAGE(T83:T102)</f>
        <v>8.7999999999999995E-2</v>
      </c>
      <c r="U103" s="197">
        <f t="shared" si="7"/>
        <v>22</v>
      </c>
      <c r="V103" s="197">
        <f t="shared" si="7"/>
        <v>13</v>
      </c>
      <c r="W103" s="144">
        <f t="shared" si="7"/>
        <v>3.9083333333333332</v>
      </c>
    </row>
    <row r="104" spans="1:34" x14ac:dyDescent="0.25">
      <c r="A104" s="533" t="s">
        <v>53</v>
      </c>
      <c r="B104" s="532"/>
      <c r="C104" s="143">
        <f>STDEV(C83:C100)</f>
        <v>0.58317458157278124</v>
      </c>
      <c r="D104" s="143">
        <f t="shared" ref="D104:W104" si="8">STDEV(D83:D100)</f>
        <v>0.58677914440593826</v>
      </c>
      <c r="E104" s="143">
        <f t="shared" si="8"/>
        <v>0.77291590092259888</v>
      </c>
      <c r="F104" s="143">
        <f t="shared" si="8"/>
        <v>1.2187473560361473</v>
      </c>
      <c r="G104" s="143">
        <f t="shared" si="8"/>
        <v>1.7066196134612373</v>
      </c>
      <c r="H104" s="143">
        <f t="shared" si="8"/>
        <v>2.5695313935602511</v>
      </c>
      <c r="I104" s="143">
        <f t="shared" si="8"/>
        <v>4.0014927770076572</v>
      </c>
      <c r="J104" s="143">
        <f t="shared" si="8"/>
        <v>5.3494099551901151</v>
      </c>
      <c r="K104" s="143">
        <f>STDEV(K83:K100)</f>
        <v>4.4741080784490563</v>
      </c>
      <c r="L104" s="143">
        <f>STDEV(L83:L100)</f>
        <v>3.7638587907402941</v>
      </c>
      <c r="M104" s="143">
        <f t="shared" si="8"/>
        <v>0.38924947208076333</v>
      </c>
      <c r="N104" s="143">
        <f t="shared" si="8"/>
        <v>0</v>
      </c>
      <c r="O104" s="143" t="e">
        <f t="shared" si="8"/>
        <v>#DIV/0!</v>
      </c>
      <c r="P104" s="143" t="e">
        <f t="shared" si="8"/>
        <v>#DIV/0!</v>
      </c>
      <c r="Q104" s="143" t="e">
        <f t="shared" si="8"/>
        <v>#DIV/0!</v>
      </c>
      <c r="R104" s="185">
        <f t="shared" si="8"/>
        <v>0.10541045316458722</v>
      </c>
      <c r="S104" s="185">
        <f t="shared" si="8"/>
        <v>3.8494391563163984E-2</v>
      </c>
      <c r="T104" s="345"/>
      <c r="U104" s="143"/>
      <c r="V104" s="143"/>
      <c r="W104" s="144">
        <f t="shared" si="8"/>
        <v>0.66120871870913245</v>
      </c>
    </row>
    <row r="105" spans="1:34" x14ac:dyDescent="0.25">
      <c r="A105" s="533" t="s">
        <v>64</v>
      </c>
      <c r="B105" s="532"/>
      <c r="C105" s="141">
        <f>MAX(C83:C100)</f>
        <v>4.4000000000000004</v>
      </c>
      <c r="D105" s="141">
        <f t="shared" ref="D105:W105" si="9">MAX(D83:D100)</f>
        <v>4.7</v>
      </c>
      <c r="E105" s="141">
        <f t="shared" si="9"/>
        <v>6.6</v>
      </c>
      <c r="F105" s="141">
        <f t="shared" si="9"/>
        <v>11.4</v>
      </c>
      <c r="G105" s="141">
        <f t="shared" si="9"/>
        <v>15.7</v>
      </c>
      <c r="H105" s="141">
        <f t="shared" si="9"/>
        <v>23.5</v>
      </c>
      <c r="I105" s="141">
        <f t="shared" si="9"/>
        <v>34.1</v>
      </c>
      <c r="J105" s="141">
        <f t="shared" si="9"/>
        <v>52.3</v>
      </c>
      <c r="K105" s="141">
        <f t="shared" si="9"/>
        <v>68.400000000000006</v>
      </c>
      <c r="L105" s="141">
        <f t="shared" si="9"/>
        <v>84.7</v>
      </c>
      <c r="M105" s="141">
        <f t="shared" si="9"/>
        <v>99</v>
      </c>
      <c r="N105" s="141">
        <f t="shared" si="9"/>
        <v>100</v>
      </c>
      <c r="O105" s="141">
        <f t="shared" si="9"/>
        <v>0</v>
      </c>
      <c r="P105" s="141">
        <f t="shared" si="9"/>
        <v>0</v>
      </c>
      <c r="Q105" s="141">
        <f t="shared" si="9"/>
        <v>0</v>
      </c>
      <c r="R105" s="185">
        <f t="shared" si="9"/>
        <v>1.28</v>
      </c>
      <c r="S105" s="185">
        <f t="shared" si="9"/>
        <v>0.26</v>
      </c>
      <c r="T105" s="345">
        <f t="shared" si="9"/>
        <v>8.7999999999999995E-2</v>
      </c>
      <c r="U105" s="141">
        <f t="shared" si="9"/>
        <v>22</v>
      </c>
      <c r="V105" s="141">
        <f t="shared" si="9"/>
        <v>13</v>
      </c>
      <c r="W105" s="144">
        <f t="shared" si="9"/>
        <v>4.9000000000000004</v>
      </c>
    </row>
    <row r="106" spans="1:34" s="2" customFormat="1" x14ac:dyDescent="0.25">
      <c r="A106" s="533" t="s">
        <v>52</v>
      </c>
      <c r="B106" s="532"/>
      <c r="C106" s="141">
        <f>MIN(C83:C100)</f>
        <v>2.2000000000000002</v>
      </c>
      <c r="D106" s="141">
        <f t="shared" ref="D106:W106" si="10">MIN(D83:D100)</f>
        <v>2.5</v>
      </c>
      <c r="E106" s="141">
        <f t="shared" si="10"/>
        <v>3.8</v>
      </c>
      <c r="F106" s="141">
        <f t="shared" si="10"/>
        <v>7</v>
      </c>
      <c r="G106" s="141">
        <f t="shared" si="10"/>
        <v>9.6</v>
      </c>
      <c r="H106" s="141">
        <f t="shared" si="10"/>
        <v>14.7</v>
      </c>
      <c r="I106" s="141">
        <f t="shared" si="10"/>
        <v>22.5</v>
      </c>
      <c r="J106" s="141">
        <f t="shared" si="10"/>
        <v>37.200000000000003</v>
      </c>
      <c r="K106" s="141">
        <f t="shared" si="10"/>
        <v>55.2</v>
      </c>
      <c r="L106" s="141">
        <f t="shared" si="10"/>
        <v>70.900000000000006</v>
      </c>
      <c r="M106" s="141">
        <f t="shared" si="10"/>
        <v>97.6</v>
      </c>
      <c r="N106" s="141">
        <f t="shared" si="10"/>
        <v>100</v>
      </c>
      <c r="O106" s="141">
        <f t="shared" si="10"/>
        <v>0</v>
      </c>
      <c r="P106" s="141">
        <f t="shared" si="10"/>
        <v>0</v>
      </c>
      <c r="Q106" s="141">
        <f t="shared" si="10"/>
        <v>0</v>
      </c>
      <c r="R106" s="185">
        <f t="shared" si="10"/>
        <v>0.98</v>
      </c>
      <c r="S106" s="185">
        <f t="shared" si="10"/>
        <v>0.15</v>
      </c>
      <c r="T106" s="345">
        <f t="shared" si="10"/>
        <v>8.7999999999999995E-2</v>
      </c>
      <c r="U106" s="141">
        <f t="shared" si="10"/>
        <v>22</v>
      </c>
      <c r="V106" s="141">
        <f t="shared" si="10"/>
        <v>13</v>
      </c>
      <c r="W106" s="144">
        <f t="shared" si="10"/>
        <v>2.8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3" t="s">
        <v>54</v>
      </c>
      <c r="B107" s="532"/>
      <c r="C107" s="141">
        <f>COUNT(C83:C100)</f>
        <v>12</v>
      </c>
      <c r="D107" s="141">
        <f t="shared" ref="D107:W107" si="11">COUNT(D83:D100)</f>
        <v>12</v>
      </c>
      <c r="E107" s="141">
        <f t="shared" si="11"/>
        <v>12</v>
      </c>
      <c r="F107" s="141">
        <f t="shared" si="11"/>
        <v>12</v>
      </c>
      <c r="G107" s="141">
        <f t="shared" si="11"/>
        <v>12</v>
      </c>
      <c r="H107" s="141">
        <f t="shared" si="11"/>
        <v>12</v>
      </c>
      <c r="I107" s="141">
        <f t="shared" si="11"/>
        <v>12</v>
      </c>
      <c r="J107" s="141">
        <f t="shared" si="11"/>
        <v>12</v>
      </c>
      <c r="K107" s="141">
        <f t="shared" si="11"/>
        <v>12</v>
      </c>
      <c r="L107" s="141">
        <f t="shared" si="11"/>
        <v>12</v>
      </c>
      <c r="M107" s="141">
        <f t="shared" si="11"/>
        <v>12</v>
      </c>
      <c r="N107" s="141">
        <f t="shared" si="11"/>
        <v>12</v>
      </c>
      <c r="O107" s="141">
        <f t="shared" si="11"/>
        <v>0</v>
      </c>
      <c r="P107" s="141">
        <f t="shared" si="11"/>
        <v>0</v>
      </c>
      <c r="Q107" s="141">
        <f t="shared" si="11"/>
        <v>0</v>
      </c>
      <c r="R107" s="141">
        <f t="shared" si="11"/>
        <v>12</v>
      </c>
      <c r="S107" s="141">
        <f t="shared" si="11"/>
        <v>12</v>
      </c>
      <c r="T107" s="141">
        <f t="shared" si="11"/>
        <v>1</v>
      </c>
      <c r="U107" s="141">
        <f t="shared" si="11"/>
        <v>1</v>
      </c>
      <c r="V107" s="141">
        <f t="shared" si="11"/>
        <v>1</v>
      </c>
      <c r="W107" s="142">
        <f t="shared" si="11"/>
        <v>12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8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M13:Q13"/>
    <mergeCell ref="R13:S13"/>
    <mergeCell ref="U13:V13"/>
    <mergeCell ref="A18:W18"/>
    <mergeCell ref="A19:D19"/>
    <mergeCell ref="F19:Q19"/>
    <mergeCell ref="A28:B28"/>
    <mergeCell ref="F20:Q20"/>
    <mergeCell ref="R23:R24"/>
    <mergeCell ref="S23:S24"/>
    <mergeCell ref="T23:T24"/>
    <mergeCell ref="W23:W24"/>
    <mergeCell ref="A24:B24"/>
    <mergeCell ref="A25:B25"/>
    <mergeCell ref="A26:B26"/>
    <mergeCell ref="A27:B27"/>
    <mergeCell ref="U23:U24"/>
    <mergeCell ref="V23:V24"/>
    <mergeCell ref="A31:W31"/>
    <mergeCell ref="J32:K32"/>
    <mergeCell ref="M32:N32"/>
    <mergeCell ref="A33:B33"/>
    <mergeCell ref="R33:R34"/>
    <mergeCell ref="S33:S34"/>
    <mergeCell ref="T33:T34"/>
    <mergeCell ref="U33:U34"/>
    <mergeCell ref="V33:V34"/>
    <mergeCell ref="W33:W34"/>
    <mergeCell ref="A34:B34"/>
    <mergeCell ref="A35:B35"/>
    <mergeCell ref="A36:B36"/>
    <mergeCell ref="A37:B37"/>
    <mergeCell ref="A38:B38"/>
    <mergeCell ref="H66:O69"/>
    <mergeCell ref="A39:B39"/>
    <mergeCell ref="A40:B40"/>
    <mergeCell ref="A41:B41"/>
    <mergeCell ref="A42:B42"/>
    <mergeCell ref="A65:G65"/>
    <mergeCell ref="P66:W69"/>
    <mergeCell ref="A71:W74"/>
    <mergeCell ref="A76:W78"/>
    <mergeCell ref="P65:W65"/>
    <mergeCell ref="H65:O65"/>
    <mergeCell ref="A85:B85"/>
    <mergeCell ref="A86:B86"/>
    <mergeCell ref="A87:B87"/>
    <mergeCell ref="A88:B88"/>
    <mergeCell ref="A66:G69"/>
    <mergeCell ref="A84:B84"/>
    <mergeCell ref="A80:B80"/>
    <mergeCell ref="A81:B81"/>
    <mergeCell ref="A82:B82"/>
    <mergeCell ref="A83:B83"/>
    <mergeCell ref="R80:R81"/>
    <mergeCell ref="S80:S81"/>
    <mergeCell ref="T80:T81"/>
    <mergeCell ref="V80:V81"/>
    <mergeCell ref="W80:W81"/>
    <mergeCell ref="U80:U81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103:B103"/>
    <mergeCell ref="A104:B104"/>
    <mergeCell ref="A105:B105"/>
    <mergeCell ref="A106:B106"/>
    <mergeCell ref="A107:B10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5852-D91A-48A7-B061-7FF1B78F7AE5}">
  <sheetPr>
    <pageSetUpPr fitToPage="1"/>
  </sheetPr>
  <dimension ref="A1:AG1689"/>
  <sheetViews>
    <sheetView zoomScaleNormal="100" workbookViewId="0">
      <selection activeCell="AA12" sqref="AA12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69</v>
      </c>
      <c r="H5" s="447"/>
      <c r="I5" s="448" t="s">
        <v>249</v>
      </c>
      <c r="J5" s="446"/>
      <c r="K5" s="446"/>
      <c r="L5" s="446"/>
      <c r="M5" s="447"/>
      <c r="N5" s="449">
        <v>45945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242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240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/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247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45726</v>
      </c>
      <c r="S13" s="457"/>
      <c r="T13" s="362" t="s">
        <v>234</v>
      </c>
      <c r="U13" s="458">
        <v>45939</v>
      </c>
      <c r="V13" s="459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10</v>
      </c>
      <c r="D20" s="21"/>
      <c r="E20" s="21"/>
      <c r="F20" s="466" t="s">
        <v>244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/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/>
      <c r="S28" s="35"/>
      <c r="T28" s="36"/>
      <c r="U28" s="37"/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45726</v>
      </c>
      <c r="K34" s="482"/>
      <c r="L34" s="365" t="s">
        <v>234</v>
      </c>
      <c r="M34" s="481">
        <f>U13</f>
        <v>45939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/>
      <c r="T35" s="485"/>
      <c r="U35" s="485"/>
      <c r="V35" s="489"/>
    </row>
    <row r="36" spans="1:24" ht="12.75" customHeight="1" thickBot="1" x14ac:dyDescent="0.3">
      <c r="A36" s="493" t="s">
        <v>15</v>
      </c>
      <c r="B36" s="494"/>
      <c r="C36" s="27">
        <v>6.3E-2</v>
      </c>
      <c r="D36" s="69">
        <v>0.08</v>
      </c>
      <c r="E36" s="69">
        <v>0.2</v>
      </c>
      <c r="F36" s="69">
        <v>0.5</v>
      </c>
      <c r="G36" s="28">
        <v>1</v>
      </c>
      <c r="H36" s="28">
        <v>2</v>
      </c>
      <c r="I36" s="28">
        <v>4</v>
      </c>
      <c r="J36" s="28">
        <v>5</v>
      </c>
      <c r="K36" s="28">
        <v>8</v>
      </c>
      <c r="L36" s="28">
        <v>16</v>
      </c>
      <c r="M36" s="28">
        <v>20</v>
      </c>
      <c r="N36" s="28">
        <v>31.5</v>
      </c>
      <c r="O36" s="28">
        <v>45</v>
      </c>
      <c r="P36" s="71">
        <v>63</v>
      </c>
      <c r="Q36" s="72">
        <v>80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14.9</v>
      </c>
      <c r="D37" s="123">
        <f t="shared" ref="D37:R37" si="0">D112</f>
        <v>16</v>
      </c>
      <c r="E37" s="123">
        <f t="shared" si="0"/>
        <v>23.7</v>
      </c>
      <c r="F37" s="123">
        <f t="shared" si="0"/>
        <v>46.4</v>
      </c>
      <c r="G37" s="123">
        <f t="shared" si="0"/>
        <v>55</v>
      </c>
      <c r="H37" s="123">
        <f t="shared" si="0"/>
        <v>63.4</v>
      </c>
      <c r="I37" s="123">
        <f t="shared" si="0"/>
        <v>74.099999999999994</v>
      </c>
      <c r="J37" s="123">
        <f t="shared" si="0"/>
        <v>78.400000000000006</v>
      </c>
      <c r="K37" s="123">
        <f t="shared" si="0"/>
        <v>89.6</v>
      </c>
      <c r="L37" s="123">
        <f t="shared" si="0"/>
        <v>95.8</v>
      </c>
      <c r="M37" s="123">
        <f t="shared" si="0"/>
        <v>100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23">
        <f t="shared" si="0"/>
        <v>0.18</v>
      </c>
      <c r="S37" s="123"/>
      <c r="T37" s="123"/>
      <c r="U37" s="123"/>
      <c r="V37" s="124"/>
    </row>
    <row r="38" spans="1:24" ht="12.75" customHeight="1" x14ac:dyDescent="0.25">
      <c r="A38" s="495" t="s">
        <v>49</v>
      </c>
      <c r="B38" s="496"/>
      <c r="C38" s="120">
        <f>C39+1.25*C42</f>
        <v>14.255888166061474</v>
      </c>
      <c r="D38" s="108">
        <f t="shared" ref="D38:R38" si="1">D39+1.25*D42</f>
        <v>15.57580925828792</v>
      </c>
      <c r="E38" s="108">
        <f t="shared" si="1"/>
        <v>22.898521293772589</v>
      </c>
      <c r="F38" s="108">
        <f t="shared" si="1"/>
        <v>46.257927052226862</v>
      </c>
      <c r="G38" s="108">
        <f t="shared" si="1"/>
        <v>55.389745741685722</v>
      </c>
      <c r="H38" s="108">
        <f t="shared" si="1"/>
        <v>65.111436835903419</v>
      </c>
      <c r="I38" s="108">
        <f t="shared" si="1"/>
        <v>77.354620970176484</v>
      </c>
      <c r="J38" s="108">
        <f t="shared" si="1"/>
        <v>82.701838852618025</v>
      </c>
      <c r="K38" s="108">
        <f t="shared" si="1"/>
        <v>92.167723797199614</v>
      </c>
      <c r="L38" s="108">
        <f t="shared" si="1"/>
        <v>96.899142026959623</v>
      </c>
      <c r="M38" s="108">
        <f t="shared" si="1"/>
        <v>100</v>
      </c>
      <c r="N38" s="108" t="e">
        <f t="shared" si="1"/>
        <v>#DIV/0!</v>
      </c>
      <c r="O38" s="108" t="e">
        <f t="shared" si="1"/>
        <v>#DIV/0!</v>
      </c>
      <c r="P38" s="108" t="e">
        <f t="shared" si="1"/>
        <v>#DIV/0!</v>
      </c>
      <c r="Q38" s="108" t="e">
        <f t="shared" si="1"/>
        <v>#DIV/0!</v>
      </c>
      <c r="R38" s="159">
        <f t="shared" si="1"/>
        <v>0.17535533905932726</v>
      </c>
      <c r="S38" s="159"/>
      <c r="T38" s="108"/>
      <c r="U38" s="108"/>
      <c r="V38" s="125"/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11.083333333333334</v>
      </c>
      <c r="D39" s="121">
        <f>D110</f>
        <v>12.1</v>
      </c>
      <c r="E39" s="121">
        <f>E110</f>
        <v>17.733333333333334</v>
      </c>
      <c r="F39" s="121">
        <f>F110</f>
        <v>35.233333333333334</v>
      </c>
      <c r="G39" s="121">
        <f>G110</f>
        <v>43.216666666666669</v>
      </c>
      <c r="H39" s="121">
        <f t="shared" ref="H39:R39" si="2">H110</f>
        <v>52.366666666666667</v>
      </c>
      <c r="I39" s="121">
        <f t="shared" si="2"/>
        <v>64.533333333333346</v>
      </c>
      <c r="J39" s="121">
        <f t="shared" si="2"/>
        <v>70.550000000000011</v>
      </c>
      <c r="K39" s="121">
        <f t="shared" si="2"/>
        <v>85.466666666666654</v>
      </c>
      <c r="L39" s="121">
        <f t="shared" si="2"/>
        <v>94.066666666666677</v>
      </c>
      <c r="M39" s="121">
        <f t="shared" si="2"/>
        <v>100</v>
      </c>
      <c r="N39" s="121" t="e">
        <f t="shared" si="2"/>
        <v>#DIV/0!</v>
      </c>
      <c r="O39" s="121" t="e">
        <f>O110</f>
        <v>#DIV/0!</v>
      </c>
      <c r="P39" s="121" t="e">
        <f t="shared" si="2"/>
        <v>#DIV/0!</v>
      </c>
      <c r="Q39" s="121" t="e">
        <f t="shared" si="2"/>
        <v>#DIV/0!</v>
      </c>
      <c r="R39" s="159">
        <f t="shared" si="2"/>
        <v>0.14000000000000001</v>
      </c>
      <c r="S39" s="34"/>
      <c r="T39" s="34"/>
      <c r="U39" s="34"/>
      <c r="V39" s="44"/>
    </row>
    <row r="40" spans="1:24" ht="12.75" customHeight="1" x14ac:dyDescent="0.25">
      <c r="A40" s="495" t="s">
        <v>51</v>
      </c>
      <c r="B40" s="496"/>
      <c r="C40" s="120">
        <f>C39-1.25*C42</f>
        <v>7.9107785006051934</v>
      </c>
      <c r="D40" s="121">
        <f t="shared" ref="D40:R40" si="3">D39-1.25*D42</f>
        <v>8.6241907417120789</v>
      </c>
      <c r="E40" s="121">
        <f t="shared" si="3"/>
        <v>12.56814537289408</v>
      </c>
      <c r="F40" s="121">
        <f t="shared" si="3"/>
        <v>24.208739614439807</v>
      </c>
      <c r="G40" s="121">
        <f t="shared" si="3"/>
        <v>31.043587591647615</v>
      </c>
      <c r="H40" s="121">
        <f t="shared" si="3"/>
        <v>39.621896497429915</v>
      </c>
      <c r="I40" s="121">
        <f t="shared" si="3"/>
        <v>51.712045696490215</v>
      </c>
      <c r="J40" s="121">
        <f t="shared" si="3"/>
        <v>58.398161147381998</v>
      </c>
      <c r="K40" s="121">
        <f t="shared" si="3"/>
        <v>78.765609536133695</v>
      </c>
      <c r="L40" s="121">
        <f t="shared" si="3"/>
        <v>91.234191306373731</v>
      </c>
      <c r="M40" s="121">
        <f t="shared" si="3"/>
        <v>100</v>
      </c>
      <c r="N40" s="121" t="e">
        <f t="shared" si="3"/>
        <v>#DIV/0!</v>
      </c>
      <c r="O40" s="121" t="e">
        <f t="shared" si="3"/>
        <v>#DIV/0!</v>
      </c>
      <c r="P40" s="121" t="e">
        <f t="shared" si="3"/>
        <v>#DIV/0!</v>
      </c>
      <c r="Q40" s="121" t="e">
        <f t="shared" si="3"/>
        <v>#DIV/0!</v>
      </c>
      <c r="R40" s="159">
        <f t="shared" si="3"/>
        <v>0.10464466094067275</v>
      </c>
      <c r="S40" s="159"/>
      <c r="T40" s="108"/>
      <c r="U40" s="108"/>
      <c r="V40" s="125"/>
    </row>
    <row r="41" spans="1:24" ht="12.75" customHeight="1" x14ac:dyDescent="0.25">
      <c r="A41" s="493" t="s">
        <v>52</v>
      </c>
      <c r="B41" s="494"/>
      <c r="C41" s="33">
        <f>C113</f>
        <v>6.9</v>
      </c>
      <c r="D41" s="34">
        <f>D113</f>
        <v>7.4</v>
      </c>
      <c r="E41" s="34">
        <f t="shared" ref="E41:R41" si="4">E113</f>
        <v>11</v>
      </c>
      <c r="F41" s="34">
        <f t="shared" si="4"/>
        <v>21.3</v>
      </c>
      <c r="G41" s="34">
        <f t="shared" si="4"/>
        <v>27.1</v>
      </c>
      <c r="H41" s="34">
        <f t="shared" si="4"/>
        <v>34.5</v>
      </c>
      <c r="I41" s="34">
        <f t="shared" si="4"/>
        <v>46</v>
      </c>
      <c r="J41" s="34">
        <f t="shared" si="4"/>
        <v>53</v>
      </c>
      <c r="K41" s="34">
        <f t="shared" si="4"/>
        <v>75.7</v>
      </c>
      <c r="L41" s="34">
        <f t="shared" si="4"/>
        <v>90</v>
      </c>
      <c r="M41" s="34">
        <f t="shared" si="4"/>
        <v>100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159">
        <f t="shared" si="4"/>
        <v>0.1</v>
      </c>
      <c r="S41" s="34"/>
      <c r="T41" s="34"/>
      <c r="U41" s="34"/>
      <c r="V41" s="44"/>
    </row>
    <row r="42" spans="1:24" ht="12.75" customHeight="1" x14ac:dyDescent="0.25">
      <c r="A42" s="493" t="s">
        <v>53</v>
      </c>
      <c r="B42" s="494"/>
      <c r="C42" s="120">
        <f>C111</f>
        <v>2.5380438661825124</v>
      </c>
      <c r="D42" s="121">
        <f t="shared" ref="D42:R42" si="5">D111</f>
        <v>2.7806474066303366</v>
      </c>
      <c r="E42" s="121">
        <f t="shared" si="5"/>
        <v>4.1321503683514038</v>
      </c>
      <c r="F42" s="121">
        <f t="shared" si="5"/>
        <v>8.8196749751148236</v>
      </c>
      <c r="G42" s="121">
        <f t="shared" si="5"/>
        <v>9.7384632600152425</v>
      </c>
      <c r="H42" s="121">
        <f t="shared" si="5"/>
        <v>10.195816135389403</v>
      </c>
      <c r="I42" s="121">
        <f t="shared" si="5"/>
        <v>10.257030109474504</v>
      </c>
      <c r="J42" s="121">
        <f t="shared" si="5"/>
        <v>9.721471082094407</v>
      </c>
      <c r="K42" s="121">
        <f t="shared" si="5"/>
        <v>5.3608457044263673</v>
      </c>
      <c r="L42" s="121">
        <f t="shared" si="5"/>
        <v>2.2659802882343594</v>
      </c>
      <c r="M42" s="121">
        <f t="shared" si="5"/>
        <v>0</v>
      </c>
      <c r="N42" s="121" t="e">
        <f t="shared" si="5"/>
        <v>#DIV/0!</v>
      </c>
      <c r="O42" s="121" t="e">
        <f t="shared" si="5"/>
        <v>#DIV/0!</v>
      </c>
      <c r="P42" s="121" t="e">
        <f t="shared" si="5"/>
        <v>#DIV/0!</v>
      </c>
      <c r="Q42" s="121" t="e">
        <f t="shared" si="5"/>
        <v>#DIV/0!</v>
      </c>
      <c r="R42" s="159">
        <f t="shared" si="5"/>
        <v>2.8284271247461815E-2</v>
      </c>
      <c r="S42" s="121"/>
      <c r="T42" s="121"/>
      <c r="U42" s="121"/>
      <c r="V42" s="126"/>
    </row>
    <row r="43" spans="1:24" ht="12.75" customHeight="1" x14ac:dyDescent="0.25">
      <c r="A43" s="495" t="s">
        <v>54</v>
      </c>
      <c r="B43" s="496"/>
      <c r="C43" s="33">
        <f>C114</f>
        <v>6</v>
      </c>
      <c r="D43" s="34">
        <f>D114</f>
        <v>6</v>
      </c>
      <c r="E43" s="34">
        <f t="shared" ref="E43:R43" si="6">E114</f>
        <v>6</v>
      </c>
      <c r="F43" s="34">
        <f t="shared" si="6"/>
        <v>6</v>
      </c>
      <c r="G43" s="34">
        <f t="shared" si="6"/>
        <v>6</v>
      </c>
      <c r="H43" s="34">
        <f t="shared" si="6"/>
        <v>6</v>
      </c>
      <c r="I43" s="34">
        <f t="shared" si="6"/>
        <v>6</v>
      </c>
      <c r="J43" s="34">
        <f t="shared" si="6"/>
        <v>6</v>
      </c>
      <c r="K43" s="34">
        <f t="shared" si="6"/>
        <v>6</v>
      </c>
      <c r="L43" s="34">
        <f t="shared" si="6"/>
        <v>6</v>
      </c>
      <c r="M43" s="34">
        <f t="shared" si="6"/>
        <v>6</v>
      </c>
      <c r="N43" s="34">
        <f t="shared" si="6"/>
        <v>0</v>
      </c>
      <c r="O43" s="34">
        <f t="shared" si="6"/>
        <v>0</v>
      </c>
      <c r="P43" s="34">
        <f t="shared" si="6"/>
        <v>0</v>
      </c>
      <c r="Q43" s="34">
        <f t="shared" si="6"/>
        <v>0</v>
      </c>
      <c r="R43" s="34">
        <f t="shared" si="6"/>
        <v>6</v>
      </c>
      <c r="S43" s="34"/>
      <c r="T43" s="34"/>
      <c r="U43" s="34"/>
      <c r="V43" s="44"/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245</v>
      </c>
      <c r="I67" s="491"/>
      <c r="J67" s="491"/>
      <c r="K67" s="491"/>
      <c r="L67" s="491"/>
      <c r="M67" s="491"/>
      <c r="N67" s="491"/>
      <c r="O67" s="491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f>N5</f>
        <v>45945</v>
      </c>
      <c r="B68" s="502"/>
      <c r="C68" s="502"/>
      <c r="D68" s="502"/>
      <c r="E68" s="502"/>
      <c r="F68" s="502"/>
      <c r="G68" s="502"/>
      <c r="H68" s="503" t="s">
        <v>248</v>
      </c>
      <c r="I68" s="503"/>
      <c r="J68" s="503"/>
      <c r="K68" s="503"/>
      <c r="L68" s="503"/>
      <c r="M68" s="503"/>
      <c r="N68" s="503"/>
      <c r="O68" s="503"/>
      <c r="P68" s="502">
        <f>EDATE(MAX(A85:B109),6)</f>
        <v>46126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03"/>
      <c r="I69" s="503"/>
      <c r="J69" s="503"/>
      <c r="K69" s="503"/>
      <c r="L69" s="503"/>
      <c r="M69" s="503"/>
      <c r="N69" s="503"/>
      <c r="O69" s="503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03"/>
      <c r="I70" s="503"/>
      <c r="J70" s="503"/>
      <c r="K70" s="503"/>
      <c r="L70" s="503"/>
      <c r="M70" s="503"/>
      <c r="N70" s="503"/>
      <c r="O70" s="503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03"/>
      <c r="I71" s="503"/>
      <c r="J71" s="503"/>
      <c r="K71" s="503"/>
      <c r="L71" s="503"/>
      <c r="M71" s="503"/>
      <c r="N71" s="503"/>
      <c r="O71" s="503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243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6.3E-2</v>
      </c>
      <c r="D83" s="139">
        <v>0.08</v>
      </c>
      <c r="E83" s="139">
        <v>0.2</v>
      </c>
      <c r="F83" s="139">
        <v>0.5</v>
      </c>
      <c r="G83" s="139">
        <v>1</v>
      </c>
      <c r="H83" s="139">
        <v>2</v>
      </c>
      <c r="I83" s="139">
        <v>4</v>
      </c>
      <c r="J83" s="139">
        <v>5</v>
      </c>
      <c r="K83" s="139">
        <v>8</v>
      </c>
      <c r="L83" s="139">
        <v>10</v>
      </c>
      <c r="M83" s="139">
        <v>16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45726</v>
      </c>
      <c r="B85" s="526"/>
      <c r="C85" s="408">
        <v>6.9</v>
      </c>
      <c r="D85" s="408">
        <v>7.4</v>
      </c>
      <c r="E85" s="408">
        <v>11</v>
      </c>
      <c r="F85" s="408">
        <v>21.3</v>
      </c>
      <c r="G85" s="408">
        <v>27.1</v>
      </c>
      <c r="H85" s="408">
        <v>34.5</v>
      </c>
      <c r="I85" s="408">
        <v>46</v>
      </c>
      <c r="J85" s="408">
        <v>53</v>
      </c>
      <c r="K85" s="408">
        <v>75.7</v>
      </c>
      <c r="L85" s="408">
        <v>90</v>
      </c>
      <c r="M85" s="408">
        <v>100</v>
      </c>
      <c r="N85" s="407"/>
      <c r="O85" s="407"/>
      <c r="P85" s="407"/>
      <c r="Q85" s="407"/>
      <c r="R85" s="141">
        <v>0.1</v>
      </c>
      <c r="S85" s="141"/>
      <c r="T85" s="141"/>
      <c r="U85" s="141"/>
      <c r="V85" s="142">
        <v>6.3</v>
      </c>
    </row>
    <row r="86" spans="1:22" x14ac:dyDescent="0.25">
      <c r="A86" s="518">
        <v>45726</v>
      </c>
      <c r="B86" s="526"/>
      <c r="C86" s="408">
        <v>11.2</v>
      </c>
      <c r="D86" s="408">
        <v>11.9</v>
      </c>
      <c r="E86" s="408">
        <v>16.7</v>
      </c>
      <c r="F86" s="408">
        <v>31</v>
      </c>
      <c r="G86" s="408">
        <v>40</v>
      </c>
      <c r="H86" s="408">
        <v>51.7</v>
      </c>
      <c r="I86" s="408">
        <v>66.599999999999994</v>
      </c>
      <c r="J86" s="408">
        <v>73.3</v>
      </c>
      <c r="K86" s="408">
        <v>88.1</v>
      </c>
      <c r="L86" s="408">
        <v>95.8</v>
      </c>
      <c r="M86" s="408">
        <v>100</v>
      </c>
      <c r="N86" s="408"/>
      <c r="O86" s="408"/>
      <c r="P86" s="408"/>
      <c r="Q86" s="408"/>
      <c r="R86" s="141">
        <v>0.14000000000000001</v>
      </c>
      <c r="S86" s="141"/>
      <c r="T86" s="141"/>
      <c r="U86" s="141"/>
      <c r="V86" s="142">
        <v>8.1999999999999993</v>
      </c>
    </row>
    <row r="87" spans="1:22" x14ac:dyDescent="0.25">
      <c r="A87" s="531">
        <v>45735</v>
      </c>
      <c r="B87" s="532"/>
      <c r="C87" s="407">
        <v>11.3</v>
      </c>
      <c r="D87" s="407">
        <v>13.1</v>
      </c>
      <c r="E87" s="407">
        <v>19.5</v>
      </c>
      <c r="F87" s="407">
        <v>42.2</v>
      </c>
      <c r="G87" s="407">
        <v>50.7</v>
      </c>
      <c r="H87" s="407">
        <v>59.8</v>
      </c>
      <c r="I87" s="407">
        <v>71.400000000000006</v>
      </c>
      <c r="J87" s="407">
        <v>77.5</v>
      </c>
      <c r="K87" s="407">
        <v>88.4</v>
      </c>
      <c r="L87" s="407">
        <v>94.9</v>
      </c>
      <c r="M87" s="407">
        <v>100</v>
      </c>
      <c r="N87" s="408"/>
      <c r="O87" s="408"/>
      <c r="P87" s="408"/>
      <c r="Q87" s="408"/>
      <c r="R87" s="141">
        <v>0.16</v>
      </c>
      <c r="S87" s="141"/>
      <c r="T87" s="141"/>
      <c r="U87" s="141"/>
      <c r="V87" s="142">
        <v>9.3000000000000007</v>
      </c>
    </row>
    <row r="88" spans="1:22" x14ac:dyDescent="0.25">
      <c r="A88" s="531">
        <v>45735</v>
      </c>
      <c r="B88" s="532"/>
      <c r="C88" s="407">
        <v>14.9</v>
      </c>
      <c r="D88" s="407">
        <v>16</v>
      </c>
      <c r="E88" s="407">
        <v>23.7</v>
      </c>
      <c r="F88" s="407">
        <v>46.4</v>
      </c>
      <c r="G88" s="407">
        <v>55</v>
      </c>
      <c r="H88" s="407">
        <v>63.4</v>
      </c>
      <c r="I88" s="407">
        <v>74.099999999999994</v>
      </c>
      <c r="J88" s="407">
        <v>78.400000000000006</v>
      </c>
      <c r="K88" s="407">
        <v>89.6</v>
      </c>
      <c r="L88" s="407">
        <v>95.5</v>
      </c>
      <c r="M88" s="407">
        <v>100</v>
      </c>
      <c r="N88" s="408"/>
      <c r="O88" s="408"/>
      <c r="P88" s="408"/>
      <c r="Q88" s="408"/>
      <c r="R88" s="141">
        <v>0.14000000000000001</v>
      </c>
      <c r="S88" s="141"/>
      <c r="T88" s="141"/>
      <c r="U88" s="141"/>
      <c r="V88" s="142">
        <v>8.9</v>
      </c>
    </row>
    <row r="89" spans="1:22" x14ac:dyDescent="0.25">
      <c r="A89" s="531">
        <v>45944</v>
      </c>
      <c r="B89" s="532"/>
      <c r="C89" s="407">
        <v>10.9</v>
      </c>
      <c r="D89" s="407">
        <v>11.7</v>
      </c>
      <c r="E89" s="407">
        <v>17.399999999999999</v>
      </c>
      <c r="F89" s="407">
        <v>33.9</v>
      </c>
      <c r="G89" s="407">
        <v>41.1</v>
      </c>
      <c r="H89" s="407">
        <v>49</v>
      </c>
      <c r="I89" s="407">
        <v>60.1</v>
      </c>
      <c r="J89" s="407">
        <v>65.7</v>
      </c>
      <c r="K89" s="407">
        <v>82.7</v>
      </c>
      <c r="L89" s="407">
        <v>92.8</v>
      </c>
      <c r="M89" s="407">
        <v>100</v>
      </c>
      <c r="N89" s="408"/>
      <c r="O89" s="408"/>
      <c r="P89" s="408"/>
      <c r="Q89" s="408"/>
      <c r="R89" s="141">
        <v>0.12</v>
      </c>
      <c r="S89" s="141"/>
      <c r="T89" s="141"/>
      <c r="U89" s="141"/>
      <c r="V89" s="142">
        <v>5.6</v>
      </c>
    </row>
    <row r="90" spans="1:22" x14ac:dyDescent="0.25">
      <c r="A90" s="531">
        <v>45944</v>
      </c>
      <c r="B90" s="532"/>
      <c r="C90" s="407">
        <v>11.3</v>
      </c>
      <c r="D90" s="407">
        <v>12.5</v>
      </c>
      <c r="E90" s="407">
        <v>18.100000000000001</v>
      </c>
      <c r="F90" s="407">
        <v>36.6</v>
      </c>
      <c r="G90" s="407">
        <v>45.4</v>
      </c>
      <c r="H90" s="407">
        <v>55.8</v>
      </c>
      <c r="I90" s="407">
        <v>69</v>
      </c>
      <c r="J90" s="407">
        <v>75.400000000000006</v>
      </c>
      <c r="K90" s="407">
        <v>88.3</v>
      </c>
      <c r="L90" s="407">
        <v>95.4</v>
      </c>
      <c r="M90" s="407">
        <v>100</v>
      </c>
      <c r="N90" s="408"/>
      <c r="O90" s="408"/>
      <c r="P90" s="408"/>
      <c r="Q90" s="408"/>
      <c r="R90" s="141">
        <v>0.18</v>
      </c>
      <c r="S90" s="141"/>
      <c r="T90" s="141"/>
      <c r="U90" s="141"/>
      <c r="V90" s="142">
        <v>4.8</v>
      </c>
    </row>
    <row r="91" spans="1:22" x14ac:dyDescent="0.25">
      <c r="A91" s="518"/>
      <c r="B91" s="526"/>
      <c r="C91" s="408"/>
      <c r="D91" s="408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141"/>
      <c r="S91" s="141"/>
      <c r="T91" s="141"/>
      <c r="U91" s="141"/>
      <c r="V91" s="142"/>
    </row>
    <row r="92" spans="1:22" x14ac:dyDescent="0.25">
      <c r="A92" s="531"/>
      <c r="B92" s="532"/>
      <c r="C92" s="407"/>
      <c r="D92" s="407"/>
      <c r="E92" s="407"/>
      <c r="F92" s="407"/>
      <c r="G92" s="407"/>
      <c r="H92" s="407"/>
      <c r="I92" s="407"/>
      <c r="J92" s="407"/>
      <c r="K92" s="407"/>
      <c r="L92" s="407"/>
      <c r="M92" s="407"/>
      <c r="N92" s="408"/>
      <c r="O92" s="408"/>
      <c r="P92" s="408"/>
      <c r="Q92" s="408"/>
      <c r="R92" s="141"/>
      <c r="S92" s="141"/>
      <c r="T92" s="141"/>
      <c r="U92" s="141"/>
      <c r="V92" s="142"/>
    </row>
    <row r="93" spans="1:22" x14ac:dyDescent="0.25">
      <c r="A93" s="531"/>
      <c r="B93" s="532"/>
      <c r="C93" s="407"/>
      <c r="D93" s="407"/>
      <c r="E93" s="407"/>
      <c r="F93" s="407"/>
      <c r="G93" s="407"/>
      <c r="H93" s="407"/>
      <c r="I93" s="407"/>
      <c r="J93" s="407"/>
      <c r="K93" s="407"/>
      <c r="L93" s="407"/>
      <c r="M93" s="407"/>
      <c r="N93" s="408"/>
      <c r="O93" s="408"/>
      <c r="P93" s="408"/>
      <c r="Q93" s="408"/>
      <c r="R93" s="141"/>
      <c r="S93" s="141"/>
      <c r="T93" s="141"/>
      <c r="U93" s="141"/>
      <c r="V93" s="142"/>
    </row>
    <row r="94" spans="1:22" x14ac:dyDescent="0.25">
      <c r="A94" s="531"/>
      <c r="B94" s="532"/>
      <c r="C94" s="407"/>
      <c r="D94" s="407"/>
      <c r="E94" s="407"/>
      <c r="F94" s="407"/>
      <c r="G94" s="407"/>
      <c r="H94" s="407"/>
      <c r="I94" s="407"/>
      <c r="J94" s="407"/>
      <c r="K94" s="407"/>
      <c r="L94" s="407"/>
      <c r="M94" s="407"/>
      <c r="N94" s="408"/>
      <c r="O94" s="408"/>
      <c r="P94" s="408"/>
      <c r="Q94" s="408"/>
      <c r="R94" s="141"/>
      <c r="S94" s="141"/>
      <c r="T94" s="141"/>
      <c r="U94" s="141"/>
      <c r="V94" s="142"/>
    </row>
    <row r="95" spans="1:22" x14ac:dyDescent="0.25">
      <c r="A95" s="531"/>
      <c r="B95" s="532"/>
      <c r="C95" s="407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8"/>
      <c r="O95" s="408"/>
      <c r="P95" s="408"/>
      <c r="Q95" s="408"/>
      <c r="R95" s="141"/>
      <c r="S95" s="141"/>
      <c r="T95" s="141"/>
      <c r="U95" s="141"/>
      <c r="V95" s="142"/>
    </row>
    <row r="96" spans="1:22" x14ac:dyDescent="0.25">
      <c r="A96" s="531"/>
      <c r="B96" s="532"/>
      <c r="C96" s="418"/>
      <c r="D96" s="418"/>
      <c r="E96" s="418"/>
      <c r="F96" s="418"/>
      <c r="G96" s="418"/>
      <c r="H96" s="418"/>
      <c r="I96" s="418"/>
      <c r="J96" s="418"/>
      <c r="K96" s="418"/>
      <c r="L96" s="418"/>
      <c r="M96" s="418"/>
      <c r="N96" s="418"/>
      <c r="O96" s="418"/>
      <c r="P96" s="418"/>
      <c r="Q96" s="418"/>
      <c r="R96" s="141"/>
      <c r="S96" s="141"/>
      <c r="T96" s="141"/>
      <c r="U96" s="141"/>
      <c r="V96" s="142"/>
    </row>
    <row r="97" spans="1:23" x14ac:dyDescent="0.25">
      <c r="A97" s="531"/>
      <c r="B97" s="532"/>
      <c r="C97" s="418"/>
      <c r="D97" s="418"/>
      <c r="E97" s="418"/>
      <c r="F97" s="418"/>
      <c r="G97" s="418"/>
      <c r="H97" s="418"/>
      <c r="I97" s="418"/>
      <c r="J97" s="418"/>
      <c r="K97" s="418"/>
      <c r="L97" s="418"/>
      <c r="M97" s="418"/>
      <c r="N97" s="418"/>
      <c r="O97" s="418"/>
      <c r="P97" s="418"/>
      <c r="Q97" s="418"/>
      <c r="R97" s="141"/>
      <c r="S97" s="141"/>
      <c r="T97" s="141"/>
      <c r="U97" s="141"/>
      <c r="V97" s="142"/>
      <c r="W97" s="1"/>
    </row>
    <row r="98" spans="1:23" x14ac:dyDescent="0.25">
      <c r="A98" s="518"/>
      <c r="B98" s="526"/>
      <c r="C98" s="408"/>
      <c r="D98" s="408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7"/>
      <c r="R98" s="141"/>
      <c r="S98" s="141"/>
      <c r="T98" s="141"/>
      <c r="U98" s="141"/>
      <c r="V98" s="142"/>
      <c r="W98" s="1"/>
    </row>
    <row r="99" spans="1:23" x14ac:dyDescent="0.25">
      <c r="A99" s="531"/>
      <c r="B99" s="532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7"/>
      <c r="R99" s="141"/>
      <c r="S99" s="141"/>
      <c r="T99" s="141"/>
      <c r="U99" s="141"/>
      <c r="V99" s="142"/>
      <c r="W99" s="1"/>
    </row>
    <row r="100" spans="1:23" x14ac:dyDescent="0.25">
      <c r="A100" s="531"/>
      <c r="B100" s="532"/>
      <c r="C100" s="413"/>
      <c r="D100" s="413"/>
      <c r="E100" s="413"/>
      <c r="F100" s="413"/>
      <c r="G100" s="413"/>
      <c r="H100" s="413"/>
      <c r="I100" s="413"/>
      <c r="J100" s="413"/>
      <c r="K100" s="413"/>
      <c r="L100" s="413"/>
      <c r="M100" s="413"/>
      <c r="N100" s="413"/>
      <c r="O100" s="413"/>
      <c r="P100" s="413"/>
      <c r="Q100" s="413"/>
      <c r="R100" s="141"/>
      <c r="S100" s="141"/>
      <c r="T100" s="141"/>
      <c r="U100" s="141"/>
      <c r="V100" s="142"/>
      <c r="W100" s="1"/>
    </row>
    <row r="101" spans="1:23" x14ac:dyDescent="0.25">
      <c r="A101" s="531"/>
      <c r="B101" s="532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141"/>
      <c r="S101" s="141"/>
      <c r="T101" s="141"/>
      <c r="U101" s="141"/>
      <c r="V101" s="142"/>
      <c r="W101" s="1"/>
    </row>
    <row r="102" spans="1:23" x14ac:dyDescent="0.25">
      <c r="A102" s="531"/>
      <c r="B102" s="53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141"/>
      <c r="S102" s="141"/>
      <c r="T102" s="141"/>
      <c r="U102" s="141"/>
      <c r="V102" s="142"/>
      <c r="W102" s="1"/>
    </row>
    <row r="103" spans="1:23" x14ac:dyDescent="0.25">
      <c r="A103" s="531"/>
      <c r="B103" s="532"/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141"/>
      <c r="S103" s="141"/>
      <c r="T103" s="141"/>
      <c r="U103" s="141"/>
      <c r="V103" s="142"/>
      <c r="W103" s="1"/>
    </row>
    <row r="104" spans="1:23" x14ac:dyDescent="0.25">
      <c r="A104" s="531"/>
      <c r="B104" s="532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141"/>
      <c r="S104" s="141"/>
      <c r="T104" s="141"/>
      <c r="U104" s="141"/>
      <c r="V104" s="142"/>
      <c r="W104" s="1"/>
    </row>
    <row r="105" spans="1:23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3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3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7">AVERAGE(C85:C107)</f>
        <v>11.083333333333334</v>
      </c>
      <c r="D110" s="141">
        <f t="shared" si="7"/>
        <v>12.1</v>
      </c>
      <c r="E110" s="141">
        <f t="shared" si="7"/>
        <v>17.733333333333334</v>
      </c>
      <c r="F110" s="141">
        <f t="shared" si="7"/>
        <v>35.233333333333334</v>
      </c>
      <c r="G110" s="141">
        <f t="shared" si="7"/>
        <v>43.216666666666669</v>
      </c>
      <c r="H110" s="141">
        <f t="shared" si="7"/>
        <v>52.366666666666667</v>
      </c>
      <c r="I110" s="141">
        <f t="shared" si="7"/>
        <v>64.533333333333346</v>
      </c>
      <c r="J110" s="141">
        <f t="shared" si="7"/>
        <v>70.550000000000011</v>
      </c>
      <c r="K110" s="141">
        <f t="shared" si="7"/>
        <v>85.466666666666654</v>
      </c>
      <c r="L110" s="141">
        <f t="shared" si="7"/>
        <v>94.066666666666677</v>
      </c>
      <c r="M110" s="141">
        <f t="shared" si="7"/>
        <v>100</v>
      </c>
      <c r="N110" s="141" t="e">
        <f t="shared" si="7"/>
        <v>#DIV/0!</v>
      </c>
      <c r="O110" s="141" t="e">
        <f t="shared" si="7"/>
        <v>#DIV/0!</v>
      </c>
      <c r="P110" s="141" t="e">
        <f t="shared" si="7"/>
        <v>#DIV/0!</v>
      </c>
      <c r="Q110" s="141" t="e">
        <f t="shared" si="7"/>
        <v>#DIV/0!</v>
      </c>
      <c r="R110" s="141">
        <f t="shared" si="7"/>
        <v>0.14000000000000001</v>
      </c>
      <c r="S110" s="141" t="e">
        <f t="shared" si="7"/>
        <v>#DIV/0!</v>
      </c>
      <c r="T110" s="141" t="e">
        <f t="shared" si="7"/>
        <v>#DIV/0!</v>
      </c>
      <c r="U110" s="141" t="e">
        <f t="shared" si="7"/>
        <v>#DIV/0!</v>
      </c>
      <c r="V110" s="142">
        <f t="shared" si="7"/>
        <v>7.1833333333333336</v>
      </c>
    </row>
    <row r="111" spans="1:23" x14ac:dyDescent="0.25">
      <c r="A111" s="533" t="s">
        <v>53</v>
      </c>
      <c r="B111" s="532"/>
      <c r="C111" s="143">
        <f t="shared" ref="C111:V111" si="8">STDEV(C85:C107)</f>
        <v>2.5380438661825124</v>
      </c>
      <c r="D111" s="143">
        <f t="shared" si="8"/>
        <v>2.7806474066303366</v>
      </c>
      <c r="E111" s="143">
        <f t="shared" si="8"/>
        <v>4.1321503683514038</v>
      </c>
      <c r="F111" s="143">
        <f t="shared" si="8"/>
        <v>8.8196749751148236</v>
      </c>
      <c r="G111" s="143">
        <f t="shared" si="8"/>
        <v>9.7384632600152425</v>
      </c>
      <c r="H111" s="143">
        <f t="shared" si="8"/>
        <v>10.195816135389403</v>
      </c>
      <c r="I111" s="143">
        <f t="shared" si="8"/>
        <v>10.257030109474504</v>
      </c>
      <c r="J111" s="143">
        <f t="shared" si="8"/>
        <v>9.721471082094407</v>
      </c>
      <c r="K111" s="143">
        <f t="shared" si="8"/>
        <v>5.3608457044263673</v>
      </c>
      <c r="L111" s="143">
        <f t="shared" si="8"/>
        <v>2.2659802882343594</v>
      </c>
      <c r="M111" s="143">
        <f t="shared" si="8"/>
        <v>0</v>
      </c>
      <c r="N111" s="143" t="e">
        <f t="shared" si="8"/>
        <v>#DIV/0!</v>
      </c>
      <c r="O111" s="143" t="e">
        <f t="shared" si="8"/>
        <v>#DIV/0!</v>
      </c>
      <c r="P111" s="143" t="e">
        <f t="shared" si="8"/>
        <v>#DIV/0!</v>
      </c>
      <c r="Q111" s="143" t="e">
        <f t="shared" si="8"/>
        <v>#DIV/0!</v>
      </c>
      <c r="R111" s="143">
        <f t="shared" si="8"/>
        <v>2.8284271247461815E-2</v>
      </c>
      <c r="S111" s="185" t="e">
        <f>STDEV(S85:S104)</f>
        <v>#DIV/0!</v>
      </c>
      <c r="T111" s="143" t="e">
        <f t="shared" si="8"/>
        <v>#DIV/0!</v>
      </c>
      <c r="U111" s="143" t="e">
        <f t="shared" si="8"/>
        <v>#DIV/0!</v>
      </c>
      <c r="V111" s="144">
        <f t="shared" si="8"/>
        <v>1.866994018915612</v>
      </c>
    </row>
    <row r="112" spans="1:23" x14ac:dyDescent="0.25">
      <c r="A112" s="533" t="s">
        <v>64</v>
      </c>
      <c r="B112" s="532"/>
      <c r="C112" s="141">
        <f t="shared" ref="C112:V112" si="9">MAX(C85:C107)</f>
        <v>14.9</v>
      </c>
      <c r="D112" s="141">
        <f t="shared" si="9"/>
        <v>16</v>
      </c>
      <c r="E112" s="141">
        <f t="shared" si="9"/>
        <v>23.7</v>
      </c>
      <c r="F112" s="141">
        <f t="shared" si="9"/>
        <v>46.4</v>
      </c>
      <c r="G112" s="141">
        <f t="shared" si="9"/>
        <v>55</v>
      </c>
      <c r="H112" s="141">
        <f t="shared" si="9"/>
        <v>63.4</v>
      </c>
      <c r="I112" s="141">
        <f t="shared" si="9"/>
        <v>74.099999999999994</v>
      </c>
      <c r="J112" s="141">
        <f t="shared" si="9"/>
        <v>78.400000000000006</v>
      </c>
      <c r="K112" s="141">
        <f t="shared" si="9"/>
        <v>89.6</v>
      </c>
      <c r="L112" s="141">
        <f t="shared" si="9"/>
        <v>95.8</v>
      </c>
      <c r="M112" s="141">
        <f t="shared" si="9"/>
        <v>100</v>
      </c>
      <c r="N112" s="141">
        <f t="shared" si="9"/>
        <v>0</v>
      </c>
      <c r="O112" s="141">
        <f t="shared" si="9"/>
        <v>0</v>
      </c>
      <c r="P112" s="141">
        <f t="shared" si="9"/>
        <v>0</v>
      </c>
      <c r="Q112" s="141">
        <f t="shared" si="9"/>
        <v>0</v>
      </c>
      <c r="R112" s="141">
        <f t="shared" si="9"/>
        <v>0.18</v>
      </c>
      <c r="S112" s="141">
        <f t="shared" si="9"/>
        <v>0</v>
      </c>
      <c r="T112" s="141">
        <f t="shared" si="9"/>
        <v>0</v>
      </c>
      <c r="U112" s="141">
        <f t="shared" si="9"/>
        <v>0</v>
      </c>
      <c r="V112" s="142">
        <f t="shared" si="9"/>
        <v>9.3000000000000007</v>
      </c>
    </row>
    <row r="113" spans="1:22" x14ac:dyDescent="0.25">
      <c r="A113" s="533" t="s">
        <v>52</v>
      </c>
      <c r="B113" s="532"/>
      <c r="C113" s="141">
        <f t="shared" ref="C113:V113" si="10">MIN(C85:C107)</f>
        <v>6.9</v>
      </c>
      <c r="D113" s="141">
        <f t="shared" si="10"/>
        <v>7.4</v>
      </c>
      <c r="E113" s="141">
        <f t="shared" si="10"/>
        <v>11</v>
      </c>
      <c r="F113" s="141">
        <f t="shared" si="10"/>
        <v>21.3</v>
      </c>
      <c r="G113" s="141">
        <f t="shared" si="10"/>
        <v>27.1</v>
      </c>
      <c r="H113" s="141">
        <f t="shared" si="10"/>
        <v>34.5</v>
      </c>
      <c r="I113" s="141">
        <f t="shared" si="10"/>
        <v>46</v>
      </c>
      <c r="J113" s="141">
        <f t="shared" si="10"/>
        <v>53</v>
      </c>
      <c r="K113" s="141">
        <f t="shared" si="10"/>
        <v>75.7</v>
      </c>
      <c r="L113" s="141">
        <f t="shared" si="10"/>
        <v>90</v>
      </c>
      <c r="M113" s="141">
        <f t="shared" si="10"/>
        <v>100</v>
      </c>
      <c r="N113" s="141">
        <f t="shared" si="10"/>
        <v>0</v>
      </c>
      <c r="O113" s="141">
        <f t="shared" si="10"/>
        <v>0</v>
      </c>
      <c r="P113" s="141">
        <f t="shared" si="10"/>
        <v>0</v>
      </c>
      <c r="Q113" s="141">
        <f t="shared" si="10"/>
        <v>0</v>
      </c>
      <c r="R113" s="141">
        <f t="shared" si="10"/>
        <v>0.1</v>
      </c>
      <c r="S113" s="141">
        <f t="shared" si="10"/>
        <v>0</v>
      </c>
      <c r="T113" s="141">
        <f t="shared" si="10"/>
        <v>0</v>
      </c>
      <c r="U113" s="141">
        <f t="shared" si="10"/>
        <v>0</v>
      </c>
      <c r="V113" s="142">
        <f t="shared" si="10"/>
        <v>4.8</v>
      </c>
    </row>
    <row r="114" spans="1:22" x14ac:dyDescent="0.25">
      <c r="A114" s="534" t="s">
        <v>54</v>
      </c>
      <c r="B114" s="535"/>
      <c r="C114" s="141">
        <f t="shared" ref="C114:V114" si="11">COUNT(C85:C107)</f>
        <v>6</v>
      </c>
      <c r="D114" s="141">
        <f t="shared" si="11"/>
        <v>6</v>
      </c>
      <c r="E114" s="141">
        <f t="shared" si="11"/>
        <v>6</v>
      </c>
      <c r="F114" s="141">
        <f t="shared" si="11"/>
        <v>6</v>
      </c>
      <c r="G114" s="141">
        <f t="shared" si="11"/>
        <v>6</v>
      </c>
      <c r="H114" s="141">
        <f t="shared" si="11"/>
        <v>6</v>
      </c>
      <c r="I114" s="141">
        <f t="shared" si="11"/>
        <v>6</v>
      </c>
      <c r="J114" s="141">
        <f t="shared" si="11"/>
        <v>6</v>
      </c>
      <c r="K114" s="141">
        <f t="shared" si="11"/>
        <v>6</v>
      </c>
      <c r="L114" s="141">
        <f t="shared" si="11"/>
        <v>6</v>
      </c>
      <c r="M114" s="141">
        <f t="shared" si="11"/>
        <v>6</v>
      </c>
      <c r="N114" s="141">
        <f t="shared" si="11"/>
        <v>0</v>
      </c>
      <c r="O114" s="141">
        <f t="shared" si="11"/>
        <v>0</v>
      </c>
      <c r="P114" s="141">
        <f t="shared" si="11"/>
        <v>0</v>
      </c>
      <c r="Q114" s="141">
        <f t="shared" si="11"/>
        <v>0</v>
      </c>
      <c r="R114" s="141">
        <f t="shared" si="11"/>
        <v>6</v>
      </c>
      <c r="S114" s="141">
        <f t="shared" si="11"/>
        <v>0</v>
      </c>
      <c r="T114" s="141">
        <f t="shared" si="11"/>
        <v>0</v>
      </c>
      <c r="U114" s="141">
        <f t="shared" si="11"/>
        <v>0</v>
      </c>
      <c r="V114" s="142">
        <f t="shared" si="11"/>
        <v>6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U23:U24"/>
    <mergeCell ref="V23:V24"/>
    <mergeCell ref="M13:Q13"/>
    <mergeCell ref="R13:S13"/>
    <mergeCell ref="U13:V13"/>
    <mergeCell ref="A18:V18"/>
    <mergeCell ref="A19:D19"/>
    <mergeCell ref="F19:Q19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P68:V71"/>
    <mergeCell ref="A73:V76"/>
    <mergeCell ref="A78:V80"/>
    <mergeCell ref="P67:V67"/>
    <mergeCell ref="H67:O67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R82:R83"/>
    <mergeCell ref="S82:S83"/>
    <mergeCell ref="T82:T83"/>
    <mergeCell ref="V82:V83"/>
    <mergeCell ref="A83:B83"/>
    <mergeCell ref="U82:U83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4B5E-EC89-4EAB-ABC4-5670D792E083}">
  <sheetPr>
    <pageSetUpPr fitToPage="1"/>
  </sheetPr>
  <dimension ref="A1:AG1689"/>
  <sheetViews>
    <sheetView topLeftCell="A51" zoomScaleNormal="100" workbookViewId="0">
      <selection activeCell="Z110" sqref="Z110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68</v>
      </c>
      <c r="H5" s="447"/>
      <c r="I5" s="448" t="s">
        <v>99</v>
      </c>
      <c r="J5" s="446"/>
      <c r="K5" s="446"/>
      <c r="L5" s="446"/>
      <c r="M5" s="447"/>
      <c r="N5" s="449">
        <v>45784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230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45748</v>
      </c>
      <c r="S13" s="457"/>
      <c r="T13" s="362" t="s">
        <v>234</v>
      </c>
      <c r="U13" s="458">
        <v>45783</v>
      </c>
      <c r="V13" s="459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45748</v>
      </c>
      <c r="K34" s="482"/>
      <c r="L34" s="365" t="s">
        <v>234</v>
      </c>
      <c r="M34" s="481">
        <f>U13</f>
        <v>45783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6.2</v>
      </c>
      <c r="D37" s="123">
        <f t="shared" ref="D37:V37" si="0">D112</f>
        <v>8</v>
      </c>
      <c r="E37" s="123">
        <f t="shared" si="0"/>
        <v>12.2</v>
      </c>
      <c r="F37" s="123">
        <f t="shared" si="0"/>
        <v>15.3</v>
      </c>
      <c r="G37" s="123">
        <f t="shared" si="0"/>
        <v>20</v>
      </c>
      <c r="H37" s="123">
        <f t="shared" si="0"/>
        <v>30.9</v>
      </c>
      <c r="I37" s="123">
        <f t="shared" si="0"/>
        <v>46.3</v>
      </c>
      <c r="J37" s="123">
        <f t="shared" si="0"/>
        <v>64.8</v>
      </c>
      <c r="K37" s="123">
        <f t="shared" si="0"/>
        <v>78.5</v>
      </c>
      <c r="L37" s="123">
        <f t="shared" si="0"/>
        <v>82.9</v>
      </c>
      <c r="M37" s="123">
        <f t="shared" si="0"/>
        <v>89.2</v>
      </c>
      <c r="N37" s="123">
        <f t="shared" si="0"/>
        <v>93</v>
      </c>
      <c r="O37" s="123">
        <f t="shared" si="0"/>
        <v>97.4</v>
      </c>
      <c r="P37" s="123">
        <f t="shared" si="0"/>
        <v>100</v>
      </c>
      <c r="Q37" s="123">
        <f t="shared" si="0"/>
        <v>100</v>
      </c>
      <c r="R37" s="160">
        <f t="shared" si="0"/>
        <v>0.08</v>
      </c>
      <c r="S37" s="123">
        <f t="shared" si="0"/>
        <v>8.4000000000000005E-2</v>
      </c>
      <c r="T37" s="123">
        <f t="shared" si="0"/>
        <v>20</v>
      </c>
      <c r="U37" s="123">
        <f t="shared" si="0"/>
        <v>12</v>
      </c>
      <c r="V37" s="124">
        <f t="shared" si="0"/>
        <v>8.5</v>
      </c>
    </row>
    <row r="38" spans="1:24" ht="12.75" customHeight="1" x14ac:dyDescent="0.25">
      <c r="A38" s="495" t="s">
        <v>49</v>
      </c>
      <c r="B38" s="496"/>
      <c r="C38" s="120">
        <f>C39+1.25*C42</f>
        <v>5.2217316560950628</v>
      </c>
      <c r="D38" s="108">
        <f t="shared" ref="D38:V38" si="1">D39+1.25*D42</f>
        <v>6.8034760362666864</v>
      </c>
      <c r="E38" s="108">
        <f t="shared" si="1"/>
        <v>11.088431069432904</v>
      </c>
      <c r="F38" s="108">
        <f t="shared" si="1"/>
        <v>14.225413821260156</v>
      </c>
      <c r="G38" s="108">
        <f t="shared" si="1"/>
        <v>19.081191667858139</v>
      </c>
      <c r="H38" s="108">
        <f t="shared" si="1"/>
        <v>30.281266206954733</v>
      </c>
      <c r="I38" s="108">
        <f t="shared" si="1"/>
        <v>45.682231148549896</v>
      </c>
      <c r="J38" s="108">
        <f t="shared" si="1"/>
        <v>61.304358462592013</v>
      </c>
      <c r="K38" s="108">
        <f t="shared" si="1"/>
        <v>74.528065510179985</v>
      </c>
      <c r="L38" s="108">
        <f t="shared" si="1"/>
        <v>81.513505098722192</v>
      </c>
      <c r="M38" s="108">
        <f t="shared" si="1"/>
        <v>86.876668657429121</v>
      </c>
      <c r="N38" s="108">
        <f t="shared" si="1"/>
        <v>91.947583465482566</v>
      </c>
      <c r="O38" s="108">
        <f t="shared" si="1"/>
        <v>97.187845007579085</v>
      </c>
      <c r="P38" s="108">
        <f t="shared" si="1"/>
        <v>100</v>
      </c>
      <c r="Q38" s="108">
        <f t="shared" si="1"/>
        <v>100</v>
      </c>
      <c r="R38" s="159">
        <f t="shared" si="1"/>
        <v>6.6391642404870402E-2</v>
      </c>
      <c r="S38" s="425" t="e">
        <f>S39+1.25*S42</f>
        <v>#DIV/0!</v>
      </c>
      <c r="T38" s="108" t="e">
        <f t="shared" si="1"/>
        <v>#DIV/0!</v>
      </c>
      <c r="U38" s="108" t="e">
        <f t="shared" si="1"/>
        <v>#DIV/0!</v>
      </c>
      <c r="V38" s="125">
        <f t="shared" si="1"/>
        <v>7.0252275636549584</v>
      </c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3.9333333333333331</v>
      </c>
      <c r="D39" s="121">
        <f>D110</f>
        <v>5.1933333333333334</v>
      </c>
      <c r="E39" s="121">
        <f>E110</f>
        <v>8.9933333333333323</v>
      </c>
      <c r="F39" s="121">
        <f>F110</f>
        <v>11.580000000000002</v>
      </c>
      <c r="G39" s="121">
        <f>G110</f>
        <v>15.513333333333332</v>
      </c>
      <c r="H39" s="121">
        <f t="shared" ref="H39:U39" si="2">H110</f>
        <v>24.6</v>
      </c>
      <c r="I39" s="121">
        <f t="shared" si="2"/>
        <v>38.786666666666662</v>
      </c>
      <c r="J39" s="121">
        <f t="shared" si="2"/>
        <v>55.206666666666671</v>
      </c>
      <c r="K39" s="121">
        <f t="shared" si="2"/>
        <v>68.286666666666662</v>
      </c>
      <c r="L39" s="121">
        <f t="shared" si="2"/>
        <v>75.36</v>
      </c>
      <c r="M39" s="121">
        <f t="shared" si="2"/>
        <v>81.893333333333331</v>
      </c>
      <c r="N39" s="121">
        <f t="shared" si="2"/>
        <v>87.92</v>
      </c>
      <c r="O39" s="121">
        <f>O110</f>
        <v>95.38000000000001</v>
      </c>
      <c r="P39" s="121">
        <f t="shared" si="2"/>
        <v>100</v>
      </c>
      <c r="Q39" s="121">
        <f t="shared" si="2"/>
        <v>100</v>
      </c>
      <c r="R39" s="159">
        <f t="shared" si="2"/>
        <v>4.5333333333333344E-2</v>
      </c>
      <c r="S39" s="34">
        <f t="shared" si="2"/>
        <v>8.4000000000000005E-2</v>
      </c>
      <c r="T39" s="34">
        <f t="shared" si="2"/>
        <v>20</v>
      </c>
      <c r="U39" s="34">
        <f t="shared" si="2"/>
        <v>12</v>
      </c>
      <c r="V39" s="44">
        <f>V110</f>
        <v>5.4399999999999995</v>
      </c>
    </row>
    <row r="40" spans="1:24" ht="12.75" customHeight="1" x14ac:dyDescent="0.25">
      <c r="A40" s="495" t="s">
        <v>51</v>
      </c>
      <c r="B40" s="496"/>
      <c r="C40" s="120">
        <f>C39-1.25*C42</f>
        <v>2.6449350105716034</v>
      </c>
      <c r="D40" s="121">
        <f t="shared" ref="D40:V40" si="3">D39-1.25*D42</f>
        <v>3.5831906303999803</v>
      </c>
      <c r="E40" s="121">
        <f t="shared" si="3"/>
        <v>6.8982355972337608</v>
      </c>
      <c r="F40" s="121">
        <f t="shared" si="3"/>
        <v>8.9345861787398473</v>
      </c>
      <c r="G40" s="121">
        <f t="shared" si="3"/>
        <v>11.945474998808525</v>
      </c>
      <c r="H40" s="121">
        <f t="shared" si="3"/>
        <v>18.91873379304527</v>
      </c>
      <c r="I40" s="121">
        <f t="shared" si="3"/>
        <v>31.891102184783428</v>
      </c>
      <c r="J40" s="121">
        <f t="shared" si="3"/>
        <v>49.108974870741328</v>
      </c>
      <c r="K40" s="121">
        <f t="shared" si="3"/>
        <v>62.045267823153331</v>
      </c>
      <c r="L40" s="121">
        <f t="shared" si="3"/>
        <v>69.206494901277807</v>
      </c>
      <c r="M40" s="121">
        <f t="shared" si="3"/>
        <v>76.90999800923754</v>
      </c>
      <c r="N40" s="121">
        <f t="shared" si="3"/>
        <v>83.892416534517437</v>
      </c>
      <c r="O40" s="121">
        <f t="shared" si="3"/>
        <v>93.572154992420934</v>
      </c>
      <c r="P40" s="121">
        <f t="shared" si="3"/>
        <v>100</v>
      </c>
      <c r="Q40" s="121">
        <f t="shared" si="3"/>
        <v>100</v>
      </c>
      <c r="R40" s="159">
        <f t="shared" si="3"/>
        <v>2.4275024261796282E-2</v>
      </c>
      <c r="S40" s="159" t="e">
        <f>S39-1.25*S42</f>
        <v>#DIV/0!</v>
      </c>
      <c r="T40" s="108" t="e">
        <f t="shared" si="3"/>
        <v>#DIV/0!</v>
      </c>
      <c r="U40" s="108" t="e">
        <f t="shared" si="3"/>
        <v>#DIV/0!</v>
      </c>
      <c r="V40" s="125">
        <f t="shared" si="3"/>
        <v>3.8547724363450406</v>
      </c>
    </row>
    <row r="41" spans="1:24" ht="12.75" customHeight="1" x14ac:dyDescent="0.25">
      <c r="A41" s="493" t="s">
        <v>52</v>
      </c>
      <c r="B41" s="494"/>
      <c r="C41" s="33">
        <f>C113</f>
        <v>2.2000000000000002</v>
      </c>
      <c r="D41" s="34">
        <f>D113</f>
        <v>3.3</v>
      </c>
      <c r="E41" s="34">
        <f t="shared" ref="E41:V41" si="4">E113</f>
        <v>6.2</v>
      </c>
      <c r="F41" s="34">
        <f t="shared" si="4"/>
        <v>8</v>
      </c>
      <c r="G41" s="34">
        <f t="shared" si="4"/>
        <v>10.5</v>
      </c>
      <c r="H41" s="34">
        <f t="shared" si="4"/>
        <v>16.7</v>
      </c>
      <c r="I41" s="34">
        <f t="shared" si="4"/>
        <v>29</v>
      </c>
      <c r="J41" s="34">
        <f t="shared" si="4"/>
        <v>47.8</v>
      </c>
      <c r="K41" s="34">
        <f t="shared" si="4"/>
        <v>61.2</v>
      </c>
      <c r="L41" s="34">
        <f t="shared" si="4"/>
        <v>67.900000000000006</v>
      </c>
      <c r="M41" s="34">
        <f t="shared" si="4"/>
        <v>75.8</v>
      </c>
      <c r="N41" s="34">
        <f t="shared" si="4"/>
        <v>83.2</v>
      </c>
      <c r="O41" s="34">
        <f t="shared" si="4"/>
        <v>93</v>
      </c>
      <c r="P41" s="34">
        <f t="shared" si="4"/>
        <v>100</v>
      </c>
      <c r="Q41" s="34">
        <f t="shared" si="4"/>
        <v>100</v>
      </c>
      <c r="R41" s="34">
        <f t="shared" si="4"/>
        <v>0.03</v>
      </c>
      <c r="S41" s="34">
        <f t="shared" si="4"/>
        <v>8.4000000000000005E-2</v>
      </c>
      <c r="T41" s="34">
        <f t="shared" si="4"/>
        <v>20</v>
      </c>
      <c r="U41" s="34">
        <f t="shared" si="4"/>
        <v>12</v>
      </c>
      <c r="V41" s="44">
        <f t="shared" si="4"/>
        <v>4.0999999999999996</v>
      </c>
    </row>
    <row r="42" spans="1:24" ht="12.75" customHeight="1" x14ac:dyDescent="0.25">
      <c r="A42" s="493" t="s">
        <v>53</v>
      </c>
      <c r="B42" s="494"/>
      <c r="C42" s="120">
        <f>C111</f>
        <v>1.0307186582093837</v>
      </c>
      <c r="D42" s="121">
        <f t="shared" ref="D42:V42" si="5">D111</f>
        <v>1.2881141623466823</v>
      </c>
      <c r="E42" s="121">
        <f t="shared" si="5"/>
        <v>1.6760781888796574</v>
      </c>
      <c r="F42" s="121">
        <f t="shared" si="5"/>
        <v>2.1163310570081237</v>
      </c>
      <c r="G42" s="121">
        <f t="shared" si="5"/>
        <v>2.8542866676198457</v>
      </c>
      <c r="H42" s="121">
        <f t="shared" si="5"/>
        <v>4.5450129655637843</v>
      </c>
      <c r="I42" s="121">
        <f t="shared" si="5"/>
        <v>5.5164515855065854</v>
      </c>
      <c r="J42" s="121">
        <f t="shared" si="5"/>
        <v>4.8781534367402744</v>
      </c>
      <c r="K42" s="121">
        <f t="shared" si="5"/>
        <v>4.9931190748106635</v>
      </c>
      <c r="L42" s="121">
        <f t="shared" si="5"/>
        <v>4.9228040789777525</v>
      </c>
      <c r="M42" s="121">
        <f t="shared" si="5"/>
        <v>3.9866682592766374</v>
      </c>
      <c r="N42" s="121">
        <f t="shared" si="5"/>
        <v>3.2220667723860537</v>
      </c>
      <c r="O42" s="121">
        <f t="shared" si="5"/>
        <v>1.4462760060632593</v>
      </c>
      <c r="P42" s="121">
        <f t="shared" si="5"/>
        <v>0</v>
      </c>
      <c r="Q42" s="121">
        <f t="shared" si="5"/>
        <v>0</v>
      </c>
      <c r="R42" s="121">
        <f t="shared" si="5"/>
        <v>1.684664725722965E-2</v>
      </c>
      <c r="S42" s="121" t="e">
        <f>S111</f>
        <v>#DIV/0!</v>
      </c>
      <c r="T42" s="121" t="e">
        <f t="shared" si="5"/>
        <v>#DIV/0!</v>
      </c>
      <c r="U42" s="121" t="e">
        <f t="shared" si="5"/>
        <v>#DIV/0!</v>
      </c>
      <c r="V42" s="126">
        <f t="shared" si="5"/>
        <v>1.2681820509239672</v>
      </c>
    </row>
    <row r="43" spans="1:24" ht="12.75" customHeight="1" x14ac:dyDescent="0.25">
      <c r="A43" s="495" t="s">
        <v>54</v>
      </c>
      <c r="B43" s="496"/>
      <c r="C43" s="33">
        <f>C114</f>
        <v>15</v>
      </c>
      <c r="D43" s="34">
        <f>D114</f>
        <v>15</v>
      </c>
      <c r="E43" s="34">
        <f t="shared" ref="E43:V43" si="6">E114</f>
        <v>15</v>
      </c>
      <c r="F43" s="34">
        <f t="shared" si="6"/>
        <v>15</v>
      </c>
      <c r="G43" s="34">
        <f t="shared" si="6"/>
        <v>15</v>
      </c>
      <c r="H43" s="34">
        <f t="shared" si="6"/>
        <v>15</v>
      </c>
      <c r="I43" s="34">
        <f t="shared" si="6"/>
        <v>15</v>
      </c>
      <c r="J43" s="34">
        <f t="shared" si="6"/>
        <v>15</v>
      </c>
      <c r="K43" s="34">
        <f t="shared" si="6"/>
        <v>15</v>
      </c>
      <c r="L43" s="34">
        <f t="shared" si="6"/>
        <v>15</v>
      </c>
      <c r="M43" s="34">
        <f t="shared" si="6"/>
        <v>15</v>
      </c>
      <c r="N43" s="34">
        <f t="shared" si="6"/>
        <v>15</v>
      </c>
      <c r="O43" s="34">
        <f t="shared" si="6"/>
        <v>15</v>
      </c>
      <c r="P43" s="34">
        <f t="shared" si="6"/>
        <v>15</v>
      </c>
      <c r="Q43" s="34">
        <f t="shared" si="6"/>
        <v>15</v>
      </c>
      <c r="R43" s="34">
        <f t="shared" si="6"/>
        <v>15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15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245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45784</v>
      </c>
      <c r="B68" s="502"/>
      <c r="C68" s="502"/>
      <c r="D68" s="502"/>
      <c r="E68" s="502"/>
      <c r="F68" s="502"/>
      <c r="G68" s="502"/>
      <c r="H68" s="503" t="s">
        <v>246</v>
      </c>
      <c r="I68" s="503"/>
      <c r="J68" s="503"/>
      <c r="K68" s="503"/>
      <c r="L68" s="503"/>
      <c r="M68" s="503"/>
      <c r="N68" s="503"/>
      <c r="O68" s="503"/>
      <c r="P68" s="502">
        <f>EDATE(MAX(A85:B109),6)</f>
        <v>45960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03"/>
      <c r="I69" s="503"/>
      <c r="J69" s="503"/>
      <c r="K69" s="503"/>
      <c r="L69" s="503"/>
      <c r="M69" s="503"/>
      <c r="N69" s="503"/>
      <c r="O69" s="503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03"/>
      <c r="I70" s="503"/>
      <c r="J70" s="503"/>
      <c r="K70" s="503"/>
      <c r="L70" s="503"/>
      <c r="M70" s="503"/>
      <c r="N70" s="503"/>
      <c r="O70" s="503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03"/>
      <c r="I71" s="503"/>
      <c r="J71" s="503"/>
      <c r="K71" s="503"/>
      <c r="L71" s="503"/>
      <c r="M71" s="503"/>
      <c r="N71" s="503"/>
      <c r="O71" s="503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45748</v>
      </c>
      <c r="B85" s="519"/>
      <c r="C85" s="407">
        <v>3.5</v>
      </c>
      <c r="D85" s="407">
        <v>3.4</v>
      </c>
      <c r="E85" s="407">
        <v>8.6999999999999993</v>
      </c>
      <c r="F85" s="407">
        <v>11.2</v>
      </c>
      <c r="G85" s="407">
        <v>15.3</v>
      </c>
      <c r="H85" s="407">
        <v>24.9</v>
      </c>
      <c r="I85" s="407">
        <v>41.9</v>
      </c>
      <c r="J85" s="407">
        <v>64.8</v>
      </c>
      <c r="K85" s="407">
        <v>78.5</v>
      </c>
      <c r="L85" s="407">
        <v>82.9</v>
      </c>
      <c r="M85" s="407">
        <v>88.2</v>
      </c>
      <c r="N85" s="407">
        <v>92.1</v>
      </c>
      <c r="O85" s="407">
        <v>97.2</v>
      </c>
      <c r="P85" s="407">
        <v>100</v>
      </c>
      <c r="Q85" s="407">
        <v>100</v>
      </c>
      <c r="R85" s="141">
        <v>0.03</v>
      </c>
      <c r="S85" s="141"/>
      <c r="T85" s="141"/>
      <c r="U85" s="141"/>
      <c r="V85" s="142">
        <v>5.2</v>
      </c>
    </row>
    <row r="86" spans="1:22" x14ac:dyDescent="0.25">
      <c r="A86" s="518">
        <v>45748</v>
      </c>
      <c r="B86" s="519"/>
      <c r="C86" s="407">
        <v>2.6</v>
      </c>
      <c r="D86" s="407">
        <v>3.6</v>
      </c>
      <c r="E86" s="407">
        <v>6.6</v>
      </c>
      <c r="F86" s="407">
        <v>8.6999999999999993</v>
      </c>
      <c r="G86" s="407">
        <v>12</v>
      </c>
      <c r="H86" s="407">
        <v>19.7</v>
      </c>
      <c r="I86" s="407">
        <v>33.1</v>
      </c>
      <c r="J86" s="407">
        <v>54.6</v>
      </c>
      <c r="K86" s="407">
        <v>71.7</v>
      </c>
      <c r="L86" s="407">
        <v>82.4</v>
      </c>
      <c r="M86" s="407">
        <v>89.2</v>
      </c>
      <c r="N86" s="407">
        <v>92.7</v>
      </c>
      <c r="O86" s="407">
        <v>96.7</v>
      </c>
      <c r="P86" s="407">
        <v>100</v>
      </c>
      <c r="Q86" s="407">
        <v>100</v>
      </c>
      <c r="R86" s="141">
        <v>0.03</v>
      </c>
      <c r="S86" s="141"/>
      <c r="T86" s="141"/>
      <c r="U86" s="141"/>
      <c r="V86" s="142">
        <v>4.8</v>
      </c>
    </row>
    <row r="87" spans="1:22" x14ac:dyDescent="0.25">
      <c r="A87" s="518">
        <v>45751</v>
      </c>
      <c r="B87" s="519"/>
      <c r="C87" s="408">
        <v>2.2000000000000002</v>
      </c>
      <c r="D87" s="408">
        <v>3.3</v>
      </c>
      <c r="E87" s="408">
        <v>6.2</v>
      </c>
      <c r="F87" s="408">
        <v>8</v>
      </c>
      <c r="G87" s="408">
        <v>10.5</v>
      </c>
      <c r="H87" s="408">
        <v>16.7</v>
      </c>
      <c r="I87" s="408">
        <v>29</v>
      </c>
      <c r="J87" s="408">
        <v>53.8</v>
      </c>
      <c r="K87" s="408">
        <v>69.7</v>
      </c>
      <c r="L87" s="408">
        <v>76.8</v>
      </c>
      <c r="M87" s="408">
        <v>81.599999999999994</v>
      </c>
      <c r="N87" s="408">
        <v>84.5</v>
      </c>
      <c r="O87" s="408">
        <v>93.6</v>
      </c>
      <c r="P87" s="408">
        <v>100</v>
      </c>
      <c r="Q87" s="408">
        <v>100</v>
      </c>
      <c r="R87" s="141">
        <v>0.03</v>
      </c>
      <c r="S87" s="141"/>
      <c r="T87" s="141"/>
      <c r="U87" s="141"/>
      <c r="V87" s="142">
        <v>4.8</v>
      </c>
    </row>
    <row r="88" spans="1:22" x14ac:dyDescent="0.25">
      <c r="A88" s="518">
        <v>45751</v>
      </c>
      <c r="B88" s="519"/>
      <c r="C88" s="408">
        <v>2.6</v>
      </c>
      <c r="D88" s="408">
        <v>3.7</v>
      </c>
      <c r="E88" s="408">
        <v>6.5</v>
      </c>
      <c r="F88" s="408">
        <v>8.4</v>
      </c>
      <c r="G88" s="408">
        <v>11.2</v>
      </c>
      <c r="H88" s="408">
        <v>18.7</v>
      </c>
      <c r="I88" s="408">
        <v>32.5</v>
      </c>
      <c r="J88" s="408">
        <v>48.9</v>
      </c>
      <c r="K88" s="408">
        <v>61.8</v>
      </c>
      <c r="L88" s="408">
        <v>67.900000000000006</v>
      </c>
      <c r="M88" s="408">
        <v>77.900000000000006</v>
      </c>
      <c r="N88" s="408">
        <v>83.3</v>
      </c>
      <c r="O88" s="408">
        <v>93</v>
      </c>
      <c r="P88" s="408">
        <v>100</v>
      </c>
      <c r="Q88" s="408">
        <v>100</v>
      </c>
      <c r="R88" s="141">
        <v>0.03</v>
      </c>
      <c r="S88" s="141"/>
      <c r="T88" s="141"/>
      <c r="U88" s="141"/>
      <c r="V88" s="142">
        <v>4.8</v>
      </c>
    </row>
    <row r="89" spans="1:22" x14ac:dyDescent="0.25">
      <c r="A89" s="518">
        <v>45751</v>
      </c>
      <c r="B89" s="519"/>
      <c r="C89" s="408">
        <v>3.5</v>
      </c>
      <c r="D89" s="408">
        <v>4.8</v>
      </c>
      <c r="E89" s="408">
        <v>8.4</v>
      </c>
      <c r="F89" s="408">
        <v>11</v>
      </c>
      <c r="G89" s="408">
        <v>14.7</v>
      </c>
      <c r="H89" s="408">
        <v>23.5</v>
      </c>
      <c r="I89" s="408">
        <v>35.9</v>
      </c>
      <c r="J89" s="408">
        <v>49.1</v>
      </c>
      <c r="K89" s="408">
        <v>61.9</v>
      </c>
      <c r="L89" s="408">
        <v>68.3</v>
      </c>
      <c r="M89" s="408">
        <v>75.8</v>
      </c>
      <c r="N89" s="408">
        <v>83.2</v>
      </c>
      <c r="O89" s="408">
        <v>94.8</v>
      </c>
      <c r="P89" s="408">
        <v>100</v>
      </c>
      <c r="Q89" s="408">
        <v>100</v>
      </c>
      <c r="R89" s="141">
        <v>0.04</v>
      </c>
      <c r="S89" s="141"/>
      <c r="T89" s="141"/>
      <c r="U89" s="141"/>
      <c r="V89" s="142">
        <v>5.7</v>
      </c>
    </row>
    <row r="90" spans="1:22" x14ac:dyDescent="0.25">
      <c r="A90" s="518">
        <v>45754</v>
      </c>
      <c r="B90" s="519"/>
      <c r="C90" s="408">
        <v>4.5</v>
      </c>
      <c r="D90" s="408">
        <v>6</v>
      </c>
      <c r="E90" s="408">
        <v>10.7</v>
      </c>
      <c r="F90" s="408">
        <v>13.8</v>
      </c>
      <c r="G90" s="408">
        <v>18.399999999999999</v>
      </c>
      <c r="H90" s="408">
        <v>29.2</v>
      </c>
      <c r="I90" s="408">
        <v>46.3</v>
      </c>
      <c r="J90" s="408">
        <v>60.6</v>
      </c>
      <c r="K90" s="408">
        <v>72.900000000000006</v>
      </c>
      <c r="L90" s="408">
        <v>78.8</v>
      </c>
      <c r="M90" s="408">
        <v>82.1</v>
      </c>
      <c r="N90" s="408">
        <v>86.6</v>
      </c>
      <c r="O90" s="408">
        <v>94.7</v>
      </c>
      <c r="P90" s="408">
        <v>100</v>
      </c>
      <c r="Q90" s="408">
        <v>100</v>
      </c>
      <c r="R90" s="141">
        <v>0.05</v>
      </c>
      <c r="S90" s="345">
        <v>8.4000000000000005E-2</v>
      </c>
      <c r="T90" s="141">
        <v>20</v>
      </c>
      <c r="U90" s="141">
        <v>12</v>
      </c>
      <c r="V90" s="142">
        <v>4.9000000000000004</v>
      </c>
    </row>
    <row r="91" spans="1:22" x14ac:dyDescent="0.25">
      <c r="A91" s="518">
        <v>45754</v>
      </c>
      <c r="B91" s="519"/>
      <c r="C91" s="408">
        <v>4.2</v>
      </c>
      <c r="D91" s="408">
        <v>5.7</v>
      </c>
      <c r="E91" s="408">
        <v>10.1</v>
      </c>
      <c r="F91" s="408">
        <v>13</v>
      </c>
      <c r="G91" s="408">
        <v>17</v>
      </c>
      <c r="H91" s="408">
        <v>26.5</v>
      </c>
      <c r="I91" s="408">
        <v>40.9</v>
      </c>
      <c r="J91" s="408">
        <v>53.8</v>
      </c>
      <c r="K91" s="408">
        <v>66.7</v>
      </c>
      <c r="L91" s="408">
        <v>74.2</v>
      </c>
      <c r="M91" s="408">
        <v>82.4</v>
      </c>
      <c r="N91" s="408">
        <v>88.5</v>
      </c>
      <c r="O91" s="408">
        <v>94.7</v>
      </c>
      <c r="P91" s="408">
        <v>100</v>
      </c>
      <c r="Q91" s="408">
        <v>100</v>
      </c>
      <c r="R91" s="141">
        <v>0.04</v>
      </c>
      <c r="S91" s="141"/>
      <c r="T91" s="141"/>
      <c r="U91" s="141"/>
      <c r="V91" s="142">
        <v>4.5999999999999996</v>
      </c>
    </row>
    <row r="92" spans="1:22" x14ac:dyDescent="0.25">
      <c r="A92" s="518">
        <v>45754</v>
      </c>
      <c r="B92" s="519"/>
      <c r="C92" s="408">
        <v>4.5999999999999996</v>
      </c>
      <c r="D92" s="408">
        <v>6.1</v>
      </c>
      <c r="E92" s="408">
        <v>10.5</v>
      </c>
      <c r="F92" s="408">
        <v>13.7</v>
      </c>
      <c r="G92" s="408">
        <v>18.899999999999999</v>
      </c>
      <c r="H92" s="408">
        <v>30.5</v>
      </c>
      <c r="I92" s="408">
        <v>44.5</v>
      </c>
      <c r="J92" s="408">
        <v>57.6</v>
      </c>
      <c r="K92" s="408">
        <v>68.400000000000006</v>
      </c>
      <c r="L92" s="408">
        <v>76.099999999999994</v>
      </c>
      <c r="M92" s="408">
        <v>82.2</v>
      </c>
      <c r="N92" s="408">
        <v>87.7</v>
      </c>
      <c r="O92" s="408">
        <v>94.8</v>
      </c>
      <c r="P92" s="408">
        <v>100</v>
      </c>
      <c r="Q92" s="408">
        <v>100</v>
      </c>
      <c r="R92" s="141">
        <v>0.05</v>
      </c>
      <c r="S92" s="141"/>
      <c r="T92" s="141"/>
      <c r="U92" s="141"/>
      <c r="V92" s="142">
        <v>5</v>
      </c>
    </row>
    <row r="93" spans="1:22" x14ac:dyDescent="0.25">
      <c r="A93" s="518">
        <v>45757</v>
      </c>
      <c r="B93" s="519"/>
      <c r="C93" s="408">
        <v>3.6</v>
      </c>
      <c r="D93" s="408">
        <v>4.9000000000000004</v>
      </c>
      <c r="E93" s="408">
        <v>8.3000000000000007</v>
      </c>
      <c r="F93" s="408">
        <v>10.8</v>
      </c>
      <c r="G93" s="408">
        <v>14.5</v>
      </c>
      <c r="H93" s="408">
        <v>23.3</v>
      </c>
      <c r="I93" s="408">
        <v>37.9</v>
      </c>
      <c r="J93" s="408">
        <v>56.7</v>
      </c>
      <c r="K93" s="408">
        <v>66.900000000000006</v>
      </c>
      <c r="L93" s="408">
        <v>72.400000000000006</v>
      </c>
      <c r="M93" s="408">
        <v>77.7</v>
      </c>
      <c r="N93" s="408">
        <v>85.4</v>
      </c>
      <c r="O93" s="408">
        <v>93.3</v>
      </c>
      <c r="P93" s="408">
        <v>100</v>
      </c>
      <c r="Q93" s="408">
        <v>100</v>
      </c>
      <c r="R93" s="141">
        <v>0.05</v>
      </c>
      <c r="S93" s="141"/>
      <c r="T93" s="141"/>
      <c r="U93" s="141"/>
      <c r="V93" s="142">
        <v>5</v>
      </c>
    </row>
    <row r="94" spans="1:22" x14ac:dyDescent="0.25">
      <c r="A94" s="531">
        <v>45763</v>
      </c>
      <c r="B94" s="532"/>
      <c r="C94" s="407">
        <v>6.2</v>
      </c>
      <c r="D94" s="407">
        <v>8</v>
      </c>
      <c r="E94" s="407">
        <v>12.2</v>
      </c>
      <c r="F94" s="407">
        <v>15.3</v>
      </c>
      <c r="G94" s="407">
        <v>20</v>
      </c>
      <c r="H94" s="407">
        <v>30.9</v>
      </c>
      <c r="I94" s="407">
        <v>44.8</v>
      </c>
      <c r="J94" s="407">
        <v>56.9</v>
      </c>
      <c r="K94" s="407">
        <v>70.3</v>
      </c>
      <c r="L94" s="407">
        <v>76.599999999999994</v>
      </c>
      <c r="M94" s="407">
        <v>82</v>
      </c>
      <c r="N94" s="407">
        <v>88.3</v>
      </c>
      <c r="O94" s="407">
        <v>95.3</v>
      </c>
      <c r="P94" s="407">
        <v>100</v>
      </c>
      <c r="Q94" s="407">
        <v>100</v>
      </c>
      <c r="R94" s="141">
        <v>0.08</v>
      </c>
      <c r="S94" s="141"/>
      <c r="T94" s="141"/>
      <c r="U94" s="141"/>
      <c r="V94" s="142">
        <v>8.5</v>
      </c>
    </row>
    <row r="95" spans="1:22" x14ac:dyDescent="0.25">
      <c r="A95" s="531">
        <v>45763</v>
      </c>
      <c r="B95" s="532"/>
      <c r="C95" s="407">
        <v>4.2</v>
      </c>
      <c r="D95" s="407">
        <v>5.4</v>
      </c>
      <c r="E95" s="407">
        <v>8.3000000000000007</v>
      </c>
      <c r="F95" s="407">
        <v>10.1</v>
      </c>
      <c r="G95" s="407">
        <v>13</v>
      </c>
      <c r="H95" s="407">
        <v>19.899999999999999</v>
      </c>
      <c r="I95" s="407">
        <v>31.5</v>
      </c>
      <c r="J95" s="407">
        <v>47.8</v>
      </c>
      <c r="K95" s="407">
        <v>63</v>
      </c>
      <c r="L95" s="407">
        <v>71.900000000000006</v>
      </c>
      <c r="M95" s="407">
        <v>79.7</v>
      </c>
      <c r="N95" s="407">
        <v>86.9</v>
      </c>
      <c r="O95" s="407">
        <v>95.1</v>
      </c>
      <c r="P95" s="407">
        <v>100</v>
      </c>
      <c r="Q95" s="407">
        <v>100</v>
      </c>
      <c r="R95" s="141">
        <v>7.0000000000000007E-2</v>
      </c>
      <c r="S95" s="141"/>
      <c r="T95" s="141"/>
      <c r="U95" s="141"/>
      <c r="V95" s="142">
        <v>8.3000000000000007</v>
      </c>
    </row>
    <row r="96" spans="1:22" x14ac:dyDescent="0.25">
      <c r="A96" s="531">
        <v>45777</v>
      </c>
      <c r="B96" s="532"/>
      <c r="C96" s="408">
        <v>4.5</v>
      </c>
      <c r="D96" s="408">
        <v>5.9</v>
      </c>
      <c r="E96" s="408">
        <v>9.6</v>
      </c>
      <c r="F96" s="408">
        <v>12.5</v>
      </c>
      <c r="G96" s="408">
        <v>17.7</v>
      </c>
      <c r="H96" s="408">
        <v>30.7</v>
      </c>
      <c r="I96" s="408">
        <v>46.2</v>
      </c>
      <c r="J96" s="408">
        <v>58.3</v>
      </c>
      <c r="K96" s="408">
        <v>69.3</v>
      </c>
      <c r="L96" s="408">
        <v>77.7</v>
      </c>
      <c r="M96" s="408">
        <v>82.9</v>
      </c>
      <c r="N96" s="408">
        <v>89</v>
      </c>
      <c r="O96" s="408">
        <v>96.7</v>
      </c>
      <c r="P96" s="408">
        <v>100</v>
      </c>
      <c r="Q96" s="408">
        <v>100</v>
      </c>
      <c r="R96" s="141">
        <v>7.0000000000000007E-2</v>
      </c>
      <c r="S96" s="141"/>
      <c r="T96" s="141"/>
      <c r="U96" s="141"/>
      <c r="V96" s="142">
        <v>5.8</v>
      </c>
    </row>
    <row r="97" spans="1:24" x14ac:dyDescent="0.25">
      <c r="A97" s="531">
        <v>45777</v>
      </c>
      <c r="B97" s="532"/>
      <c r="C97" s="408">
        <v>4.3</v>
      </c>
      <c r="D97" s="408">
        <v>5.7</v>
      </c>
      <c r="E97" s="408">
        <v>9.5</v>
      </c>
      <c r="F97" s="408">
        <v>12.3</v>
      </c>
      <c r="G97" s="408">
        <v>16.5</v>
      </c>
      <c r="H97" s="408">
        <v>25.7</v>
      </c>
      <c r="I97" s="408">
        <v>38.5</v>
      </c>
      <c r="J97" s="408">
        <v>54.7</v>
      </c>
      <c r="K97" s="408">
        <v>67.5</v>
      </c>
      <c r="L97" s="408">
        <v>75.599999999999994</v>
      </c>
      <c r="M97" s="408">
        <v>82.3</v>
      </c>
      <c r="N97" s="408">
        <v>91.2</v>
      </c>
      <c r="O97" s="408">
        <v>96.5</v>
      </c>
      <c r="P97" s="408">
        <v>100</v>
      </c>
      <c r="Q97" s="408">
        <v>100</v>
      </c>
      <c r="R97" s="141">
        <v>0.05</v>
      </c>
      <c r="S97" s="141"/>
      <c r="T97" s="141"/>
      <c r="U97" s="141"/>
      <c r="V97" s="142">
        <v>5.0999999999999996</v>
      </c>
      <c r="W97" s="1"/>
    </row>
    <row r="98" spans="1:24" x14ac:dyDescent="0.25">
      <c r="A98" s="518">
        <v>45777</v>
      </c>
      <c r="B98" s="526"/>
      <c r="C98" s="408">
        <v>5</v>
      </c>
      <c r="D98" s="408">
        <v>6.2</v>
      </c>
      <c r="E98" s="408">
        <v>9.6999999999999993</v>
      </c>
      <c r="F98" s="408">
        <v>12.3</v>
      </c>
      <c r="G98" s="408">
        <v>16.3</v>
      </c>
      <c r="H98" s="408">
        <v>26</v>
      </c>
      <c r="I98" s="408">
        <v>38.700000000000003</v>
      </c>
      <c r="J98" s="408">
        <v>50</v>
      </c>
      <c r="K98" s="408">
        <v>61.2</v>
      </c>
      <c r="L98" s="408">
        <v>68</v>
      </c>
      <c r="M98" s="408">
        <v>77.099999999999994</v>
      </c>
      <c r="N98" s="408">
        <v>86.4</v>
      </c>
      <c r="O98" s="408">
        <v>96.9</v>
      </c>
      <c r="P98" s="408">
        <v>100</v>
      </c>
      <c r="Q98" s="408">
        <v>100</v>
      </c>
      <c r="R98" s="141">
        <v>0.03</v>
      </c>
      <c r="S98" s="141"/>
      <c r="T98" s="141"/>
      <c r="U98" s="141"/>
      <c r="V98" s="142">
        <v>4.0999999999999996</v>
      </c>
      <c r="W98" s="1"/>
    </row>
    <row r="99" spans="1:24" x14ac:dyDescent="0.25">
      <c r="A99" s="531">
        <v>45777</v>
      </c>
      <c r="B99" s="532"/>
      <c r="C99" s="408">
        <v>3.5</v>
      </c>
      <c r="D99" s="408">
        <v>5.2</v>
      </c>
      <c r="E99" s="408">
        <v>9.6</v>
      </c>
      <c r="F99" s="408">
        <v>12.6</v>
      </c>
      <c r="G99" s="408">
        <v>16.7</v>
      </c>
      <c r="H99" s="408">
        <v>22.8</v>
      </c>
      <c r="I99" s="408">
        <v>40.1</v>
      </c>
      <c r="J99" s="408">
        <v>60.5</v>
      </c>
      <c r="K99" s="408">
        <v>74.5</v>
      </c>
      <c r="L99" s="408">
        <v>80.8</v>
      </c>
      <c r="M99" s="408">
        <v>87.3</v>
      </c>
      <c r="N99" s="408">
        <v>93</v>
      </c>
      <c r="O99" s="408">
        <v>97.4</v>
      </c>
      <c r="P99" s="408">
        <v>100</v>
      </c>
      <c r="Q99" s="408">
        <v>100</v>
      </c>
      <c r="R99" s="141">
        <v>0.03</v>
      </c>
      <c r="S99" s="141"/>
      <c r="T99" s="141"/>
      <c r="U99" s="141"/>
      <c r="V99" s="142">
        <v>5</v>
      </c>
      <c r="W99" s="1"/>
    </row>
    <row r="100" spans="1:24" x14ac:dyDescent="0.25">
      <c r="A100" s="531"/>
      <c r="B100" s="532"/>
      <c r="C100" s="413"/>
      <c r="D100" s="413"/>
      <c r="E100" s="413"/>
      <c r="F100" s="413"/>
      <c r="G100" s="413"/>
      <c r="H100" s="413"/>
      <c r="I100" s="413"/>
      <c r="J100" s="413"/>
      <c r="K100" s="413"/>
      <c r="L100" s="413"/>
      <c r="M100" s="413"/>
      <c r="N100" s="413"/>
      <c r="O100" s="413"/>
      <c r="P100" s="413"/>
      <c r="Q100" s="413"/>
      <c r="R100" s="141"/>
      <c r="S100" s="141"/>
      <c r="T100" s="141"/>
      <c r="U100" s="141"/>
      <c r="V100" s="142"/>
      <c r="W100" s="1"/>
    </row>
    <row r="101" spans="1:24" x14ac:dyDescent="0.25">
      <c r="A101" s="531"/>
      <c r="B101" s="532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141"/>
      <c r="S101" s="141"/>
      <c r="T101" s="141"/>
      <c r="U101" s="141"/>
      <c r="V101" s="142"/>
      <c r="W101" s="1"/>
    </row>
    <row r="102" spans="1:24" x14ac:dyDescent="0.25">
      <c r="A102" s="531"/>
      <c r="B102" s="53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141"/>
      <c r="S102" s="141"/>
      <c r="T102" s="141"/>
      <c r="U102" s="141"/>
      <c r="V102" s="142"/>
      <c r="W102" s="1"/>
    </row>
    <row r="103" spans="1:24" x14ac:dyDescent="0.25">
      <c r="A103" s="531"/>
      <c r="B103" s="532"/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141"/>
      <c r="S103" s="141"/>
      <c r="T103" s="141"/>
      <c r="U103" s="141"/>
      <c r="V103" s="142"/>
      <c r="W103" s="1"/>
    </row>
    <row r="104" spans="1:24" x14ac:dyDescent="0.25">
      <c r="A104" s="531"/>
      <c r="B104" s="532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141"/>
      <c r="S104" s="141"/>
      <c r="T104" s="141"/>
      <c r="U104" s="141"/>
      <c r="V104" s="142"/>
      <c r="W104" s="1"/>
      <c r="X104" s="1" t="e">
        <f>STDEV(AA101:AA110)</f>
        <v>#DIV/0!</v>
      </c>
    </row>
    <row r="105" spans="1:24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4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4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4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4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4" x14ac:dyDescent="0.25">
      <c r="A110" s="533" t="s">
        <v>63</v>
      </c>
      <c r="B110" s="532"/>
      <c r="C110" s="141">
        <f t="shared" ref="C110:V110" si="7">AVERAGE(C85:C107)</f>
        <v>3.9333333333333331</v>
      </c>
      <c r="D110" s="141">
        <f t="shared" si="7"/>
        <v>5.1933333333333334</v>
      </c>
      <c r="E110" s="141">
        <f t="shared" si="7"/>
        <v>8.9933333333333323</v>
      </c>
      <c r="F110" s="141">
        <f t="shared" si="7"/>
        <v>11.580000000000002</v>
      </c>
      <c r="G110" s="141">
        <f t="shared" si="7"/>
        <v>15.513333333333332</v>
      </c>
      <c r="H110" s="141">
        <f t="shared" si="7"/>
        <v>24.6</v>
      </c>
      <c r="I110" s="141">
        <f t="shared" si="7"/>
        <v>38.786666666666662</v>
      </c>
      <c r="J110" s="141">
        <f t="shared" si="7"/>
        <v>55.206666666666671</v>
      </c>
      <c r="K110" s="141">
        <f t="shared" si="7"/>
        <v>68.286666666666662</v>
      </c>
      <c r="L110" s="141">
        <f t="shared" si="7"/>
        <v>75.36</v>
      </c>
      <c r="M110" s="141">
        <f t="shared" si="7"/>
        <v>81.893333333333331</v>
      </c>
      <c r="N110" s="141">
        <f t="shared" si="7"/>
        <v>87.92</v>
      </c>
      <c r="O110" s="141">
        <f t="shared" si="7"/>
        <v>95.38000000000001</v>
      </c>
      <c r="P110" s="141">
        <f t="shared" si="7"/>
        <v>100</v>
      </c>
      <c r="Q110" s="141">
        <f t="shared" si="7"/>
        <v>100</v>
      </c>
      <c r="R110" s="141">
        <f t="shared" si="7"/>
        <v>4.5333333333333344E-2</v>
      </c>
      <c r="S110" s="141">
        <f t="shared" si="7"/>
        <v>8.4000000000000005E-2</v>
      </c>
      <c r="T110" s="141">
        <f t="shared" si="7"/>
        <v>20</v>
      </c>
      <c r="U110" s="141">
        <f t="shared" si="7"/>
        <v>12</v>
      </c>
      <c r="V110" s="142">
        <f t="shared" si="7"/>
        <v>5.4399999999999995</v>
      </c>
    </row>
    <row r="111" spans="1:24" x14ac:dyDescent="0.25">
      <c r="A111" s="533" t="s">
        <v>53</v>
      </c>
      <c r="B111" s="532"/>
      <c r="C111" s="143">
        <f t="shared" ref="C111:V111" si="8">STDEV(C85:C107)</f>
        <v>1.0307186582093837</v>
      </c>
      <c r="D111" s="143">
        <f t="shared" si="8"/>
        <v>1.2881141623466823</v>
      </c>
      <c r="E111" s="143">
        <f t="shared" si="8"/>
        <v>1.6760781888796574</v>
      </c>
      <c r="F111" s="143">
        <f t="shared" si="8"/>
        <v>2.1163310570081237</v>
      </c>
      <c r="G111" s="143">
        <f t="shared" si="8"/>
        <v>2.8542866676198457</v>
      </c>
      <c r="H111" s="143">
        <f t="shared" si="8"/>
        <v>4.5450129655637843</v>
      </c>
      <c r="I111" s="143">
        <f t="shared" si="8"/>
        <v>5.5164515855065854</v>
      </c>
      <c r="J111" s="143">
        <f t="shared" si="8"/>
        <v>4.8781534367402744</v>
      </c>
      <c r="K111" s="143">
        <f t="shared" si="8"/>
        <v>4.9931190748106635</v>
      </c>
      <c r="L111" s="143">
        <f t="shared" si="8"/>
        <v>4.9228040789777525</v>
      </c>
      <c r="M111" s="143">
        <f t="shared" si="8"/>
        <v>3.9866682592766374</v>
      </c>
      <c r="N111" s="143">
        <f t="shared" si="8"/>
        <v>3.2220667723860537</v>
      </c>
      <c r="O111" s="143">
        <f t="shared" si="8"/>
        <v>1.4462760060632593</v>
      </c>
      <c r="P111" s="143">
        <f t="shared" si="8"/>
        <v>0</v>
      </c>
      <c r="Q111" s="143">
        <f t="shared" si="8"/>
        <v>0</v>
      </c>
      <c r="R111" s="143">
        <f t="shared" si="8"/>
        <v>1.684664725722965E-2</v>
      </c>
      <c r="S111" s="426" t="e">
        <f>STDEV(S85:S104)</f>
        <v>#DIV/0!</v>
      </c>
      <c r="T111" s="143" t="e">
        <f t="shared" si="8"/>
        <v>#DIV/0!</v>
      </c>
      <c r="U111" s="143" t="e">
        <f t="shared" si="8"/>
        <v>#DIV/0!</v>
      </c>
      <c r="V111" s="144">
        <f t="shared" si="8"/>
        <v>1.2681820509239672</v>
      </c>
    </row>
    <row r="112" spans="1:24" x14ac:dyDescent="0.25">
      <c r="A112" s="533" t="s">
        <v>64</v>
      </c>
      <c r="B112" s="532"/>
      <c r="C112" s="141">
        <f t="shared" ref="C112:V112" si="9">MAX(C85:C107)</f>
        <v>6.2</v>
      </c>
      <c r="D112" s="141">
        <f t="shared" si="9"/>
        <v>8</v>
      </c>
      <c r="E112" s="141">
        <f t="shared" si="9"/>
        <v>12.2</v>
      </c>
      <c r="F112" s="141">
        <f t="shared" si="9"/>
        <v>15.3</v>
      </c>
      <c r="G112" s="141">
        <f t="shared" si="9"/>
        <v>20</v>
      </c>
      <c r="H112" s="141">
        <f t="shared" si="9"/>
        <v>30.9</v>
      </c>
      <c r="I112" s="141">
        <f t="shared" si="9"/>
        <v>46.3</v>
      </c>
      <c r="J112" s="141">
        <f t="shared" si="9"/>
        <v>64.8</v>
      </c>
      <c r="K112" s="141">
        <f t="shared" si="9"/>
        <v>78.5</v>
      </c>
      <c r="L112" s="141">
        <f t="shared" si="9"/>
        <v>82.9</v>
      </c>
      <c r="M112" s="141">
        <f t="shared" si="9"/>
        <v>89.2</v>
      </c>
      <c r="N112" s="141">
        <f t="shared" si="9"/>
        <v>93</v>
      </c>
      <c r="O112" s="141">
        <f t="shared" si="9"/>
        <v>97.4</v>
      </c>
      <c r="P112" s="141">
        <f t="shared" si="9"/>
        <v>100</v>
      </c>
      <c r="Q112" s="141">
        <f t="shared" si="9"/>
        <v>100</v>
      </c>
      <c r="R112" s="141">
        <f t="shared" si="9"/>
        <v>0.08</v>
      </c>
      <c r="S112" s="141">
        <f t="shared" si="9"/>
        <v>8.4000000000000005E-2</v>
      </c>
      <c r="T112" s="141">
        <f t="shared" si="9"/>
        <v>20</v>
      </c>
      <c r="U112" s="141">
        <f t="shared" si="9"/>
        <v>12</v>
      </c>
      <c r="V112" s="142">
        <f t="shared" si="9"/>
        <v>8.5</v>
      </c>
    </row>
    <row r="113" spans="1:22" x14ac:dyDescent="0.25">
      <c r="A113" s="533" t="s">
        <v>52</v>
      </c>
      <c r="B113" s="532"/>
      <c r="C113" s="141">
        <f t="shared" ref="C113:V113" si="10">MIN(C85:C107)</f>
        <v>2.2000000000000002</v>
      </c>
      <c r="D113" s="141">
        <f t="shared" si="10"/>
        <v>3.3</v>
      </c>
      <c r="E113" s="141">
        <f t="shared" si="10"/>
        <v>6.2</v>
      </c>
      <c r="F113" s="141">
        <f t="shared" si="10"/>
        <v>8</v>
      </c>
      <c r="G113" s="141">
        <f t="shared" si="10"/>
        <v>10.5</v>
      </c>
      <c r="H113" s="141">
        <f t="shared" si="10"/>
        <v>16.7</v>
      </c>
      <c r="I113" s="141">
        <f t="shared" si="10"/>
        <v>29</v>
      </c>
      <c r="J113" s="141">
        <f t="shared" si="10"/>
        <v>47.8</v>
      </c>
      <c r="K113" s="141">
        <f t="shared" si="10"/>
        <v>61.2</v>
      </c>
      <c r="L113" s="141">
        <f t="shared" si="10"/>
        <v>67.900000000000006</v>
      </c>
      <c r="M113" s="141">
        <f t="shared" si="10"/>
        <v>75.8</v>
      </c>
      <c r="N113" s="141">
        <f t="shared" si="10"/>
        <v>83.2</v>
      </c>
      <c r="O113" s="141">
        <f t="shared" si="10"/>
        <v>93</v>
      </c>
      <c r="P113" s="141">
        <f t="shared" si="10"/>
        <v>100</v>
      </c>
      <c r="Q113" s="141">
        <f t="shared" si="10"/>
        <v>100</v>
      </c>
      <c r="R113" s="141">
        <f t="shared" si="10"/>
        <v>0.03</v>
      </c>
      <c r="S113" s="141">
        <f t="shared" si="10"/>
        <v>8.4000000000000005E-2</v>
      </c>
      <c r="T113" s="141">
        <f t="shared" si="10"/>
        <v>20</v>
      </c>
      <c r="U113" s="141">
        <f t="shared" si="10"/>
        <v>12</v>
      </c>
      <c r="V113" s="142">
        <f t="shared" si="10"/>
        <v>4.0999999999999996</v>
      </c>
    </row>
    <row r="114" spans="1:22" x14ac:dyDescent="0.25">
      <c r="A114" s="534" t="s">
        <v>54</v>
      </c>
      <c r="B114" s="535"/>
      <c r="C114" s="141">
        <f t="shared" ref="C114:V114" si="11">COUNT(C85:C107)</f>
        <v>15</v>
      </c>
      <c r="D114" s="141">
        <f t="shared" si="11"/>
        <v>15</v>
      </c>
      <c r="E114" s="141">
        <f t="shared" si="11"/>
        <v>15</v>
      </c>
      <c r="F114" s="141">
        <f t="shared" si="11"/>
        <v>15</v>
      </c>
      <c r="G114" s="141">
        <f t="shared" si="11"/>
        <v>15</v>
      </c>
      <c r="H114" s="141">
        <f t="shared" si="11"/>
        <v>15</v>
      </c>
      <c r="I114" s="141">
        <f t="shared" si="11"/>
        <v>15</v>
      </c>
      <c r="J114" s="141">
        <f t="shared" si="11"/>
        <v>15</v>
      </c>
      <c r="K114" s="141">
        <f t="shared" si="11"/>
        <v>15</v>
      </c>
      <c r="L114" s="141">
        <f t="shared" si="11"/>
        <v>15</v>
      </c>
      <c r="M114" s="141">
        <f t="shared" si="11"/>
        <v>15</v>
      </c>
      <c r="N114" s="141">
        <f t="shared" si="11"/>
        <v>15</v>
      </c>
      <c r="O114" s="141">
        <f t="shared" si="11"/>
        <v>15</v>
      </c>
      <c r="P114" s="141">
        <f t="shared" si="11"/>
        <v>15</v>
      </c>
      <c r="Q114" s="141">
        <f t="shared" si="11"/>
        <v>15</v>
      </c>
      <c r="R114" s="141">
        <f t="shared" si="11"/>
        <v>15</v>
      </c>
      <c r="S114" s="141">
        <f t="shared" si="11"/>
        <v>1</v>
      </c>
      <c r="T114" s="141">
        <f t="shared" si="11"/>
        <v>1</v>
      </c>
      <c r="U114" s="141">
        <f t="shared" si="11"/>
        <v>1</v>
      </c>
      <c r="V114" s="142">
        <f t="shared" si="11"/>
        <v>15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U23:U24"/>
    <mergeCell ref="V23:V24"/>
    <mergeCell ref="M13:Q13"/>
    <mergeCell ref="R13:S13"/>
    <mergeCell ref="U13:V13"/>
    <mergeCell ref="A18:V18"/>
    <mergeCell ref="A19:D19"/>
    <mergeCell ref="F19:Q19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P68:V71"/>
    <mergeCell ref="A73:V76"/>
    <mergeCell ref="A78:V80"/>
    <mergeCell ref="P67:V67"/>
    <mergeCell ref="H67:O67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R82:R83"/>
    <mergeCell ref="S82:S83"/>
    <mergeCell ref="T82:T83"/>
    <mergeCell ref="V82:V83"/>
    <mergeCell ref="A83:B83"/>
    <mergeCell ref="U82:U83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BCC9-FA2A-4528-96B5-B808702E05E4}">
  <sheetPr>
    <pageSetUpPr fitToPage="1"/>
  </sheetPr>
  <dimension ref="A1:AH1682"/>
  <sheetViews>
    <sheetView topLeftCell="A12" zoomScale="115" zoomScaleNormal="115" workbookViewId="0">
      <selection activeCell="R36" sqref="R36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36"/>
      <c r="B1" s="537"/>
      <c r="C1" s="537"/>
      <c r="D1" s="537"/>
      <c r="E1" s="538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8"/>
      <c r="W1" s="439"/>
    </row>
    <row r="2" spans="1:34" ht="12.75" customHeight="1" x14ac:dyDescent="0.25">
      <c r="A2" s="539"/>
      <c r="B2" s="540"/>
      <c r="C2" s="540"/>
      <c r="D2" s="540"/>
      <c r="E2" s="541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539"/>
      <c r="B3" s="540"/>
      <c r="C3" s="540"/>
      <c r="D3" s="540"/>
      <c r="E3" s="541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539"/>
      <c r="B4" s="540"/>
      <c r="C4" s="540"/>
      <c r="D4" s="540"/>
      <c r="E4" s="541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539"/>
      <c r="B5" s="540"/>
      <c r="C5" s="540"/>
      <c r="D5" s="540"/>
      <c r="E5" s="541"/>
      <c r="F5" s="56" t="s">
        <v>19</v>
      </c>
      <c r="G5" s="446">
        <v>67</v>
      </c>
      <c r="H5" s="447"/>
      <c r="I5" s="448" t="s">
        <v>99</v>
      </c>
      <c r="J5" s="446"/>
      <c r="K5" s="446"/>
      <c r="L5" s="446"/>
      <c r="M5" s="447"/>
      <c r="N5" s="449">
        <v>45743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542"/>
      <c r="B6" s="450"/>
      <c r="C6" s="450"/>
      <c r="D6" s="450"/>
      <c r="E6" s="451"/>
      <c r="F6" s="370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A7" s="15"/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B9" s="1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B10" s="15"/>
      <c r="C10" s="371"/>
      <c r="D10" s="371"/>
      <c r="E10" s="371"/>
      <c r="F10" s="81" t="s">
        <v>27</v>
      </c>
      <c r="G10" s="15"/>
      <c r="H10" s="15"/>
      <c r="I10" s="15"/>
      <c r="J10" s="64"/>
      <c r="K10" s="371"/>
      <c r="L10" s="15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B11" s="15"/>
      <c r="C11" s="59" t="s">
        <v>28</v>
      </c>
      <c r="D11" s="59"/>
      <c r="E11" s="61"/>
      <c r="F11" s="61"/>
      <c r="G11" s="15"/>
      <c r="H11" s="59"/>
      <c r="I11" s="15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S11" s="15"/>
      <c r="T11" s="15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B12" s="15"/>
      <c r="C12" s="188" t="s">
        <v>236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B13" s="15"/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218</v>
      </c>
      <c r="N13" s="456"/>
      <c r="O13" s="456"/>
      <c r="P13" s="456"/>
      <c r="Q13" s="456"/>
      <c r="R13" s="543">
        <v>45722</v>
      </c>
      <c r="S13" s="543"/>
      <c r="T13" s="362" t="s">
        <v>234</v>
      </c>
      <c r="U13" s="543">
        <v>45744</v>
      </c>
      <c r="V13" s="543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372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7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S19" s="15"/>
      <c r="T19" s="15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17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373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5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B23" s="15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75"/>
      <c r="B25" s="546"/>
      <c r="C25" s="30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376"/>
      <c r="S25" s="376"/>
      <c r="T25" s="377"/>
      <c r="U25" s="378"/>
      <c r="V25" s="379"/>
      <c r="W25" s="380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162</v>
      </c>
      <c r="B26" s="546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34">
        <v>85</v>
      </c>
      <c r="L26" s="87"/>
      <c r="M26" s="34">
        <v>99</v>
      </c>
      <c r="N26" s="34">
        <v>100</v>
      </c>
      <c r="O26" s="87"/>
      <c r="P26" s="93"/>
      <c r="Q26" s="93"/>
      <c r="R26" s="381">
        <v>2.5</v>
      </c>
      <c r="S26" s="381">
        <v>0.8</v>
      </c>
      <c r="T26" s="382">
        <v>0.4</v>
      </c>
      <c r="U26" s="364">
        <v>40</v>
      </c>
      <c r="V26" s="363">
        <v>35</v>
      </c>
      <c r="W26" s="383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163</v>
      </c>
      <c r="B27" s="546"/>
      <c r="C27" s="33">
        <v>2</v>
      </c>
      <c r="D27" s="86"/>
      <c r="E27" s="86"/>
      <c r="F27" s="152">
        <v>5</v>
      </c>
      <c r="G27" s="152">
        <v>9</v>
      </c>
      <c r="H27" s="152">
        <v>16</v>
      </c>
      <c r="I27" s="152">
        <v>22</v>
      </c>
      <c r="J27" s="152">
        <v>35</v>
      </c>
      <c r="K27" s="34">
        <v>55</v>
      </c>
      <c r="L27" s="87"/>
      <c r="M27" s="34">
        <v>85</v>
      </c>
      <c r="N27" s="87"/>
      <c r="O27" s="87"/>
      <c r="P27" s="93"/>
      <c r="Q27" s="93"/>
      <c r="R27" s="384"/>
      <c r="S27" s="384"/>
      <c r="T27" s="385"/>
      <c r="U27" s="386"/>
      <c r="V27" s="387"/>
      <c r="W27" s="383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44"/>
      <c r="B28" s="545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388"/>
      <c r="S28" s="388"/>
      <c r="T28" s="389"/>
      <c r="U28" s="390"/>
      <c r="V28" s="391"/>
      <c r="W28" s="39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412"/>
      <c r="B32" s="15"/>
      <c r="C32" s="15"/>
      <c r="D32" s="15"/>
      <c r="E32" s="15"/>
      <c r="F32" s="15"/>
      <c r="G32" s="15"/>
      <c r="H32" s="15"/>
      <c r="I32" s="366" t="s">
        <v>235</v>
      </c>
      <c r="J32" s="481">
        <f>R13</f>
        <v>45722</v>
      </c>
      <c r="K32" s="482"/>
      <c r="L32" s="365" t="s">
        <v>234</v>
      </c>
      <c r="M32" s="481">
        <f>U13</f>
        <v>45744</v>
      </c>
      <c r="N32" s="482"/>
      <c r="O32" s="15"/>
      <c r="P32" s="15"/>
      <c r="Q32" s="15"/>
      <c r="R32" s="15"/>
      <c r="S32" s="15"/>
      <c r="T32" s="15"/>
      <c r="U32" s="15"/>
      <c r="V32" s="15"/>
      <c r="W32" s="17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4.4000000000000004</v>
      </c>
      <c r="D35" s="123">
        <f t="shared" ref="D35:W35" si="0">IF(ISNUMBER(D105),D105,NA())</f>
        <v>4.7</v>
      </c>
      <c r="E35" s="123">
        <f t="shared" si="0"/>
        <v>6.6</v>
      </c>
      <c r="F35" s="123">
        <f t="shared" si="0"/>
        <v>11.4</v>
      </c>
      <c r="G35" s="123">
        <f t="shared" si="0"/>
        <v>15.7</v>
      </c>
      <c r="H35" s="123">
        <f t="shared" si="0"/>
        <v>23.5</v>
      </c>
      <c r="I35" s="123">
        <f t="shared" si="0"/>
        <v>34.1</v>
      </c>
      <c r="J35" s="123">
        <f t="shared" si="0"/>
        <v>52.3</v>
      </c>
      <c r="K35" s="123">
        <f>IF(ISNUMBER(K105),K105,NA())</f>
        <v>68.400000000000006</v>
      </c>
      <c r="L35" s="123">
        <f t="shared" si="0"/>
        <v>84.7</v>
      </c>
      <c r="M35" s="123">
        <f t="shared" si="0"/>
        <v>99</v>
      </c>
      <c r="N35" s="123">
        <f t="shared" si="0"/>
        <v>100</v>
      </c>
      <c r="O35" s="123">
        <f t="shared" si="0"/>
        <v>0</v>
      </c>
      <c r="P35" s="123">
        <f t="shared" si="0"/>
        <v>0</v>
      </c>
      <c r="Q35" s="123">
        <f t="shared" si="0"/>
        <v>0</v>
      </c>
      <c r="R35" s="123">
        <f t="shared" si="0"/>
        <v>1.28</v>
      </c>
      <c r="S35" s="123">
        <f t="shared" si="0"/>
        <v>0.26</v>
      </c>
      <c r="T35" s="123">
        <f t="shared" si="0"/>
        <v>8.7999999999999995E-2</v>
      </c>
      <c r="U35" s="123">
        <f t="shared" si="0"/>
        <v>22</v>
      </c>
      <c r="V35" s="150">
        <f t="shared" si="0"/>
        <v>13</v>
      </c>
      <c r="W35" s="124">
        <f t="shared" si="0"/>
        <v>4.9000000000000004</v>
      </c>
    </row>
    <row r="36" spans="1:25" ht="12.75" customHeight="1" x14ac:dyDescent="0.25">
      <c r="A36" s="553" t="s">
        <v>49</v>
      </c>
      <c r="B36" s="554"/>
      <c r="C36" s="120">
        <f>C37+1.25*C40</f>
        <v>3.8946091183508478</v>
      </c>
      <c r="D36" s="108">
        <f t="shared" ref="D36:Q36" si="1">D37+1.25*D40</f>
        <v>4.1505210943858568</v>
      </c>
      <c r="E36" s="108">
        <f t="shared" si="1"/>
        <v>5.8779191864972233</v>
      </c>
      <c r="F36" s="108">
        <f t="shared" si="1"/>
        <v>10.341393271466647</v>
      </c>
      <c r="G36" s="108">
        <f t="shared" si="1"/>
        <v>14.363668826416431</v>
      </c>
      <c r="H36" s="108">
        <f t="shared" si="1"/>
        <v>21.613950789478604</v>
      </c>
      <c r="I36" s="108">
        <f t="shared" si="1"/>
        <v>32.673153167464285</v>
      </c>
      <c r="J36" s="108">
        <f t="shared" si="1"/>
        <v>50.018802971213596</v>
      </c>
      <c r="K36" s="108">
        <f>K37+1.25*K40</f>
        <v>66.398487529034753</v>
      </c>
      <c r="L36" s="108">
        <f t="shared" si="1"/>
        <v>81.666662228138279</v>
      </c>
      <c r="M36" s="108">
        <f t="shared" si="1"/>
        <v>99.084404424085065</v>
      </c>
      <c r="N36" s="108">
        <f t="shared" si="1"/>
        <v>100</v>
      </c>
      <c r="O36" s="108" t="e">
        <f t="shared" si="1"/>
        <v>#N/A</v>
      </c>
      <c r="P36" s="108" t="e">
        <f t="shared" si="1"/>
        <v>#N/A</v>
      </c>
      <c r="Q36" s="108" t="e">
        <f t="shared" si="1"/>
        <v>#N/A</v>
      </c>
      <c r="R36" s="108">
        <f>R37+1.25*R40</f>
        <v>1.2196640435585446</v>
      </c>
      <c r="S36" s="108">
        <f>S37+1.25*S40</f>
        <v>0.24997488709837579</v>
      </c>
      <c r="T36" s="108"/>
      <c r="U36" s="108"/>
      <c r="V36" s="151"/>
      <c r="W36" s="125">
        <f>W37+1.25*W40</f>
        <v>4.5679297769048599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3.0900000000000003</v>
      </c>
      <c r="D37" s="153">
        <f>IF(ISNUMBER(D103),D103,NA())</f>
        <v>3.34</v>
      </c>
      <c r="E37" s="121">
        <f t="shared" ref="E37:W37" si="2">IF(ISNUMBER(E103),E103,NA())</f>
        <v>4.8099999999999996</v>
      </c>
      <c r="F37" s="121">
        <f t="shared" si="2"/>
        <v>8.66</v>
      </c>
      <c r="G37" s="121">
        <f t="shared" si="2"/>
        <v>12.01</v>
      </c>
      <c r="H37" s="121">
        <f t="shared" si="2"/>
        <v>18.089999999999996</v>
      </c>
      <c r="I37" s="121">
        <f t="shared" si="2"/>
        <v>27.25</v>
      </c>
      <c r="J37" s="121">
        <f t="shared" si="2"/>
        <v>42.809999999999995</v>
      </c>
      <c r="K37" s="121">
        <f t="shared" si="2"/>
        <v>60.35</v>
      </c>
      <c r="L37" s="121">
        <f t="shared" si="2"/>
        <v>76.66</v>
      </c>
      <c r="M37" s="121">
        <f t="shared" si="2"/>
        <v>98.559999999999988</v>
      </c>
      <c r="N37" s="34">
        <f t="shared" si="2"/>
        <v>100</v>
      </c>
      <c r="O37" s="34" t="e">
        <f t="shared" si="2"/>
        <v>#N/A</v>
      </c>
      <c r="P37" s="34" t="e">
        <f t="shared" si="2"/>
        <v>#N/A</v>
      </c>
      <c r="Q37" s="34" t="e">
        <f t="shared" si="2"/>
        <v>#N/A</v>
      </c>
      <c r="R37" s="34">
        <f t="shared" si="2"/>
        <v>1.0820000000000001</v>
      </c>
      <c r="S37" s="159">
        <f t="shared" si="2"/>
        <v>0.19799999999999998</v>
      </c>
      <c r="T37" s="159">
        <f>IF(ISNUMBER(T103),T103,NA())</f>
        <v>8.7999999999999995E-2</v>
      </c>
      <c r="U37" s="34">
        <f t="shared" si="2"/>
        <v>22</v>
      </c>
      <c r="V37" s="152">
        <f t="shared" si="2"/>
        <v>13</v>
      </c>
      <c r="W37" s="44">
        <f t="shared" si="2"/>
        <v>3.78</v>
      </c>
    </row>
    <row r="38" spans="1:25" ht="12.75" customHeight="1" x14ac:dyDescent="0.25">
      <c r="A38" s="553" t="s">
        <v>51</v>
      </c>
      <c r="B38" s="554"/>
      <c r="C38" s="120">
        <f>C37-1.25*C40</f>
        <v>2.2853908816491528</v>
      </c>
      <c r="D38" s="108">
        <f t="shared" ref="D38:Q38" si="3">D37-1.25*D40</f>
        <v>2.5294789056141425</v>
      </c>
      <c r="E38" s="108">
        <f t="shared" si="3"/>
        <v>3.7420808135027759</v>
      </c>
      <c r="F38" s="108">
        <f t="shared" si="3"/>
        <v>6.9786067285333537</v>
      </c>
      <c r="G38" s="108">
        <f t="shared" si="3"/>
        <v>9.6563311735835686</v>
      </c>
      <c r="H38" s="108">
        <f t="shared" si="3"/>
        <v>14.566049210521388</v>
      </c>
      <c r="I38" s="108">
        <f t="shared" si="3"/>
        <v>21.826846832535715</v>
      </c>
      <c r="J38" s="108">
        <f t="shared" si="3"/>
        <v>35.601197028786395</v>
      </c>
      <c r="K38" s="108">
        <f t="shared" si="3"/>
        <v>54.30151247096525</v>
      </c>
      <c r="L38" s="108">
        <f t="shared" si="3"/>
        <v>71.653337771861715</v>
      </c>
      <c r="M38" s="108">
        <f>M37-1.25*M40</f>
        <v>98.035595575914911</v>
      </c>
      <c r="N38" s="108">
        <f t="shared" si="3"/>
        <v>100</v>
      </c>
      <c r="O38" s="108" t="e">
        <f t="shared" si="3"/>
        <v>#N/A</v>
      </c>
      <c r="P38" s="108" t="e">
        <f t="shared" si="3"/>
        <v>#N/A</v>
      </c>
      <c r="Q38" s="108" t="e">
        <f t="shared" si="3"/>
        <v>#N/A</v>
      </c>
      <c r="R38" s="108">
        <f>R37-1.25*R40</f>
        <v>0.9443359564414554</v>
      </c>
      <c r="S38" s="108">
        <f>S37-1.25*S40</f>
        <v>0.14602511290162418</v>
      </c>
      <c r="T38" s="108"/>
      <c r="U38" s="108"/>
      <c r="V38" s="151"/>
      <c r="W38" s="125">
        <f>W37-1.25*W40</f>
        <v>2.9920702230951401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2.2000000000000002</v>
      </c>
      <c r="D39" s="34">
        <f t="shared" ref="D39:W39" si="4">IF(ISNUMBER(D106),D106,NA())</f>
        <v>2.5</v>
      </c>
      <c r="E39" s="34">
        <f t="shared" si="4"/>
        <v>3.8</v>
      </c>
      <c r="F39" s="34">
        <f>IF(ISNUMBER(F106),F106,NA())</f>
        <v>7</v>
      </c>
      <c r="G39" s="34">
        <f t="shared" si="4"/>
        <v>9.6</v>
      </c>
      <c r="H39" s="34">
        <f t="shared" si="4"/>
        <v>14.7</v>
      </c>
      <c r="I39" s="34">
        <f t="shared" si="4"/>
        <v>22.5</v>
      </c>
      <c r="J39" s="34">
        <f t="shared" si="4"/>
        <v>37.200000000000003</v>
      </c>
      <c r="K39" s="34">
        <f t="shared" si="4"/>
        <v>55.2</v>
      </c>
      <c r="L39" s="34">
        <f t="shared" si="4"/>
        <v>70.900000000000006</v>
      </c>
      <c r="M39" s="34">
        <f t="shared" si="4"/>
        <v>97.6</v>
      </c>
      <c r="N39" s="34">
        <f t="shared" si="4"/>
        <v>100</v>
      </c>
      <c r="O39" s="34">
        <f t="shared" si="4"/>
        <v>0</v>
      </c>
      <c r="P39" s="34">
        <f t="shared" si="4"/>
        <v>0</v>
      </c>
      <c r="Q39" s="34">
        <f t="shared" si="4"/>
        <v>0</v>
      </c>
      <c r="R39" s="34">
        <f t="shared" si="4"/>
        <v>1</v>
      </c>
      <c r="S39" s="34">
        <f t="shared" si="4"/>
        <v>0.15</v>
      </c>
      <c r="T39" s="34">
        <f t="shared" si="4"/>
        <v>8.7999999999999995E-2</v>
      </c>
      <c r="U39" s="34">
        <f>IF(ISNUMBER(U106),U106,NA())</f>
        <v>22</v>
      </c>
      <c r="V39" s="152">
        <f t="shared" si="4"/>
        <v>13</v>
      </c>
      <c r="W39" s="44">
        <f t="shared" si="4"/>
        <v>2.8</v>
      </c>
    </row>
    <row r="40" spans="1:25" ht="12.75" customHeight="1" x14ac:dyDescent="0.25">
      <c r="A40" s="493" t="s">
        <v>53</v>
      </c>
      <c r="B40" s="494"/>
      <c r="C40" s="120">
        <f>IF(ISNUMBER(C104),C104,NA())</f>
        <v>0.64368729468067809</v>
      </c>
      <c r="D40" s="121">
        <f t="shared" ref="D40:W40" si="5">IF(ISNUMBER(D104),D104,NA())</f>
        <v>0.64841687550868587</v>
      </c>
      <c r="E40" s="121">
        <f t="shared" si="5"/>
        <v>0.85433534919777887</v>
      </c>
      <c r="F40" s="121">
        <f t="shared" si="5"/>
        <v>1.3451146171733173</v>
      </c>
      <c r="G40" s="121">
        <f t="shared" si="5"/>
        <v>1.8829350611331452</v>
      </c>
      <c r="H40" s="121">
        <f t="shared" si="5"/>
        <v>2.8191606315828861</v>
      </c>
      <c r="I40" s="121">
        <f t="shared" si="5"/>
        <v>4.3385225339714273</v>
      </c>
      <c r="J40" s="121">
        <f t="shared" si="5"/>
        <v>5.7670423769708812</v>
      </c>
      <c r="K40" s="121">
        <f>IF(ISNUMBER(K104),K104,NA())</f>
        <v>4.8387900232278005</v>
      </c>
      <c r="L40" s="121">
        <f t="shared" si="5"/>
        <v>4.0053297825106311</v>
      </c>
      <c r="M40" s="121">
        <f t="shared" si="5"/>
        <v>0.41952353926806241</v>
      </c>
      <c r="N40" s="121">
        <f t="shared" si="5"/>
        <v>0</v>
      </c>
      <c r="O40" s="121" t="e">
        <f t="shared" si="5"/>
        <v>#N/A</v>
      </c>
      <c r="P40" s="121" t="e">
        <f t="shared" si="5"/>
        <v>#N/A</v>
      </c>
      <c r="Q40" s="121" t="e">
        <f t="shared" si="5"/>
        <v>#N/A</v>
      </c>
      <c r="R40" s="121">
        <f t="shared" si="5"/>
        <v>0.11013123484683573</v>
      </c>
      <c r="S40" s="121">
        <f t="shared" si="5"/>
        <v>4.1579909678700643E-2</v>
      </c>
      <c r="T40" s="121"/>
      <c r="U40" s="121"/>
      <c r="V40" s="153"/>
      <c r="W40" s="126">
        <f t="shared" si="5"/>
        <v>0.63034382152388779</v>
      </c>
    </row>
    <row r="41" spans="1:25" ht="12.75" customHeight="1" x14ac:dyDescent="0.25">
      <c r="A41" s="553" t="s">
        <v>54</v>
      </c>
      <c r="B41" s="554"/>
      <c r="C41" s="33">
        <f>IF(ISNUMBER(C107),C107,NA())</f>
        <v>10</v>
      </c>
      <c r="D41" s="34">
        <f t="shared" ref="D41:W41" si="6">IF(ISNUMBER(D107),D107,NA())</f>
        <v>10</v>
      </c>
      <c r="E41" s="34">
        <f t="shared" si="6"/>
        <v>10</v>
      </c>
      <c r="F41" s="34">
        <f t="shared" si="6"/>
        <v>10</v>
      </c>
      <c r="G41" s="34">
        <f t="shared" si="6"/>
        <v>10</v>
      </c>
      <c r="H41" s="34">
        <f t="shared" si="6"/>
        <v>10</v>
      </c>
      <c r="I41" s="34">
        <f t="shared" si="6"/>
        <v>10</v>
      </c>
      <c r="J41" s="34">
        <f t="shared" si="6"/>
        <v>10</v>
      </c>
      <c r="K41" s="34">
        <f t="shared" si="6"/>
        <v>10</v>
      </c>
      <c r="L41" s="34">
        <f t="shared" si="6"/>
        <v>10</v>
      </c>
      <c r="M41" s="34">
        <f t="shared" si="6"/>
        <v>10</v>
      </c>
      <c r="N41" s="34">
        <f t="shared" si="6"/>
        <v>10</v>
      </c>
      <c r="O41" s="34">
        <f t="shared" si="6"/>
        <v>0</v>
      </c>
      <c r="P41" s="34">
        <f t="shared" si="6"/>
        <v>0</v>
      </c>
      <c r="Q41" s="34">
        <f t="shared" si="6"/>
        <v>0</v>
      </c>
      <c r="R41" s="34">
        <f t="shared" si="6"/>
        <v>10</v>
      </c>
      <c r="S41" s="34">
        <f t="shared" si="6"/>
        <v>10</v>
      </c>
      <c r="T41" s="34">
        <f t="shared" si="6"/>
        <v>1</v>
      </c>
      <c r="U41" s="34">
        <f t="shared" si="6"/>
        <v>1</v>
      </c>
      <c r="V41" s="152">
        <f t="shared" si="6"/>
        <v>1</v>
      </c>
      <c r="W41" s="44">
        <f t="shared" si="6"/>
        <v>10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393"/>
      <c r="B43" s="394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4"/>
      <c r="V43" s="405"/>
      <c r="W43" s="406"/>
      <c r="X43" s="45"/>
    </row>
    <row r="44" spans="1:25" s="46" customFormat="1" x14ac:dyDescent="0.25">
      <c r="A44" s="397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8"/>
      <c r="X44" s="45"/>
    </row>
    <row r="45" spans="1:25" s="46" customFormat="1" x14ac:dyDescent="0.25">
      <c r="A45" s="397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8"/>
      <c r="X45" s="45"/>
    </row>
    <row r="46" spans="1:25" s="46" customFormat="1" x14ac:dyDescent="0.25">
      <c r="A46" s="397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8"/>
      <c r="X46" s="45"/>
    </row>
    <row r="47" spans="1:25" s="46" customFormat="1" x14ac:dyDescent="0.25">
      <c r="A47" s="397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8"/>
      <c r="X47" s="45"/>
    </row>
    <row r="48" spans="1:25" s="46" customFormat="1" x14ac:dyDescent="0.25">
      <c r="A48" s="397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8"/>
      <c r="X48" s="45"/>
    </row>
    <row r="49" spans="1:27" s="46" customFormat="1" x14ac:dyDescent="0.25">
      <c r="A49" s="397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8"/>
      <c r="X49" s="45"/>
    </row>
    <row r="50" spans="1:27" s="46" customFormat="1" x14ac:dyDescent="0.25">
      <c r="A50" s="397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8"/>
      <c r="X50" s="45"/>
    </row>
    <row r="51" spans="1:27" s="46" customFormat="1" x14ac:dyDescent="0.25">
      <c r="A51" s="397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8"/>
      <c r="X51" s="45"/>
    </row>
    <row r="52" spans="1:27" s="46" customFormat="1" x14ac:dyDescent="0.25">
      <c r="A52" s="397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8"/>
      <c r="X52" s="45"/>
    </row>
    <row r="53" spans="1:27" s="46" customFormat="1" x14ac:dyDescent="0.25">
      <c r="A53" s="397"/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8"/>
      <c r="X53" s="45"/>
    </row>
    <row r="54" spans="1:27" s="46" customFormat="1" x14ac:dyDescent="0.25">
      <c r="A54" s="397"/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8"/>
      <c r="X54" s="45"/>
    </row>
    <row r="55" spans="1:27" s="46" customFormat="1" x14ac:dyDescent="0.25">
      <c r="A55" s="397"/>
      <c r="B55" s="396"/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8"/>
      <c r="X55" s="45"/>
    </row>
    <row r="56" spans="1:27" s="46" customFormat="1" x14ac:dyDescent="0.25">
      <c r="A56" s="397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8"/>
      <c r="X56" s="45"/>
    </row>
    <row r="57" spans="1:27" s="46" customFormat="1" x14ac:dyDescent="0.25">
      <c r="A57" s="397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8"/>
      <c r="X57" s="45"/>
      <c r="Z57" s="411"/>
    </row>
    <row r="58" spans="1:27" s="46" customFormat="1" x14ac:dyDescent="0.25">
      <c r="A58" s="397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8"/>
      <c r="X58" s="45"/>
    </row>
    <row r="59" spans="1:27" s="46" customFormat="1" x14ac:dyDescent="0.25">
      <c r="A59" s="397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8"/>
      <c r="X59" s="45"/>
      <c r="AA59" s="410"/>
    </row>
    <row r="60" spans="1:27" s="46" customFormat="1" x14ac:dyDescent="0.25">
      <c r="A60" s="397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8"/>
      <c r="X60" s="45"/>
    </row>
    <row r="61" spans="1:27" s="46" customFormat="1" x14ac:dyDescent="0.25">
      <c r="A61" s="397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8"/>
      <c r="X61" s="45"/>
    </row>
    <row r="62" spans="1:27" s="46" customFormat="1" x14ac:dyDescent="0.25">
      <c r="A62" s="397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8"/>
      <c r="X62" s="45"/>
    </row>
    <row r="63" spans="1:27" s="46" customFormat="1" x14ac:dyDescent="0.25">
      <c r="A63" s="397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8"/>
      <c r="X63" s="45"/>
    </row>
    <row r="64" spans="1:27" s="46" customFormat="1" x14ac:dyDescent="0.25">
      <c r="A64" s="393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5"/>
      <c r="X64" s="45"/>
    </row>
    <row r="65" spans="1:24" s="46" customFormat="1" x14ac:dyDescent="0.25">
      <c r="A65" s="499" t="s">
        <v>56</v>
      </c>
      <c r="B65" s="557"/>
      <c r="C65" s="557"/>
      <c r="D65" s="557"/>
      <c r="E65" s="557"/>
      <c r="F65" s="557"/>
      <c r="G65" s="558"/>
      <c r="H65" s="491" t="s">
        <v>245</v>
      </c>
      <c r="I65" s="491"/>
      <c r="J65" s="491"/>
      <c r="K65" s="491"/>
      <c r="L65" s="491"/>
      <c r="M65" s="491"/>
      <c r="N65" s="491"/>
      <c r="O65" s="491"/>
      <c r="P65" s="491" t="s">
        <v>58</v>
      </c>
      <c r="Q65" s="491"/>
      <c r="R65" s="491"/>
      <c r="S65" s="491"/>
      <c r="T65" s="491"/>
      <c r="U65" s="491"/>
      <c r="V65" s="491"/>
      <c r="W65" s="491"/>
      <c r="X65" s="45"/>
    </row>
    <row r="66" spans="1:24" x14ac:dyDescent="0.25">
      <c r="A66" s="559">
        <f>N5</f>
        <v>45743</v>
      </c>
      <c r="B66" s="475"/>
      <c r="C66" s="475"/>
      <c r="D66" s="475"/>
      <c r="E66" s="475"/>
      <c r="F66" s="475"/>
      <c r="G66" s="475"/>
      <c r="H66" s="503" t="s">
        <v>246</v>
      </c>
      <c r="I66" s="503"/>
      <c r="J66" s="503"/>
      <c r="K66" s="503"/>
      <c r="L66" s="503"/>
      <c r="M66" s="503"/>
      <c r="N66" s="503"/>
      <c r="O66" s="503"/>
      <c r="P66" s="559">
        <f>EDATE(MAX(A83:B102),6)</f>
        <v>45926</v>
      </c>
      <c r="Q66" s="475"/>
      <c r="R66" s="475"/>
      <c r="S66" s="475"/>
      <c r="T66" s="475"/>
      <c r="U66" s="475"/>
      <c r="V66" s="475"/>
      <c r="W66" s="475"/>
    </row>
    <row r="67" spans="1:24" x14ac:dyDescent="0.25">
      <c r="A67" s="475"/>
      <c r="B67" s="475"/>
      <c r="C67" s="475"/>
      <c r="D67" s="475"/>
      <c r="E67" s="475"/>
      <c r="F67" s="475"/>
      <c r="G67" s="475"/>
      <c r="H67" s="503"/>
      <c r="I67" s="503"/>
      <c r="J67" s="503"/>
      <c r="K67" s="503"/>
      <c r="L67" s="503"/>
      <c r="M67" s="503"/>
      <c r="N67" s="503"/>
      <c r="O67" s="503"/>
      <c r="P67" s="475"/>
      <c r="Q67" s="475"/>
      <c r="R67" s="475"/>
      <c r="S67" s="475"/>
      <c r="T67" s="475"/>
      <c r="U67" s="475"/>
      <c r="V67" s="475"/>
      <c r="W67" s="475"/>
    </row>
    <row r="68" spans="1:24" x14ac:dyDescent="0.25">
      <c r="A68" s="475"/>
      <c r="B68" s="475"/>
      <c r="C68" s="475"/>
      <c r="D68" s="475"/>
      <c r="E68" s="475"/>
      <c r="F68" s="475"/>
      <c r="G68" s="475"/>
      <c r="H68" s="503"/>
      <c r="I68" s="503"/>
      <c r="J68" s="503"/>
      <c r="K68" s="503"/>
      <c r="L68" s="503"/>
      <c r="M68" s="503"/>
      <c r="N68" s="503"/>
      <c r="O68" s="503"/>
      <c r="P68" s="475"/>
      <c r="Q68" s="475"/>
      <c r="R68" s="475"/>
      <c r="S68" s="475"/>
      <c r="T68" s="475"/>
      <c r="U68" s="475"/>
      <c r="V68" s="475"/>
      <c r="W68" s="475"/>
    </row>
    <row r="69" spans="1:24" x14ac:dyDescent="0.25">
      <c r="A69" s="475"/>
      <c r="B69" s="475"/>
      <c r="C69" s="475"/>
      <c r="D69" s="475"/>
      <c r="E69" s="475"/>
      <c r="F69" s="475"/>
      <c r="G69" s="475"/>
      <c r="H69" s="503"/>
      <c r="I69" s="503"/>
      <c r="J69" s="503"/>
      <c r="K69" s="503"/>
      <c r="L69" s="503"/>
      <c r="M69" s="503"/>
      <c r="N69" s="503"/>
      <c r="O69" s="503"/>
      <c r="P69" s="475"/>
      <c r="Q69" s="475"/>
      <c r="R69" s="475"/>
      <c r="S69" s="475"/>
      <c r="T69" s="475"/>
      <c r="U69" s="475"/>
      <c r="V69" s="475"/>
      <c r="W69" s="475"/>
    </row>
    <row r="70" spans="1:24" ht="13.8" thickBot="1" x14ac:dyDescent="0.3">
      <c r="A70" s="15"/>
      <c r="B70" s="5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4" x14ac:dyDescent="0.25">
      <c r="A71" s="504" t="s">
        <v>203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1"/>
    </row>
    <row r="72" spans="1:24" x14ac:dyDescent="0.25">
      <c r="A72" s="507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62"/>
    </row>
    <row r="73" spans="1:24" x14ac:dyDescent="0.25">
      <c r="A73" s="507"/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62"/>
    </row>
    <row r="74" spans="1:24" ht="13.8" thickBot="1" x14ac:dyDescent="0.3">
      <c r="A74" s="563"/>
      <c r="B74" s="482"/>
      <c r="C74" s="482"/>
      <c r="D74" s="482"/>
      <c r="E74" s="482"/>
      <c r="F74" s="482"/>
      <c r="G74" s="482"/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482"/>
      <c r="U74" s="482"/>
      <c r="V74" s="482"/>
      <c r="W74" s="564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400"/>
      <c r="R80" s="566" t="s">
        <v>17</v>
      </c>
      <c r="S80" s="568" t="s">
        <v>41</v>
      </c>
      <c r="T80" s="529" t="s">
        <v>71</v>
      </c>
      <c r="U80" s="566" t="s">
        <v>7</v>
      </c>
      <c r="V80" s="566" t="s">
        <v>8</v>
      </c>
      <c r="W80" s="566" t="s">
        <v>42</v>
      </c>
    </row>
    <row r="81" spans="1:25" ht="13.8" thickBot="1" x14ac:dyDescent="0.3">
      <c r="A81" s="522" t="s">
        <v>61</v>
      </c>
      <c r="B81" s="523"/>
      <c r="C81" s="138">
        <v>6.3E-2</v>
      </c>
      <c r="D81" s="139">
        <v>0.08</v>
      </c>
      <c r="E81" s="139">
        <v>0.2</v>
      </c>
      <c r="F81" s="139">
        <v>0.5</v>
      </c>
      <c r="G81" s="139">
        <v>1</v>
      </c>
      <c r="H81" s="139">
        <v>2</v>
      </c>
      <c r="I81" s="139">
        <v>4</v>
      </c>
      <c r="J81" s="139">
        <v>8</v>
      </c>
      <c r="K81" s="139">
        <v>16</v>
      </c>
      <c r="L81" s="139">
        <v>20</v>
      </c>
      <c r="M81" s="139">
        <v>31.5</v>
      </c>
      <c r="N81" s="139">
        <v>45</v>
      </c>
      <c r="O81" s="140">
        <v>63</v>
      </c>
      <c r="P81" s="163">
        <v>80</v>
      </c>
      <c r="Q81" s="164">
        <v>100</v>
      </c>
      <c r="R81" s="567"/>
      <c r="S81" s="569"/>
      <c r="T81" s="530"/>
      <c r="U81" s="567"/>
      <c r="V81" s="567"/>
      <c r="W81" s="567"/>
    </row>
    <row r="82" spans="1:25" x14ac:dyDescent="0.25">
      <c r="A82" s="524" t="s">
        <v>62</v>
      </c>
      <c r="B82" s="525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399"/>
    </row>
    <row r="83" spans="1:25" x14ac:dyDescent="0.25">
      <c r="A83" s="518">
        <v>45726</v>
      </c>
      <c r="B83" s="526"/>
      <c r="C83" s="407">
        <v>2.7</v>
      </c>
      <c r="D83" s="407">
        <v>3</v>
      </c>
      <c r="E83" s="407">
        <v>4.5</v>
      </c>
      <c r="F83" s="407">
        <v>8.1999999999999993</v>
      </c>
      <c r="G83" s="407">
        <v>11.6</v>
      </c>
      <c r="H83" s="407">
        <v>17.8</v>
      </c>
      <c r="I83" s="407">
        <v>26.3</v>
      </c>
      <c r="J83" s="407">
        <v>40.4</v>
      </c>
      <c r="K83" s="407">
        <v>61.6</v>
      </c>
      <c r="L83" s="407">
        <v>79.099999999999994</v>
      </c>
      <c r="M83" s="407">
        <v>98.9</v>
      </c>
      <c r="N83" s="407">
        <v>100</v>
      </c>
      <c r="O83" s="414"/>
      <c r="P83" s="414"/>
      <c r="Q83" s="408"/>
      <c r="R83" s="417">
        <v>1.28</v>
      </c>
      <c r="S83" s="417">
        <v>0.23</v>
      </c>
      <c r="T83" s="356"/>
      <c r="U83" s="356"/>
      <c r="V83" s="356"/>
      <c r="W83" s="416">
        <v>3.5</v>
      </c>
    </row>
    <row r="84" spans="1:25" x14ac:dyDescent="0.25">
      <c r="A84" s="518">
        <v>45726</v>
      </c>
      <c r="B84" s="526"/>
      <c r="C84" s="407">
        <v>2.2000000000000002</v>
      </c>
      <c r="D84" s="407">
        <v>2.5</v>
      </c>
      <c r="E84" s="407">
        <v>3.9</v>
      </c>
      <c r="F84" s="407">
        <v>7.8</v>
      </c>
      <c r="G84" s="407">
        <v>10.5</v>
      </c>
      <c r="H84" s="407">
        <v>15.9</v>
      </c>
      <c r="I84" s="407">
        <v>23.8</v>
      </c>
      <c r="J84" s="407">
        <v>38.200000000000003</v>
      </c>
      <c r="K84" s="407">
        <v>58.4</v>
      </c>
      <c r="L84" s="407">
        <v>75.2</v>
      </c>
      <c r="M84" s="407">
        <v>98.4</v>
      </c>
      <c r="N84" s="407">
        <v>100</v>
      </c>
      <c r="O84" s="414"/>
      <c r="P84" s="414"/>
      <c r="Q84" s="408"/>
      <c r="R84" s="417">
        <v>1.01</v>
      </c>
      <c r="S84" s="417">
        <v>0.16</v>
      </c>
      <c r="T84" s="356"/>
      <c r="U84" s="356"/>
      <c r="V84" s="356"/>
      <c r="W84" s="416">
        <v>3.5</v>
      </c>
      <c r="X84" s="1"/>
      <c r="Y84" s="176"/>
    </row>
    <row r="85" spans="1:25" x14ac:dyDescent="0.25">
      <c r="A85" s="518">
        <v>45733</v>
      </c>
      <c r="B85" s="526"/>
      <c r="C85" s="407">
        <v>2.8</v>
      </c>
      <c r="D85" s="407">
        <v>3</v>
      </c>
      <c r="E85" s="407">
        <v>4.3</v>
      </c>
      <c r="F85" s="407">
        <v>7.7</v>
      </c>
      <c r="G85" s="407">
        <v>10.9</v>
      </c>
      <c r="H85" s="407">
        <v>16.399999999999999</v>
      </c>
      <c r="I85" s="407">
        <v>24.5</v>
      </c>
      <c r="J85" s="407">
        <v>38.6</v>
      </c>
      <c r="K85" s="407">
        <v>55.2</v>
      </c>
      <c r="L85" s="407">
        <v>78</v>
      </c>
      <c r="M85" s="407">
        <v>98.3</v>
      </c>
      <c r="N85" s="407">
        <v>100</v>
      </c>
      <c r="O85" s="414"/>
      <c r="P85" s="414"/>
      <c r="Q85" s="408"/>
      <c r="R85" s="417">
        <v>1</v>
      </c>
      <c r="S85" s="417">
        <v>0.16</v>
      </c>
      <c r="T85" s="356"/>
      <c r="U85" s="356"/>
      <c r="V85" s="356"/>
      <c r="W85" s="416">
        <v>3.6</v>
      </c>
      <c r="X85" s="1"/>
      <c r="Y85" s="176"/>
    </row>
    <row r="86" spans="1:25" x14ac:dyDescent="0.25">
      <c r="A86" s="518">
        <v>45733</v>
      </c>
      <c r="B86" s="526"/>
      <c r="C86" s="408">
        <v>4.4000000000000004</v>
      </c>
      <c r="D86" s="408">
        <v>4.7</v>
      </c>
      <c r="E86" s="408">
        <v>6.6</v>
      </c>
      <c r="F86" s="408">
        <v>11.4</v>
      </c>
      <c r="G86" s="408">
        <v>15.7</v>
      </c>
      <c r="H86" s="408">
        <v>23.5</v>
      </c>
      <c r="I86" s="408">
        <v>34.1</v>
      </c>
      <c r="J86" s="408">
        <v>52.3</v>
      </c>
      <c r="K86" s="408">
        <v>68.400000000000006</v>
      </c>
      <c r="L86" s="408">
        <v>84.7</v>
      </c>
      <c r="M86" s="408">
        <v>98.4</v>
      </c>
      <c r="N86" s="408">
        <v>100</v>
      </c>
      <c r="O86" s="414"/>
      <c r="P86" s="414"/>
      <c r="Q86" s="367"/>
      <c r="R86" s="417">
        <v>1.01</v>
      </c>
      <c r="S86" s="417">
        <v>0.24</v>
      </c>
      <c r="T86" s="356"/>
      <c r="U86" s="356"/>
      <c r="V86" s="356"/>
      <c r="W86" s="416">
        <v>4.3</v>
      </c>
      <c r="X86" s="1"/>
      <c r="Y86" s="176"/>
    </row>
    <row r="87" spans="1:25" x14ac:dyDescent="0.25">
      <c r="A87" s="518">
        <v>45735</v>
      </c>
      <c r="B87" s="526"/>
      <c r="C87" s="407">
        <v>3.8</v>
      </c>
      <c r="D87" s="407">
        <v>4</v>
      </c>
      <c r="E87" s="407">
        <v>5.6</v>
      </c>
      <c r="F87" s="407">
        <v>9.9</v>
      </c>
      <c r="G87" s="407">
        <v>13.6</v>
      </c>
      <c r="H87" s="407">
        <v>20.8</v>
      </c>
      <c r="I87" s="407">
        <v>32.5</v>
      </c>
      <c r="J87" s="407">
        <v>50.8</v>
      </c>
      <c r="K87" s="407">
        <v>68</v>
      </c>
      <c r="L87" s="407">
        <v>78.599999999999994</v>
      </c>
      <c r="M87" s="407">
        <v>98.5</v>
      </c>
      <c r="N87" s="408">
        <v>100</v>
      </c>
      <c r="O87" s="414"/>
      <c r="P87" s="414"/>
      <c r="Q87" s="367"/>
      <c r="R87" s="417">
        <v>1.24</v>
      </c>
      <c r="S87" s="417">
        <v>0.26</v>
      </c>
      <c r="T87" s="356">
        <v>8.7999999999999995E-2</v>
      </c>
      <c r="U87" s="356">
        <v>22</v>
      </c>
      <c r="V87" s="356">
        <v>13</v>
      </c>
      <c r="W87" s="416">
        <v>3.4</v>
      </c>
      <c r="X87" s="1"/>
      <c r="Y87" s="176"/>
    </row>
    <row r="88" spans="1:25" x14ac:dyDescent="0.25">
      <c r="A88" s="518">
        <v>45735</v>
      </c>
      <c r="B88" s="526"/>
      <c r="C88" s="407">
        <v>3.3</v>
      </c>
      <c r="D88" s="407">
        <v>3.6</v>
      </c>
      <c r="E88" s="407">
        <v>5.3</v>
      </c>
      <c r="F88" s="407">
        <v>9.6</v>
      </c>
      <c r="G88" s="407">
        <v>13.4</v>
      </c>
      <c r="H88" s="407">
        <v>19.5</v>
      </c>
      <c r="I88" s="407">
        <v>28.7</v>
      </c>
      <c r="J88" s="407">
        <v>44.8</v>
      </c>
      <c r="K88" s="407">
        <v>62</v>
      </c>
      <c r="L88" s="407">
        <v>76.400000000000006</v>
      </c>
      <c r="M88" s="407">
        <v>97.6</v>
      </c>
      <c r="N88" s="408">
        <v>100</v>
      </c>
      <c r="O88" s="414"/>
      <c r="P88" s="414"/>
      <c r="Q88" s="367"/>
      <c r="R88" s="417">
        <v>1.19</v>
      </c>
      <c r="S88" s="417">
        <v>0.23</v>
      </c>
      <c r="T88" s="356"/>
      <c r="U88" s="356"/>
      <c r="V88" s="356"/>
      <c r="W88" s="416">
        <v>3.7</v>
      </c>
      <c r="X88" s="1"/>
      <c r="Y88" s="176"/>
    </row>
    <row r="89" spans="1:25" x14ac:dyDescent="0.25">
      <c r="A89" s="518">
        <v>45735</v>
      </c>
      <c r="B89" s="526"/>
      <c r="C89" s="407">
        <v>3.3</v>
      </c>
      <c r="D89" s="407">
        <v>3.5</v>
      </c>
      <c r="E89" s="407">
        <v>5.0999999999999996</v>
      </c>
      <c r="F89" s="407">
        <v>9.3000000000000007</v>
      </c>
      <c r="G89" s="407">
        <v>13.2</v>
      </c>
      <c r="H89" s="407">
        <v>20.3</v>
      </c>
      <c r="I89" s="407">
        <v>32.4</v>
      </c>
      <c r="J89" s="407">
        <v>48.4</v>
      </c>
      <c r="K89" s="407">
        <v>61.1</v>
      </c>
      <c r="L89" s="407">
        <v>73.5</v>
      </c>
      <c r="M89" s="407">
        <v>98.9</v>
      </c>
      <c r="N89" s="407">
        <v>100</v>
      </c>
      <c r="O89" s="414"/>
      <c r="P89" s="414"/>
      <c r="Q89" s="367"/>
      <c r="R89" s="417">
        <v>1.06</v>
      </c>
      <c r="S89" s="417">
        <v>0.22</v>
      </c>
      <c r="T89" s="356"/>
      <c r="U89" s="356"/>
      <c r="V89" s="356"/>
      <c r="W89" s="416">
        <v>2.8</v>
      </c>
      <c r="X89" s="1"/>
      <c r="Y89" s="176"/>
    </row>
    <row r="90" spans="1:25" x14ac:dyDescent="0.25">
      <c r="A90" s="518">
        <v>45742</v>
      </c>
      <c r="B90" s="526"/>
      <c r="C90" s="407">
        <v>3</v>
      </c>
      <c r="D90" s="407">
        <v>3.3</v>
      </c>
      <c r="E90" s="407">
        <v>4.5999999999999996</v>
      </c>
      <c r="F90" s="407">
        <v>7.8</v>
      </c>
      <c r="G90" s="407">
        <v>10.8</v>
      </c>
      <c r="H90" s="407">
        <v>16.2</v>
      </c>
      <c r="I90" s="407">
        <v>24.2</v>
      </c>
      <c r="J90" s="407">
        <v>37.200000000000003</v>
      </c>
      <c r="K90" s="407">
        <v>55.2</v>
      </c>
      <c r="L90" s="407">
        <v>70.900000000000006</v>
      </c>
      <c r="M90" s="407">
        <v>98.8</v>
      </c>
      <c r="N90" s="407">
        <v>100</v>
      </c>
      <c r="O90" s="414"/>
      <c r="P90" s="414"/>
      <c r="Q90" s="367"/>
      <c r="R90" s="417">
        <v>1.02</v>
      </c>
      <c r="S90" s="417">
        <v>0.17</v>
      </c>
      <c r="T90" s="356"/>
      <c r="U90" s="356"/>
      <c r="V90" s="356"/>
      <c r="W90" s="416">
        <v>3.5</v>
      </c>
      <c r="X90" s="1"/>
      <c r="Y90" s="176"/>
    </row>
    <row r="91" spans="1:25" x14ac:dyDescent="0.25">
      <c r="A91" s="518">
        <v>45742</v>
      </c>
      <c r="B91" s="526"/>
      <c r="C91" s="407">
        <v>2.5</v>
      </c>
      <c r="D91" s="407">
        <v>2.7</v>
      </c>
      <c r="E91" s="407">
        <v>3.8</v>
      </c>
      <c r="F91" s="407">
        <v>7</v>
      </c>
      <c r="G91" s="407">
        <v>9.6</v>
      </c>
      <c r="H91" s="407">
        <v>14.7</v>
      </c>
      <c r="I91" s="407">
        <v>22.5</v>
      </c>
      <c r="J91" s="407">
        <v>38.4</v>
      </c>
      <c r="K91" s="407">
        <v>57.3</v>
      </c>
      <c r="L91" s="407">
        <v>78.099999999999994</v>
      </c>
      <c r="M91" s="407">
        <v>99</v>
      </c>
      <c r="N91" s="407">
        <v>100</v>
      </c>
      <c r="O91" s="414"/>
      <c r="P91" s="414"/>
      <c r="Q91" s="367"/>
      <c r="R91" s="417">
        <v>1</v>
      </c>
      <c r="S91" s="417">
        <v>0.15</v>
      </c>
      <c r="T91" s="356"/>
      <c r="U91" s="356"/>
      <c r="V91" s="356"/>
      <c r="W91" s="416">
        <v>4.9000000000000004</v>
      </c>
      <c r="X91" s="1"/>
      <c r="Y91" s="176"/>
    </row>
    <row r="92" spans="1:25" x14ac:dyDescent="0.25">
      <c r="A92" s="518">
        <v>45742</v>
      </c>
      <c r="B92" s="526"/>
      <c r="C92" s="407">
        <v>2.9</v>
      </c>
      <c r="D92" s="407">
        <v>3.1</v>
      </c>
      <c r="E92" s="407">
        <v>4.4000000000000004</v>
      </c>
      <c r="F92" s="407">
        <v>7.9</v>
      </c>
      <c r="G92" s="407">
        <v>10.8</v>
      </c>
      <c r="H92" s="407">
        <v>15.8</v>
      </c>
      <c r="I92" s="407">
        <v>23.5</v>
      </c>
      <c r="J92" s="407">
        <v>39</v>
      </c>
      <c r="K92" s="407">
        <v>56.3</v>
      </c>
      <c r="L92" s="407">
        <v>72.099999999999994</v>
      </c>
      <c r="M92" s="407">
        <v>98.8</v>
      </c>
      <c r="N92" s="407">
        <v>100</v>
      </c>
      <c r="O92" s="414"/>
      <c r="P92" s="414"/>
      <c r="Q92" s="367"/>
      <c r="R92" s="417">
        <v>1.01</v>
      </c>
      <c r="S92" s="417">
        <v>0.16</v>
      </c>
      <c r="T92" s="356"/>
      <c r="U92" s="356"/>
      <c r="V92" s="356"/>
      <c r="W92" s="416">
        <v>4.5999999999999996</v>
      </c>
      <c r="X92" s="1"/>
      <c r="Y92" s="176"/>
    </row>
    <row r="93" spans="1:25" x14ac:dyDescent="0.25">
      <c r="A93" s="518"/>
      <c r="B93" s="526"/>
      <c r="C93" s="407"/>
      <c r="D93" s="407"/>
      <c r="E93" s="407"/>
      <c r="F93" s="407"/>
      <c r="G93" s="407"/>
      <c r="H93" s="407"/>
      <c r="I93" s="407"/>
      <c r="J93" s="407"/>
      <c r="K93" s="407"/>
      <c r="L93" s="407"/>
      <c r="M93" s="407"/>
      <c r="N93" s="407"/>
      <c r="O93" s="414"/>
      <c r="P93" s="414"/>
      <c r="Q93" s="367"/>
      <c r="R93" s="417"/>
      <c r="S93" s="417"/>
      <c r="T93" s="356"/>
      <c r="U93" s="356"/>
      <c r="V93" s="356"/>
      <c r="W93" s="416"/>
      <c r="X93" s="1"/>
      <c r="Y93" s="176"/>
    </row>
    <row r="94" spans="1:25" x14ac:dyDescent="0.25">
      <c r="A94" s="518"/>
      <c r="B94" s="526"/>
      <c r="C94" s="407"/>
      <c r="D94" s="407"/>
      <c r="E94" s="407"/>
      <c r="F94" s="407"/>
      <c r="G94" s="407"/>
      <c r="H94" s="407"/>
      <c r="I94" s="407"/>
      <c r="J94" s="407"/>
      <c r="K94" s="407"/>
      <c r="L94" s="407"/>
      <c r="M94" s="407"/>
      <c r="N94" s="407"/>
      <c r="O94" s="413"/>
      <c r="P94" s="413"/>
      <c r="Q94" s="367"/>
      <c r="R94" s="417"/>
      <c r="S94" s="417"/>
      <c r="T94" s="356"/>
      <c r="U94" s="356"/>
      <c r="V94" s="356"/>
      <c r="W94" s="416"/>
      <c r="X94" s="1"/>
      <c r="Y94" s="176"/>
    </row>
    <row r="95" spans="1:25" x14ac:dyDescent="0.25">
      <c r="A95" s="518"/>
      <c r="B95" s="526"/>
      <c r="C95" s="407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7"/>
      <c r="O95" s="356"/>
      <c r="P95" s="356"/>
      <c r="Q95" s="367"/>
      <c r="R95" s="417"/>
      <c r="S95" s="417"/>
      <c r="T95" s="356"/>
      <c r="U95" s="356"/>
      <c r="V95" s="356"/>
      <c r="W95" s="416"/>
      <c r="X95" s="1"/>
      <c r="Y95" s="176"/>
    </row>
    <row r="96" spans="1:25" x14ac:dyDescent="0.25">
      <c r="A96" s="518"/>
      <c r="B96" s="526"/>
      <c r="C96" s="407"/>
      <c r="D96" s="407"/>
      <c r="E96" s="407"/>
      <c r="F96" s="407"/>
      <c r="G96" s="407"/>
      <c r="H96" s="407"/>
      <c r="I96" s="407"/>
      <c r="J96" s="407"/>
      <c r="K96" s="407"/>
      <c r="L96" s="407"/>
      <c r="M96" s="407"/>
      <c r="N96" s="408"/>
      <c r="O96" s="356"/>
      <c r="P96" s="356"/>
      <c r="Q96" s="356"/>
      <c r="R96" s="417"/>
      <c r="S96" s="417"/>
      <c r="T96" s="356"/>
      <c r="U96" s="356"/>
      <c r="V96" s="356"/>
      <c r="W96" s="416"/>
      <c r="X96" s="1"/>
      <c r="Y96" s="176"/>
    </row>
    <row r="97" spans="1:34" x14ac:dyDescent="0.25">
      <c r="A97" s="518"/>
      <c r="B97" s="526"/>
      <c r="C97" s="407"/>
      <c r="D97" s="407"/>
      <c r="E97" s="407"/>
      <c r="F97" s="407"/>
      <c r="G97" s="407"/>
      <c r="H97" s="407"/>
      <c r="I97" s="407"/>
      <c r="J97" s="407"/>
      <c r="K97" s="407"/>
      <c r="L97" s="407"/>
      <c r="M97" s="407"/>
      <c r="N97" s="408"/>
      <c r="O97" s="356"/>
      <c r="P97" s="356"/>
      <c r="Q97" s="367"/>
      <c r="R97" s="417"/>
      <c r="S97" s="417"/>
      <c r="T97" s="356"/>
      <c r="U97" s="356"/>
      <c r="V97" s="356"/>
      <c r="W97" s="416"/>
      <c r="X97" s="1"/>
      <c r="Y97" s="176"/>
    </row>
    <row r="98" spans="1:34" x14ac:dyDescent="0.25">
      <c r="A98" s="518"/>
      <c r="B98" s="526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6"/>
      <c r="P98" s="356"/>
      <c r="Q98" s="356"/>
      <c r="R98" s="417"/>
      <c r="S98" s="417"/>
      <c r="T98" s="356"/>
      <c r="U98" s="356"/>
      <c r="V98" s="356"/>
      <c r="W98" s="416"/>
      <c r="X98" s="1"/>
      <c r="Y98" s="176"/>
    </row>
    <row r="99" spans="1:34" x14ac:dyDescent="0.25">
      <c r="A99" s="518"/>
      <c r="B99" s="519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417"/>
      <c r="S99" s="417"/>
      <c r="T99" s="356"/>
      <c r="U99" s="356"/>
      <c r="V99" s="356"/>
      <c r="W99" s="416"/>
      <c r="X99" s="1"/>
      <c r="Y99" s="176"/>
    </row>
    <row r="100" spans="1:34" x14ac:dyDescent="0.25">
      <c r="A100" s="518"/>
      <c r="B100" s="519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417"/>
      <c r="S100" s="417"/>
      <c r="T100" s="356"/>
      <c r="U100" s="356"/>
      <c r="V100" s="356"/>
      <c r="W100" s="416"/>
      <c r="X100" s="1"/>
      <c r="Y100" s="176"/>
    </row>
    <row r="101" spans="1:34" x14ac:dyDescent="0.25">
      <c r="A101" s="518"/>
      <c r="B101" s="519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417"/>
      <c r="S101" s="417"/>
      <c r="T101" s="356"/>
      <c r="U101" s="356"/>
      <c r="V101" s="356"/>
      <c r="W101" s="416"/>
      <c r="X101" s="1"/>
    </row>
    <row r="102" spans="1:34" x14ac:dyDescent="0.25">
      <c r="A102" s="518"/>
      <c r="B102" s="519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417"/>
      <c r="S102" s="417"/>
      <c r="T102" s="356"/>
      <c r="U102" s="356"/>
      <c r="V102" s="356"/>
      <c r="W102" s="416"/>
      <c r="X102" s="1"/>
    </row>
    <row r="103" spans="1:34" x14ac:dyDescent="0.25">
      <c r="A103" s="533" t="s">
        <v>63</v>
      </c>
      <c r="B103" s="532"/>
      <c r="C103" s="143">
        <f>AVERAGE(C83:C100)</f>
        <v>3.0900000000000003</v>
      </c>
      <c r="D103" s="143">
        <f t="shared" ref="D103:W103" si="7">AVERAGE(D83:D100)</f>
        <v>3.34</v>
      </c>
      <c r="E103" s="143">
        <f t="shared" si="7"/>
        <v>4.8099999999999996</v>
      </c>
      <c r="F103" s="143">
        <f t="shared" si="7"/>
        <v>8.66</v>
      </c>
      <c r="G103" s="143">
        <f t="shared" si="7"/>
        <v>12.01</v>
      </c>
      <c r="H103" s="143">
        <f t="shared" si="7"/>
        <v>18.089999999999996</v>
      </c>
      <c r="I103" s="143">
        <f t="shared" si="7"/>
        <v>27.25</v>
      </c>
      <c r="J103" s="143">
        <f t="shared" si="7"/>
        <v>42.809999999999995</v>
      </c>
      <c r="K103" s="143">
        <f t="shared" si="7"/>
        <v>60.35</v>
      </c>
      <c r="L103" s="143">
        <f t="shared" si="7"/>
        <v>76.66</v>
      </c>
      <c r="M103" s="143">
        <f t="shared" si="7"/>
        <v>98.559999999999988</v>
      </c>
      <c r="N103" s="143">
        <f t="shared" si="7"/>
        <v>100</v>
      </c>
      <c r="O103" s="143" t="e">
        <f t="shared" si="7"/>
        <v>#DIV/0!</v>
      </c>
      <c r="P103" s="143" t="e">
        <f t="shared" si="7"/>
        <v>#DIV/0!</v>
      </c>
      <c r="Q103" s="143" t="e">
        <f t="shared" si="7"/>
        <v>#DIV/0!</v>
      </c>
      <c r="R103" s="185">
        <f t="shared" si="7"/>
        <v>1.0820000000000001</v>
      </c>
      <c r="S103" s="185">
        <f>AVERAGE(S83:S100)</f>
        <v>0.19799999999999998</v>
      </c>
      <c r="T103" s="345">
        <f>AVERAGE(T83:T102)</f>
        <v>8.7999999999999995E-2</v>
      </c>
      <c r="U103" s="197">
        <f t="shared" si="7"/>
        <v>22</v>
      </c>
      <c r="V103" s="197">
        <f t="shared" si="7"/>
        <v>13</v>
      </c>
      <c r="W103" s="144">
        <f t="shared" si="7"/>
        <v>3.78</v>
      </c>
    </row>
    <row r="104" spans="1:34" x14ac:dyDescent="0.25">
      <c r="A104" s="533" t="s">
        <v>53</v>
      </c>
      <c r="B104" s="532"/>
      <c r="C104" s="143">
        <f>STDEV(C83:C100)</f>
        <v>0.64368729468067809</v>
      </c>
      <c r="D104" s="143">
        <f t="shared" ref="D104:W104" si="8">STDEV(D83:D100)</f>
        <v>0.64841687550868587</v>
      </c>
      <c r="E104" s="143">
        <f t="shared" si="8"/>
        <v>0.85433534919777887</v>
      </c>
      <c r="F104" s="143">
        <f t="shared" si="8"/>
        <v>1.3451146171733173</v>
      </c>
      <c r="G104" s="143">
        <f t="shared" si="8"/>
        <v>1.8829350611331452</v>
      </c>
      <c r="H104" s="143">
        <f t="shared" si="8"/>
        <v>2.8191606315828861</v>
      </c>
      <c r="I104" s="143">
        <f t="shared" si="8"/>
        <v>4.3385225339714273</v>
      </c>
      <c r="J104" s="143">
        <f t="shared" si="8"/>
        <v>5.7670423769708812</v>
      </c>
      <c r="K104" s="143">
        <f>STDEV(K83:K100)</f>
        <v>4.8387900232278005</v>
      </c>
      <c r="L104" s="143">
        <f>STDEV(L83:L100)</f>
        <v>4.0053297825106311</v>
      </c>
      <c r="M104" s="143">
        <f t="shared" si="8"/>
        <v>0.41952353926806241</v>
      </c>
      <c r="N104" s="143">
        <f t="shared" si="8"/>
        <v>0</v>
      </c>
      <c r="O104" s="143" t="e">
        <f t="shared" si="8"/>
        <v>#DIV/0!</v>
      </c>
      <c r="P104" s="143" t="e">
        <f t="shared" si="8"/>
        <v>#DIV/0!</v>
      </c>
      <c r="Q104" s="143" t="e">
        <f t="shared" si="8"/>
        <v>#DIV/0!</v>
      </c>
      <c r="R104" s="185">
        <f t="shared" si="8"/>
        <v>0.11013123484683573</v>
      </c>
      <c r="S104" s="185">
        <f t="shared" si="8"/>
        <v>4.1579909678700643E-2</v>
      </c>
      <c r="T104" s="345"/>
      <c r="U104" s="143"/>
      <c r="V104" s="143"/>
      <c r="W104" s="144">
        <f t="shared" si="8"/>
        <v>0.63034382152388779</v>
      </c>
    </row>
    <row r="105" spans="1:34" x14ac:dyDescent="0.25">
      <c r="A105" s="533" t="s">
        <v>64</v>
      </c>
      <c r="B105" s="532"/>
      <c r="C105" s="141">
        <f>MAX(C83:C100)</f>
        <v>4.4000000000000004</v>
      </c>
      <c r="D105" s="141">
        <f t="shared" ref="D105:W105" si="9">MAX(D83:D100)</f>
        <v>4.7</v>
      </c>
      <c r="E105" s="141">
        <f t="shared" si="9"/>
        <v>6.6</v>
      </c>
      <c r="F105" s="141">
        <f t="shared" si="9"/>
        <v>11.4</v>
      </c>
      <c r="G105" s="141">
        <f t="shared" si="9"/>
        <v>15.7</v>
      </c>
      <c r="H105" s="141">
        <f t="shared" si="9"/>
        <v>23.5</v>
      </c>
      <c r="I105" s="141">
        <f t="shared" si="9"/>
        <v>34.1</v>
      </c>
      <c r="J105" s="141">
        <f t="shared" si="9"/>
        <v>52.3</v>
      </c>
      <c r="K105" s="141">
        <f t="shared" si="9"/>
        <v>68.400000000000006</v>
      </c>
      <c r="L105" s="141">
        <f t="shared" si="9"/>
        <v>84.7</v>
      </c>
      <c r="M105" s="141">
        <f t="shared" si="9"/>
        <v>99</v>
      </c>
      <c r="N105" s="141">
        <f t="shared" si="9"/>
        <v>100</v>
      </c>
      <c r="O105" s="141">
        <f t="shared" si="9"/>
        <v>0</v>
      </c>
      <c r="P105" s="141">
        <f t="shared" si="9"/>
        <v>0</v>
      </c>
      <c r="Q105" s="141">
        <f t="shared" si="9"/>
        <v>0</v>
      </c>
      <c r="R105" s="185">
        <f t="shared" si="9"/>
        <v>1.28</v>
      </c>
      <c r="S105" s="185">
        <f t="shared" si="9"/>
        <v>0.26</v>
      </c>
      <c r="T105" s="345">
        <f t="shared" si="9"/>
        <v>8.7999999999999995E-2</v>
      </c>
      <c r="U105" s="141">
        <f t="shared" si="9"/>
        <v>22</v>
      </c>
      <c r="V105" s="141">
        <f t="shared" si="9"/>
        <v>13</v>
      </c>
      <c r="W105" s="144">
        <f t="shared" si="9"/>
        <v>4.9000000000000004</v>
      </c>
    </row>
    <row r="106" spans="1:34" s="2" customFormat="1" x14ac:dyDescent="0.25">
      <c r="A106" s="533" t="s">
        <v>52</v>
      </c>
      <c r="B106" s="532"/>
      <c r="C106" s="141">
        <f>MIN(C83:C100)</f>
        <v>2.2000000000000002</v>
      </c>
      <c r="D106" s="141">
        <f t="shared" ref="D106:W106" si="10">MIN(D83:D100)</f>
        <v>2.5</v>
      </c>
      <c r="E106" s="141">
        <f t="shared" si="10"/>
        <v>3.8</v>
      </c>
      <c r="F106" s="141">
        <f t="shared" si="10"/>
        <v>7</v>
      </c>
      <c r="G106" s="141">
        <f t="shared" si="10"/>
        <v>9.6</v>
      </c>
      <c r="H106" s="141">
        <f t="shared" si="10"/>
        <v>14.7</v>
      </c>
      <c r="I106" s="141">
        <f t="shared" si="10"/>
        <v>22.5</v>
      </c>
      <c r="J106" s="141">
        <f t="shared" si="10"/>
        <v>37.200000000000003</v>
      </c>
      <c r="K106" s="141">
        <f t="shared" si="10"/>
        <v>55.2</v>
      </c>
      <c r="L106" s="141">
        <f t="shared" si="10"/>
        <v>70.900000000000006</v>
      </c>
      <c r="M106" s="141">
        <f t="shared" si="10"/>
        <v>97.6</v>
      </c>
      <c r="N106" s="141">
        <f t="shared" si="10"/>
        <v>100</v>
      </c>
      <c r="O106" s="141">
        <f t="shared" si="10"/>
        <v>0</v>
      </c>
      <c r="P106" s="141">
        <f t="shared" si="10"/>
        <v>0</v>
      </c>
      <c r="Q106" s="141">
        <f t="shared" si="10"/>
        <v>0</v>
      </c>
      <c r="R106" s="185">
        <f t="shared" si="10"/>
        <v>1</v>
      </c>
      <c r="S106" s="185">
        <f t="shared" si="10"/>
        <v>0.15</v>
      </c>
      <c r="T106" s="345">
        <f t="shared" si="10"/>
        <v>8.7999999999999995E-2</v>
      </c>
      <c r="U106" s="141">
        <f t="shared" si="10"/>
        <v>22</v>
      </c>
      <c r="V106" s="141">
        <f t="shared" si="10"/>
        <v>13</v>
      </c>
      <c r="W106" s="144">
        <f t="shared" si="10"/>
        <v>2.8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3" t="s">
        <v>54</v>
      </c>
      <c r="B107" s="532"/>
      <c r="C107" s="141">
        <f>COUNT(C83:C100)</f>
        <v>10</v>
      </c>
      <c r="D107" s="141">
        <f t="shared" ref="D107:W107" si="11">COUNT(D83:D100)</f>
        <v>10</v>
      </c>
      <c r="E107" s="141">
        <f t="shared" si="11"/>
        <v>10</v>
      </c>
      <c r="F107" s="141">
        <f t="shared" si="11"/>
        <v>10</v>
      </c>
      <c r="G107" s="141">
        <f t="shared" si="11"/>
        <v>10</v>
      </c>
      <c r="H107" s="141">
        <f t="shared" si="11"/>
        <v>10</v>
      </c>
      <c r="I107" s="141">
        <f t="shared" si="11"/>
        <v>10</v>
      </c>
      <c r="J107" s="141">
        <f t="shared" si="11"/>
        <v>10</v>
      </c>
      <c r="K107" s="141">
        <f t="shared" si="11"/>
        <v>10</v>
      </c>
      <c r="L107" s="141">
        <f t="shared" si="11"/>
        <v>10</v>
      </c>
      <c r="M107" s="141">
        <f t="shared" si="11"/>
        <v>10</v>
      </c>
      <c r="N107" s="141">
        <f t="shared" si="11"/>
        <v>10</v>
      </c>
      <c r="O107" s="141">
        <f t="shared" si="11"/>
        <v>0</v>
      </c>
      <c r="P107" s="141">
        <f t="shared" si="11"/>
        <v>0</v>
      </c>
      <c r="Q107" s="141">
        <f t="shared" si="11"/>
        <v>0</v>
      </c>
      <c r="R107" s="141">
        <f t="shared" si="11"/>
        <v>10</v>
      </c>
      <c r="S107" s="141">
        <f t="shared" si="11"/>
        <v>10</v>
      </c>
      <c r="T107" s="141">
        <f t="shared" si="11"/>
        <v>1</v>
      </c>
      <c r="U107" s="141">
        <f t="shared" si="11"/>
        <v>1</v>
      </c>
      <c r="V107" s="141">
        <f t="shared" si="11"/>
        <v>1</v>
      </c>
      <c r="W107" s="142">
        <f t="shared" si="11"/>
        <v>10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8">
    <mergeCell ref="A103:B103"/>
    <mergeCell ref="A104:B104"/>
    <mergeCell ref="A105:B105"/>
    <mergeCell ref="A106:B106"/>
    <mergeCell ref="A107:B107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R80:R81"/>
    <mergeCell ref="S80:S81"/>
    <mergeCell ref="T80:T81"/>
    <mergeCell ref="V80:V81"/>
    <mergeCell ref="W80:W81"/>
    <mergeCell ref="U80:U81"/>
    <mergeCell ref="A85:B85"/>
    <mergeCell ref="A86:B86"/>
    <mergeCell ref="A87:B87"/>
    <mergeCell ref="A88:B88"/>
    <mergeCell ref="A66:G69"/>
    <mergeCell ref="A84:B84"/>
    <mergeCell ref="A80:B80"/>
    <mergeCell ref="A81:B81"/>
    <mergeCell ref="A82:B82"/>
    <mergeCell ref="A83:B83"/>
    <mergeCell ref="P66:W69"/>
    <mergeCell ref="A71:W74"/>
    <mergeCell ref="A76:W78"/>
    <mergeCell ref="P65:W65"/>
    <mergeCell ref="H65:O65"/>
    <mergeCell ref="A35:B35"/>
    <mergeCell ref="A36:B36"/>
    <mergeCell ref="A37:B37"/>
    <mergeCell ref="A38:B38"/>
    <mergeCell ref="H66:O69"/>
    <mergeCell ref="A39:B39"/>
    <mergeCell ref="A40:B40"/>
    <mergeCell ref="A41:B41"/>
    <mergeCell ref="A42:B42"/>
    <mergeCell ref="A65:G65"/>
    <mergeCell ref="A31:W31"/>
    <mergeCell ref="J32:K32"/>
    <mergeCell ref="M32:N32"/>
    <mergeCell ref="A33:B33"/>
    <mergeCell ref="R33:R34"/>
    <mergeCell ref="S33:S34"/>
    <mergeCell ref="T33:T34"/>
    <mergeCell ref="U33:U34"/>
    <mergeCell ref="V33:V34"/>
    <mergeCell ref="W33:W34"/>
    <mergeCell ref="A34:B34"/>
    <mergeCell ref="W23:W24"/>
    <mergeCell ref="A24:B24"/>
    <mergeCell ref="A25:B25"/>
    <mergeCell ref="A26:B26"/>
    <mergeCell ref="A27:B27"/>
    <mergeCell ref="U23:U24"/>
    <mergeCell ref="V23:V24"/>
    <mergeCell ref="A28:B28"/>
    <mergeCell ref="F20:Q20"/>
    <mergeCell ref="R23:R24"/>
    <mergeCell ref="S23:S24"/>
    <mergeCell ref="T23:T24"/>
    <mergeCell ref="M13:Q13"/>
    <mergeCell ref="R13:S13"/>
    <mergeCell ref="U13:V13"/>
    <mergeCell ref="A18:W18"/>
    <mergeCell ref="A19:D19"/>
    <mergeCell ref="F19:Q19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07B2-5EDE-48CE-8CED-B689D9D2752B}">
  <sheetPr>
    <pageSetUpPr fitToPage="1"/>
  </sheetPr>
  <dimension ref="A1:AG1689"/>
  <sheetViews>
    <sheetView topLeftCell="A82" zoomScaleNormal="100" workbookViewId="0">
      <selection activeCell="C94" sqref="C94:M95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66</v>
      </c>
      <c r="H5" s="447"/>
      <c r="I5" s="448" t="s">
        <v>99</v>
      </c>
      <c r="J5" s="446"/>
      <c r="K5" s="446"/>
      <c r="L5" s="446"/>
      <c r="M5" s="447"/>
      <c r="N5" s="449">
        <v>45743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242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240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/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247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45525</v>
      </c>
      <c r="S13" s="457"/>
      <c r="T13" s="362" t="s">
        <v>234</v>
      </c>
      <c r="U13" s="458">
        <v>45735</v>
      </c>
      <c r="V13" s="459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10</v>
      </c>
      <c r="D20" s="21"/>
      <c r="E20" s="21"/>
      <c r="F20" s="466" t="s">
        <v>244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/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/>
      <c r="S28" s="35"/>
      <c r="T28" s="36"/>
      <c r="U28" s="37"/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45525</v>
      </c>
      <c r="K34" s="482"/>
      <c r="L34" s="365" t="s">
        <v>234</v>
      </c>
      <c r="M34" s="481">
        <f>U13</f>
        <v>45735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/>
      <c r="T35" s="485"/>
      <c r="U35" s="485"/>
      <c r="V35" s="489"/>
    </row>
    <row r="36" spans="1:24" ht="12.75" customHeight="1" thickBot="1" x14ac:dyDescent="0.3">
      <c r="A36" s="493" t="s">
        <v>15</v>
      </c>
      <c r="B36" s="494"/>
      <c r="C36" s="27">
        <v>6.3E-2</v>
      </c>
      <c r="D36" s="69">
        <v>0.08</v>
      </c>
      <c r="E36" s="69">
        <v>0.2</v>
      </c>
      <c r="F36" s="69">
        <v>0.5</v>
      </c>
      <c r="G36" s="28">
        <v>1</v>
      </c>
      <c r="H36" s="28">
        <v>2</v>
      </c>
      <c r="I36" s="28">
        <v>4</v>
      </c>
      <c r="J36" s="28">
        <v>5</v>
      </c>
      <c r="K36" s="28">
        <v>8</v>
      </c>
      <c r="L36" s="28">
        <v>16</v>
      </c>
      <c r="M36" s="28">
        <v>20</v>
      </c>
      <c r="N36" s="28">
        <v>31.5</v>
      </c>
      <c r="O36" s="28">
        <v>45</v>
      </c>
      <c r="P36" s="71">
        <v>63</v>
      </c>
      <c r="Q36" s="72">
        <v>80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14.9</v>
      </c>
      <c r="D37" s="123">
        <f t="shared" ref="D37:R37" si="0">D112</f>
        <v>16</v>
      </c>
      <c r="E37" s="123">
        <f t="shared" si="0"/>
        <v>23.7</v>
      </c>
      <c r="F37" s="123">
        <f t="shared" si="0"/>
        <v>46.4</v>
      </c>
      <c r="G37" s="123">
        <f t="shared" si="0"/>
        <v>55</v>
      </c>
      <c r="H37" s="123">
        <f t="shared" si="0"/>
        <v>63.4</v>
      </c>
      <c r="I37" s="123">
        <f t="shared" si="0"/>
        <v>74.099999999999994</v>
      </c>
      <c r="J37" s="123">
        <f t="shared" si="0"/>
        <v>78.400000000000006</v>
      </c>
      <c r="K37" s="123">
        <f t="shared" si="0"/>
        <v>89.6</v>
      </c>
      <c r="L37" s="123">
        <f t="shared" si="0"/>
        <v>95.8</v>
      </c>
      <c r="M37" s="123">
        <f t="shared" si="0"/>
        <v>100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23">
        <f t="shared" si="0"/>
        <v>0.16</v>
      </c>
      <c r="S37" s="123"/>
      <c r="T37" s="123"/>
      <c r="U37" s="123"/>
      <c r="V37" s="124"/>
    </row>
    <row r="38" spans="1:24" ht="12.75" customHeight="1" x14ac:dyDescent="0.25">
      <c r="A38" s="495" t="s">
        <v>49</v>
      </c>
      <c r="B38" s="496"/>
      <c r="C38" s="120">
        <f>C39+1.25*C42</f>
        <v>12.713601618829152</v>
      </c>
      <c r="D38" s="108">
        <f t="shared" ref="D38:Q38" si="1">D39+1.25*D42</f>
        <v>13.904725940429985</v>
      </c>
      <c r="E38" s="108">
        <f t="shared" si="1"/>
        <v>20.848425804923028</v>
      </c>
      <c r="F38" s="108">
        <f t="shared" si="1"/>
        <v>45.673333185158839</v>
      </c>
      <c r="G38" s="108">
        <f t="shared" si="1"/>
        <v>54.483628053618858</v>
      </c>
      <c r="H38" s="108">
        <f t="shared" si="1"/>
        <v>62.618649438392502</v>
      </c>
      <c r="I38" s="108">
        <f t="shared" si="1"/>
        <v>73.407287757158045</v>
      </c>
      <c r="J38" s="108">
        <f t="shared" si="1"/>
        <v>78.335036264158163</v>
      </c>
      <c r="K38" s="108">
        <f t="shared" si="1"/>
        <v>89.423406994161837</v>
      </c>
      <c r="L38" s="108">
        <f t="shared" si="1"/>
        <v>95.683873787687816</v>
      </c>
      <c r="M38" s="108">
        <f t="shared" si="1"/>
        <v>100</v>
      </c>
      <c r="N38" s="108" t="e">
        <f t="shared" si="1"/>
        <v>#DIV/0!</v>
      </c>
      <c r="O38" s="108" t="e">
        <f t="shared" si="1"/>
        <v>#DIV/0!</v>
      </c>
      <c r="P38" s="108" t="e">
        <f t="shared" si="1"/>
        <v>#DIV/0!</v>
      </c>
      <c r="Q38" s="108" t="e">
        <f t="shared" si="1"/>
        <v>#DIV/0!</v>
      </c>
      <c r="R38" s="159">
        <f t="shared" ref="R38" si="2">R39+1.25*R42</f>
        <v>0.15626693263439731</v>
      </c>
      <c r="S38" s="159"/>
      <c r="T38" s="108"/>
      <c r="U38" s="108"/>
      <c r="V38" s="125"/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9.7222222222222214</v>
      </c>
      <c r="D39" s="121">
        <f>D110</f>
        <v>10.677777777777777</v>
      </c>
      <c r="E39" s="121">
        <f>E110</f>
        <v>16.455555555555556</v>
      </c>
      <c r="F39" s="121">
        <f>F110</f>
        <v>36.299999999999997</v>
      </c>
      <c r="G39" s="121">
        <f>G110</f>
        <v>44.011111111111106</v>
      </c>
      <c r="H39" s="121">
        <f t="shared" ref="H39:Q39" si="3">H110</f>
        <v>51.711111111111109</v>
      </c>
      <c r="I39" s="121">
        <f t="shared" si="3"/>
        <v>62.166666666666664</v>
      </c>
      <c r="J39" s="121">
        <f t="shared" si="3"/>
        <v>67.388888888888872</v>
      </c>
      <c r="K39" s="121">
        <f t="shared" si="3"/>
        <v>81.811111111111103</v>
      </c>
      <c r="L39" s="121">
        <f t="shared" si="3"/>
        <v>91.266666666666666</v>
      </c>
      <c r="M39" s="121">
        <f t="shared" si="3"/>
        <v>100</v>
      </c>
      <c r="N39" s="121" t="e">
        <f t="shared" si="3"/>
        <v>#DIV/0!</v>
      </c>
      <c r="O39" s="121" t="e">
        <f>O110</f>
        <v>#DIV/0!</v>
      </c>
      <c r="P39" s="121" t="e">
        <f t="shared" si="3"/>
        <v>#DIV/0!</v>
      </c>
      <c r="Q39" s="121" t="e">
        <f t="shared" si="3"/>
        <v>#DIV/0!</v>
      </c>
      <c r="R39" s="159">
        <f t="shared" ref="R39" si="4">R110</f>
        <v>0.12777777777777777</v>
      </c>
      <c r="S39" s="34"/>
      <c r="T39" s="34"/>
      <c r="U39" s="34"/>
      <c r="V39" s="44"/>
    </row>
    <row r="40" spans="1:24" ht="12.75" customHeight="1" x14ac:dyDescent="0.25">
      <c r="A40" s="495" t="s">
        <v>51</v>
      </c>
      <c r="B40" s="496"/>
      <c r="C40" s="120">
        <f>C39-1.25*C42</f>
        <v>6.7308428256152908</v>
      </c>
      <c r="D40" s="121">
        <f t="shared" ref="D40:Q40" si="5">D39-1.25*D42</f>
        <v>7.4508296151255688</v>
      </c>
      <c r="E40" s="121">
        <f t="shared" si="5"/>
        <v>12.062685306188083</v>
      </c>
      <c r="F40" s="121">
        <f t="shared" si="5"/>
        <v>26.926666814841155</v>
      </c>
      <c r="G40" s="121">
        <f t="shared" si="5"/>
        <v>33.538594168603353</v>
      </c>
      <c r="H40" s="121">
        <f t="shared" si="5"/>
        <v>40.803572783829715</v>
      </c>
      <c r="I40" s="121">
        <f t="shared" si="5"/>
        <v>50.926045576175284</v>
      </c>
      <c r="J40" s="121">
        <f t="shared" si="5"/>
        <v>56.442741513619588</v>
      </c>
      <c r="K40" s="121">
        <f t="shared" si="5"/>
        <v>74.198815228060369</v>
      </c>
      <c r="L40" s="121">
        <f t="shared" si="5"/>
        <v>86.849459545645516</v>
      </c>
      <c r="M40" s="121">
        <f t="shared" si="5"/>
        <v>100</v>
      </c>
      <c r="N40" s="121" t="e">
        <f t="shared" si="5"/>
        <v>#DIV/0!</v>
      </c>
      <c r="O40" s="121" t="e">
        <f t="shared" si="5"/>
        <v>#DIV/0!</v>
      </c>
      <c r="P40" s="121" t="e">
        <f t="shared" si="5"/>
        <v>#DIV/0!</v>
      </c>
      <c r="Q40" s="121" t="e">
        <f t="shared" si="5"/>
        <v>#DIV/0!</v>
      </c>
      <c r="R40" s="159">
        <f t="shared" ref="R40" si="6">R39-1.25*R42</f>
        <v>9.9288622921158226E-2</v>
      </c>
      <c r="S40" s="159"/>
      <c r="T40" s="108"/>
      <c r="U40" s="108"/>
      <c r="V40" s="125"/>
    </row>
    <row r="41" spans="1:24" ht="12.75" customHeight="1" x14ac:dyDescent="0.25">
      <c r="A41" s="493" t="s">
        <v>52</v>
      </c>
      <c r="B41" s="494"/>
      <c r="C41" s="33">
        <f>C113</f>
        <v>6.9</v>
      </c>
      <c r="D41" s="34">
        <f>D113</f>
        <v>7.4</v>
      </c>
      <c r="E41" s="34">
        <f t="shared" ref="E41:Q41" si="7">E113</f>
        <v>11</v>
      </c>
      <c r="F41" s="34">
        <f t="shared" si="7"/>
        <v>21.3</v>
      </c>
      <c r="G41" s="34">
        <f t="shared" si="7"/>
        <v>27.1</v>
      </c>
      <c r="H41" s="34">
        <f t="shared" si="7"/>
        <v>34.5</v>
      </c>
      <c r="I41" s="34">
        <f t="shared" si="7"/>
        <v>46</v>
      </c>
      <c r="J41" s="34">
        <f t="shared" si="7"/>
        <v>53</v>
      </c>
      <c r="K41" s="34">
        <f t="shared" si="7"/>
        <v>74.099999999999994</v>
      </c>
      <c r="L41" s="34">
        <f t="shared" si="7"/>
        <v>86.5</v>
      </c>
      <c r="M41" s="34">
        <f t="shared" si="7"/>
        <v>100</v>
      </c>
      <c r="N41" s="34">
        <f t="shared" si="7"/>
        <v>0</v>
      </c>
      <c r="O41" s="34">
        <f t="shared" si="7"/>
        <v>0</v>
      </c>
      <c r="P41" s="34">
        <f t="shared" si="7"/>
        <v>0</v>
      </c>
      <c r="Q41" s="34">
        <f t="shared" si="7"/>
        <v>0</v>
      </c>
      <c r="R41" s="159">
        <f t="shared" ref="R41" si="8">R113</f>
        <v>0.09</v>
      </c>
      <c r="S41" s="34"/>
      <c r="T41" s="34"/>
      <c r="U41" s="34"/>
      <c r="V41" s="44"/>
    </row>
    <row r="42" spans="1:24" ht="12.75" customHeight="1" x14ac:dyDescent="0.25">
      <c r="A42" s="493" t="s">
        <v>53</v>
      </c>
      <c r="B42" s="494"/>
      <c r="C42" s="120">
        <f>C111</f>
        <v>2.3931035172855442</v>
      </c>
      <c r="D42" s="121">
        <f t="shared" ref="D42:Q42" si="9">D111</f>
        <v>2.5815585301217667</v>
      </c>
      <c r="E42" s="121">
        <f t="shared" si="9"/>
        <v>3.5142961994939781</v>
      </c>
      <c r="F42" s="121">
        <f t="shared" si="9"/>
        <v>7.4986665481270744</v>
      </c>
      <c r="G42" s="121">
        <f t="shared" si="9"/>
        <v>8.3780135540062055</v>
      </c>
      <c r="H42" s="121">
        <f t="shared" si="9"/>
        <v>8.7260306618251136</v>
      </c>
      <c r="I42" s="121">
        <f t="shared" si="9"/>
        <v>8.9924968723931045</v>
      </c>
      <c r="J42" s="121">
        <f t="shared" si="9"/>
        <v>8.7569179002154272</v>
      </c>
      <c r="K42" s="121">
        <f t="shared" si="9"/>
        <v>6.0898367064405852</v>
      </c>
      <c r="L42" s="121">
        <f t="shared" si="9"/>
        <v>3.5337656968169249</v>
      </c>
      <c r="M42" s="121">
        <f t="shared" si="9"/>
        <v>0</v>
      </c>
      <c r="N42" s="121" t="e">
        <f t="shared" si="9"/>
        <v>#DIV/0!</v>
      </c>
      <c r="O42" s="121" t="e">
        <f t="shared" si="9"/>
        <v>#DIV/0!</v>
      </c>
      <c r="P42" s="121" t="e">
        <f t="shared" si="9"/>
        <v>#DIV/0!</v>
      </c>
      <c r="Q42" s="121" t="e">
        <f t="shared" si="9"/>
        <v>#DIV/0!</v>
      </c>
      <c r="R42" s="159">
        <f t="shared" ref="R42" si="10">R111</f>
        <v>2.2791323885295638E-2</v>
      </c>
      <c r="S42" s="121"/>
      <c r="T42" s="121"/>
      <c r="U42" s="121"/>
      <c r="V42" s="126"/>
    </row>
    <row r="43" spans="1:24" ht="12.75" customHeight="1" x14ac:dyDescent="0.25">
      <c r="A43" s="495" t="s">
        <v>54</v>
      </c>
      <c r="B43" s="496"/>
      <c r="C43" s="33">
        <f>C114</f>
        <v>9</v>
      </c>
      <c r="D43" s="34">
        <f>D114</f>
        <v>9</v>
      </c>
      <c r="E43" s="34">
        <f t="shared" ref="E43:R43" si="11">E114</f>
        <v>9</v>
      </c>
      <c r="F43" s="34">
        <f t="shared" si="11"/>
        <v>9</v>
      </c>
      <c r="G43" s="34">
        <f t="shared" si="11"/>
        <v>9</v>
      </c>
      <c r="H43" s="34">
        <f t="shared" si="11"/>
        <v>9</v>
      </c>
      <c r="I43" s="34">
        <f t="shared" si="11"/>
        <v>9</v>
      </c>
      <c r="J43" s="34">
        <f t="shared" si="11"/>
        <v>9</v>
      </c>
      <c r="K43" s="34">
        <f t="shared" si="11"/>
        <v>9</v>
      </c>
      <c r="L43" s="34">
        <f t="shared" si="11"/>
        <v>9</v>
      </c>
      <c r="M43" s="34">
        <f t="shared" si="11"/>
        <v>9</v>
      </c>
      <c r="N43" s="34">
        <f t="shared" si="11"/>
        <v>0</v>
      </c>
      <c r="O43" s="34">
        <f t="shared" si="11"/>
        <v>0</v>
      </c>
      <c r="P43" s="34">
        <f t="shared" si="11"/>
        <v>0</v>
      </c>
      <c r="Q43" s="34">
        <f t="shared" si="11"/>
        <v>0</v>
      </c>
      <c r="R43" s="34">
        <f t="shared" si="11"/>
        <v>9</v>
      </c>
      <c r="S43" s="34"/>
      <c r="T43" s="34"/>
      <c r="U43" s="34"/>
      <c r="V43" s="44"/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245</v>
      </c>
      <c r="I67" s="491"/>
      <c r="J67" s="491"/>
      <c r="K67" s="491"/>
      <c r="L67" s="491"/>
      <c r="M67" s="491"/>
      <c r="N67" s="491"/>
      <c r="O67" s="491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f>N5</f>
        <v>45743</v>
      </c>
      <c r="B68" s="502"/>
      <c r="C68" s="502"/>
      <c r="D68" s="502"/>
      <c r="E68" s="502"/>
      <c r="F68" s="502"/>
      <c r="G68" s="502"/>
      <c r="H68" s="503" t="s">
        <v>246</v>
      </c>
      <c r="I68" s="503"/>
      <c r="J68" s="503"/>
      <c r="K68" s="503"/>
      <c r="L68" s="503"/>
      <c r="M68" s="503"/>
      <c r="N68" s="503"/>
      <c r="O68" s="503"/>
      <c r="P68" s="502">
        <f>EDATE(MAX(A85:B109),6)</f>
        <v>45919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03"/>
      <c r="I69" s="503"/>
      <c r="J69" s="503"/>
      <c r="K69" s="503"/>
      <c r="L69" s="503"/>
      <c r="M69" s="503"/>
      <c r="N69" s="503"/>
      <c r="O69" s="503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03"/>
      <c r="I70" s="503"/>
      <c r="J70" s="503"/>
      <c r="K70" s="503"/>
      <c r="L70" s="503"/>
      <c r="M70" s="503"/>
      <c r="N70" s="503"/>
      <c r="O70" s="503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03"/>
      <c r="I71" s="503"/>
      <c r="J71" s="503"/>
      <c r="K71" s="503"/>
      <c r="L71" s="503"/>
      <c r="M71" s="503"/>
      <c r="N71" s="503"/>
      <c r="O71" s="503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243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6.3E-2</v>
      </c>
      <c r="D83" s="139">
        <v>0.08</v>
      </c>
      <c r="E83" s="139">
        <v>0.2</v>
      </c>
      <c r="F83" s="139">
        <v>0.5</v>
      </c>
      <c r="G83" s="139">
        <v>1</v>
      </c>
      <c r="H83" s="139">
        <v>2</v>
      </c>
      <c r="I83" s="139">
        <v>4</v>
      </c>
      <c r="J83" s="139">
        <v>5</v>
      </c>
      <c r="K83" s="139">
        <v>8</v>
      </c>
      <c r="L83" s="139">
        <v>10</v>
      </c>
      <c r="M83" s="139">
        <v>16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45525</v>
      </c>
      <c r="B85" s="526"/>
      <c r="C85" s="418">
        <v>8.1</v>
      </c>
      <c r="D85" s="418">
        <v>9.1</v>
      </c>
      <c r="E85" s="418">
        <v>15.1</v>
      </c>
      <c r="F85" s="418">
        <v>37.1</v>
      </c>
      <c r="G85" s="418">
        <v>44.8</v>
      </c>
      <c r="H85" s="418">
        <v>51.3</v>
      </c>
      <c r="I85" s="418">
        <v>61.1</v>
      </c>
      <c r="J85" s="418">
        <v>65.7</v>
      </c>
      <c r="K85" s="418">
        <v>80.599999999999994</v>
      </c>
      <c r="L85" s="418">
        <v>89.3</v>
      </c>
      <c r="M85" s="418">
        <v>100</v>
      </c>
      <c r="N85" s="407"/>
      <c r="O85" s="407"/>
      <c r="P85" s="407"/>
      <c r="Q85" s="350"/>
      <c r="R85" s="141">
        <v>0.09</v>
      </c>
      <c r="S85" s="141"/>
      <c r="T85" s="141"/>
      <c r="U85" s="141"/>
      <c r="V85" s="142">
        <v>4.0999999999999996</v>
      </c>
    </row>
    <row r="86" spans="1:22" x14ac:dyDescent="0.25">
      <c r="A86" s="518">
        <v>45531</v>
      </c>
      <c r="B86" s="526"/>
      <c r="C86" s="407">
        <v>9.1</v>
      </c>
      <c r="D86" s="407">
        <v>10</v>
      </c>
      <c r="E86" s="407">
        <v>16.7</v>
      </c>
      <c r="F86" s="407">
        <v>43.3</v>
      </c>
      <c r="G86" s="407">
        <v>52.5</v>
      </c>
      <c r="H86" s="407">
        <v>59.7</v>
      </c>
      <c r="I86" s="407">
        <v>68.7</v>
      </c>
      <c r="J86" s="407">
        <v>73</v>
      </c>
      <c r="K86" s="407">
        <v>84.7</v>
      </c>
      <c r="L86" s="407">
        <v>92.5</v>
      </c>
      <c r="M86" s="407">
        <v>100</v>
      </c>
      <c r="N86" s="407"/>
      <c r="O86" s="407"/>
      <c r="P86" s="407"/>
      <c r="Q86" s="350"/>
      <c r="R86" s="141">
        <v>0.15</v>
      </c>
      <c r="S86" s="141"/>
      <c r="T86" s="141"/>
      <c r="U86" s="141"/>
      <c r="V86" s="142">
        <v>4.5</v>
      </c>
    </row>
    <row r="87" spans="1:22" x14ac:dyDescent="0.25">
      <c r="A87" s="518">
        <v>45531</v>
      </c>
      <c r="B87" s="526"/>
      <c r="C87" s="407">
        <v>8.6999999999999993</v>
      </c>
      <c r="D87" s="407">
        <v>9.6</v>
      </c>
      <c r="E87" s="407">
        <v>15.3</v>
      </c>
      <c r="F87" s="407">
        <v>37.1</v>
      </c>
      <c r="G87" s="407">
        <v>44.4</v>
      </c>
      <c r="H87" s="407">
        <v>51.2</v>
      </c>
      <c r="I87" s="407">
        <v>60.8</v>
      </c>
      <c r="J87" s="407">
        <v>65.599999999999994</v>
      </c>
      <c r="K87" s="407">
        <v>79.8</v>
      </c>
      <c r="L87" s="407">
        <v>89.6</v>
      </c>
      <c r="M87" s="407">
        <v>100</v>
      </c>
      <c r="N87" s="407"/>
      <c r="O87" s="407"/>
      <c r="P87" s="407"/>
      <c r="Q87" s="350"/>
      <c r="R87" s="141">
        <v>0.13</v>
      </c>
      <c r="S87" s="141"/>
      <c r="T87" s="141"/>
      <c r="U87" s="141"/>
      <c r="V87" s="142">
        <v>4.5</v>
      </c>
    </row>
    <row r="88" spans="1:22" x14ac:dyDescent="0.25">
      <c r="A88" s="518">
        <v>45531</v>
      </c>
      <c r="B88" s="526"/>
      <c r="C88" s="407">
        <v>8.6</v>
      </c>
      <c r="D88" s="407">
        <v>9.5</v>
      </c>
      <c r="E88" s="407">
        <v>15.2</v>
      </c>
      <c r="F88" s="407">
        <v>34.6</v>
      </c>
      <c r="G88" s="407">
        <v>41.3</v>
      </c>
      <c r="H88" s="407">
        <v>47.3</v>
      </c>
      <c r="I88" s="407">
        <v>56.1</v>
      </c>
      <c r="J88" s="407">
        <v>60.8</v>
      </c>
      <c r="K88" s="407">
        <v>75.3</v>
      </c>
      <c r="L88" s="407">
        <v>87.3</v>
      </c>
      <c r="M88" s="407">
        <v>100</v>
      </c>
      <c r="N88" s="407"/>
      <c r="O88" s="407"/>
      <c r="P88" s="407"/>
      <c r="Q88" s="350"/>
      <c r="R88" s="141">
        <v>0.12</v>
      </c>
      <c r="S88" s="141"/>
      <c r="T88" s="141"/>
      <c r="U88" s="141"/>
      <c r="V88" s="142">
        <v>4.4000000000000004</v>
      </c>
    </row>
    <row r="89" spans="1:22" x14ac:dyDescent="0.25">
      <c r="A89" s="518">
        <v>45531</v>
      </c>
      <c r="B89" s="526"/>
      <c r="C89" s="407">
        <v>8.6999999999999993</v>
      </c>
      <c r="D89" s="407">
        <v>9.5</v>
      </c>
      <c r="E89" s="407">
        <v>14.9</v>
      </c>
      <c r="F89" s="407">
        <v>33.700000000000003</v>
      </c>
      <c r="G89" s="407">
        <v>40.299999999999997</v>
      </c>
      <c r="H89" s="407">
        <v>46.5</v>
      </c>
      <c r="I89" s="407">
        <v>54.7</v>
      </c>
      <c r="J89" s="407">
        <v>59.2</v>
      </c>
      <c r="K89" s="407">
        <v>74.099999999999994</v>
      </c>
      <c r="L89" s="407">
        <v>86.5</v>
      </c>
      <c r="M89" s="407">
        <v>100</v>
      </c>
      <c r="N89" s="407"/>
      <c r="O89" s="407"/>
      <c r="P89" s="407"/>
      <c r="Q89" s="407"/>
      <c r="R89" s="141">
        <v>0.12</v>
      </c>
      <c r="S89" s="141"/>
      <c r="T89" s="141"/>
      <c r="U89" s="141"/>
      <c r="V89" s="142">
        <v>4.0999999999999996</v>
      </c>
    </row>
    <row r="90" spans="1:22" x14ac:dyDescent="0.25">
      <c r="A90" s="518">
        <v>45726</v>
      </c>
      <c r="B90" s="526"/>
      <c r="C90" s="408">
        <v>6.9</v>
      </c>
      <c r="D90" s="408">
        <v>7.4</v>
      </c>
      <c r="E90" s="408">
        <v>11</v>
      </c>
      <c r="F90" s="408">
        <v>21.3</v>
      </c>
      <c r="G90" s="408">
        <v>27.1</v>
      </c>
      <c r="H90" s="408">
        <v>34.5</v>
      </c>
      <c r="I90" s="408">
        <v>46</v>
      </c>
      <c r="J90" s="408">
        <v>53</v>
      </c>
      <c r="K90" s="408">
        <v>75.7</v>
      </c>
      <c r="L90" s="408">
        <v>90</v>
      </c>
      <c r="M90" s="408">
        <v>100</v>
      </c>
      <c r="N90" s="407"/>
      <c r="O90" s="407"/>
      <c r="P90" s="407"/>
      <c r="Q90" s="407"/>
      <c r="R90" s="141">
        <v>0.1</v>
      </c>
      <c r="S90" s="141"/>
      <c r="T90" s="141"/>
      <c r="U90" s="141"/>
      <c r="V90" s="142">
        <v>6.3</v>
      </c>
    </row>
    <row r="91" spans="1:22" x14ac:dyDescent="0.25">
      <c r="A91" s="518">
        <v>45726</v>
      </c>
      <c r="B91" s="526"/>
      <c r="C91" s="408">
        <v>11.2</v>
      </c>
      <c r="D91" s="408">
        <v>11.9</v>
      </c>
      <c r="E91" s="408">
        <v>16.7</v>
      </c>
      <c r="F91" s="408">
        <v>31</v>
      </c>
      <c r="G91" s="408">
        <v>40</v>
      </c>
      <c r="H91" s="408">
        <v>51.7</v>
      </c>
      <c r="I91" s="408">
        <v>66.599999999999994</v>
      </c>
      <c r="J91" s="408">
        <v>73.3</v>
      </c>
      <c r="K91" s="408">
        <v>88.1</v>
      </c>
      <c r="L91" s="408">
        <v>95.8</v>
      </c>
      <c r="M91" s="408">
        <v>100</v>
      </c>
      <c r="N91" s="408"/>
      <c r="O91" s="408"/>
      <c r="P91" s="408"/>
      <c r="Q91" s="408"/>
      <c r="R91" s="141">
        <v>0.14000000000000001</v>
      </c>
      <c r="S91" s="141"/>
      <c r="T91" s="141"/>
      <c r="U91" s="141"/>
      <c r="V91" s="142">
        <v>8.1999999999999993</v>
      </c>
    </row>
    <row r="92" spans="1:22" x14ac:dyDescent="0.25">
      <c r="A92" s="531">
        <v>45735</v>
      </c>
      <c r="B92" s="532"/>
      <c r="C92" s="407">
        <v>11.3</v>
      </c>
      <c r="D92" s="407">
        <v>13.1</v>
      </c>
      <c r="E92" s="407">
        <v>19.5</v>
      </c>
      <c r="F92" s="407">
        <v>42.2</v>
      </c>
      <c r="G92" s="407">
        <v>50.7</v>
      </c>
      <c r="H92" s="407">
        <v>59.8</v>
      </c>
      <c r="I92" s="407">
        <v>71.400000000000006</v>
      </c>
      <c r="J92" s="407">
        <v>77.5</v>
      </c>
      <c r="K92" s="407">
        <v>88.4</v>
      </c>
      <c r="L92" s="407">
        <v>94.9</v>
      </c>
      <c r="M92" s="407">
        <v>100</v>
      </c>
      <c r="N92" s="408"/>
      <c r="O92" s="408"/>
      <c r="P92" s="408"/>
      <c r="Q92" s="408"/>
      <c r="R92" s="141">
        <v>0.16</v>
      </c>
      <c r="S92" s="141"/>
      <c r="T92" s="141"/>
      <c r="U92" s="141"/>
      <c r="V92" s="142">
        <v>9.3000000000000007</v>
      </c>
    </row>
    <row r="93" spans="1:22" x14ac:dyDescent="0.25">
      <c r="A93" s="531">
        <v>45735</v>
      </c>
      <c r="B93" s="532"/>
      <c r="C93" s="407">
        <v>14.9</v>
      </c>
      <c r="D93" s="407">
        <v>16</v>
      </c>
      <c r="E93" s="407">
        <v>23.7</v>
      </c>
      <c r="F93" s="407">
        <v>46.4</v>
      </c>
      <c r="G93" s="407">
        <v>55</v>
      </c>
      <c r="H93" s="407">
        <v>63.4</v>
      </c>
      <c r="I93" s="407">
        <v>74.099999999999994</v>
      </c>
      <c r="J93" s="407">
        <v>78.400000000000006</v>
      </c>
      <c r="K93" s="407">
        <v>89.6</v>
      </c>
      <c r="L93" s="407">
        <v>95.5</v>
      </c>
      <c r="M93" s="407">
        <v>100</v>
      </c>
      <c r="N93" s="408"/>
      <c r="O93" s="408"/>
      <c r="P93" s="408"/>
      <c r="Q93" s="408"/>
      <c r="R93" s="141">
        <v>0.14000000000000001</v>
      </c>
      <c r="S93" s="141"/>
      <c r="T93" s="141"/>
      <c r="U93" s="141"/>
      <c r="V93" s="142">
        <v>8.9</v>
      </c>
    </row>
    <row r="94" spans="1:22" x14ac:dyDescent="0.25">
      <c r="A94" s="531"/>
      <c r="B94" s="532"/>
      <c r="C94" s="407"/>
      <c r="D94" s="407"/>
      <c r="E94" s="407"/>
      <c r="F94" s="407"/>
      <c r="G94" s="407"/>
      <c r="H94" s="407"/>
      <c r="I94" s="407"/>
      <c r="J94" s="407"/>
      <c r="K94" s="407"/>
      <c r="L94" s="407"/>
      <c r="M94" s="407"/>
      <c r="N94" s="408"/>
      <c r="O94" s="408"/>
      <c r="P94" s="408"/>
      <c r="Q94" s="408"/>
      <c r="R94" s="141"/>
      <c r="S94" s="141"/>
      <c r="T94" s="141"/>
      <c r="U94" s="141"/>
      <c r="V94" s="142"/>
    </row>
    <row r="95" spans="1:22" x14ac:dyDescent="0.25">
      <c r="A95" s="531"/>
      <c r="B95" s="532"/>
      <c r="C95" s="407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8"/>
      <c r="O95" s="408"/>
      <c r="P95" s="408"/>
      <c r="Q95" s="408"/>
      <c r="R95" s="141"/>
      <c r="S95" s="141"/>
      <c r="T95" s="141"/>
      <c r="U95" s="141"/>
      <c r="V95" s="142"/>
    </row>
    <row r="96" spans="1:22" x14ac:dyDescent="0.25">
      <c r="A96" s="531"/>
      <c r="B96" s="532"/>
      <c r="C96" s="418"/>
      <c r="D96" s="418"/>
      <c r="E96" s="418"/>
      <c r="F96" s="418"/>
      <c r="G96" s="418"/>
      <c r="H96" s="418"/>
      <c r="I96" s="418"/>
      <c r="J96" s="418"/>
      <c r="K96" s="418"/>
      <c r="L96" s="418"/>
      <c r="M96" s="418"/>
      <c r="N96" s="418"/>
      <c r="O96" s="418"/>
      <c r="P96" s="418"/>
      <c r="Q96" s="418"/>
      <c r="R96" s="141"/>
      <c r="S96" s="141"/>
      <c r="T96" s="141"/>
      <c r="U96" s="141"/>
      <c r="V96" s="142"/>
    </row>
    <row r="97" spans="1:23" x14ac:dyDescent="0.25">
      <c r="A97" s="531"/>
      <c r="B97" s="532"/>
      <c r="C97" s="418"/>
      <c r="D97" s="418"/>
      <c r="E97" s="418"/>
      <c r="F97" s="418"/>
      <c r="G97" s="418"/>
      <c r="H97" s="418"/>
      <c r="I97" s="418"/>
      <c r="J97" s="418"/>
      <c r="K97" s="418"/>
      <c r="L97" s="418"/>
      <c r="M97" s="418"/>
      <c r="N97" s="418"/>
      <c r="O97" s="418"/>
      <c r="P97" s="418"/>
      <c r="Q97" s="418"/>
      <c r="R97" s="141"/>
      <c r="S97" s="141"/>
      <c r="T97" s="141"/>
      <c r="U97" s="141"/>
      <c r="V97" s="142"/>
      <c r="W97" s="1"/>
    </row>
    <row r="98" spans="1:23" x14ac:dyDescent="0.25">
      <c r="A98" s="518"/>
      <c r="B98" s="526"/>
      <c r="C98" s="408"/>
      <c r="D98" s="408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7"/>
      <c r="R98" s="141"/>
      <c r="S98" s="141"/>
      <c r="T98" s="141"/>
      <c r="U98" s="141"/>
      <c r="V98" s="142"/>
      <c r="W98" s="1"/>
    </row>
    <row r="99" spans="1:23" x14ac:dyDescent="0.25">
      <c r="A99" s="531"/>
      <c r="B99" s="532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7"/>
      <c r="R99" s="141"/>
      <c r="S99" s="141"/>
      <c r="T99" s="141"/>
      <c r="U99" s="141"/>
      <c r="V99" s="142"/>
      <c r="W99" s="1"/>
    </row>
    <row r="100" spans="1:23" x14ac:dyDescent="0.25">
      <c r="A100" s="531"/>
      <c r="B100" s="532"/>
      <c r="C100" s="413"/>
      <c r="D100" s="413"/>
      <c r="E100" s="413"/>
      <c r="F100" s="413"/>
      <c r="G100" s="413"/>
      <c r="H100" s="413"/>
      <c r="I100" s="413"/>
      <c r="J100" s="413"/>
      <c r="K100" s="413"/>
      <c r="L100" s="413"/>
      <c r="M100" s="413"/>
      <c r="N100" s="413"/>
      <c r="O100" s="413"/>
      <c r="P100" s="413"/>
      <c r="Q100" s="413"/>
      <c r="R100" s="141"/>
      <c r="S100" s="141"/>
      <c r="T100" s="141"/>
      <c r="U100" s="141"/>
      <c r="V100" s="142"/>
      <c r="W100" s="1"/>
    </row>
    <row r="101" spans="1:23" x14ac:dyDescent="0.25">
      <c r="A101" s="531"/>
      <c r="B101" s="532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141"/>
      <c r="S101" s="141"/>
      <c r="T101" s="141"/>
      <c r="U101" s="141"/>
      <c r="V101" s="142"/>
      <c r="W101" s="1"/>
    </row>
    <row r="102" spans="1:23" x14ac:dyDescent="0.25">
      <c r="A102" s="531"/>
      <c r="B102" s="53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141"/>
      <c r="S102" s="141"/>
      <c r="T102" s="141"/>
      <c r="U102" s="141"/>
      <c r="V102" s="142"/>
      <c r="W102" s="1"/>
    </row>
    <row r="103" spans="1:23" x14ac:dyDescent="0.25">
      <c r="A103" s="531"/>
      <c r="B103" s="532"/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141"/>
      <c r="S103" s="141"/>
      <c r="T103" s="141"/>
      <c r="U103" s="141"/>
      <c r="V103" s="142"/>
      <c r="W103" s="1"/>
    </row>
    <row r="104" spans="1:23" x14ac:dyDescent="0.25">
      <c r="A104" s="531"/>
      <c r="B104" s="532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141"/>
      <c r="S104" s="141"/>
      <c r="T104" s="141"/>
      <c r="U104" s="141"/>
      <c r="V104" s="142"/>
      <c r="W104" s="1"/>
    </row>
    <row r="105" spans="1:23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3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3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12">AVERAGE(C85:C107)</f>
        <v>9.7222222222222214</v>
      </c>
      <c r="D110" s="141">
        <f t="shared" si="12"/>
        <v>10.677777777777777</v>
      </c>
      <c r="E110" s="141">
        <f t="shared" si="12"/>
        <v>16.455555555555556</v>
      </c>
      <c r="F110" s="141">
        <f t="shared" si="12"/>
        <v>36.299999999999997</v>
      </c>
      <c r="G110" s="141">
        <f t="shared" si="12"/>
        <v>44.011111111111106</v>
      </c>
      <c r="H110" s="141">
        <f t="shared" si="12"/>
        <v>51.711111111111109</v>
      </c>
      <c r="I110" s="141">
        <f t="shared" si="12"/>
        <v>62.166666666666664</v>
      </c>
      <c r="J110" s="141">
        <f t="shared" si="12"/>
        <v>67.388888888888872</v>
      </c>
      <c r="K110" s="141">
        <f t="shared" si="12"/>
        <v>81.811111111111103</v>
      </c>
      <c r="L110" s="141">
        <f t="shared" si="12"/>
        <v>91.266666666666666</v>
      </c>
      <c r="M110" s="141">
        <f t="shared" si="12"/>
        <v>100</v>
      </c>
      <c r="N110" s="141" t="e">
        <f t="shared" si="12"/>
        <v>#DIV/0!</v>
      </c>
      <c r="O110" s="141" t="e">
        <f t="shared" si="12"/>
        <v>#DIV/0!</v>
      </c>
      <c r="P110" s="141" t="e">
        <f t="shared" si="12"/>
        <v>#DIV/0!</v>
      </c>
      <c r="Q110" s="141" t="e">
        <f t="shared" si="12"/>
        <v>#DIV/0!</v>
      </c>
      <c r="R110" s="141">
        <f t="shared" si="12"/>
        <v>0.12777777777777777</v>
      </c>
      <c r="S110" s="141" t="e">
        <f t="shared" si="12"/>
        <v>#DIV/0!</v>
      </c>
      <c r="T110" s="141" t="e">
        <f t="shared" si="12"/>
        <v>#DIV/0!</v>
      </c>
      <c r="U110" s="141" t="e">
        <f t="shared" si="12"/>
        <v>#DIV/0!</v>
      </c>
      <c r="V110" s="142">
        <f t="shared" si="12"/>
        <v>6.0333333333333341</v>
      </c>
    </row>
    <row r="111" spans="1:23" x14ac:dyDescent="0.25">
      <c r="A111" s="533" t="s">
        <v>53</v>
      </c>
      <c r="B111" s="532"/>
      <c r="C111" s="143">
        <f t="shared" ref="C111:V111" si="13">STDEV(C85:C107)</f>
        <v>2.3931035172855442</v>
      </c>
      <c r="D111" s="143">
        <f t="shared" si="13"/>
        <v>2.5815585301217667</v>
      </c>
      <c r="E111" s="143">
        <f t="shared" si="13"/>
        <v>3.5142961994939781</v>
      </c>
      <c r="F111" s="143">
        <f t="shared" si="13"/>
        <v>7.4986665481270744</v>
      </c>
      <c r="G111" s="143">
        <f t="shared" si="13"/>
        <v>8.3780135540062055</v>
      </c>
      <c r="H111" s="143">
        <f t="shared" si="13"/>
        <v>8.7260306618251136</v>
      </c>
      <c r="I111" s="143">
        <f t="shared" si="13"/>
        <v>8.9924968723931045</v>
      </c>
      <c r="J111" s="143">
        <f t="shared" si="13"/>
        <v>8.7569179002154272</v>
      </c>
      <c r="K111" s="143">
        <f t="shared" si="13"/>
        <v>6.0898367064405852</v>
      </c>
      <c r="L111" s="143">
        <f t="shared" si="13"/>
        <v>3.5337656968169249</v>
      </c>
      <c r="M111" s="143">
        <f t="shared" si="13"/>
        <v>0</v>
      </c>
      <c r="N111" s="143" t="e">
        <f t="shared" si="13"/>
        <v>#DIV/0!</v>
      </c>
      <c r="O111" s="143" t="e">
        <f t="shared" si="13"/>
        <v>#DIV/0!</v>
      </c>
      <c r="P111" s="143" t="e">
        <f t="shared" si="13"/>
        <v>#DIV/0!</v>
      </c>
      <c r="Q111" s="143" t="e">
        <f t="shared" si="13"/>
        <v>#DIV/0!</v>
      </c>
      <c r="R111" s="143">
        <f t="shared" si="13"/>
        <v>2.2791323885295638E-2</v>
      </c>
      <c r="S111" s="185" t="e">
        <f>STDEV(S85:S104)</f>
        <v>#DIV/0!</v>
      </c>
      <c r="T111" s="143" t="e">
        <f t="shared" si="13"/>
        <v>#DIV/0!</v>
      </c>
      <c r="U111" s="143" t="e">
        <f t="shared" si="13"/>
        <v>#DIV/0!</v>
      </c>
      <c r="V111" s="144">
        <f t="shared" si="13"/>
        <v>2.1937410968480306</v>
      </c>
    </row>
    <row r="112" spans="1:23" x14ac:dyDescent="0.25">
      <c r="A112" s="533" t="s">
        <v>64</v>
      </c>
      <c r="B112" s="532"/>
      <c r="C112" s="141">
        <f t="shared" ref="C112:V112" si="14">MAX(C85:C107)</f>
        <v>14.9</v>
      </c>
      <c r="D112" s="141">
        <f t="shared" si="14"/>
        <v>16</v>
      </c>
      <c r="E112" s="141">
        <f t="shared" si="14"/>
        <v>23.7</v>
      </c>
      <c r="F112" s="141">
        <f t="shared" si="14"/>
        <v>46.4</v>
      </c>
      <c r="G112" s="141">
        <f t="shared" si="14"/>
        <v>55</v>
      </c>
      <c r="H112" s="141">
        <f t="shared" si="14"/>
        <v>63.4</v>
      </c>
      <c r="I112" s="141">
        <f t="shared" si="14"/>
        <v>74.099999999999994</v>
      </c>
      <c r="J112" s="141">
        <f t="shared" si="14"/>
        <v>78.400000000000006</v>
      </c>
      <c r="K112" s="141">
        <f t="shared" si="14"/>
        <v>89.6</v>
      </c>
      <c r="L112" s="141">
        <f t="shared" si="14"/>
        <v>95.8</v>
      </c>
      <c r="M112" s="141">
        <f t="shared" si="14"/>
        <v>100</v>
      </c>
      <c r="N112" s="141">
        <f t="shared" si="14"/>
        <v>0</v>
      </c>
      <c r="O112" s="141">
        <f t="shared" si="14"/>
        <v>0</v>
      </c>
      <c r="P112" s="141">
        <f t="shared" si="14"/>
        <v>0</v>
      </c>
      <c r="Q112" s="141">
        <f t="shared" si="14"/>
        <v>0</v>
      </c>
      <c r="R112" s="141">
        <f t="shared" si="14"/>
        <v>0.16</v>
      </c>
      <c r="S112" s="141">
        <f t="shared" si="14"/>
        <v>0</v>
      </c>
      <c r="T112" s="141">
        <f t="shared" si="14"/>
        <v>0</v>
      </c>
      <c r="U112" s="141">
        <f t="shared" si="14"/>
        <v>0</v>
      </c>
      <c r="V112" s="142">
        <f t="shared" si="14"/>
        <v>9.3000000000000007</v>
      </c>
    </row>
    <row r="113" spans="1:22" x14ac:dyDescent="0.25">
      <c r="A113" s="533" t="s">
        <v>52</v>
      </c>
      <c r="B113" s="532"/>
      <c r="C113" s="141">
        <f t="shared" ref="C113:V113" si="15">MIN(C85:C107)</f>
        <v>6.9</v>
      </c>
      <c r="D113" s="141">
        <f t="shared" si="15"/>
        <v>7.4</v>
      </c>
      <c r="E113" s="141">
        <f t="shared" si="15"/>
        <v>11</v>
      </c>
      <c r="F113" s="141">
        <f t="shared" si="15"/>
        <v>21.3</v>
      </c>
      <c r="G113" s="141">
        <f t="shared" si="15"/>
        <v>27.1</v>
      </c>
      <c r="H113" s="141">
        <f t="shared" si="15"/>
        <v>34.5</v>
      </c>
      <c r="I113" s="141">
        <f t="shared" si="15"/>
        <v>46</v>
      </c>
      <c r="J113" s="141">
        <f t="shared" si="15"/>
        <v>53</v>
      </c>
      <c r="K113" s="141">
        <f t="shared" si="15"/>
        <v>74.099999999999994</v>
      </c>
      <c r="L113" s="141">
        <f t="shared" si="15"/>
        <v>86.5</v>
      </c>
      <c r="M113" s="141">
        <f t="shared" si="15"/>
        <v>100</v>
      </c>
      <c r="N113" s="141">
        <f t="shared" si="15"/>
        <v>0</v>
      </c>
      <c r="O113" s="141">
        <f t="shared" si="15"/>
        <v>0</v>
      </c>
      <c r="P113" s="141">
        <f t="shared" si="15"/>
        <v>0</v>
      </c>
      <c r="Q113" s="141">
        <f t="shared" si="15"/>
        <v>0</v>
      </c>
      <c r="R113" s="141">
        <f t="shared" si="15"/>
        <v>0.09</v>
      </c>
      <c r="S113" s="141">
        <f t="shared" si="15"/>
        <v>0</v>
      </c>
      <c r="T113" s="141">
        <f t="shared" si="15"/>
        <v>0</v>
      </c>
      <c r="U113" s="141">
        <f t="shared" si="15"/>
        <v>0</v>
      </c>
      <c r="V113" s="142">
        <f t="shared" si="15"/>
        <v>4.0999999999999996</v>
      </c>
    </row>
    <row r="114" spans="1:22" x14ac:dyDescent="0.25">
      <c r="A114" s="534" t="s">
        <v>54</v>
      </c>
      <c r="B114" s="535"/>
      <c r="C114" s="141">
        <f t="shared" ref="C114:V114" si="16">COUNT(C85:C107)</f>
        <v>9</v>
      </c>
      <c r="D114" s="141">
        <f t="shared" si="16"/>
        <v>9</v>
      </c>
      <c r="E114" s="141">
        <f t="shared" si="16"/>
        <v>9</v>
      </c>
      <c r="F114" s="141">
        <f t="shared" si="16"/>
        <v>9</v>
      </c>
      <c r="G114" s="141">
        <f t="shared" si="16"/>
        <v>9</v>
      </c>
      <c r="H114" s="141">
        <f t="shared" si="16"/>
        <v>9</v>
      </c>
      <c r="I114" s="141">
        <f t="shared" si="16"/>
        <v>9</v>
      </c>
      <c r="J114" s="141">
        <f t="shared" si="16"/>
        <v>9</v>
      </c>
      <c r="K114" s="141">
        <f t="shared" si="16"/>
        <v>9</v>
      </c>
      <c r="L114" s="141">
        <f t="shared" si="16"/>
        <v>9</v>
      </c>
      <c r="M114" s="141">
        <f t="shared" si="16"/>
        <v>9</v>
      </c>
      <c r="N114" s="141">
        <f t="shared" si="16"/>
        <v>0</v>
      </c>
      <c r="O114" s="141">
        <f t="shared" si="16"/>
        <v>0</v>
      </c>
      <c r="P114" s="141">
        <f t="shared" si="16"/>
        <v>0</v>
      </c>
      <c r="Q114" s="141">
        <f t="shared" si="16"/>
        <v>0</v>
      </c>
      <c r="R114" s="141">
        <f t="shared" si="16"/>
        <v>9</v>
      </c>
      <c r="S114" s="141">
        <f t="shared" si="16"/>
        <v>0</v>
      </c>
      <c r="T114" s="141">
        <f t="shared" si="16"/>
        <v>0</v>
      </c>
      <c r="U114" s="141">
        <f t="shared" si="16"/>
        <v>0</v>
      </c>
      <c r="V114" s="142">
        <f t="shared" si="16"/>
        <v>9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R82:R83"/>
    <mergeCell ref="S82:S83"/>
    <mergeCell ref="T82:T83"/>
    <mergeCell ref="V82:V83"/>
    <mergeCell ref="A83:B83"/>
    <mergeCell ref="U82:U83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P68:V71"/>
    <mergeCell ref="A73:V76"/>
    <mergeCell ref="A78:V80"/>
    <mergeCell ref="P67:V67"/>
    <mergeCell ref="H67:O67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U23:U24"/>
    <mergeCell ref="V23:V24"/>
    <mergeCell ref="M13:Q13"/>
    <mergeCell ref="R13:S13"/>
    <mergeCell ref="U13:V13"/>
    <mergeCell ref="A18:V18"/>
    <mergeCell ref="A19:D19"/>
    <mergeCell ref="F19:Q19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6B58-405A-48CA-BFCC-B1684882A339}">
  <sheetPr>
    <pageSetUpPr fitToPage="1"/>
  </sheetPr>
  <dimension ref="A1:AG1689"/>
  <sheetViews>
    <sheetView zoomScale="115" zoomScaleNormal="115" workbookViewId="0">
      <selection activeCell="AA16" sqref="AA16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65</v>
      </c>
      <c r="H5" s="447"/>
      <c r="I5" s="448" t="s">
        <v>249</v>
      </c>
      <c r="J5" s="446"/>
      <c r="K5" s="446"/>
      <c r="L5" s="446"/>
      <c r="M5" s="447"/>
      <c r="N5" s="449">
        <v>45743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241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240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/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239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45890</v>
      </c>
      <c r="S13" s="457"/>
      <c r="T13" s="362" t="s">
        <v>234</v>
      </c>
      <c r="U13" s="458">
        <v>45735</v>
      </c>
      <c r="V13" s="459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10</v>
      </c>
      <c r="C20" s="82">
        <v>25</v>
      </c>
      <c r="D20" s="21"/>
      <c r="E20" s="21"/>
      <c r="F20" s="466" t="s">
        <v>244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0.5</v>
      </c>
      <c r="F24" s="69">
        <v>5</v>
      </c>
      <c r="G24" s="28">
        <v>8</v>
      </c>
      <c r="H24" s="28">
        <v>10</v>
      </c>
      <c r="I24" s="28">
        <v>12.5</v>
      </c>
      <c r="J24" s="28">
        <v>14</v>
      </c>
      <c r="K24" s="28">
        <v>16</v>
      </c>
      <c r="L24" s="28">
        <v>20</v>
      </c>
      <c r="M24" s="28">
        <v>25</v>
      </c>
      <c r="N24" s="28">
        <v>31.5</v>
      </c>
      <c r="O24" s="71">
        <v>40</v>
      </c>
      <c r="P24" s="72"/>
      <c r="Q24" s="29"/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156"/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/>
      <c r="S28" s="35"/>
      <c r="T28" s="36"/>
      <c r="U28" s="37"/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45890</v>
      </c>
      <c r="K34" s="482"/>
      <c r="L34" s="365" t="s">
        <v>234</v>
      </c>
      <c r="M34" s="481">
        <f>U13</f>
        <v>45735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/>
      <c r="S35" s="487"/>
      <c r="T35" s="485"/>
      <c r="U35" s="485"/>
      <c r="V35" s="489"/>
    </row>
    <row r="36" spans="1:24" ht="12.75" customHeight="1" thickBot="1" x14ac:dyDescent="0.3">
      <c r="A36" s="493" t="s">
        <v>15</v>
      </c>
      <c r="B36" s="494"/>
      <c r="C36" s="27">
        <v>6.3E-2</v>
      </c>
      <c r="D36" s="69">
        <v>0.08</v>
      </c>
      <c r="E36" s="69">
        <v>0.5</v>
      </c>
      <c r="F36" s="69">
        <v>5</v>
      </c>
      <c r="G36" s="28">
        <v>8</v>
      </c>
      <c r="H36" s="28">
        <v>10</v>
      </c>
      <c r="I36" s="28">
        <v>12.5</v>
      </c>
      <c r="J36" s="28">
        <v>14</v>
      </c>
      <c r="K36" s="28">
        <v>16</v>
      </c>
      <c r="L36" s="28">
        <v>20</v>
      </c>
      <c r="M36" s="28">
        <v>25</v>
      </c>
      <c r="N36" s="28">
        <v>31.5</v>
      </c>
      <c r="O36" s="28">
        <v>40</v>
      </c>
      <c r="P36" s="71"/>
      <c r="Q36" s="72"/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3.5</v>
      </c>
      <c r="D37" s="123">
        <f t="shared" ref="D37:Q37" si="0">D112</f>
        <v>3.9</v>
      </c>
      <c r="E37" s="123">
        <f t="shared" si="0"/>
        <v>8.6999999999999993</v>
      </c>
      <c r="F37" s="123">
        <f t="shared" si="0"/>
        <v>9.9</v>
      </c>
      <c r="G37" s="123">
        <f t="shared" si="0"/>
        <v>10.4</v>
      </c>
      <c r="H37" s="123">
        <f t="shared" si="0"/>
        <v>11.7</v>
      </c>
      <c r="I37" s="123">
        <f t="shared" si="0"/>
        <v>19.7</v>
      </c>
      <c r="J37" s="123">
        <f t="shared" si="0"/>
        <v>27.8</v>
      </c>
      <c r="K37" s="123">
        <f t="shared" si="0"/>
        <v>39.1</v>
      </c>
      <c r="L37" s="123">
        <f t="shared" si="0"/>
        <v>63.9</v>
      </c>
      <c r="M37" s="123">
        <f t="shared" si="0"/>
        <v>91.2</v>
      </c>
      <c r="N37" s="123">
        <f t="shared" si="0"/>
        <v>100</v>
      </c>
      <c r="O37" s="123">
        <f t="shared" si="0"/>
        <v>100</v>
      </c>
      <c r="P37" s="123">
        <f t="shared" si="0"/>
        <v>0</v>
      </c>
      <c r="Q37" s="123">
        <f t="shared" si="0"/>
        <v>0</v>
      </c>
      <c r="R37" s="160"/>
      <c r="S37" s="123"/>
      <c r="T37" s="123"/>
      <c r="U37" s="123"/>
      <c r="V37" s="124"/>
    </row>
    <row r="38" spans="1:24" ht="12.75" customHeight="1" x14ac:dyDescent="0.25">
      <c r="A38" s="495" t="s">
        <v>49</v>
      </c>
      <c r="B38" s="496"/>
      <c r="C38" s="120">
        <f>C39+1.25*C42</f>
        <v>2.7383535385026541</v>
      </c>
      <c r="D38" s="108">
        <f t="shared" ref="D38:Q38" si="1">D39+1.25*D42</f>
        <v>3.1010128274527538</v>
      </c>
      <c r="E38" s="108">
        <f t="shared" si="1"/>
        <v>6.9866986267488471</v>
      </c>
      <c r="F38" s="108">
        <f t="shared" si="1"/>
        <v>7.901253684986135</v>
      </c>
      <c r="G38" s="108">
        <f t="shared" si="1"/>
        <v>8.2597670019145184</v>
      </c>
      <c r="H38" s="108">
        <f t="shared" si="1"/>
        <v>9.5052414415524833</v>
      </c>
      <c r="I38" s="108">
        <f t="shared" si="1"/>
        <v>17.21259495428404</v>
      </c>
      <c r="J38" s="108">
        <f t="shared" si="1"/>
        <v>25.79916746888911</v>
      </c>
      <c r="K38" s="108">
        <f t="shared" si="1"/>
        <v>38.842627502403303</v>
      </c>
      <c r="L38" s="108">
        <f t="shared" si="1"/>
        <v>65.503167243821807</v>
      </c>
      <c r="M38" s="108">
        <f t="shared" si="1"/>
        <v>91.675686929839983</v>
      </c>
      <c r="N38" s="108">
        <f t="shared" si="1"/>
        <v>99.277978678094641</v>
      </c>
      <c r="O38" s="108">
        <f t="shared" si="1"/>
        <v>100</v>
      </c>
      <c r="P38" s="108" t="e">
        <f t="shared" si="1"/>
        <v>#DIV/0!</v>
      </c>
      <c r="Q38" s="108" t="e">
        <f t="shared" si="1"/>
        <v>#DIV/0!</v>
      </c>
      <c r="R38" s="159"/>
      <c r="S38" s="159"/>
      <c r="T38" s="108"/>
      <c r="U38" s="108"/>
      <c r="V38" s="125"/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1.4666666666666666</v>
      </c>
      <c r="D39" s="121">
        <f>D110</f>
        <v>1.7444444444444445</v>
      </c>
      <c r="E39" s="121">
        <f>E110</f>
        <v>3.4666666666666668</v>
      </c>
      <c r="F39" s="121">
        <f>F110</f>
        <v>3.9777777777777774</v>
      </c>
      <c r="G39" s="121">
        <f>G110</f>
        <v>4.1888888888888882</v>
      </c>
      <c r="H39" s="121">
        <f t="shared" ref="H39:Q39" si="2">H110</f>
        <v>4.9333333333333336</v>
      </c>
      <c r="I39" s="121">
        <f t="shared" si="2"/>
        <v>10.244444444444445</v>
      </c>
      <c r="J39" s="121">
        <f t="shared" si="2"/>
        <v>18.777777777777779</v>
      </c>
      <c r="K39" s="121">
        <f t="shared" si="2"/>
        <v>31.533333333333335</v>
      </c>
      <c r="L39" s="121">
        <f t="shared" si="2"/>
        <v>57.011111111111113</v>
      </c>
      <c r="M39" s="121">
        <f t="shared" si="2"/>
        <v>85.6111111111111</v>
      </c>
      <c r="N39" s="121">
        <f t="shared" si="2"/>
        <v>98.288888888888877</v>
      </c>
      <c r="O39" s="121">
        <f>O110</f>
        <v>100</v>
      </c>
      <c r="P39" s="121" t="e">
        <f t="shared" si="2"/>
        <v>#DIV/0!</v>
      </c>
      <c r="Q39" s="121" t="e">
        <f t="shared" si="2"/>
        <v>#DIV/0!</v>
      </c>
      <c r="R39" s="159"/>
      <c r="S39" s="34"/>
      <c r="T39" s="34"/>
      <c r="U39" s="34"/>
      <c r="V39" s="44"/>
    </row>
    <row r="40" spans="1:24" ht="12.75" customHeight="1" x14ac:dyDescent="0.25">
      <c r="A40" s="495" t="s">
        <v>51</v>
      </c>
      <c r="B40" s="496"/>
      <c r="C40" s="120">
        <f>C39-1.25*C42</f>
        <v>0.19497979483067884</v>
      </c>
      <c r="D40" s="121">
        <f t="shared" ref="D40:Q40" si="3">D39-1.25*D42</f>
        <v>0.38787606143613518</v>
      </c>
      <c r="E40" s="121">
        <f t="shared" si="3"/>
        <v>-5.3365293415513548E-2</v>
      </c>
      <c r="F40" s="121">
        <f t="shared" si="3"/>
        <v>5.4301870569419819E-2</v>
      </c>
      <c r="G40" s="121">
        <f t="shared" si="3"/>
        <v>0.11801077586325714</v>
      </c>
      <c r="H40" s="121">
        <f t="shared" si="3"/>
        <v>0.36142522511418385</v>
      </c>
      <c r="I40" s="121">
        <f t="shared" si="3"/>
        <v>3.2762939346048521</v>
      </c>
      <c r="J40" s="121">
        <f t="shared" si="3"/>
        <v>11.756388086666446</v>
      </c>
      <c r="K40" s="121">
        <f t="shared" si="3"/>
        <v>24.22403916426337</v>
      </c>
      <c r="L40" s="121">
        <f t="shared" si="3"/>
        <v>48.519054978400419</v>
      </c>
      <c r="M40" s="121">
        <f t="shared" si="3"/>
        <v>79.546535292382217</v>
      </c>
      <c r="N40" s="121">
        <f t="shared" si="3"/>
        <v>97.299799099683113</v>
      </c>
      <c r="O40" s="121">
        <f t="shared" si="3"/>
        <v>100</v>
      </c>
      <c r="P40" s="121" t="e">
        <f t="shared" si="3"/>
        <v>#DIV/0!</v>
      </c>
      <c r="Q40" s="121" t="e">
        <f t="shared" si="3"/>
        <v>#DIV/0!</v>
      </c>
      <c r="R40" s="159"/>
      <c r="S40" s="159"/>
      <c r="T40" s="108"/>
      <c r="U40" s="108"/>
      <c r="V40" s="125"/>
    </row>
    <row r="41" spans="1:24" ht="12.75" customHeight="1" x14ac:dyDescent="0.25">
      <c r="A41" s="493" t="s">
        <v>52</v>
      </c>
      <c r="B41" s="494"/>
      <c r="C41" s="33">
        <f>C113</f>
        <v>0.5</v>
      </c>
      <c r="D41" s="34">
        <f>D113</f>
        <v>0.8</v>
      </c>
      <c r="E41" s="34">
        <f t="shared" ref="E41:Q41" si="4">E113</f>
        <v>1</v>
      </c>
      <c r="F41" s="34">
        <f t="shared" si="4"/>
        <v>1.1000000000000001</v>
      </c>
      <c r="G41" s="34">
        <f t="shared" si="4"/>
        <v>1.1000000000000001</v>
      </c>
      <c r="H41" s="34">
        <f t="shared" si="4"/>
        <v>1.3</v>
      </c>
      <c r="I41" s="34">
        <f t="shared" si="4"/>
        <v>4.5</v>
      </c>
      <c r="J41" s="34">
        <f t="shared" si="4"/>
        <v>11</v>
      </c>
      <c r="K41" s="34">
        <f t="shared" si="4"/>
        <v>20.3</v>
      </c>
      <c r="L41" s="34">
        <f t="shared" si="4"/>
        <v>43.7</v>
      </c>
      <c r="M41" s="34">
        <f t="shared" si="4"/>
        <v>77.8</v>
      </c>
      <c r="N41" s="34">
        <f t="shared" si="4"/>
        <v>97.6</v>
      </c>
      <c r="O41" s="34">
        <f t="shared" si="4"/>
        <v>100</v>
      </c>
      <c r="P41" s="34">
        <f t="shared" si="4"/>
        <v>0</v>
      </c>
      <c r="Q41" s="34">
        <f t="shared" si="4"/>
        <v>0</v>
      </c>
      <c r="R41" s="34"/>
      <c r="S41" s="34"/>
      <c r="T41" s="34"/>
      <c r="U41" s="34"/>
      <c r="V41" s="44"/>
    </row>
    <row r="42" spans="1:24" ht="12.75" customHeight="1" x14ac:dyDescent="0.25">
      <c r="A42" s="493" t="s">
        <v>53</v>
      </c>
      <c r="B42" s="494"/>
      <c r="C42" s="120">
        <f>C111</f>
        <v>1.0173494974687902</v>
      </c>
      <c r="D42" s="121">
        <f t="shared" ref="D42:Q42" si="5">D111</f>
        <v>1.0852547064066473</v>
      </c>
      <c r="E42" s="121">
        <f t="shared" si="5"/>
        <v>2.8160255680657444</v>
      </c>
      <c r="F42" s="121">
        <f t="shared" si="5"/>
        <v>3.138780725766686</v>
      </c>
      <c r="G42" s="121">
        <f t="shared" si="5"/>
        <v>3.2567024904205049</v>
      </c>
      <c r="H42" s="121">
        <f t="shared" si="5"/>
        <v>3.6575264865753194</v>
      </c>
      <c r="I42" s="121">
        <f t="shared" si="5"/>
        <v>5.5745204078716748</v>
      </c>
      <c r="J42" s="121">
        <f t="shared" si="5"/>
        <v>5.6171117528890662</v>
      </c>
      <c r="K42" s="121">
        <f t="shared" si="5"/>
        <v>5.8474353352559714</v>
      </c>
      <c r="L42" s="121">
        <f t="shared" si="5"/>
        <v>6.7936449061685558</v>
      </c>
      <c r="M42" s="121">
        <f t="shared" si="5"/>
        <v>4.8516606549831094</v>
      </c>
      <c r="N42" s="121">
        <f t="shared" si="5"/>
        <v>0.79127183136461587</v>
      </c>
      <c r="O42" s="121">
        <f t="shared" si="5"/>
        <v>0</v>
      </c>
      <c r="P42" s="121" t="e">
        <f t="shared" si="5"/>
        <v>#DIV/0!</v>
      </c>
      <c r="Q42" s="121" t="e">
        <f t="shared" si="5"/>
        <v>#DIV/0!</v>
      </c>
      <c r="R42" s="121"/>
      <c r="S42" s="121"/>
      <c r="T42" s="121"/>
      <c r="U42" s="121"/>
      <c r="V42" s="126"/>
    </row>
    <row r="43" spans="1:24" ht="12.75" customHeight="1" x14ac:dyDescent="0.25">
      <c r="A43" s="495" t="s">
        <v>54</v>
      </c>
      <c r="B43" s="496"/>
      <c r="C43" s="33">
        <f>C114</f>
        <v>9</v>
      </c>
      <c r="D43" s="34">
        <f>D114</f>
        <v>9</v>
      </c>
      <c r="E43" s="34">
        <f t="shared" ref="E43:Q43" si="6">E114</f>
        <v>9</v>
      </c>
      <c r="F43" s="34">
        <f t="shared" si="6"/>
        <v>9</v>
      </c>
      <c r="G43" s="34">
        <f t="shared" si="6"/>
        <v>9</v>
      </c>
      <c r="H43" s="34">
        <f t="shared" si="6"/>
        <v>9</v>
      </c>
      <c r="I43" s="34">
        <f t="shared" si="6"/>
        <v>9</v>
      </c>
      <c r="J43" s="34">
        <f t="shared" si="6"/>
        <v>9</v>
      </c>
      <c r="K43" s="34">
        <f t="shared" si="6"/>
        <v>9</v>
      </c>
      <c r="L43" s="34">
        <f t="shared" si="6"/>
        <v>9</v>
      </c>
      <c r="M43" s="34">
        <f t="shared" si="6"/>
        <v>9</v>
      </c>
      <c r="N43" s="34">
        <f t="shared" si="6"/>
        <v>9</v>
      </c>
      <c r="O43" s="34">
        <f t="shared" si="6"/>
        <v>8</v>
      </c>
      <c r="P43" s="34">
        <f t="shared" si="6"/>
        <v>0</v>
      </c>
      <c r="Q43" s="34">
        <f t="shared" si="6"/>
        <v>0</v>
      </c>
      <c r="R43" s="34"/>
      <c r="S43" s="34"/>
      <c r="T43" s="34"/>
      <c r="U43" s="34"/>
      <c r="V43" s="44"/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245</v>
      </c>
      <c r="I67" s="491"/>
      <c r="J67" s="491"/>
      <c r="K67" s="491"/>
      <c r="L67" s="491"/>
      <c r="M67" s="491"/>
      <c r="N67" s="491"/>
      <c r="O67" s="491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f>N5</f>
        <v>45743</v>
      </c>
      <c r="B68" s="502"/>
      <c r="C68" s="502"/>
      <c r="D68" s="502"/>
      <c r="E68" s="502"/>
      <c r="F68" s="502"/>
      <c r="G68" s="502"/>
      <c r="H68" s="503" t="s">
        <v>246</v>
      </c>
      <c r="I68" s="503"/>
      <c r="J68" s="503"/>
      <c r="K68" s="503"/>
      <c r="L68" s="503"/>
      <c r="M68" s="503"/>
      <c r="N68" s="503"/>
      <c r="O68" s="503"/>
      <c r="P68" s="502">
        <f>EDATE(MAX(A85:B109),6)</f>
        <v>45919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03"/>
      <c r="I69" s="503"/>
      <c r="J69" s="503"/>
      <c r="K69" s="503"/>
      <c r="L69" s="503"/>
      <c r="M69" s="503"/>
      <c r="N69" s="503"/>
      <c r="O69" s="503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03"/>
      <c r="I70" s="503"/>
      <c r="J70" s="503"/>
      <c r="K70" s="503"/>
      <c r="L70" s="503"/>
      <c r="M70" s="503"/>
      <c r="N70" s="503"/>
      <c r="O70" s="503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03"/>
      <c r="I71" s="503"/>
      <c r="J71" s="503"/>
      <c r="K71" s="503"/>
      <c r="L71" s="503"/>
      <c r="M71" s="503"/>
      <c r="N71" s="503"/>
      <c r="O71" s="503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6.3E-2</v>
      </c>
      <c r="D83" s="139">
        <v>0.08</v>
      </c>
      <c r="E83" s="139">
        <v>0.5</v>
      </c>
      <c r="F83" s="139">
        <v>5</v>
      </c>
      <c r="G83" s="139">
        <v>8</v>
      </c>
      <c r="H83" s="139">
        <v>10</v>
      </c>
      <c r="I83" s="139">
        <v>12.5</v>
      </c>
      <c r="J83" s="139">
        <v>14</v>
      </c>
      <c r="K83" s="139">
        <v>16</v>
      </c>
      <c r="L83" s="139">
        <v>20</v>
      </c>
      <c r="M83" s="139">
        <v>25</v>
      </c>
      <c r="N83" s="140">
        <v>31.5</v>
      </c>
      <c r="O83" s="140">
        <v>40</v>
      </c>
      <c r="P83" s="139"/>
      <c r="Q83" s="139"/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45525</v>
      </c>
      <c r="B85" s="519"/>
      <c r="C85" s="419">
        <v>0.9</v>
      </c>
      <c r="D85" s="419">
        <v>1.1000000000000001</v>
      </c>
      <c r="E85" s="419">
        <v>1.8</v>
      </c>
      <c r="F85" s="419">
        <v>3</v>
      </c>
      <c r="G85" s="420">
        <v>3.7</v>
      </c>
      <c r="H85" s="421">
        <v>5.0999999999999996</v>
      </c>
      <c r="I85" s="421">
        <v>8.8000000000000007</v>
      </c>
      <c r="J85" s="421">
        <v>18.899999999999999</v>
      </c>
      <c r="K85" s="421">
        <v>31.9</v>
      </c>
      <c r="L85" s="421">
        <v>59.8</v>
      </c>
      <c r="M85" s="421">
        <v>90</v>
      </c>
      <c r="N85" s="421">
        <v>98</v>
      </c>
      <c r="O85" s="421">
        <v>100</v>
      </c>
      <c r="P85" s="408"/>
      <c r="Q85" s="408"/>
      <c r="R85" s="141"/>
      <c r="S85" s="141"/>
      <c r="T85" s="141"/>
      <c r="U85" s="141"/>
      <c r="V85" s="142"/>
    </row>
    <row r="86" spans="1:22" x14ac:dyDescent="0.25">
      <c r="A86" s="518">
        <v>45531</v>
      </c>
      <c r="B86" s="519"/>
      <c r="C86" s="422">
        <v>0.8</v>
      </c>
      <c r="D86" s="419">
        <v>1</v>
      </c>
      <c r="E86" s="422">
        <v>1.3</v>
      </c>
      <c r="F86" s="423">
        <v>1.4</v>
      </c>
      <c r="G86" s="424">
        <v>1.5</v>
      </c>
      <c r="H86" s="424">
        <v>1.9</v>
      </c>
      <c r="I86" s="424">
        <v>6</v>
      </c>
      <c r="J86" s="424">
        <v>16.899999999999999</v>
      </c>
      <c r="K86" s="424">
        <v>32.6</v>
      </c>
      <c r="L86" s="424">
        <v>61.2</v>
      </c>
      <c r="M86" s="424">
        <v>88.1</v>
      </c>
      <c r="N86" s="424">
        <v>97.7</v>
      </c>
      <c r="O86" s="424">
        <v>100</v>
      </c>
      <c r="P86" s="408"/>
      <c r="Q86" s="408"/>
      <c r="R86" s="141"/>
      <c r="S86" s="141"/>
      <c r="T86" s="141"/>
      <c r="U86" s="141"/>
      <c r="V86" s="142"/>
    </row>
    <row r="87" spans="1:22" x14ac:dyDescent="0.25">
      <c r="A87" s="518">
        <v>45531</v>
      </c>
      <c r="B87" s="519"/>
      <c r="C87" s="424">
        <v>0.7</v>
      </c>
      <c r="D87" s="419">
        <v>0.9</v>
      </c>
      <c r="E87" s="424">
        <v>1.2</v>
      </c>
      <c r="F87" s="423">
        <v>1.3</v>
      </c>
      <c r="G87" s="424">
        <v>1.3</v>
      </c>
      <c r="H87" s="424">
        <v>1.5</v>
      </c>
      <c r="I87" s="424">
        <v>4.5</v>
      </c>
      <c r="J87" s="424">
        <v>11</v>
      </c>
      <c r="K87" s="424">
        <v>20.3</v>
      </c>
      <c r="L87" s="424">
        <v>43.7</v>
      </c>
      <c r="M87" s="424">
        <v>79.8</v>
      </c>
      <c r="N87" s="424">
        <v>97.6</v>
      </c>
      <c r="O87" s="424">
        <v>100</v>
      </c>
      <c r="P87" s="407"/>
      <c r="Q87" s="350"/>
      <c r="R87" s="141"/>
      <c r="S87" s="141"/>
      <c r="T87" s="141"/>
      <c r="U87" s="141"/>
      <c r="V87" s="142"/>
    </row>
    <row r="88" spans="1:22" x14ac:dyDescent="0.25">
      <c r="A88" s="518">
        <v>45531</v>
      </c>
      <c r="B88" s="519"/>
      <c r="C88" s="424">
        <v>0.5</v>
      </c>
      <c r="D88" s="408">
        <v>0.8</v>
      </c>
      <c r="E88" s="424">
        <v>1</v>
      </c>
      <c r="F88" s="423">
        <v>1.1000000000000001</v>
      </c>
      <c r="G88" s="424">
        <v>1.1000000000000001</v>
      </c>
      <c r="H88" s="424">
        <v>1.3</v>
      </c>
      <c r="I88" s="424">
        <v>5.5</v>
      </c>
      <c r="J88" s="424">
        <v>15.1</v>
      </c>
      <c r="K88" s="424">
        <v>30.8</v>
      </c>
      <c r="L88" s="424">
        <v>63.9</v>
      </c>
      <c r="M88" s="424">
        <v>89.2</v>
      </c>
      <c r="N88" s="424">
        <v>97.9</v>
      </c>
      <c r="O88" s="424">
        <v>100</v>
      </c>
      <c r="P88" s="407"/>
      <c r="Q88" s="350"/>
      <c r="R88" s="141"/>
      <c r="S88" s="141"/>
      <c r="T88" s="141"/>
      <c r="U88" s="141"/>
      <c r="V88" s="142"/>
    </row>
    <row r="89" spans="1:22" x14ac:dyDescent="0.25">
      <c r="A89" s="518">
        <v>45531</v>
      </c>
      <c r="B89" s="519"/>
      <c r="C89" s="422">
        <v>0.6</v>
      </c>
      <c r="D89" s="408">
        <v>0.8</v>
      </c>
      <c r="E89" s="422">
        <v>1</v>
      </c>
      <c r="F89" s="423">
        <v>1.1000000000000001</v>
      </c>
      <c r="G89" s="424">
        <v>1.2</v>
      </c>
      <c r="H89" s="424">
        <v>1.6</v>
      </c>
      <c r="I89" s="424">
        <v>6.1</v>
      </c>
      <c r="J89" s="424">
        <v>15.4</v>
      </c>
      <c r="K89" s="424">
        <v>32.700000000000003</v>
      </c>
      <c r="L89" s="424">
        <v>61.2</v>
      </c>
      <c r="M89" s="424">
        <v>88.5</v>
      </c>
      <c r="N89" s="424">
        <v>98.2</v>
      </c>
      <c r="O89" s="424">
        <v>100</v>
      </c>
      <c r="P89" s="407"/>
      <c r="Q89" s="350"/>
      <c r="R89" s="141"/>
      <c r="S89" s="141"/>
      <c r="T89" s="141"/>
      <c r="U89" s="141"/>
      <c r="V89" s="142"/>
    </row>
    <row r="90" spans="1:22" x14ac:dyDescent="0.25">
      <c r="A90" s="518">
        <v>45733</v>
      </c>
      <c r="B90" s="519"/>
      <c r="C90" s="422">
        <v>2</v>
      </c>
      <c r="D90" s="419">
        <v>2.4</v>
      </c>
      <c r="E90" s="422">
        <v>5.5</v>
      </c>
      <c r="F90" s="423">
        <v>6.1</v>
      </c>
      <c r="G90" s="424">
        <v>6.2</v>
      </c>
      <c r="H90" s="424">
        <v>6.6</v>
      </c>
      <c r="I90" s="424">
        <v>13</v>
      </c>
      <c r="J90" s="424">
        <v>20.9</v>
      </c>
      <c r="K90" s="424">
        <v>32.299999999999997</v>
      </c>
      <c r="L90" s="424">
        <v>53.6</v>
      </c>
      <c r="M90" s="424">
        <v>82.1</v>
      </c>
      <c r="N90" s="424">
        <v>98.7</v>
      </c>
      <c r="O90" s="424">
        <v>100</v>
      </c>
      <c r="P90" s="407"/>
      <c r="Q90" s="350"/>
      <c r="R90" s="141"/>
      <c r="S90" s="141"/>
      <c r="T90" s="141"/>
      <c r="U90" s="141"/>
      <c r="V90" s="142"/>
    </row>
    <row r="91" spans="1:22" x14ac:dyDescent="0.25">
      <c r="A91" s="518">
        <v>45733</v>
      </c>
      <c r="B91" s="519"/>
      <c r="C91" s="424">
        <v>3.5</v>
      </c>
      <c r="D91" s="419">
        <v>3.9</v>
      </c>
      <c r="E91" s="424">
        <v>8.6999999999999993</v>
      </c>
      <c r="F91" s="423">
        <v>9.9</v>
      </c>
      <c r="G91" s="424">
        <v>10.4</v>
      </c>
      <c r="H91" s="424">
        <v>11.7</v>
      </c>
      <c r="I91" s="424">
        <v>19.7</v>
      </c>
      <c r="J91" s="424">
        <v>27.8</v>
      </c>
      <c r="K91" s="424">
        <v>38.6</v>
      </c>
      <c r="L91" s="424">
        <v>62.8</v>
      </c>
      <c r="M91" s="424">
        <v>91.2</v>
      </c>
      <c r="N91" s="424">
        <v>98.9</v>
      </c>
      <c r="O91" s="424">
        <v>100</v>
      </c>
      <c r="P91" s="407"/>
      <c r="Q91" s="407"/>
      <c r="R91" s="141"/>
      <c r="S91" s="141"/>
      <c r="T91" s="141"/>
      <c r="U91" s="141"/>
      <c r="V91" s="142"/>
    </row>
    <row r="92" spans="1:22" x14ac:dyDescent="0.25">
      <c r="A92" s="531">
        <v>45735</v>
      </c>
      <c r="B92" s="532"/>
      <c r="C92" s="421">
        <v>2</v>
      </c>
      <c r="D92" s="420">
        <v>2.2999999999999998</v>
      </c>
      <c r="E92" s="420">
        <v>5.5</v>
      </c>
      <c r="F92" s="421">
        <v>6.2</v>
      </c>
      <c r="G92" s="421">
        <v>6.5</v>
      </c>
      <c r="H92" s="421">
        <v>8.1999999999999993</v>
      </c>
      <c r="I92" s="421">
        <v>17.899999999999999</v>
      </c>
      <c r="J92" s="421">
        <v>27.1</v>
      </c>
      <c r="K92" s="421">
        <v>39.1</v>
      </c>
      <c r="L92" s="421">
        <v>57.4</v>
      </c>
      <c r="M92" s="421">
        <v>83.8</v>
      </c>
      <c r="N92" s="421">
        <v>100</v>
      </c>
      <c r="O92" s="421"/>
      <c r="P92" s="407"/>
      <c r="Q92" s="407"/>
      <c r="R92" s="141"/>
      <c r="S92" s="141"/>
      <c r="T92" s="141"/>
      <c r="U92" s="141"/>
      <c r="V92" s="142"/>
    </row>
    <row r="93" spans="1:22" x14ac:dyDescent="0.25">
      <c r="A93" s="531">
        <v>45735</v>
      </c>
      <c r="B93" s="532"/>
      <c r="C93" s="421">
        <v>2.2000000000000002</v>
      </c>
      <c r="D93" s="420">
        <v>2.5</v>
      </c>
      <c r="E93" s="420">
        <v>5.2</v>
      </c>
      <c r="F93" s="421">
        <v>5.7</v>
      </c>
      <c r="G93" s="421">
        <v>5.8</v>
      </c>
      <c r="H93" s="421">
        <v>6.5</v>
      </c>
      <c r="I93" s="421">
        <v>10.7</v>
      </c>
      <c r="J93" s="421">
        <v>15.9</v>
      </c>
      <c r="K93" s="421">
        <v>25.5</v>
      </c>
      <c r="L93" s="421">
        <v>49.5</v>
      </c>
      <c r="M93" s="421">
        <v>77.8</v>
      </c>
      <c r="N93" s="421">
        <v>97.6</v>
      </c>
      <c r="O93" s="421">
        <v>100</v>
      </c>
      <c r="P93" s="408"/>
      <c r="Q93" s="408"/>
      <c r="R93" s="141"/>
      <c r="S93" s="141"/>
      <c r="T93" s="141"/>
      <c r="U93" s="141"/>
      <c r="V93" s="142"/>
    </row>
    <row r="94" spans="1:22" x14ac:dyDescent="0.25">
      <c r="A94" s="531"/>
      <c r="B94" s="532"/>
      <c r="C94" s="421"/>
      <c r="D94" s="420"/>
      <c r="E94" s="420"/>
      <c r="F94" s="421"/>
      <c r="G94" s="421"/>
      <c r="H94" s="421"/>
      <c r="I94" s="421"/>
      <c r="J94" s="421"/>
      <c r="K94" s="421"/>
      <c r="L94" s="421"/>
      <c r="M94" s="421"/>
      <c r="N94" s="421"/>
      <c r="O94" s="421"/>
      <c r="P94" s="408"/>
      <c r="Q94" s="408"/>
      <c r="R94" s="141"/>
      <c r="S94" s="141"/>
      <c r="T94" s="141"/>
      <c r="U94" s="141"/>
      <c r="V94" s="142"/>
    </row>
    <row r="95" spans="1:22" x14ac:dyDescent="0.25">
      <c r="A95" s="531"/>
      <c r="B95" s="532"/>
      <c r="C95" s="421"/>
      <c r="D95" s="420"/>
      <c r="E95" s="420"/>
      <c r="F95" s="421"/>
      <c r="G95" s="421"/>
      <c r="H95" s="421"/>
      <c r="I95" s="421"/>
      <c r="J95" s="421"/>
      <c r="K95" s="421"/>
      <c r="L95" s="421"/>
      <c r="M95" s="421"/>
      <c r="N95" s="421"/>
      <c r="O95" s="421"/>
      <c r="P95" s="408"/>
      <c r="Q95" s="408"/>
      <c r="R95" s="141"/>
      <c r="S95" s="141"/>
      <c r="T95" s="141"/>
      <c r="U95" s="141"/>
      <c r="V95" s="142"/>
    </row>
    <row r="96" spans="1:22" x14ac:dyDescent="0.25">
      <c r="A96" s="531"/>
      <c r="B96" s="532"/>
      <c r="C96" s="418"/>
      <c r="D96" s="418"/>
      <c r="E96" s="418"/>
      <c r="F96" s="418"/>
      <c r="G96" s="418"/>
      <c r="H96" s="418"/>
      <c r="I96" s="418"/>
      <c r="J96" s="418"/>
      <c r="K96" s="418"/>
      <c r="L96" s="418"/>
      <c r="M96" s="418"/>
      <c r="N96" s="418"/>
      <c r="O96" s="418"/>
      <c r="P96" s="418"/>
      <c r="Q96" s="418"/>
      <c r="R96" s="141"/>
      <c r="S96" s="141"/>
      <c r="T96" s="141"/>
      <c r="U96" s="141"/>
      <c r="V96" s="142"/>
    </row>
    <row r="97" spans="1:23" x14ac:dyDescent="0.25">
      <c r="A97" s="531"/>
      <c r="B97" s="532"/>
      <c r="C97" s="418"/>
      <c r="D97" s="418"/>
      <c r="E97" s="418"/>
      <c r="F97" s="418"/>
      <c r="G97" s="418"/>
      <c r="H97" s="418"/>
      <c r="I97" s="418"/>
      <c r="J97" s="418"/>
      <c r="K97" s="418"/>
      <c r="L97" s="418"/>
      <c r="M97" s="418"/>
      <c r="N97" s="418"/>
      <c r="O97" s="418"/>
      <c r="P97" s="418"/>
      <c r="Q97" s="418"/>
      <c r="R97" s="141"/>
      <c r="S97" s="141"/>
      <c r="T97" s="141"/>
      <c r="U97" s="141"/>
      <c r="V97" s="142"/>
      <c r="W97" s="1"/>
    </row>
    <row r="98" spans="1:23" x14ac:dyDescent="0.25">
      <c r="A98" s="518"/>
      <c r="B98" s="526"/>
      <c r="C98" s="408"/>
      <c r="D98" s="408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7"/>
      <c r="R98" s="141"/>
      <c r="S98" s="141"/>
      <c r="T98" s="141"/>
      <c r="U98" s="141"/>
      <c r="V98" s="142"/>
      <c r="W98" s="1"/>
    </row>
    <row r="99" spans="1:23" x14ac:dyDescent="0.25">
      <c r="A99" s="531"/>
      <c r="B99" s="532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7"/>
      <c r="R99" s="141"/>
      <c r="S99" s="141"/>
      <c r="T99" s="141"/>
      <c r="U99" s="141"/>
      <c r="V99" s="142"/>
      <c r="W99" s="1"/>
    </row>
    <row r="100" spans="1:23" x14ac:dyDescent="0.25">
      <c r="A100" s="531"/>
      <c r="B100" s="532"/>
      <c r="C100" s="413"/>
      <c r="D100" s="413"/>
      <c r="E100" s="413"/>
      <c r="F100" s="413"/>
      <c r="G100" s="413"/>
      <c r="H100" s="413"/>
      <c r="I100" s="413"/>
      <c r="J100" s="413"/>
      <c r="K100" s="413"/>
      <c r="L100" s="413"/>
      <c r="M100" s="413"/>
      <c r="N100" s="413"/>
      <c r="O100" s="413"/>
      <c r="P100" s="413"/>
      <c r="Q100" s="413"/>
      <c r="R100" s="141"/>
      <c r="S100" s="141"/>
      <c r="T100" s="141"/>
      <c r="U100" s="141"/>
      <c r="V100" s="142"/>
      <c r="W100" s="1"/>
    </row>
    <row r="101" spans="1:23" x14ac:dyDescent="0.25">
      <c r="A101" s="531"/>
      <c r="B101" s="532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141"/>
      <c r="S101" s="141"/>
      <c r="T101" s="141"/>
      <c r="U101" s="141"/>
      <c r="V101" s="142"/>
      <c r="W101" s="1"/>
    </row>
    <row r="102" spans="1:23" x14ac:dyDescent="0.25">
      <c r="A102" s="531"/>
      <c r="B102" s="53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141"/>
      <c r="S102" s="141"/>
      <c r="T102" s="141"/>
      <c r="U102" s="141"/>
      <c r="V102" s="142"/>
      <c r="W102" s="1"/>
    </row>
    <row r="103" spans="1:23" x14ac:dyDescent="0.25">
      <c r="A103" s="531"/>
      <c r="B103" s="532"/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141"/>
      <c r="S103" s="141"/>
      <c r="T103" s="141"/>
      <c r="U103" s="141"/>
      <c r="V103" s="142"/>
      <c r="W103" s="1"/>
    </row>
    <row r="104" spans="1:23" x14ac:dyDescent="0.25">
      <c r="A104" s="531"/>
      <c r="B104" s="532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141"/>
      <c r="S104" s="141"/>
      <c r="T104" s="141"/>
      <c r="U104" s="141"/>
      <c r="V104" s="142"/>
      <c r="W104" s="1"/>
    </row>
    <row r="105" spans="1:23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3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3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7">AVERAGE(C85:C107)</f>
        <v>1.4666666666666666</v>
      </c>
      <c r="D110" s="141">
        <f t="shared" si="7"/>
        <v>1.7444444444444445</v>
      </c>
      <c r="E110" s="141">
        <f t="shared" si="7"/>
        <v>3.4666666666666668</v>
      </c>
      <c r="F110" s="141">
        <f t="shared" si="7"/>
        <v>3.9777777777777774</v>
      </c>
      <c r="G110" s="141">
        <f t="shared" si="7"/>
        <v>4.1888888888888882</v>
      </c>
      <c r="H110" s="141">
        <f t="shared" si="7"/>
        <v>4.9333333333333336</v>
      </c>
      <c r="I110" s="141">
        <f t="shared" si="7"/>
        <v>10.244444444444445</v>
      </c>
      <c r="J110" s="141">
        <f t="shared" si="7"/>
        <v>18.777777777777779</v>
      </c>
      <c r="K110" s="141">
        <f t="shared" si="7"/>
        <v>31.533333333333335</v>
      </c>
      <c r="L110" s="141">
        <f t="shared" si="7"/>
        <v>57.011111111111113</v>
      </c>
      <c r="M110" s="141">
        <f t="shared" si="7"/>
        <v>85.6111111111111</v>
      </c>
      <c r="N110" s="141">
        <f t="shared" si="7"/>
        <v>98.288888888888877</v>
      </c>
      <c r="O110" s="141">
        <f t="shared" si="7"/>
        <v>100</v>
      </c>
      <c r="P110" s="141" t="e">
        <f t="shared" si="7"/>
        <v>#DIV/0!</v>
      </c>
      <c r="Q110" s="141" t="e">
        <f t="shared" si="7"/>
        <v>#DIV/0!</v>
      </c>
      <c r="R110" s="141" t="e">
        <f t="shared" si="7"/>
        <v>#DIV/0!</v>
      </c>
      <c r="S110" s="141" t="e">
        <f t="shared" si="7"/>
        <v>#DIV/0!</v>
      </c>
      <c r="T110" s="141" t="e">
        <f t="shared" si="7"/>
        <v>#DIV/0!</v>
      </c>
      <c r="U110" s="141" t="e">
        <f t="shared" si="7"/>
        <v>#DIV/0!</v>
      </c>
      <c r="V110" s="142" t="e">
        <f t="shared" si="7"/>
        <v>#DIV/0!</v>
      </c>
    </row>
    <row r="111" spans="1:23" x14ac:dyDescent="0.25">
      <c r="A111" s="533" t="s">
        <v>53</v>
      </c>
      <c r="B111" s="532"/>
      <c r="C111" s="143">
        <f t="shared" ref="C111:V111" si="8">STDEV(C85:C107)</f>
        <v>1.0173494974687902</v>
      </c>
      <c r="D111" s="143">
        <f t="shared" si="8"/>
        <v>1.0852547064066473</v>
      </c>
      <c r="E111" s="143">
        <f t="shared" si="8"/>
        <v>2.8160255680657444</v>
      </c>
      <c r="F111" s="143">
        <f t="shared" si="8"/>
        <v>3.138780725766686</v>
      </c>
      <c r="G111" s="143">
        <f t="shared" si="8"/>
        <v>3.2567024904205049</v>
      </c>
      <c r="H111" s="143">
        <f t="shared" si="8"/>
        <v>3.6575264865753194</v>
      </c>
      <c r="I111" s="143">
        <f t="shared" si="8"/>
        <v>5.5745204078716748</v>
      </c>
      <c r="J111" s="143">
        <f t="shared" si="8"/>
        <v>5.6171117528890662</v>
      </c>
      <c r="K111" s="143">
        <f t="shared" si="8"/>
        <v>5.8474353352559714</v>
      </c>
      <c r="L111" s="143">
        <f t="shared" si="8"/>
        <v>6.7936449061685558</v>
      </c>
      <c r="M111" s="143">
        <f t="shared" si="8"/>
        <v>4.8516606549831094</v>
      </c>
      <c r="N111" s="143">
        <f t="shared" si="8"/>
        <v>0.79127183136461587</v>
      </c>
      <c r="O111" s="143">
        <f t="shared" si="8"/>
        <v>0</v>
      </c>
      <c r="P111" s="143" t="e">
        <f t="shared" si="8"/>
        <v>#DIV/0!</v>
      </c>
      <c r="Q111" s="143" t="e">
        <f t="shared" si="8"/>
        <v>#DIV/0!</v>
      </c>
      <c r="R111" s="143" t="e">
        <f t="shared" si="8"/>
        <v>#DIV/0!</v>
      </c>
      <c r="S111" s="185" t="e">
        <f>STDEV(S85:S104)</f>
        <v>#DIV/0!</v>
      </c>
      <c r="T111" s="143" t="e">
        <f t="shared" si="8"/>
        <v>#DIV/0!</v>
      </c>
      <c r="U111" s="143" t="e">
        <f t="shared" si="8"/>
        <v>#DIV/0!</v>
      </c>
      <c r="V111" s="144" t="e">
        <f t="shared" si="8"/>
        <v>#DIV/0!</v>
      </c>
    </row>
    <row r="112" spans="1:23" x14ac:dyDescent="0.25">
      <c r="A112" s="533" t="s">
        <v>64</v>
      </c>
      <c r="B112" s="532"/>
      <c r="C112" s="141">
        <f t="shared" ref="C112:V112" si="9">MAX(C85:C107)</f>
        <v>3.5</v>
      </c>
      <c r="D112" s="141">
        <f t="shared" si="9"/>
        <v>3.9</v>
      </c>
      <c r="E112" s="141">
        <f t="shared" si="9"/>
        <v>8.6999999999999993</v>
      </c>
      <c r="F112" s="141">
        <f t="shared" si="9"/>
        <v>9.9</v>
      </c>
      <c r="G112" s="141">
        <f t="shared" si="9"/>
        <v>10.4</v>
      </c>
      <c r="H112" s="141">
        <f t="shared" si="9"/>
        <v>11.7</v>
      </c>
      <c r="I112" s="141">
        <f t="shared" si="9"/>
        <v>19.7</v>
      </c>
      <c r="J112" s="141">
        <f t="shared" si="9"/>
        <v>27.8</v>
      </c>
      <c r="K112" s="141">
        <f t="shared" si="9"/>
        <v>39.1</v>
      </c>
      <c r="L112" s="141">
        <f t="shared" si="9"/>
        <v>63.9</v>
      </c>
      <c r="M112" s="141">
        <f t="shared" si="9"/>
        <v>91.2</v>
      </c>
      <c r="N112" s="141">
        <f t="shared" si="9"/>
        <v>100</v>
      </c>
      <c r="O112" s="141">
        <f t="shared" si="9"/>
        <v>100</v>
      </c>
      <c r="P112" s="141">
        <f t="shared" si="9"/>
        <v>0</v>
      </c>
      <c r="Q112" s="141">
        <f t="shared" si="9"/>
        <v>0</v>
      </c>
      <c r="R112" s="141">
        <f t="shared" si="9"/>
        <v>0</v>
      </c>
      <c r="S112" s="141">
        <f t="shared" si="9"/>
        <v>0</v>
      </c>
      <c r="T112" s="141">
        <f t="shared" si="9"/>
        <v>0</v>
      </c>
      <c r="U112" s="141">
        <f t="shared" si="9"/>
        <v>0</v>
      </c>
      <c r="V112" s="142">
        <f t="shared" si="9"/>
        <v>0</v>
      </c>
    </row>
    <row r="113" spans="1:22" x14ac:dyDescent="0.25">
      <c r="A113" s="533" t="s">
        <v>52</v>
      </c>
      <c r="B113" s="532"/>
      <c r="C113" s="141">
        <f t="shared" ref="C113:V113" si="10">MIN(C85:C107)</f>
        <v>0.5</v>
      </c>
      <c r="D113" s="141">
        <f t="shared" si="10"/>
        <v>0.8</v>
      </c>
      <c r="E113" s="141">
        <f t="shared" si="10"/>
        <v>1</v>
      </c>
      <c r="F113" s="141">
        <f t="shared" si="10"/>
        <v>1.1000000000000001</v>
      </c>
      <c r="G113" s="141">
        <f t="shared" si="10"/>
        <v>1.1000000000000001</v>
      </c>
      <c r="H113" s="141">
        <f t="shared" si="10"/>
        <v>1.3</v>
      </c>
      <c r="I113" s="141">
        <f t="shared" si="10"/>
        <v>4.5</v>
      </c>
      <c r="J113" s="141">
        <f t="shared" si="10"/>
        <v>11</v>
      </c>
      <c r="K113" s="141">
        <f t="shared" si="10"/>
        <v>20.3</v>
      </c>
      <c r="L113" s="141">
        <f t="shared" si="10"/>
        <v>43.7</v>
      </c>
      <c r="M113" s="141">
        <f t="shared" si="10"/>
        <v>77.8</v>
      </c>
      <c r="N113" s="141">
        <f t="shared" si="10"/>
        <v>97.6</v>
      </c>
      <c r="O113" s="141">
        <f t="shared" si="10"/>
        <v>100</v>
      </c>
      <c r="P113" s="141">
        <f t="shared" si="10"/>
        <v>0</v>
      </c>
      <c r="Q113" s="141">
        <f t="shared" si="10"/>
        <v>0</v>
      </c>
      <c r="R113" s="141">
        <f t="shared" si="10"/>
        <v>0</v>
      </c>
      <c r="S113" s="141">
        <f t="shared" si="10"/>
        <v>0</v>
      </c>
      <c r="T113" s="141">
        <f t="shared" si="10"/>
        <v>0</v>
      </c>
      <c r="U113" s="141">
        <f t="shared" si="10"/>
        <v>0</v>
      </c>
      <c r="V113" s="142">
        <f t="shared" si="10"/>
        <v>0</v>
      </c>
    </row>
    <row r="114" spans="1:22" x14ac:dyDescent="0.25">
      <c r="A114" s="534" t="s">
        <v>54</v>
      </c>
      <c r="B114" s="535"/>
      <c r="C114" s="141">
        <f t="shared" ref="C114:V114" si="11">COUNT(C85:C107)</f>
        <v>9</v>
      </c>
      <c r="D114" s="141">
        <f t="shared" si="11"/>
        <v>9</v>
      </c>
      <c r="E114" s="141">
        <f t="shared" si="11"/>
        <v>9</v>
      </c>
      <c r="F114" s="141">
        <f t="shared" si="11"/>
        <v>9</v>
      </c>
      <c r="G114" s="141">
        <f t="shared" si="11"/>
        <v>9</v>
      </c>
      <c r="H114" s="141">
        <f t="shared" si="11"/>
        <v>9</v>
      </c>
      <c r="I114" s="141">
        <f t="shared" si="11"/>
        <v>9</v>
      </c>
      <c r="J114" s="141">
        <f t="shared" si="11"/>
        <v>9</v>
      </c>
      <c r="K114" s="141">
        <f t="shared" si="11"/>
        <v>9</v>
      </c>
      <c r="L114" s="141">
        <f t="shared" si="11"/>
        <v>9</v>
      </c>
      <c r="M114" s="141">
        <f t="shared" si="11"/>
        <v>9</v>
      </c>
      <c r="N114" s="141">
        <f t="shared" si="11"/>
        <v>9</v>
      </c>
      <c r="O114" s="141">
        <f t="shared" si="11"/>
        <v>8</v>
      </c>
      <c r="P114" s="141">
        <f t="shared" si="11"/>
        <v>0</v>
      </c>
      <c r="Q114" s="141">
        <f t="shared" si="11"/>
        <v>0</v>
      </c>
      <c r="R114" s="141">
        <f t="shared" si="11"/>
        <v>0</v>
      </c>
      <c r="S114" s="141">
        <f t="shared" si="11"/>
        <v>0</v>
      </c>
      <c r="T114" s="141">
        <f t="shared" si="11"/>
        <v>0</v>
      </c>
      <c r="U114" s="141">
        <f t="shared" si="11"/>
        <v>0</v>
      </c>
      <c r="V114" s="142">
        <f t="shared" si="11"/>
        <v>0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U23:U24"/>
    <mergeCell ref="V23:V24"/>
    <mergeCell ref="M13:Q13"/>
    <mergeCell ref="R13:S13"/>
    <mergeCell ref="U13:V13"/>
    <mergeCell ref="A18:V18"/>
    <mergeCell ref="A19:D19"/>
    <mergeCell ref="F19:Q19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P68:V71"/>
    <mergeCell ref="A73:V76"/>
    <mergeCell ref="A78:V80"/>
    <mergeCell ref="P67:V67"/>
    <mergeCell ref="H67:O67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R82:R83"/>
    <mergeCell ref="S82:S83"/>
    <mergeCell ref="T82:T83"/>
    <mergeCell ref="V82:V83"/>
    <mergeCell ref="A83:B83"/>
    <mergeCell ref="U82:U83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7D11-9F02-4D78-8CE6-3AB2A080C6DC}">
  <sheetPr>
    <pageSetUpPr fitToPage="1"/>
  </sheetPr>
  <dimension ref="A1:AH1682"/>
  <sheetViews>
    <sheetView topLeftCell="A57" zoomScale="115" zoomScaleNormal="115" workbookViewId="0">
      <selection activeCell="Z59" sqref="Z59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36"/>
      <c r="B1" s="537"/>
      <c r="C1" s="537"/>
      <c r="D1" s="537"/>
      <c r="E1" s="538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8"/>
      <c r="W1" s="439"/>
    </row>
    <row r="2" spans="1:34" ht="12.75" customHeight="1" x14ac:dyDescent="0.25">
      <c r="A2" s="539"/>
      <c r="B2" s="540"/>
      <c r="C2" s="540"/>
      <c r="D2" s="540"/>
      <c r="E2" s="541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539"/>
      <c r="B3" s="540"/>
      <c r="C3" s="540"/>
      <c r="D3" s="540"/>
      <c r="E3" s="541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539"/>
      <c r="B4" s="540"/>
      <c r="C4" s="540"/>
      <c r="D4" s="540"/>
      <c r="E4" s="541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539"/>
      <c r="B5" s="540"/>
      <c r="C5" s="540"/>
      <c r="D5" s="540"/>
      <c r="E5" s="541"/>
      <c r="F5" s="56" t="s">
        <v>19</v>
      </c>
      <c r="G5" s="446">
        <v>64</v>
      </c>
      <c r="H5" s="447"/>
      <c r="I5" s="448" t="s">
        <v>99</v>
      </c>
      <c r="J5" s="446"/>
      <c r="K5" s="446"/>
      <c r="L5" s="446"/>
      <c r="M5" s="447"/>
      <c r="N5" s="449">
        <v>45537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542"/>
      <c r="B6" s="450"/>
      <c r="C6" s="450"/>
      <c r="D6" s="450"/>
      <c r="E6" s="451"/>
      <c r="F6" s="370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A7" s="15"/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B9" s="1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B10" s="15"/>
      <c r="C10" s="371"/>
      <c r="D10" s="371"/>
      <c r="E10" s="371"/>
      <c r="F10" s="81" t="s">
        <v>27</v>
      </c>
      <c r="G10" s="15"/>
      <c r="H10" s="15"/>
      <c r="I10" s="15"/>
      <c r="J10" s="64"/>
      <c r="K10" s="371"/>
      <c r="L10" s="15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B11" s="15"/>
      <c r="C11" s="59" t="s">
        <v>28</v>
      </c>
      <c r="D11" s="59"/>
      <c r="E11" s="61"/>
      <c r="F11" s="61"/>
      <c r="G11" s="15"/>
      <c r="H11" s="59"/>
      <c r="I11" s="15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S11" s="15"/>
      <c r="T11" s="15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B12" s="15"/>
      <c r="C12" s="188" t="s">
        <v>236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B13" s="15"/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218</v>
      </c>
      <c r="N13" s="456"/>
      <c r="O13" s="456"/>
      <c r="P13" s="456"/>
      <c r="Q13" s="456"/>
      <c r="R13" s="543">
        <v>45474</v>
      </c>
      <c r="S13" s="543"/>
      <c r="T13" s="362" t="s">
        <v>234</v>
      </c>
      <c r="U13" s="543">
        <v>45498</v>
      </c>
      <c r="V13" s="543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372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7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S19" s="15"/>
      <c r="T19" s="15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17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373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5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B23" s="15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75"/>
      <c r="B25" s="546"/>
      <c r="C25" s="30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376"/>
      <c r="S25" s="376"/>
      <c r="T25" s="377"/>
      <c r="U25" s="378"/>
      <c r="V25" s="379"/>
      <c r="W25" s="380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162</v>
      </c>
      <c r="B26" s="546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34">
        <v>85</v>
      </c>
      <c r="L26" s="87"/>
      <c r="M26" s="34">
        <v>99</v>
      </c>
      <c r="N26" s="34">
        <v>100</v>
      </c>
      <c r="O26" s="87"/>
      <c r="P26" s="93"/>
      <c r="Q26" s="93"/>
      <c r="R26" s="381">
        <v>2.5</v>
      </c>
      <c r="S26" s="381">
        <v>0.8</v>
      </c>
      <c r="T26" s="382">
        <v>0.4</v>
      </c>
      <c r="U26" s="364">
        <v>40</v>
      </c>
      <c r="V26" s="363">
        <v>35</v>
      </c>
      <c r="W26" s="383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163</v>
      </c>
      <c r="B27" s="546"/>
      <c r="C27" s="33">
        <v>2</v>
      </c>
      <c r="D27" s="86"/>
      <c r="E27" s="86"/>
      <c r="F27" s="152">
        <v>5</v>
      </c>
      <c r="G27" s="152">
        <v>9</v>
      </c>
      <c r="H27" s="152">
        <v>16</v>
      </c>
      <c r="I27" s="152">
        <v>22</v>
      </c>
      <c r="J27" s="152">
        <v>35</v>
      </c>
      <c r="K27" s="34">
        <v>55</v>
      </c>
      <c r="L27" s="87"/>
      <c r="M27" s="34">
        <v>85</v>
      </c>
      <c r="N27" s="87"/>
      <c r="O27" s="87"/>
      <c r="P27" s="93"/>
      <c r="Q27" s="93"/>
      <c r="R27" s="384"/>
      <c r="S27" s="384"/>
      <c r="T27" s="385"/>
      <c r="U27" s="386"/>
      <c r="V27" s="387"/>
      <c r="W27" s="383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44"/>
      <c r="B28" s="545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388"/>
      <c r="S28" s="388"/>
      <c r="T28" s="389"/>
      <c r="U28" s="390"/>
      <c r="V28" s="391"/>
      <c r="W28" s="39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412"/>
      <c r="B32" s="15"/>
      <c r="C32" s="15"/>
      <c r="D32" s="15"/>
      <c r="E32" s="15"/>
      <c r="F32" s="15"/>
      <c r="G32" s="15"/>
      <c r="H32" s="15"/>
      <c r="I32" s="366" t="s">
        <v>235</v>
      </c>
      <c r="J32" s="481">
        <f>R13</f>
        <v>45474</v>
      </c>
      <c r="K32" s="482"/>
      <c r="L32" s="365" t="s">
        <v>234</v>
      </c>
      <c r="M32" s="481">
        <f>U13</f>
        <v>45498</v>
      </c>
      <c r="N32" s="482"/>
      <c r="O32" s="15"/>
      <c r="P32" s="15"/>
      <c r="Q32" s="15"/>
      <c r="R32" s="15"/>
      <c r="S32" s="15"/>
      <c r="T32" s="15"/>
      <c r="U32" s="15"/>
      <c r="V32" s="15"/>
      <c r="W32" s="17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5.6</v>
      </c>
      <c r="D35" s="123">
        <f t="shared" ref="D35:W35" si="0">IF(ISNUMBER(D105),D105,NA())</f>
        <v>6</v>
      </c>
      <c r="E35" s="123">
        <f t="shared" si="0"/>
        <v>8.5</v>
      </c>
      <c r="F35" s="123">
        <f t="shared" si="0"/>
        <v>14.4</v>
      </c>
      <c r="G35" s="123">
        <f t="shared" si="0"/>
        <v>19.600000000000001</v>
      </c>
      <c r="H35" s="123">
        <f t="shared" si="0"/>
        <v>27.2</v>
      </c>
      <c r="I35" s="123">
        <f t="shared" si="0"/>
        <v>39.4</v>
      </c>
      <c r="J35" s="123">
        <f t="shared" si="0"/>
        <v>57.2</v>
      </c>
      <c r="K35" s="123">
        <f>IF(ISNUMBER(K105),K105,NA())</f>
        <v>80.8</v>
      </c>
      <c r="L35" s="123">
        <f t="shared" si="0"/>
        <v>91.1</v>
      </c>
      <c r="M35" s="123">
        <f t="shared" si="0"/>
        <v>99.3</v>
      </c>
      <c r="N35" s="123">
        <f t="shared" si="0"/>
        <v>100</v>
      </c>
      <c r="O35" s="123">
        <f t="shared" si="0"/>
        <v>0</v>
      </c>
      <c r="P35" s="123">
        <f t="shared" si="0"/>
        <v>0</v>
      </c>
      <c r="Q35" s="123">
        <f t="shared" si="0"/>
        <v>0</v>
      </c>
      <c r="R35" s="123">
        <f t="shared" si="0"/>
        <v>1.68</v>
      </c>
      <c r="S35" s="123">
        <f t="shared" si="0"/>
        <v>0.42</v>
      </c>
      <c r="T35" s="123">
        <f t="shared" si="0"/>
        <v>0.104</v>
      </c>
      <c r="U35" s="123">
        <f t="shared" si="0"/>
        <v>21</v>
      </c>
      <c r="V35" s="150">
        <f t="shared" si="0"/>
        <v>12</v>
      </c>
      <c r="W35" s="124">
        <f t="shared" si="0"/>
        <v>7.2</v>
      </c>
    </row>
    <row r="36" spans="1:25" ht="12.75" customHeight="1" x14ac:dyDescent="0.25">
      <c r="A36" s="553" t="s">
        <v>49</v>
      </c>
      <c r="B36" s="554"/>
      <c r="C36" s="120">
        <f>C37+1.25*C40</f>
        <v>4.845643923738959</v>
      </c>
      <c r="D36" s="108">
        <f t="shared" ref="D36:Q36" si="1">D37+1.25*D40</f>
        <v>5.4550075826289213</v>
      </c>
      <c r="E36" s="108">
        <f t="shared" si="1"/>
        <v>7.9541681265281365</v>
      </c>
      <c r="F36" s="108">
        <f t="shared" si="1"/>
        <v>13.423342933929931</v>
      </c>
      <c r="G36" s="108">
        <f t="shared" si="1"/>
        <v>18.390330845703808</v>
      </c>
      <c r="H36" s="108">
        <f t="shared" si="1"/>
        <v>25.554173820508037</v>
      </c>
      <c r="I36" s="108">
        <f t="shared" si="1"/>
        <v>36.822252943994734</v>
      </c>
      <c r="J36" s="108">
        <f t="shared" si="1"/>
        <v>55.990988510399788</v>
      </c>
      <c r="K36" s="108">
        <f>K37+1.25*K40</f>
        <v>80.26490909648841</v>
      </c>
      <c r="L36" s="108">
        <f t="shared" si="1"/>
        <v>88.641851000921605</v>
      </c>
      <c r="M36" s="108">
        <f t="shared" si="1"/>
        <v>99.168468871689299</v>
      </c>
      <c r="N36" s="108">
        <f t="shared" si="1"/>
        <v>100</v>
      </c>
      <c r="O36" s="108" t="e">
        <f t="shared" si="1"/>
        <v>#N/A</v>
      </c>
      <c r="P36" s="108" t="e">
        <f t="shared" si="1"/>
        <v>#N/A</v>
      </c>
      <c r="Q36" s="108" t="e">
        <f t="shared" si="1"/>
        <v>#N/A</v>
      </c>
      <c r="R36" s="108">
        <f>R37+1.25*R40</f>
        <v>1.606993603633909</v>
      </c>
      <c r="S36" s="108">
        <f>S37+1.25*S40</f>
        <v>0.382834106052582</v>
      </c>
      <c r="T36" s="108"/>
      <c r="U36" s="108"/>
      <c r="V36" s="151"/>
      <c r="W36" s="125">
        <f>W37+1.25*W40</f>
        <v>6.5042924071807917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3.7000000000000006</v>
      </c>
      <c r="D37" s="153">
        <f>IF(ISNUMBER(D103),D103,NA())</f>
        <v>4.1466666666666665</v>
      </c>
      <c r="E37" s="121">
        <f t="shared" ref="E37:W37" si="2">IF(ISNUMBER(E103),E103,NA())</f>
        <v>6.1533333333333324</v>
      </c>
      <c r="F37" s="121">
        <f t="shared" si="2"/>
        <v>10.840000000000002</v>
      </c>
      <c r="G37" s="121">
        <f t="shared" si="2"/>
        <v>14.826666666666666</v>
      </c>
      <c r="H37" s="121">
        <f t="shared" si="2"/>
        <v>20.86</v>
      </c>
      <c r="I37" s="121">
        <f t="shared" si="2"/>
        <v>30.713333333333335</v>
      </c>
      <c r="J37" s="121">
        <f t="shared" si="2"/>
        <v>48.946666666666673</v>
      </c>
      <c r="K37" s="121">
        <f t="shared" si="2"/>
        <v>71.953333333333347</v>
      </c>
      <c r="L37" s="121">
        <f t="shared" si="2"/>
        <v>82.533333333333331</v>
      </c>
      <c r="M37" s="121">
        <f t="shared" si="2"/>
        <v>98.326666666666668</v>
      </c>
      <c r="N37" s="34">
        <f t="shared" si="2"/>
        <v>100</v>
      </c>
      <c r="O37" s="34" t="e">
        <f t="shared" si="2"/>
        <v>#N/A</v>
      </c>
      <c r="P37" s="34" t="e">
        <f t="shared" si="2"/>
        <v>#N/A</v>
      </c>
      <c r="Q37" s="34" t="e">
        <f t="shared" si="2"/>
        <v>#N/A</v>
      </c>
      <c r="R37" s="34">
        <f t="shared" si="2"/>
        <v>1.4326666666666665</v>
      </c>
      <c r="S37" s="159">
        <f t="shared" si="2"/>
        <v>0.30066666666666669</v>
      </c>
      <c r="T37" s="159">
        <f>IF(ISNUMBER(T103),T103,NA())</f>
        <v>0.104</v>
      </c>
      <c r="U37" s="34">
        <f t="shared" si="2"/>
        <v>21</v>
      </c>
      <c r="V37" s="152">
        <f t="shared" si="2"/>
        <v>12</v>
      </c>
      <c r="W37" s="44">
        <f t="shared" si="2"/>
        <v>4.7933333333333339</v>
      </c>
    </row>
    <row r="38" spans="1:25" ht="12.75" customHeight="1" x14ac:dyDescent="0.25">
      <c r="A38" s="553" t="s">
        <v>51</v>
      </c>
      <c r="B38" s="554"/>
      <c r="C38" s="120">
        <f>C37-1.25*C40</f>
        <v>2.5543560762610422</v>
      </c>
      <c r="D38" s="108">
        <f t="shared" ref="D38:Q38" si="3">D37-1.25*D40</f>
        <v>2.8383257507044117</v>
      </c>
      <c r="E38" s="108">
        <f t="shared" si="3"/>
        <v>4.3524985401385283</v>
      </c>
      <c r="F38" s="108">
        <f t="shared" si="3"/>
        <v>8.2566570660700727</v>
      </c>
      <c r="G38" s="108">
        <f t="shared" si="3"/>
        <v>11.263002487629524</v>
      </c>
      <c r="H38" s="108">
        <f t="shared" si="3"/>
        <v>16.165826179491962</v>
      </c>
      <c r="I38" s="108">
        <f t="shared" si="3"/>
        <v>24.604413722671932</v>
      </c>
      <c r="J38" s="108">
        <f t="shared" si="3"/>
        <v>41.902344822933557</v>
      </c>
      <c r="K38" s="108">
        <f t="shared" si="3"/>
        <v>63.641757570178285</v>
      </c>
      <c r="L38" s="108">
        <f t="shared" si="3"/>
        <v>76.424815665745058</v>
      </c>
      <c r="M38" s="108">
        <f>M37-1.25*M40</f>
        <v>97.484864461644037</v>
      </c>
      <c r="N38" s="108">
        <f t="shared" si="3"/>
        <v>100</v>
      </c>
      <c r="O38" s="108" t="e">
        <f t="shared" si="3"/>
        <v>#N/A</v>
      </c>
      <c r="P38" s="108" t="e">
        <f t="shared" si="3"/>
        <v>#N/A</v>
      </c>
      <c r="Q38" s="108" t="e">
        <f t="shared" si="3"/>
        <v>#N/A</v>
      </c>
      <c r="R38" s="108">
        <f>R37-1.25*R40</f>
        <v>1.2583397296994241</v>
      </c>
      <c r="S38" s="108">
        <f>S37-1.25*S40</f>
        <v>0.21849922728075138</v>
      </c>
      <c r="T38" s="108"/>
      <c r="U38" s="108"/>
      <c r="V38" s="151"/>
      <c r="W38" s="125">
        <f>W37-1.25*W40</f>
        <v>3.0823742594858761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2.2999999999999998</v>
      </c>
      <c r="D39" s="34">
        <f t="shared" ref="D39:W39" si="4">IF(ISNUMBER(D106),D106,NA())</f>
        <v>2.6</v>
      </c>
      <c r="E39" s="34">
        <f t="shared" si="4"/>
        <v>3.9</v>
      </c>
      <c r="F39" s="34">
        <f>IF(ISNUMBER(F106),F106,NA())</f>
        <v>6.4</v>
      </c>
      <c r="G39" s="34">
        <f t="shared" si="4"/>
        <v>9</v>
      </c>
      <c r="H39" s="34">
        <f t="shared" si="4"/>
        <v>13.7</v>
      </c>
      <c r="I39" s="34">
        <f t="shared" si="4"/>
        <v>22.7</v>
      </c>
      <c r="J39" s="34">
        <f t="shared" si="4"/>
        <v>39.200000000000003</v>
      </c>
      <c r="K39" s="34">
        <f t="shared" si="4"/>
        <v>58.1</v>
      </c>
      <c r="L39" s="34">
        <f t="shared" si="4"/>
        <v>72.099999999999994</v>
      </c>
      <c r="M39" s="34">
        <f t="shared" si="4"/>
        <v>97.1</v>
      </c>
      <c r="N39" s="34">
        <f t="shared" si="4"/>
        <v>100</v>
      </c>
      <c r="O39" s="34">
        <f t="shared" si="4"/>
        <v>0</v>
      </c>
      <c r="P39" s="34">
        <f t="shared" si="4"/>
        <v>0</v>
      </c>
      <c r="Q39" s="34">
        <f t="shared" si="4"/>
        <v>0</v>
      </c>
      <c r="R39" s="34">
        <f t="shared" si="4"/>
        <v>1.18</v>
      </c>
      <c r="S39" s="34">
        <f t="shared" si="4"/>
        <v>0.19</v>
      </c>
      <c r="T39" s="34">
        <f t="shared" si="4"/>
        <v>0.104</v>
      </c>
      <c r="U39" s="34">
        <f>IF(ISNUMBER(U106),U106,NA())</f>
        <v>21</v>
      </c>
      <c r="V39" s="152">
        <f t="shared" si="4"/>
        <v>12</v>
      </c>
      <c r="W39" s="44">
        <f t="shared" si="4"/>
        <v>2.5</v>
      </c>
    </row>
    <row r="40" spans="1:25" ht="12.75" customHeight="1" x14ac:dyDescent="0.25">
      <c r="A40" s="493" t="s">
        <v>53</v>
      </c>
      <c r="B40" s="494"/>
      <c r="C40" s="120">
        <f>IF(ISNUMBER(C104),C104,NA())</f>
        <v>0.91651513899116654</v>
      </c>
      <c r="D40" s="121">
        <f t="shared" ref="D40:W40" si="5">IF(ISNUMBER(D104),D104,NA())</f>
        <v>1.046672732769804</v>
      </c>
      <c r="E40" s="121">
        <f t="shared" si="5"/>
        <v>1.4406678345558437</v>
      </c>
      <c r="F40" s="121">
        <f t="shared" si="5"/>
        <v>2.0666743471439433</v>
      </c>
      <c r="G40" s="121">
        <f t="shared" si="5"/>
        <v>2.8509313432297132</v>
      </c>
      <c r="H40" s="121">
        <f t="shared" si="5"/>
        <v>3.75533905640643</v>
      </c>
      <c r="I40" s="121">
        <f t="shared" si="5"/>
        <v>4.8871356885291215</v>
      </c>
      <c r="J40" s="121">
        <f t="shared" si="5"/>
        <v>5.6354574749864899</v>
      </c>
      <c r="K40" s="121">
        <f>IF(ISNUMBER(K104),K104,NA())</f>
        <v>6.6492606105240508</v>
      </c>
      <c r="L40" s="121">
        <f t="shared" si="5"/>
        <v>4.8868141340706197</v>
      </c>
      <c r="M40" s="121">
        <f t="shared" si="5"/>
        <v>0.67344176401810185</v>
      </c>
      <c r="N40" s="121">
        <f t="shared" si="5"/>
        <v>0</v>
      </c>
      <c r="O40" s="121" t="e">
        <f t="shared" si="5"/>
        <v>#N/A</v>
      </c>
      <c r="P40" s="121" t="e">
        <f t="shared" si="5"/>
        <v>#N/A</v>
      </c>
      <c r="Q40" s="121" t="e">
        <f t="shared" si="5"/>
        <v>#N/A</v>
      </c>
      <c r="R40" s="121">
        <f t="shared" si="5"/>
        <v>0.139461549573794</v>
      </c>
      <c r="S40" s="121">
        <f t="shared" si="5"/>
        <v>6.573395150873225E-2</v>
      </c>
      <c r="T40" s="121"/>
      <c r="U40" s="121"/>
      <c r="V40" s="153"/>
      <c r="W40" s="126">
        <f t="shared" si="5"/>
        <v>1.3687672590779665</v>
      </c>
    </row>
    <row r="41" spans="1:25" ht="12.75" customHeight="1" x14ac:dyDescent="0.25">
      <c r="A41" s="553" t="s">
        <v>54</v>
      </c>
      <c r="B41" s="554"/>
      <c r="C41" s="33">
        <f>IF(ISNUMBER(C107),C107,NA())</f>
        <v>15</v>
      </c>
      <c r="D41" s="34">
        <f t="shared" ref="D41:W41" si="6">IF(ISNUMBER(D107),D107,NA())</f>
        <v>15</v>
      </c>
      <c r="E41" s="34">
        <f t="shared" si="6"/>
        <v>15</v>
      </c>
      <c r="F41" s="34">
        <f t="shared" si="6"/>
        <v>15</v>
      </c>
      <c r="G41" s="34">
        <f t="shared" si="6"/>
        <v>15</v>
      </c>
      <c r="H41" s="34">
        <f t="shared" si="6"/>
        <v>15</v>
      </c>
      <c r="I41" s="34">
        <f t="shared" si="6"/>
        <v>15</v>
      </c>
      <c r="J41" s="34">
        <f t="shared" si="6"/>
        <v>15</v>
      </c>
      <c r="K41" s="34">
        <f t="shared" si="6"/>
        <v>15</v>
      </c>
      <c r="L41" s="34">
        <f t="shared" si="6"/>
        <v>15</v>
      </c>
      <c r="M41" s="34">
        <f t="shared" si="6"/>
        <v>15</v>
      </c>
      <c r="N41" s="34">
        <f t="shared" si="6"/>
        <v>15</v>
      </c>
      <c r="O41" s="34">
        <f t="shared" si="6"/>
        <v>0</v>
      </c>
      <c r="P41" s="34">
        <f t="shared" si="6"/>
        <v>0</v>
      </c>
      <c r="Q41" s="34">
        <f t="shared" si="6"/>
        <v>0</v>
      </c>
      <c r="R41" s="34">
        <f t="shared" si="6"/>
        <v>15</v>
      </c>
      <c r="S41" s="34">
        <f t="shared" si="6"/>
        <v>15</v>
      </c>
      <c r="T41" s="34">
        <f t="shared" si="6"/>
        <v>1</v>
      </c>
      <c r="U41" s="34">
        <f t="shared" si="6"/>
        <v>1</v>
      </c>
      <c r="V41" s="152">
        <f t="shared" si="6"/>
        <v>1</v>
      </c>
      <c r="W41" s="44">
        <f t="shared" si="6"/>
        <v>15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393"/>
      <c r="B43" s="394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4"/>
      <c r="V43" s="405"/>
      <c r="W43" s="406"/>
      <c r="X43" s="45"/>
    </row>
    <row r="44" spans="1:25" s="46" customFormat="1" x14ac:dyDescent="0.25">
      <c r="A44" s="397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8"/>
      <c r="X44" s="45"/>
    </row>
    <row r="45" spans="1:25" s="46" customFormat="1" x14ac:dyDescent="0.25">
      <c r="A45" s="397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8"/>
      <c r="X45" s="45"/>
    </row>
    <row r="46" spans="1:25" s="46" customFormat="1" x14ac:dyDescent="0.25">
      <c r="A46" s="397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8"/>
      <c r="X46" s="45"/>
    </row>
    <row r="47" spans="1:25" s="46" customFormat="1" x14ac:dyDescent="0.25">
      <c r="A47" s="397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8"/>
      <c r="X47" s="45"/>
    </row>
    <row r="48" spans="1:25" s="46" customFormat="1" x14ac:dyDescent="0.25">
      <c r="A48" s="397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8"/>
      <c r="X48" s="45"/>
    </row>
    <row r="49" spans="1:27" s="46" customFormat="1" x14ac:dyDescent="0.25">
      <c r="A49" s="397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8"/>
      <c r="X49" s="45"/>
    </row>
    <row r="50" spans="1:27" s="46" customFormat="1" x14ac:dyDescent="0.25">
      <c r="A50" s="397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8"/>
      <c r="X50" s="45"/>
    </row>
    <row r="51" spans="1:27" s="46" customFormat="1" x14ac:dyDescent="0.25">
      <c r="A51" s="397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8"/>
      <c r="X51" s="45"/>
    </row>
    <row r="52" spans="1:27" s="46" customFormat="1" x14ac:dyDescent="0.25">
      <c r="A52" s="397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8"/>
      <c r="X52" s="45"/>
    </row>
    <row r="53" spans="1:27" s="46" customFormat="1" x14ac:dyDescent="0.25">
      <c r="A53" s="397"/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8"/>
      <c r="X53" s="45"/>
    </row>
    <row r="54" spans="1:27" s="46" customFormat="1" x14ac:dyDescent="0.25">
      <c r="A54" s="397"/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8"/>
      <c r="X54" s="45"/>
    </row>
    <row r="55" spans="1:27" s="46" customFormat="1" x14ac:dyDescent="0.25">
      <c r="A55" s="397"/>
      <c r="B55" s="396"/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8"/>
      <c r="X55" s="45"/>
    </row>
    <row r="56" spans="1:27" s="46" customFormat="1" x14ac:dyDescent="0.25">
      <c r="A56" s="397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8"/>
      <c r="X56" s="45"/>
    </row>
    <row r="57" spans="1:27" s="46" customFormat="1" x14ac:dyDescent="0.25">
      <c r="A57" s="397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8"/>
      <c r="X57" s="45"/>
      <c r="Z57" s="411"/>
    </row>
    <row r="58" spans="1:27" s="46" customFormat="1" x14ac:dyDescent="0.25">
      <c r="A58" s="397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8"/>
      <c r="X58" s="45"/>
    </row>
    <row r="59" spans="1:27" s="46" customFormat="1" x14ac:dyDescent="0.25">
      <c r="A59" s="397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8"/>
      <c r="X59" s="45"/>
      <c r="AA59" s="410"/>
    </row>
    <row r="60" spans="1:27" s="46" customFormat="1" x14ac:dyDescent="0.25">
      <c r="A60" s="397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8"/>
      <c r="X60" s="45"/>
    </row>
    <row r="61" spans="1:27" s="46" customFormat="1" x14ac:dyDescent="0.25">
      <c r="A61" s="397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8"/>
      <c r="X61" s="45"/>
    </row>
    <row r="62" spans="1:27" s="46" customFormat="1" x14ac:dyDescent="0.25">
      <c r="A62" s="397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8"/>
      <c r="X62" s="45"/>
    </row>
    <row r="63" spans="1:27" s="46" customFormat="1" x14ac:dyDescent="0.25">
      <c r="A63" s="397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8"/>
      <c r="X63" s="45"/>
    </row>
    <row r="64" spans="1:27" s="46" customFormat="1" x14ac:dyDescent="0.25">
      <c r="A64" s="393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5"/>
      <c r="X64" s="45"/>
    </row>
    <row r="65" spans="1:24" s="46" customFormat="1" x14ac:dyDescent="0.25">
      <c r="A65" s="499" t="s">
        <v>56</v>
      </c>
      <c r="B65" s="557"/>
      <c r="C65" s="557"/>
      <c r="D65" s="557"/>
      <c r="E65" s="557"/>
      <c r="F65" s="557"/>
      <c r="G65" s="558"/>
      <c r="H65" s="491" t="s">
        <v>57</v>
      </c>
      <c r="I65" s="491"/>
      <c r="J65" s="491"/>
      <c r="K65" s="491"/>
      <c r="L65" s="491"/>
      <c r="M65" s="491"/>
      <c r="N65" s="491"/>
      <c r="O65" s="491"/>
      <c r="P65" s="491" t="s">
        <v>58</v>
      </c>
      <c r="Q65" s="491"/>
      <c r="R65" s="491"/>
      <c r="S65" s="491"/>
      <c r="T65" s="491"/>
      <c r="U65" s="491"/>
      <c r="V65" s="491"/>
      <c r="W65" s="491"/>
      <c r="X65" s="45"/>
    </row>
    <row r="66" spans="1:24" x14ac:dyDescent="0.25">
      <c r="A66" s="559">
        <f>N5</f>
        <v>45537</v>
      </c>
      <c r="B66" s="475"/>
      <c r="C66" s="475"/>
      <c r="D66" s="475"/>
      <c r="E66" s="475"/>
      <c r="F66" s="475"/>
      <c r="G66" s="475"/>
      <c r="H66" s="503" t="s">
        <v>92</v>
      </c>
      <c r="I66" s="503"/>
      <c r="J66" s="503"/>
      <c r="K66" s="503"/>
      <c r="L66" s="503"/>
      <c r="M66" s="503"/>
      <c r="N66" s="503"/>
      <c r="O66" s="503"/>
      <c r="P66" s="559">
        <f>EDATE(MAX(A83:B102),6)</f>
        <v>45716</v>
      </c>
      <c r="Q66" s="475"/>
      <c r="R66" s="475"/>
      <c r="S66" s="475"/>
      <c r="T66" s="475"/>
      <c r="U66" s="475"/>
      <c r="V66" s="475"/>
      <c r="W66" s="475"/>
    </row>
    <row r="67" spans="1:24" x14ac:dyDescent="0.25">
      <c r="A67" s="475"/>
      <c r="B67" s="475"/>
      <c r="C67" s="475"/>
      <c r="D67" s="475"/>
      <c r="E67" s="475"/>
      <c r="F67" s="475"/>
      <c r="G67" s="475"/>
      <c r="H67" s="503"/>
      <c r="I67" s="503"/>
      <c r="J67" s="503"/>
      <c r="K67" s="503"/>
      <c r="L67" s="503"/>
      <c r="M67" s="503"/>
      <c r="N67" s="503"/>
      <c r="O67" s="503"/>
      <c r="P67" s="475"/>
      <c r="Q67" s="475"/>
      <c r="R67" s="475"/>
      <c r="S67" s="475"/>
      <c r="T67" s="475"/>
      <c r="U67" s="475"/>
      <c r="V67" s="475"/>
      <c r="W67" s="475"/>
    </row>
    <row r="68" spans="1:24" x14ac:dyDescent="0.25">
      <c r="A68" s="475"/>
      <c r="B68" s="475"/>
      <c r="C68" s="475"/>
      <c r="D68" s="475"/>
      <c r="E68" s="475"/>
      <c r="F68" s="475"/>
      <c r="G68" s="475"/>
      <c r="H68" s="503"/>
      <c r="I68" s="503"/>
      <c r="J68" s="503"/>
      <c r="K68" s="503"/>
      <c r="L68" s="503"/>
      <c r="M68" s="503"/>
      <c r="N68" s="503"/>
      <c r="O68" s="503"/>
      <c r="P68" s="475"/>
      <c r="Q68" s="475"/>
      <c r="R68" s="475"/>
      <c r="S68" s="475"/>
      <c r="T68" s="475"/>
      <c r="U68" s="475"/>
      <c r="V68" s="475"/>
      <c r="W68" s="475"/>
    </row>
    <row r="69" spans="1:24" x14ac:dyDescent="0.25">
      <c r="A69" s="475"/>
      <c r="B69" s="475"/>
      <c r="C69" s="475"/>
      <c r="D69" s="475"/>
      <c r="E69" s="475"/>
      <c r="F69" s="475"/>
      <c r="G69" s="475"/>
      <c r="H69" s="503"/>
      <c r="I69" s="503"/>
      <c r="J69" s="503"/>
      <c r="K69" s="503"/>
      <c r="L69" s="503"/>
      <c r="M69" s="503"/>
      <c r="N69" s="503"/>
      <c r="O69" s="503"/>
      <c r="P69" s="475"/>
      <c r="Q69" s="475"/>
      <c r="R69" s="475"/>
      <c r="S69" s="475"/>
      <c r="T69" s="475"/>
      <c r="U69" s="475"/>
      <c r="V69" s="475"/>
      <c r="W69" s="475"/>
    </row>
    <row r="70" spans="1:24" ht="13.8" thickBot="1" x14ac:dyDescent="0.3">
      <c r="A70" s="15"/>
      <c r="B70" s="5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4" x14ac:dyDescent="0.25">
      <c r="A71" s="504" t="s">
        <v>203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1"/>
    </row>
    <row r="72" spans="1:24" x14ac:dyDescent="0.25">
      <c r="A72" s="507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62"/>
    </row>
    <row r="73" spans="1:24" x14ac:dyDescent="0.25">
      <c r="A73" s="507"/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62"/>
    </row>
    <row r="74" spans="1:24" ht="13.8" thickBot="1" x14ac:dyDescent="0.3">
      <c r="A74" s="563"/>
      <c r="B74" s="482"/>
      <c r="C74" s="482"/>
      <c r="D74" s="482"/>
      <c r="E74" s="482"/>
      <c r="F74" s="482"/>
      <c r="G74" s="482"/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482"/>
      <c r="U74" s="482"/>
      <c r="V74" s="482"/>
      <c r="W74" s="564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400"/>
      <c r="R80" s="566" t="s">
        <v>17</v>
      </c>
      <c r="S80" s="568" t="s">
        <v>41</v>
      </c>
      <c r="T80" s="529" t="s">
        <v>71</v>
      </c>
      <c r="U80" s="566" t="s">
        <v>7</v>
      </c>
      <c r="V80" s="566" t="s">
        <v>8</v>
      </c>
      <c r="W80" s="566" t="s">
        <v>42</v>
      </c>
    </row>
    <row r="81" spans="1:25" ht="13.8" thickBot="1" x14ac:dyDescent="0.3">
      <c r="A81" s="522" t="s">
        <v>61</v>
      </c>
      <c r="B81" s="523"/>
      <c r="C81" s="138">
        <v>6.3E-2</v>
      </c>
      <c r="D81" s="139">
        <v>0.08</v>
      </c>
      <c r="E81" s="139">
        <v>0.2</v>
      </c>
      <c r="F81" s="139">
        <v>0.5</v>
      </c>
      <c r="G81" s="139">
        <v>1</v>
      </c>
      <c r="H81" s="139">
        <v>2</v>
      </c>
      <c r="I81" s="139">
        <v>4</v>
      </c>
      <c r="J81" s="139">
        <v>8</v>
      </c>
      <c r="K81" s="139">
        <v>16</v>
      </c>
      <c r="L81" s="139">
        <v>20</v>
      </c>
      <c r="M81" s="139">
        <v>31.5</v>
      </c>
      <c r="N81" s="139">
        <v>45</v>
      </c>
      <c r="O81" s="140">
        <v>63</v>
      </c>
      <c r="P81" s="163">
        <v>80</v>
      </c>
      <c r="Q81" s="164">
        <v>100</v>
      </c>
      <c r="R81" s="567"/>
      <c r="S81" s="569"/>
      <c r="T81" s="530"/>
      <c r="U81" s="567"/>
      <c r="V81" s="567"/>
      <c r="W81" s="567"/>
    </row>
    <row r="82" spans="1:25" x14ac:dyDescent="0.25">
      <c r="A82" s="524" t="s">
        <v>62</v>
      </c>
      <c r="B82" s="525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399"/>
    </row>
    <row r="83" spans="1:25" x14ac:dyDescent="0.25">
      <c r="A83" s="518">
        <v>45482</v>
      </c>
      <c r="B83" s="526"/>
      <c r="C83" s="407">
        <v>2.5</v>
      </c>
      <c r="D83" s="407">
        <v>2.8</v>
      </c>
      <c r="E83" s="407">
        <v>3.9</v>
      </c>
      <c r="F83" s="407">
        <v>6.4</v>
      </c>
      <c r="G83" s="407">
        <v>9</v>
      </c>
      <c r="H83" s="407">
        <v>13.7</v>
      </c>
      <c r="I83" s="407">
        <v>22.7</v>
      </c>
      <c r="J83" s="407">
        <v>40.6</v>
      </c>
      <c r="K83" s="407">
        <v>60.8</v>
      </c>
      <c r="L83" s="407">
        <v>77.2</v>
      </c>
      <c r="M83" s="407">
        <v>98.2</v>
      </c>
      <c r="N83" s="407">
        <v>100</v>
      </c>
      <c r="O83" s="414"/>
      <c r="P83" s="414"/>
      <c r="Q83" s="408"/>
      <c r="R83" s="417">
        <v>1.5</v>
      </c>
      <c r="S83" s="417">
        <v>0.21</v>
      </c>
      <c r="T83" s="356"/>
      <c r="U83" s="356"/>
      <c r="V83" s="356"/>
      <c r="W83" s="416">
        <v>2.5</v>
      </c>
    </row>
    <row r="84" spans="1:25" x14ac:dyDescent="0.25">
      <c r="A84" s="518">
        <v>45482</v>
      </c>
      <c r="B84" s="526"/>
      <c r="C84" s="407">
        <v>4</v>
      </c>
      <c r="D84" s="407">
        <v>4.3</v>
      </c>
      <c r="E84" s="407">
        <v>5.8</v>
      </c>
      <c r="F84" s="407">
        <v>10</v>
      </c>
      <c r="G84" s="407">
        <v>12.7</v>
      </c>
      <c r="H84" s="407">
        <v>16.8</v>
      </c>
      <c r="I84" s="407">
        <v>23.8</v>
      </c>
      <c r="J84" s="407">
        <v>39.200000000000003</v>
      </c>
      <c r="K84" s="407">
        <v>58.1</v>
      </c>
      <c r="L84" s="407">
        <v>72.099999999999994</v>
      </c>
      <c r="M84" s="407">
        <v>98.9</v>
      </c>
      <c r="N84" s="407">
        <v>100</v>
      </c>
      <c r="O84" s="414"/>
      <c r="P84" s="414"/>
      <c r="Q84" s="408"/>
      <c r="R84" s="417">
        <v>1.51</v>
      </c>
      <c r="S84" s="417">
        <v>0.25</v>
      </c>
      <c r="T84" s="356"/>
      <c r="U84" s="356"/>
      <c r="V84" s="356"/>
      <c r="W84" s="416">
        <v>3.1</v>
      </c>
      <c r="X84" s="1"/>
      <c r="Y84" s="176"/>
    </row>
    <row r="85" spans="1:25" x14ac:dyDescent="0.25">
      <c r="A85" s="518">
        <v>45482</v>
      </c>
      <c r="B85" s="526"/>
      <c r="C85" s="407">
        <v>5.6</v>
      </c>
      <c r="D85" s="407">
        <v>6</v>
      </c>
      <c r="E85" s="407">
        <v>8.3000000000000007</v>
      </c>
      <c r="F85" s="407">
        <v>14.4</v>
      </c>
      <c r="G85" s="407">
        <v>19.600000000000001</v>
      </c>
      <c r="H85" s="407">
        <v>27.2</v>
      </c>
      <c r="I85" s="407">
        <v>39.4</v>
      </c>
      <c r="J85" s="407">
        <v>54.7</v>
      </c>
      <c r="K85" s="407">
        <v>80.8</v>
      </c>
      <c r="L85" s="407">
        <v>88.4</v>
      </c>
      <c r="M85" s="407">
        <v>98.9</v>
      </c>
      <c r="N85" s="407">
        <v>100</v>
      </c>
      <c r="O85" s="414"/>
      <c r="P85" s="414"/>
      <c r="Q85" s="408"/>
      <c r="R85" s="417">
        <v>1.54</v>
      </c>
      <c r="S85" s="417">
        <v>0.42</v>
      </c>
      <c r="T85" s="356"/>
      <c r="U85" s="356"/>
      <c r="V85" s="356"/>
      <c r="W85" s="416">
        <v>3.8</v>
      </c>
      <c r="X85" s="1"/>
      <c r="Y85" s="176"/>
    </row>
    <row r="86" spans="1:25" x14ac:dyDescent="0.25">
      <c r="A86" s="518">
        <v>45485</v>
      </c>
      <c r="B86" s="526"/>
      <c r="C86" s="408">
        <v>2.6</v>
      </c>
      <c r="D86" s="408">
        <v>2.8</v>
      </c>
      <c r="E86" s="408">
        <v>4</v>
      </c>
      <c r="F86" s="408">
        <v>7.1</v>
      </c>
      <c r="G86" s="408">
        <v>9.5</v>
      </c>
      <c r="H86" s="408">
        <v>14.4</v>
      </c>
      <c r="I86" s="408">
        <v>24.3</v>
      </c>
      <c r="J86" s="408">
        <v>44.3</v>
      </c>
      <c r="K86" s="408">
        <v>67.7</v>
      </c>
      <c r="L86" s="408">
        <v>77.900000000000006</v>
      </c>
      <c r="M86" s="408">
        <v>97.5</v>
      </c>
      <c r="N86" s="408">
        <v>100</v>
      </c>
      <c r="O86" s="414"/>
      <c r="P86" s="414"/>
      <c r="Q86" s="367"/>
      <c r="R86" s="417">
        <v>1.33</v>
      </c>
      <c r="S86" s="417">
        <v>0.19</v>
      </c>
      <c r="T86" s="356"/>
      <c r="U86" s="356">
        <v>21</v>
      </c>
      <c r="V86" s="356">
        <v>12</v>
      </c>
      <c r="W86" s="416">
        <v>5.3</v>
      </c>
      <c r="X86" s="1"/>
      <c r="Y86" s="176"/>
    </row>
    <row r="87" spans="1:25" x14ac:dyDescent="0.25">
      <c r="A87" s="518">
        <v>45485</v>
      </c>
      <c r="B87" s="526"/>
      <c r="C87" s="408">
        <v>3.6</v>
      </c>
      <c r="D87" s="408">
        <v>3.9</v>
      </c>
      <c r="E87" s="408">
        <v>5.7</v>
      </c>
      <c r="F87" s="408">
        <v>10.6</v>
      </c>
      <c r="G87" s="408">
        <v>16.2</v>
      </c>
      <c r="H87" s="408">
        <v>20.3</v>
      </c>
      <c r="I87" s="408">
        <v>29.2</v>
      </c>
      <c r="J87" s="408">
        <v>46.5</v>
      </c>
      <c r="K87" s="408">
        <v>69.3</v>
      </c>
      <c r="L87" s="408">
        <v>80.900000000000006</v>
      </c>
      <c r="M87" s="408">
        <v>97.5</v>
      </c>
      <c r="N87" s="408">
        <v>100</v>
      </c>
      <c r="O87" s="414"/>
      <c r="P87" s="414"/>
      <c r="Q87" s="367"/>
      <c r="R87" s="417">
        <v>1.47</v>
      </c>
      <c r="S87" s="417">
        <v>0.3</v>
      </c>
      <c r="T87" s="356"/>
      <c r="U87" s="356"/>
      <c r="V87" s="356"/>
      <c r="W87" s="416">
        <v>7.2</v>
      </c>
      <c r="X87" s="1"/>
      <c r="Y87" s="176"/>
    </row>
    <row r="88" spans="1:25" x14ac:dyDescent="0.25">
      <c r="A88" s="518">
        <v>45485</v>
      </c>
      <c r="B88" s="526"/>
      <c r="C88" s="408">
        <v>4.3</v>
      </c>
      <c r="D88" s="408">
        <v>4.7</v>
      </c>
      <c r="E88" s="408">
        <v>6.6</v>
      </c>
      <c r="F88" s="408">
        <v>11.7</v>
      </c>
      <c r="G88" s="408">
        <v>17.2</v>
      </c>
      <c r="H88" s="408">
        <v>21.9</v>
      </c>
      <c r="I88" s="408">
        <v>30.8</v>
      </c>
      <c r="J88" s="408">
        <v>51.2</v>
      </c>
      <c r="K88" s="408">
        <v>70.8</v>
      </c>
      <c r="L88" s="408">
        <v>80.5</v>
      </c>
      <c r="M88" s="408">
        <v>98</v>
      </c>
      <c r="N88" s="408">
        <v>100</v>
      </c>
      <c r="O88" s="414"/>
      <c r="P88" s="414"/>
      <c r="Q88" s="367"/>
      <c r="R88" s="417">
        <v>1.51</v>
      </c>
      <c r="S88" s="417">
        <v>0.33</v>
      </c>
      <c r="T88" s="356"/>
      <c r="U88" s="356"/>
      <c r="V88" s="356"/>
      <c r="W88" s="416">
        <v>6.1</v>
      </c>
      <c r="X88" s="1"/>
      <c r="Y88" s="176"/>
    </row>
    <row r="89" spans="1:25" x14ac:dyDescent="0.25">
      <c r="A89" s="518">
        <v>45489</v>
      </c>
      <c r="B89" s="526"/>
      <c r="C89" s="407">
        <v>3.6</v>
      </c>
      <c r="D89" s="407">
        <v>5.4</v>
      </c>
      <c r="E89" s="407">
        <v>7.3</v>
      </c>
      <c r="F89" s="407">
        <v>12.9</v>
      </c>
      <c r="G89" s="407">
        <v>16.899999999999999</v>
      </c>
      <c r="H89" s="407">
        <v>25.1</v>
      </c>
      <c r="I89" s="407">
        <v>37.299999999999997</v>
      </c>
      <c r="J89" s="407">
        <v>57.2</v>
      </c>
      <c r="K89" s="407">
        <v>76</v>
      </c>
      <c r="L89" s="407">
        <v>86.1</v>
      </c>
      <c r="M89" s="407">
        <v>98.5</v>
      </c>
      <c r="N89" s="407">
        <v>100</v>
      </c>
      <c r="O89" s="414"/>
      <c r="P89" s="414"/>
      <c r="Q89" s="367"/>
      <c r="R89" s="417">
        <v>1.58</v>
      </c>
      <c r="S89" s="417">
        <v>0.4</v>
      </c>
      <c r="T89" s="356">
        <v>0.104</v>
      </c>
      <c r="U89" s="356"/>
      <c r="V89" s="356"/>
      <c r="W89" s="416">
        <v>5.3</v>
      </c>
      <c r="X89" s="1"/>
      <c r="Y89" s="176"/>
    </row>
    <row r="90" spans="1:25" x14ac:dyDescent="0.25">
      <c r="A90" s="518">
        <v>45489</v>
      </c>
      <c r="B90" s="526"/>
      <c r="C90" s="407">
        <v>4.4000000000000004</v>
      </c>
      <c r="D90" s="407">
        <v>5.3</v>
      </c>
      <c r="E90" s="407">
        <v>6.4</v>
      </c>
      <c r="F90" s="407">
        <v>11.3</v>
      </c>
      <c r="G90" s="407">
        <v>14.6</v>
      </c>
      <c r="H90" s="407">
        <v>20.6</v>
      </c>
      <c r="I90" s="407">
        <v>30.5</v>
      </c>
      <c r="J90" s="407">
        <v>49</v>
      </c>
      <c r="K90" s="407">
        <v>71</v>
      </c>
      <c r="L90" s="407">
        <v>84.6</v>
      </c>
      <c r="M90" s="407">
        <v>98.9</v>
      </c>
      <c r="N90" s="407">
        <v>100</v>
      </c>
      <c r="O90" s="414"/>
      <c r="P90" s="414"/>
      <c r="Q90" s="367"/>
      <c r="R90" s="417">
        <v>1.68</v>
      </c>
      <c r="S90" s="417">
        <v>0.35</v>
      </c>
      <c r="T90" s="356"/>
      <c r="U90" s="356"/>
      <c r="V90" s="356"/>
      <c r="W90" s="416">
        <v>5.2</v>
      </c>
      <c r="X90" s="1"/>
      <c r="Y90" s="176"/>
    </row>
    <row r="91" spans="1:25" x14ac:dyDescent="0.25">
      <c r="A91" s="518">
        <v>45491</v>
      </c>
      <c r="B91" s="526"/>
      <c r="C91" s="407">
        <v>4.5999999999999996</v>
      </c>
      <c r="D91" s="407">
        <v>4.9000000000000004</v>
      </c>
      <c r="E91" s="407">
        <v>8.1</v>
      </c>
      <c r="F91" s="407">
        <v>11.6</v>
      </c>
      <c r="G91" s="407">
        <v>14.7</v>
      </c>
      <c r="H91" s="407">
        <v>20.2</v>
      </c>
      <c r="I91" s="407">
        <v>28.8</v>
      </c>
      <c r="J91" s="407">
        <v>45</v>
      </c>
      <c r="K91" s="407">
        <v>67.099999999999994</v>
      </c>
      <c r="L91" s="407">
        <v>77.599999999999994</v>
      </c>
      <c r="M91" s="407">
        <v>97.1</v>
      </c>
      <c r="N91" s="407">
        <v>100</v>
      </c>
      <c r="O91" s="414"/>
      <c r="P91" s="414"/>
      <c r="Q91" s="367"/>
      <c r="R91" s="417">
        <v>1.51</v>
      </c>
      <c r="S91" s="417">
        <v>0.31</v>
      </c>
      <c r="T91" s="356"/>
      <c r="U91" s="356"/>
      <c r="V91" s="356"/>
      <c r="W91" s="416">
        <v>5.5</v>
      </c>
      <c r="X91" s="1"/>
      <c r="Y91" s="176"/>
    </row>
    <row r="92" spans="1:25" x14ac:dyDescent="0.25">
      <c r="A92" s="518">
        <v>45491</v>
      </c>
      <c r="B92" s="526"/>
      <c r="C92" s="407">
        <v>4.0999999999999996</v>
      </c>
      <c r="D92" s="407">
        <v>4.4000000000000004</v>
      </c>
      <c r="E92" s="407">
        <v>6.3</v>
      </c>
      <c r="F92" s="407">
        <v>11.9</v>
      </c>
      <c r="G92" s="407">
        <v>15.9</v>
      </c>
      <c r="H92" s="407">
        <v>22.8</v>
      </c>
      <c r="I92" s="407">
        <v>32</v>
      </c>
      <c r="J92" s="407">
        <v>50.8</v>
      </c>
      <c r="K92" s="407">
        <v>72.3</v>
      </c>
      <c r="L92" s="407">
        <v>83.9</v>
      </c>
      <c r="M92" s="407">
        <v>97.6</v>
      </c>
      <c r="N92" s="407">
        <v>100</v>
      </c>
      <c r="O92" s="414"/>
      <c r="P92" s="414"/>
      <c r="Q92" s="367"/>
      <c r="R92" s="417">
        <v>1.47</v>
      </c>
      <c r="S92" s="417">
        <v>0.34</v>
      </c>
      <c r="T92" s="356"/>
      <c r="U92" s="356"/>
      <c r="V92" s="356"/>
      <c r="W92" s="416">
        <v>5</v>
      </c>
      <c r="X92" s="1"/>
      <c r="Y92" s="176"/>
    </row>
    <row r="93" spans="1:25" x14ac:dyDescent="0.25">
      <c r="A93" s="518">
        <v>45497</v>
      </c>
      <c r="B93" s="526"/>
      <c r="C93" s="407">
        <v>3.7</v>
      </c>
      <c r="D93" s="407">
        <v>4</v>
      </c>
      <c r="E93" s="407">
        <v>6.1</v>
      </c>
      <c r="F93" s="407">
        <v>12.2</v>
      </c>
      <c r="G93" s="407">
        <v>16.8</v>
      </c>
      <c r="H93" s="407">
        <v>24.8</v>
      </c>
      <c r="I93" s="407">
        <v>37</v>
      </c>
      <c r="J93" s="407">
        <v>57</v>
      </c>
      <c r="K93" s="407">
        <v>78.400000000000006</v>
      </c>
      <c r="L93" s="407">
        <v>86</v>
      </c>
      <c r="M93" s="407">
        <v>98.1</v>
      </c>
      <c r="N93" s="407">
        <v>100</v>
      </c>
      <c r="O93" s="414"/>
      <c r="P93" s="414"/>
      <c r="Q93" s="367"/>
      <c r="R93" s="417">
        <v>1.35</v>
      </c>
      <c r="S93" s="417">
        <v>0.33</v>
      </c>
      <c r="T93" s="356"/>
      <c r="U93" s="356"/>
      <c r="V93" s="356"/>
      <c r="W93" s="416">
        <v>6</v>
      </c>
      <c r="X93" s="1"/>
      <c r="Y93" s="176"/>
    </row>
    <row r="94" spans="1:25" x14ac:dyDescent="0.25">
      <c r="A94" s="518">
        <v>45497</v>
      </c>
      <c r="B94" s="526"/>
      <c r="C94" s="407">
        <v>4.3</v>
      </c>
      <c r="D94" s="407">
        <v>4.5999999999999996</v>
      </c>
      <c r="E94" s="407">
        <v>8.5</v>
      </c>
      <c r="F94" s="407">
        <v>12.1</v>
      </c>
      <c r="G94" s="407">
        <v>16.399999999999999</v>
      </c>
      <c r="H94" s="407">
        <v>22.8</v>
      </c>
      <c r="I94" s="407">
        <v>32.6</v>
      </c>
      <c r="J94" s="407">
        <v>51.7</v>
      </c>
      <c r="K94" s="407">
        <v>77.7</v>
      </c>
      <c r="L94" s="407">
        <v>84.2</v>
      </c>
      <c r="M94" s="407">
        <v>98.9</v>
      </c>
      <c r="N94" s="407">
        <v>100</v>
      </c>
      <c r="O94" s="413"/>
      <c r="P94" s="413"/>
      <c r="Q94" s="367"/>
      <c r="R94" s="417">
        <v>1.3</v>
      </c>
      <c r="S94" s="417">
        <v>0.3</v>
      </c>
      <c r="T94" s="356"/>
      <c r="U94" s="356"/>
      <c r="V94" s="356"/>
      <c r="W94" s="416">
        <v>5.2</v>
      </c>
      <c r="X94" s="1"/>
      <c r="Y94" s="176"/>
    </row>
    <row r="95" spans="1:25" x14ac:dyDescent="0.25">
      <c r="A95" s="518">
        <v>45497</v>
      </c>
      <c r="B95" s="526"/>
      <c r="C95" s="407">
        <v>3.2</v>
      </c>
      <c r="D95" s="407">
        <v>3.5</v>
      </c>
      <c r="E95" s="407">
        <v>5.0999999999999996</v>
      </c>
      <c r="F95" s="407">
        <v>9.4</v>
      </c>
      <c r="G95" s="407">
        <v>12.7</v>
      </c>
      <c r="H95" s="407">
        <v>19</v>
      </c>
      <c r="I95" s="407">
        <v>28.1</v>
      </c>
      <c r="J95" s="407">
        <v>43.5</v>
      </c>
      <c r="K95" s="407">
        <v>72.7</v>
      </c>
      <c r="L95" s="407">
        <v>83.8</v>
      </c>
      <c r="M95" s="407">
        <v>99.3</v>
      </c>
      <c r="N95" s="407">
        <v>100</v>
      </c>
      <c r="O95" s="356"/>
      <c r="P95" s="356"/>
      <c r="Q95" s="367"/>
      <c r="R95" s="417">
        <v>1.18</v>
      </c>
      <c r="S95" s="417">
        <v>0.22</v>
      </c>
      <c r="T95" s="356"/>
      <c r="U95" s="356"/>
      <c r="V95" s="356"/>
      <c r="W95" s="416">
        <v>5.6</v>
      </c>
      <c r="X95" s="1"/>
      <c r="Y95" s="176"/>
    </row>
    <row r="96" spans="1:25" x14ac:dyDescent="0.25">
      <c r="A96" s="518">
        <v>45534</v>
      </c>
      <c r="B96" s="526"/>
      <c r="C96" s="408">
        <v>2.2999999999999998</v>
      </c>
      <c r="D96" s="408">
        <v>2.6</v>
      </c>
      <c r="E96" s="408">
        <v>4.8</v>
      </c>
      <c r="F96" s="408">
        <v>10.6</v>
      </c>
      <c r="G96" s="408">
        <v>14.9</v>
      </c>
      <c r="H96" s="408">
        <v>21.9</v>
      </c>
      <c r="I96" s="408">
        <v>32.799999999999997</v>
      </c>
      <c r="J96" s="408">
        <v>53.9</v>
      </c>
      <c r="K96" s="408">
        <v>79.099999999999994</v>
      </c>
      <c r="L96" s="408">
        <v>91.1</v>
      </c>
      <c r="M96" s="408">
        <v>99</v>
      </c>
      <c r="N96" s="408">
        <v>100</v>
      </c>
      <c r="O96" s="356"/>
      <c r="P96" s="356"/>
      <c r="Q96" s="356"/>
      <c r="R96" s="417">
        <v>1.22</v>
      </c>
      <c r="S96" s="417">
        <v>0.27</v>
      </c>
      <c r="T96" s="356"/>
      <c r="U96" s="356"/>
      <c r="V96" s="356"/>
      <c r="W96" s="416">
        <v>3.2</v>
      </c>
      <c r="X96" s="1"/>
      <c r="Y96" s="176"/>
    </row>
    <row r="97" spans="1:34" x14ac:dyDescent="0.25">
      <c r="A97" s="518">
        <v>45534</v>
      </c>
      <c r="B97" s="526"/>
      <c r="C97" s="408">
        <v>2.7</v>
      </c>
      <c r="D97" s="408">
        <v>3</v>
      </c>
      <c r="E97" s="408">
        <v>5.4</v>
      </c>
      <c r="F97" s="408">
        <v>10.4</v>
      </c>
      <c r="G97" s="408">
        <v>15.3</v>
      </c>
      <c r="H97" s="408">
        <v>21.4</v>
      </c>
      <c r="I97" s="408">
        <v>31.4</v>
      </c>
      <c r="J97" s="408">
        <v>49.6</v>
      </c>
      <c r="K97" s="408">
        <v>77.5</v>
      </c>
      <c r="L97" s="408">
        <v>83.7</v>
      </c>
      <c r="M97" s="408">
        <v>98.5</v>
      </c>
      <c r="N97" s="408">
        <v>100</v>
      </c>
      <c r="O97" s="356"/>
      <c r="P97" s="356"/>
      <c r="Q97" s="367"/>
      <c r="R97" s="417">
        <v>1.34</v>
      </c>
      <c r="S97" s="417">
        <v>0.28999999999999998</v>
      </c>
      <c r="T97" s="356"/>
      <c r="U97" s="356"/>
      <c r="V97" s="356"/>
      <c r="W97" s="416">
        <v>2.9</v>
      </c>
      <c r="X97" s="1"/>
      <c r="Y97" s="176"/>
    </row>
    <row r="98" spans="1:34" x14ac:dyDescent="0.25">
      <c r="A98" s="518"/>
      <c r="B98" s="526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6"/>
      <c r="P98" s="356"/>
      <c r="Q98" s="356"/>
      <c r="R98" s="417"/>
      <c r="S98" s="417"/>
      <c r="T98" s="356"/>
      <c r="U98" s="356"/>
      <c r="V98" s="356"/>
      <c r="W98" s="416"/>
      <c r="X98" s="1"/>
      <c r="Y98" s="176"/>
    </row>
    <row r="99" spans="1:34" x14ac:dyDescent="0.25">
      <c r="A99" s="518"/>
      <c r="B99" s="519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417"/>
      <c r="S99" s="417"/>
      <c r="T99" s="356"/>
      <c r="U99" s="356"/>
      <c r="V99" s="356"/>
      <c r="W99" s="416"/>
      <c r="X99" s="1"/>
      <c r="Y99" s="176"/>
    </row>
    <row r="100" spans="1:34" x14ac:dyDescent="0.25">
      <c r="A100" s="518"/>
      <c r="B100" s="519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417"/>
      <c r="S100" s="417"/>
      <c r="T100" s="356"/>
      <c r="U100" s="356"/>
      <c r="V100" s="356"/>
      <c r="W100" s="416"/>
      <c r="X100" s="1"/>
      <c r="Y100" s="176"/>
    </row>
    <row r="101" spans="1:34" x14ac:dyDescent="0.25">
      <c r="A101" s="518"/>
      <c r="B101" s="519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417"/>
      <c r="S101" s="417"/>
      <c r="T101" s="356"/>
      <c r="U101" s="356"/>
      <c r="V101" s="356"/>
      <c r="W101" s="416"/>
      <c r="X101" s="1"/>
    </row>
    <row r="102" spans="1:34" x14ac:dyDescent="0.25">
      <c r="A102" s="518"/>
      <c r="B102" s="519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417"/>
      <c r="S102" s="417"/>
      <c r="T102" s="356"/>
      <c r="U102" s="356"/>
      <c r="V102" s="356"/>
      <c r="W102" s="416"/>
      <c r="X102" s="1"/>
    </row>
    <row r="103" spans="1:34" x14ac:dyDescent="0.25">
      <c r="A103" s="533" t="s">
        <v>63</v>
      </c>
      <c r="B103" s="532"/>
      <c r="C103" s="143">
        <f>AVERAGE(C83:C100)</f>
        <v>3.7000000000000006</v>
      </c>
      <c r="D103" s="143">
        <f t="shared" ref="D103:W103" si="7">AVERAGE(D83:D100)</f>
        <v>4.1466666666666665</v>
      </c>
      <c r="E103" s="143">
        <f t="shared" si="7"/>
        <v>6.1533333333333324</v>
      </c>
      <c r="F103" s="143">
        <f t="shared" si="7"/>
        <v>10.840000000000002</v>
      </c>
      <c r="G103" s="143">
        <f t="shared" si="7"/>
        <v>14.826666666666666</v>
      </c>
      <c r="H103" s="143">
        <f t="shared" si="7"/>
        <v>20.86</v>
      </c>
      <c r="I103" s="143">
        <f t="shared" si="7"/>
        <v>30.713333333333335</v>
      </c>
      <c r="J103" s="143">
        <f t="shared" si="7"/>
        <v>48.946666666666673</v>
      </c>
      <c r="K103" s="143">
        <f t="shared" si="7"/>
        <v>71.953333333333347</v>
      </c>
      <c r="L103" s="143">
        <f t="shared" si="7"/>
        <v>82.533333333333331</v>
      </c>
      <c r="M103" s="143">
        <f t="shared" si="7"/>
        <v>98.326666666666668</v>
      </c>
      <c r="N103" s="143">
        <f t="shared" si="7"/>
        <v>100</v>
      </c>
      <c r="O103" s="143" t="e">
        <f t="shared" si="7"/>
        <v>#DIV/0!</v>
      </c>
      <c r="P103" s="143" t="e">
        <f t="shared" si="7"/>
        <v>#DIV/0!</v>
      </c>
      <c r="Q103" s="143" t="e">
        <f t="shared" si="7"/>
        <v>#DIV/0!</v>
      </c>
      <c r="R103" s="185">
        <f t="shared" si="7"/>
        <v>1.4326666666666665</v>
      </c>
      <c r="S103" s="185">
        <f>AVERAGE(S83:S100)</f>
        <v>0.30066666666666669</v>
      </c>
      <c r="T103" s="345">
        <f>AVERAGE(T83:T102)</f>
        <v>0.104</v>
      </c>
      <c r="U103" s="197">
        <f t="shared" si="7"/>
        <v>21</v>
      </c>
      <c r="V103" s="197">
        <f t="shared" si="7"/>
        <v>12</v>
      </c>
      <c r="W103" s="144">
        <f t="shared" si="7"/>
        <v>4.7933333333333339</v>
      </c>
    </row>
    <row r="104" spans="1:34" x14ac:dyDescent="0.25">
      <c r="A104" s="533" t="s">
        <v>53</v>
      </c>
      <c r="B104" s="532"/>
      <c r="C104" s="143">
        <f>STDEV(C83:C100)</f>
        <v>0.91651513899116654</v>
      </c>
      <c r="D104" s="143">
        <f t="shared" ref="D104:W104" si="8">STDEV(D83:D100)</f>
        <v>1.046672732769804</v>
      </c>
      <c r="E104" s="143">
        <f t="shared" si="8"/>
        <v>1.4406678345558437</v>
      </c>
      <c r="F104" s="143">
        <f t="shared" si="8"/>
        <v>2.0666743471439433</v>
      </c>
      <c r="G104" s="143">
        <f t="shared" si="8"/>
        <v>2.8509313432297132</v>
      </c>
      <c r="H104" s="143">
        <f t="shared" si="8"/>
        <v>3.75533905640643</v>
      </c>
      <c r="I104" s="143">
        <f t="shared" si="8"/>
        <v>4.8871356885291215</v>
      </c>
      <c r="J104" s="143">
        <f t="shared" si="8"/>
        <v>5.6354574749864899</v>
      </c>
      <c r="K104" s="143">
        <f>STDEV(K83:K100)</f>
        <v>6.6492606105240508</v>
      </c>
      <c r="L104" s="143">
        <f>STDEV(L83:L100)</f>
        <v>4.8868141340706197</v>
      </c>
      <c r="M104" s="143">
        <f t="shared" si="8"/>
        <v>0.67344176401810185</v>
      </c>
      <c r="N104" s="143">
        <f t="shared" si="8"/>
        <v>0</v>
      </c>
      <c r="O104" s="143" t="e">
        <f t="shared" si="8"/>
        <v>#DIV/0!</v>
      </c>
      <c r="P104" s="143" t="e">
        <f t="shared" si="8"/>
        <v>#DIV/0!</v>
      </c>
      <c r="Q104" s="143" t="e">
        <f t="shared" si="8"/>
        <v>#DIV/0!</v>
      </c>
      <c r="R104" s="185">
        <f t="shared" si="8"/>
        <v>0.139461549573794</v>
      </c>
      <c r="S104" s="185">
        <f t="shared" si="8"/>
        <v>6.573395150873225E-2</v>
      </c>
      <c r="T104" s="345"/>
      <c r="U104" s="143"/>
      <c r="V104" s="143"/>
      <c r="W104" s="144">
        <f t="shared" si="8"/>
        <v>1.3687672590779665</v>
      </c>
    </row>
    <row r="105" spans="1:34" x14ac:dyDescent="0.25">
      <c r="A105" s="533" t="s">
        <v>64</v>
      </c>
      <c r="B105" s="532"/>
      <c r="C105" s="141">
        <f>MAX(C83:C100)</f>
        <v>5.6</v>
      </c>
      <c r="D105" s="141">
        <f t="shared" ref="D105:W105" si="9">MAX(D83:D100)</f>
        <v>6</v>
      </c>
      <c r="E105" s="141">
        <f t="shared" si="9"/>
        <v>8.5</v>
      </c>
      <c r="F105" s="141">
        <f t="shared" si="9"/>
        <v>14.4</v>
      </c>
      <c r="G105" s="141">
        <f t="shared" si="9"/>
        <v>19.600000000000001</v>
      </c>
      <c r="H105" s="141">
        <f t="shared" si="9"/>
        <v>27.2</v>
      </c>
      <c r="I105" s="141">
        <f t="shared" si="9"/>
        <v>39.4</v>
      </c>
      <c r="J105" s="141">
        <f t="shared" si="9"/>
        <v>57.2</v>
      </c>
      <c r="K105" s="141">
        <f t="shared" si="9"/>
        <v>80.8</v>
      </c>
      <c r="L105" s="141">
        <f t="shared" si="9"/>
        <v>91.1</v>
      </c>
      <c r="M105" s="141">
        <f t="shared" si="9"/>
        <v>99.3</v>
      </c>
      <c r="N105" s="141">
        <f t="shared" si="9"/>
        <v>100</v>
      </c>
      <c r="O105" s="141">
        <f t="shared" si="9"/>
        <v>0</v>
      </c>
      <c r="P105" s="141">
        <f t="shared" si="9"/>
        <v>0</v>
      </c>
      <c r="Q105" s="141">
        <f t="shared" si="9"/>
        <v>0</v>
      </c>
      <c r="R105" s="185">
        <f t="shared" si="9"/>
        <v>1.68</v>
      </c>
      <c r="S105" s="185">
        <f t="shared" si="9"/>
        <v>0.42</v>
      </c>
      <c r="T105" s="345">
        <f t="shared" si="9"/>
        <v>0.104</v>
      </c>
      <c r="U105" s="141">
        <f t="shared" si="9"/>
        <v>21</v>
      </c>
      <c r="V105" s="141">
        <f t="shared" si="9"/>
        <v>12</v>
      </c>
      <c r="W105" s="144">
        <f t="shared" si="9"/>
        <v>7.2</v>
      </c>
    </row>
    <row r="106" spans="1:34" s="2" customFormat="1" x14ac:dyDescent="0.25">
      <c r="A106" s="533" t="s">
        <v>52</v>
      </c>
      <c r="B106" s="532"/>
      <c r="C106" s="141">
        <f>MIN(C83:C100)</f>
        <v>2.2999999999999998</v>
      </c>
      <c r="D106" s="141">
        <f t="shared" ref="D106:W106" si="10">MIN(D83:D100)</f>
        <v>2.6</v>
      </c>
      <c r="E106" s="141">
        <f t="shared" si="10"/>
        <v>3.9</v>
      </c>
      <c r="F106" s="141">
        <f t="shared" si="10"/>
        <v>6.4</v>
      </c>
      <c r="G106" s="141">
        <f t="shared" si="10"/>
        <v>9</v>
      </c>
      <c r="H106" s="141">
        <f t="shared" si="10"/>
        <v>13.7</v>
      </c>
      <c r="I106" s="141">
        <f t="shared" si="10"/>
        <v>22.7</v>
      </c>
      <c r="J106" s="141">
        <f t="shared" si="10"/>
        <v>39.200000000000003</v>
      </c>
      <c r="K106" s="141">
        <f t="shared" si="10"/>
        <v>58.1</v>
      </c>
      <c r="L106" s="141">
        <f t="shared" si="10"/>
        <v>72.099999999999994</v>
      </c>
      <c r="M106" s="141">
        <f t="shared" si="10"/>
        <v>97.1</v>
      </c>
      <c r="N106" s="141">
        <f t="shared" si="10"/>
        <v>100</v>
      </c>
      <c r="O106" s="141">
        <f t="shared" si="10"/>
        <v>0</v>
      </c>
      <c r="P106" s="141">
        <f t="shared" si="10"/>
        <v>0</v>
      </c>
      <c r="Q106" s="141">
        <f t="shared" si="10"/>
        <v>0</v>
      </c>
      <c r="R106" s="185">
        <f t="shared" si="10"/>
        <v>1.18</v>
      </c>
      <c r="S106" s="185">
        <f t="shared" si="10"/>
        <v>0.19</v>
      </c>
      <c r="T106" s="345">
        <f t="shared" si="10"/>
        <v>0.104</v>
      </c>
      <c r="U106" s="141">
        <f t="shared" si="10"/>
        <v>21</v>
      </c>
      <c r="V106" s="141">
        <f t="shared" si="10"/>
        <v>12</v>
      </c>
      <c r="W106" s="144">
        <f t="shared" si="10"/>
        <v>2.5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3" t="s">
        <v>54</v>
      </c>
      <c r="B107" s="532"/>
      <c r="C107" s="141">
        <f>COUNT(C83:C100)</f>
        <v>15</v>
      </c>
      <c r="D107" s="141">
        <f t="shared" ref="D107:W107" si="11">COUNT(D83:D100)</f>
        <v>15</v>
      </c>
      <c r="E107" s="141">
        <f t="shared" si="11"/>
        <v>15</v>
      </c>
      <c r="F107" s="141">
        <f t="shared" si="11"/>
        <v>15</v>
      </c>
      <c r="G107" s="141">
        <f t="shared" si="11"/>
        <v>15</v>
      </c>
      <c r="H107" s="141">
        <f t="shared" si="11"/>
        <v>15</v>
      </c>
      <c r="I107" s="141">
        <f t="shared" si="11"/>
        <v>15</v>
      </c>
      <c r="J107" s="141">
        <f t="shared" si="11"/>
        <v>15</v>
      </c>
      <c r="K107" s="141">
        <f t="shared" si="11"/>
        <v>15</v>
      </c>
      <c r="L107" s="141">
        <f t="shared" si="11"/>
        <v>15</v>
      </c>
      <c r="M107" s="141">
        <f t="shared" si="11"/>
        <v>15</v>
      </c>
      <c r="N107" s="141">
        <f t="shared" si="11"/>
        <v>15</v>
      </c>
      <c r="O107" s="141">
        <f t="shared" si="11"/>
        <v>0</v>
      </c>
      <c r="P107" s="141">
        <f t="shared" si="11"/>
        <v>0</v>
      </c>
      <c r="Q107" s="141">
        <f t="shared" si="11"/>
        <v>0</v>
      </c>
      <c r="R107" s="141">
        <f t="shared" si="11"/>
        <v>15</v>
      </c>
      <c r="S107" s="141">
        <f t="shared" si="11"/>
        <v>15</v>
      </c>
      <c r="T107" s="141">
        <f t="shared" si="11"/>
        <v>1</v>
      </c>
      <c r="U107" s="141">
        <f t="shared" si="11"/>
        <v>1</v>
      </c>
      <c r="V107" s="141">
        <f t="shared" si="11"/>
        <v>1</v>
      </c>
      <c r="W107" s="142">
        <f t="shared" si="11"/>
        <v>15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8">
    <mergeCell ref="A103:B103"/>
    <mergeCell ref="A104:B104"/>
    <mergeCell ref="A105:B105"/>
    <mergeCell ref="A106:B106"/>
    <mergeCell ref="A107:B107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R80:R81"/>
    <mergeCell ref="S80:S81"/>
    <mergeCell ref="T80:T81"/>
    <mergeCell ref="V80:V81"/>
    <mergeCell ref="W80:W81"/>
    <mergeCell ref="U80:U81"/>
    <mergeCell ref="A85:B85"/>
    <mergeCell ref="A86:B86"/>
    <mergeCell ref="A87:B87"/>
    <mergeCell ref="A88:B88"/>
    <mergeCell ref="A66:G69"/>
    <mergeCell ref="A84:B84"/>
    <mergeCell ref="A80:B80"/>
    <mergeCell ref="A81:B81"/>
    <mergeCell ref="A82:B82"/>
    <mergeCell ref="A83:B83"/>
    <mergeCell ref="P66:W69"/>
    <mergeCell ref="A71:W74"/>
    <mergeCell ref="A76:W78"/>
    <mergeCell ref="P65:W65"/>
    <mergeCell ref="H65:O65"/>
    <mergeCell ref="A35:B35"/>
    <mergeCell ref="A36:B36"/>
    <mergeCell ref="A37:B37"/>
    <mergeCell ref="A38:B38"/>
    <mergeCell ref="H66:O69"/>
    <mergeCell ref="A39:B39"/>
    <mergeCell ref="A40:B40"/>
    <mergeCell ref="A41:B41"/>
    <mergeCell ref="A42:B42"/>
    <mergeCell ref="A65:G65"/>
    <mergeCell ref="A31:W31"/>
    <mergeCell ref="J32:K32"/>
    <mergeCell ref="M32:N32"/>
    <mergeCell ref="A33:B33"/>
    <mergeCell ref="R33:R34"/>
    <mergeCell ref="S33:S34"/>
    <mergeCell ref="T33:T34"/>
    <mergeCell ref="U33:U34"/>
    <mergeCell ref="V33:V34"/>
    <mergeCell ref="W33:W34"/>
    <mergeCell ref="A34:B34"/>
    <mergeCell ref="W23:W24"/>
    <mergeCell ref="A24:B24"/>
    <mergeCell ref="A25:B25"/>
    <mergeCell ref="A26:B26"/>
    <mergeCell ref="A27:B27"/>
    <mergeCell ref="U23:U24"/>
    <mergeCell ref="V23:V24"/>
    <mergeCell ref="A28:B28"/>
    <mergeCell ref="F20:Q20"/>
    <mergeCell ref="R23:R24"/>
    <mergeCell ref="S23:S24"/>
    <mergeCell ref="T23:T24"/>
    <mergeCell ref="M13:Q13"/>
    <mergeCell ref="R13:S13"/>
    <mergeCell ref="U13:V13"/>
    <mergeCell ref="A18:W18"/>
    <mergeCell ref="A19:D19"/>
    <mergeCell ref="F19:Q19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758F-DCA4-4854-AEAC-1513F0C3E7B4}">
  <sheetPr>
    <pageSetUpPr fitToPage="1"/>
  </sheetPr>
  <dimension ref="A1:AG1689"/>
  <sheetViews>
    <sheetView topLeftCell="A4" zoomScaleNormal="100" workbookViewId="0">
      <selection activeCell="Y59" sqref="Y59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63</v>
      </c>
      <c r="H5" s="447"/>
      <c r="I5" s="448" t="s">
        <v>99</v>
      </c>
      <c r="J5" s="446"/>
      <c r="K5" s="446"/>
      <c r="L5" s="446"/>
      <c r="M5" s="447"/>
      <c r="N5" s="449">
        <v>45492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230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45460</v>
      </c>
      <c r="S13" s="457"/>
      <c r="T13" s="362" t="s">
        <v>234</v>
      </c>
      <c r="U13" s="458">
        <v>45492</v>
      </c>
      <c r="V13" s="459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45460</v>
      </c>
      <c r="K34" s="482"/>
      <c r="L34" s="365" t="s">
        <v>234</v>
      </c>
      <c r="M34" s="481">
        <f>U13</f>
        <v>45492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5.9</v>
      </c>
      <c r="D37" s="123">
        <f t="shared" ref="D37:V37" si="0">D112</f>
        <v>8.9</v>
      </c>
      <c r="E37" s="123">
        <f t="shared" si="0"/>
        <v>16.899999999999999</v>
      </c>
      <c r="F37" s="123">
        <f t="shared" si="0"/>
        <v>23.9</v>
      </c>
      <c r="G37" s="123">
        <f t="shared" si="0"/>
        <v>30.3</v>
      </c>
      <c r="H37" s="123">
        <f t="shared" si="0"/>
        <v>42.4</v>
      </c>
      <c r="I37" s="123">
        <f t="shared" si="0"/>
        <v>62</v>
      </c>
      <c r="J37" s="123">
        <f t="shared" si="0"/>
        <v>75.8</v>
      </c>
      <c r="K37" s="123">
        <f t="shared" si="0"/>
        <v>80.3</v>
      </c>
      <c r="L37" s="123">
        <f t="shared" si="0"/>
        <v>83.3</v>
      </c>
      <c r="M37" s="123">
        <f t="shared" si="0"/>
        <v>85.8</v>
      </c>
      <c r="N37" s="123">
        <f t="shared" si="0"/>
        <v>92.2</v>
      </c>
      <c r="O37" s="123">
        <f t="shared" si="0"/>
        <v>97.7</v>
      </c>
      <c r="P37" s="123">
        <f t="shared" si="0"/>
        <v>100</v>
      </c>
      <c r="Q37" s="123">
        <f t="shared" si="0"/>
        <v>100</v>
      </c>
      <c r="R37" s="160">
        <f t="shared" si="0"/>
        <v>0.06</v>
      </c>
      <c r="S37" s="123">
        <f t="shared" si="0"/>
        <v>0.124</v>
      </c>
      <c r="T37" s="123">
        <f t="shared" si="0"/>
        <v>21</v>
      </c>
      <c r="U37" s="123">
        <f t="shared" si="0"/>
        <v>16</v>
      </c>
      <c r="V37" s="124">
        <f t="shared" si="0"/>
        <v>7.9</v>
      </c>
    </row>
    <row r="38" spans="1:24" ht="12.75" customHeight="1" x14ac:dyDescent="0.25">
      <c r="A38" s="495" t="s">
        <v>49</v>
      </c>
      <c r="B38" s="496"/>
      <c r="C38" s="120">
        <f>C39+1.25*C42</f>
        <v>5.5128440066773603</v>
      </c>
      <c r="D38" s="108">
        <f t="shared" ref="D38:V38" si="1">D39+1.25*D42</f>
        <v>7.9683976515371642</v>
      </c>
      <c r="E38" s="108">
        <f t="shared" si="1"/>
        <v>14.642712880850716</v>
      </c>
      <c r="F38" s="108">
        <f t="shared" si="1"/>
        <v>20.056615202737191</v>
      </c>
      <c r="G38" s="108">
        <f t="shared" si="1"/>
        <v>26.571901233976241</v>
      </c>
      <c r="H38" s="108">
        <f t="shared" si="1"/>
        <v>40.861276616031745</v>
      </c>
      <c r="I38" s="108">
        <f t="shared" si="1"/>
        <v>58.718798754307954</v>
      </c>
      <c r="J38" s="108">
        <f t="shared" si="1"/>
        <v>72.169296404778635</v>
      </c>
      <c r="K38" s="108">
        <f t="shared" si="1"/>
        <v>77.660416625905555</v>
      </c>
      <c r="L38" s="108">
        <f t="shared" si="1"/>
        <v>81.858241628423841</v>
      </c>
      <c r="M38" s="108">
        <f t="shared" si="1"/>
        <v>86.438993645218119</v>
      </c>
      <c r="N38" s="108">
        <f t="shared" si="1"/>
        <v>91.186956270844206</v>
      </c>
      <c r="O38" s="108">
        <f t="shared" si="1"/>
        <v>96.713693169290678</v>
      </c>
      <c r="P38" s="108">
        <f t="shared" si="1"/>
        <v>101.38384902968596</v>
      </c>
      <c r="Q38" s="108">
        <f t="shared" si="1"/>
        <v>100</v>
      </c>
      <c r="R38" s="159">
        <f t="shared" si="1"/>
        <v>6.4141507716106785E-2</v>
      </c>
      <c r="S38" s="159" t="e">
        <f>S39+1.25*S42</f>
        <v>#DIV/0!</v>
      </c>
      <c r="T38" s="108" t="e">
        <f t="shared" si="1"/>
        <v>#DIV/0!</v>
      </c>
      <c r="U38" s="108" t="e">
        <f t="shared" si="1"/>
        <v>#DIV/0!</v>
      </c>
      <c r="V38" s="125">
        <f t="shared" si="1"/>
        <v>6.7418032808296458</v>
      </c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3.7769230769230768</v>
      </c>
      <c r="D39" s="121">
        <f>D110</f>
        <v>5.5769230769230766</v>
      </c>
      <c r="E39" s="121">
        <f>E110</f>
        <v>10.323076923076922</v>
      </c>
      <c r="F39" s="121">
        <f>F110</f>
        <v>13.953846153846156</v>
      </c>
      <c r="G39" s="121">
        <f>G110</f>
        <v>19.069230769230771</v>
      </c>
      <c r="H39" s="121">
        <f t="shared" ref="H39:U39" si="2">H110</f>
        <v>30.592307692307692</v>
      </c>
      <c r="I39" s="121">
        <f t="shared" si="2"/>
        <v>46.3</v>
      </c>
      <c r="J39" s="121">
        <f t="shared" si="2"/>
        <v>61.153846153846153</v>
      </c>
      <c r="K39" s="121">
        <f t="shared" si="2"/>
        <v>69.784615384615392</v>
      </c>
      <c r="L39" s="121">
        <f t="shared" si="2"/>
        <v>75.269230769230774</v>
      </c>
      <c r="M39" s="121">
        <f t="shared" si="2"/>
        <v>80.546153846153842</v>
      </c>
      <c r="N39" s="121">
        <f t="shared" si="2"/>
        <v>86.192307692307679</v>
      </c>
      <c r="O39" s="121">
        <f>O110</f>
        <v>93.453846153846158</v>
      </c>
      <c r="P39" s="121">
        <f t="shared" si="2"/>
        <v>99.107692307692304</v>
      </c>
      <c r="Q39" s="121">
        <f t="shared" si="2"/>
        <v>100</v>
      </c>
      <c r="R39" s="159">
        <f t="shared" si="2"/>
        <v>4.6923076923076928E-2</v>
      </c>
      <c r="S39" s="34">
        <f t="shared" si="2"/>
        <v>0.124</v>
      </c>
      <c r="T39" s="34">
        <f t="shared" si="2"/>
        <v>21</v>
      </c>
      <c r="U39" s="34">
        <f t="shared" si="2"/>
        <v>16</v>
      </c>
      <c r="V39" s="44">
        <f>V110</f>
        <v>4.8076923076923075</v>
      </c>
    </row>
    <row r="40" spans="1:24" ht="12.75" customHeight="1" x14ac:dyDescent="0.25">
      <c r="A40" s="495" t="s">
        <v>51</v>
      </c>
      <c r="B40" s="496"/>
      <c r="C40" s="120">
        <f>C39-1.25*C42</f>
        <v>2.0410021471687934</v>
      </c>
      <c r="D40" s="121">
        <f t="shared" ref="D40:V40" si="3">D39-1.25*D42</f>
        <v>3.1854485023089891</v>
      </c>
      <c r="E40" s="121">
        <f t="shared" si="3"/>
        <v>6.0034409653031284</v>
      </c>
      <c r="F40" s="121">
        <f t="shared" si="3"/>
        <v>7.8510771049551202</v>
      </c>
      <c r="G40" s="121">
        <f t="shared" si="3"/>
        <v>11.566560304485302</v>
      </c>
      <c r="H40" s="121">
        <f t="shared" si="3"/>
        <v>20.323338768583643</v>
      </c>
      <c r="I40" s="121">
        <f t="shared" si="3"/>
        <v>33.88120124569204</v>
      </c>
      <c r="J40" s="121">
        <f t="shared" si="3"/>
        <v>50.138395902913672</v>
      </c>
      <c r="K40" s="121">
        <f t="shared" si="3"/>
        <v>61.90881414332523</v>
      </c>
      <c r="L40" s="121">
        <f t="shared" si="3"/>
        <v>68.680219910037707</v>
      </c>
      <c r="M40" s="121">
        <f t="shared" si="3"/>
        <v>74.653314047089566</v>
      </c>
      <c r="N40" s="121">
        <f t="shared" si="3"/>
        <v>81.197659113771152</v>
      </c>
      <c r="O40" s="121">
        <f t="shared" si="3"/>
        <v>90.193999138401637</v>
      </c>
      <c r="P40" s="121">
        <f t="shared" si="3"/>
        <v>96.831535585698646</v>
      </c>
      <c r="Q40" s="121">
        <f t="shared" si="3"/>
        <v>100</v>
      </c>
      <c r="R40" s="159">
        <f t="shared" si="3"/>
        <v>2.9704646130047072E-2</v>
      </c>
      <c r="S40" s="159" t="e">
        <f>S39-1.25*S42</f>
        <v>#DIV/0!</v>
      </c>
      <c r="T40" s="108" t="e">
        <f t="shared" si="3"/>
        <v>#DIV/0!</v>
      </c>
      <c r="U40" s="108" t="e">
        <f t="shared" si="3"/>
        <v>#DIV/0!</v>
      </c>
      <c r="V40" s="125">
        <f t="shared" si="3"/>
        <v>2.8735813345549692</v>
      </c>
    </row>
    <row r="41" spans="1:24" ht="12.75" customHeight="1" x14ac:dyDescent="0.25">
      <c r="A41" s="493" t="s">
        <v>52</v>
      </c>
      <c r="B41" s="494"/>
      <c r="C41" s="33">
        <f>C113</f>
        <v>1.9</v>
      </c>
      <c r="D41" s="34">
        <f>D113</f>
        <v>2.9</v>
      </c>
      <c r="E41" s="34">
        <f t="shared" ref="E41:V41" si="4">E113</f>
        <v>5.6</v>
      </c>
      <c r="F41" s="34">
        <f t="shared" si="4"/>
        <v>7.7</v>
      </c>
      <c r="G41" s="34">
        <f t="shared" si="4"/>
        <v>11.2</v>
      </c>
      <c r="H41" s="34">
        <f t="shared" si="4"/>
        <v>20.2</v>
      </c>
      <c r="I41" s="34">
        <f t="shared" si="4"/>
        <v>34</v>
      </c>
      <c r="J41" s="34">
        <f t="shared" si="4"/>
        <v>49.2</v>
      </c>
      <c r="K41" s="34">
        <f t="shared" si="4"/>
        <v>60.8</v>
      </c>
      <c r="L41" s="34">
        <f t="shared" si="4"/>
        <v>64.599999999999994</v>
      </c>
      <c r="M41" s="34">
        <f t="shared" si="4"/>
        <v>69.8</v>
      </c>
      <c r="N41" s="34">
        <f t="shared" si="4"/>
        <v>77.099999999999994</v>
      </c>
      <c r="O41" s="34">
        <f t="shared" si="4"/>
        <v>88.6</v>
      </c>
      <c r="P41" s="34">
        <f t="shared" si="4"/>
        <v>94.3</v>
      </c>
      <c r="Q41" s="34">
        <f t="shared" si="4"/>
        <v>100</v>
      </c>
      <c r="R41" s="34">
        <f t="shared" si="4"/>
        <v>0.02</v>
      </c>
      <c r="S41" s="34">
        <f t="shared" si="4"/>
        <v>0.124</v>
      </c>
      <c r="T41" s="34">
        <f t="shared" si="4"/>
        <v>21</v>
      </c>
      <c r="U41" s="34">
        <f t="shared" si="4"/>
        <v>16</v>
      </c>
      <c r="V41" s="44">
        <f t="shared" si="4"/>
        <v>3.2</v>
      </c>
    </row>
    <row r="42" spans="1:24" ht="12.75" customHeight="1" x14ac:dyDescent="0.25">
      <c r="A42" s="493" t="s">
        <v>53</v>
      </c>
      <c r="B42" s="494"/>
      <c r="C42" s="120">
        <f>C111</f>
        <v>1.3887367438034266</v>
      </c>
      <c r="D42" s="121">
        <f t="shared" ref="D42:V42" si="5">D111</f>
        <v>1.91317965969127</v>
      </c>
      <c r="E42" s="121">
        <f t="shared" si="5"/>
        <v>3.4557087662190349</v>
      </c>
      <c r="F42" s="121">
        <f t="shared" si="5"/>
        <v>4.8822152391128286</v>
      </c>
      <c r="G42" s="121">
        <f t="shared" si="5"/>
        <v>6.0021363717963752</v>
      </c>
      <c r="H42" s="121">
        <f t="shared" si="5"/>
        <v>8.2151751389792391</v>
      </c>
      <c r="I42" s="121">
        <f t="shared" si="5"/>
        <v>9.9350390034463647</v>
      </c>
      <c r="J42" s="121">
        <f t="shared" si="5"/>
        <v>8.8123602007459851</v>
      </c>
      <c r="K42" s="121">
        <f t="shared" si="5"/>
        <v>6.3006409930321325</v>
      </c>
      <c r="L42" s="121">
        <f t="shared" si="5"/>
        <v>5.2712086873544486</v>
      </c>
      <c r="M42" s="121">
        <f t="shared" si="5"/>
        <v>4.7142718392514196</v>
      </c>
      <c r="N42" s="121">
        <f t="shared" si="5"/>
        <v>3.9957188628292202</v>
      </c>
      <c r="O42" s="121">
        <f t="shared" si="5"/>
        <v>2.6078776123556184</v>
      </c>
      <c r="P42" s="121">
        <f t="shared" si="5"/>
        <v>1.8209253775949279</v>
      </c>
      <c r="Q42" s="121">
        <f t="shared" si="5"/>
        <v>0</v>
      </c>
      <c r="R42" s="121">
        <f t="shared" si="5"/>
        <v>1.3774744634423885E-2</v>
      </c>
      <c r="S42" s="121" t="e">
        <f t="shared" si="5"/>
        <v>#DIV/0!</v>
      </c>
      <c r="T42" s="121" t="e">
        <f t="shared" si="5"/>
        <v>#DIV/0!</v>
      </c>
      <c r="U42" s="121" t="e">
        <f t="shared" si="5"/>
        <v>#DIV/0!</v>
      </c>
      <c r="V42" s="126">
        <f t="shared" si="5"/>
        <v>1.5472887785098706</v>
      </c>
    </row>
    <row r="43" spans="1:24" ht="12.75" customHeight="1" x14ac:dyDescent="0.25">
      <c r="A43" s="495" t="s">
        <v>54</v>
      </c>
      <c r="B43" s="496"/>
      <c r="C43" s="33">
        <f>C114</f>
        <v>13</v>
      </c>
      <c r="D43" s="34">
        <f>D114</f>
        <v>13</v>
      </c>
      <c r="E43" s="34">
        <f t="shared" ref="E43:V43" si="6">E114</f>
        <v>13</v>
      </c>
      <c r="F43" s="34">
        <f t="shared" si="6"/>
        <v>13</v>
      </c>
      <c r="G43" s="34">
        <f t="shared" si="6"/>
        <v>13</v>
      </c>
      <c r="H43" s="34">
        <f t="shared" si="6"/>
        <v>13</v>
      </c>
      <c r="I43" s="34">
        <f t="shared" si="6"/>
        <v>13</v>
      </c>
      <c r="J43" s="34">
        <f t="shared" si="6"/>
        <v>13</v>
      </c>
      <c r="K43" s="34">
        <f t="shared" si="6"/>
        <v>13</v>
      </c>
      <c r="L43" s="34">
        <f t="shared" si="6"/>
        <v>13</v>
      </c>
      <c r="M43" s="34">
        <f t="shared" si="6"/>
        <v>13</v>
      </c>
      <c r="N43" s="34">
        <f t="shared" si="6"/>
        <v>13</v>
      </c>
      <c r="O43" s="34">
        <f t="shared" si="6"/>
        <v>13</v>
      </c>
      <c r="P43" s="34">
        <f t="shared" si="6"/>
        <v>13</v>
      </c>
      <c r="Q43" s="34">
        <f t="shared" si="6"/>
        <v>13</v>
      </c>
      <c r="R43" s="34">
        <f t="shared" si="6"/>
        <v>13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13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45492</v>
      </c>
      <c r="B68" s="502"/>
      <c r="C68" s="502"/>
      <c r="D68" s="502"/>
      <c r="E68" s="502"/>
      <c r="F68" s="502"/>
      <c r="G68" s="502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EDATE(MAX(A85:B109),6)</f>
        <v>45709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70"/>
      <c r="I69" s="570"/>
      <c r="J69" s="570"/>
      <c r="K69" s="570"/>
      <c r="L69" s="570"/>
      <c r="M69" s="570"/>
      <c r="N69" s="570"/>
      <c r="O69" s="570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70"/>
      <c r="I70" s="570"/>
      <c r="J70" s="570"/>
      <c r="K70" s="570"/>
      <c r="L70" s="570"/>
      <c r="M70" s="570"/>
      <c r="N70" s="570"/>
      <c r="O70" s="570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70"/>
      <c r="I71" s="570"/>
      <c r="J71" s="570"/>
      <c r="K71" s="570"/>
      <c r="L71" s="570"/>
      <c r="M71" s="570"/>
      <c r="N71" s="570"/>
      <c r="O71" s="570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45461</v>
      </c>
      <c r="B85" s="519"/>
      <c r="C85" s="408">
        <v>2.2000000000000002</v>
      </c>
      <c r="D85" s="408">
        <v>3.2</v>
      </c>
      <c r="E85" s="408">
        <v>5.9</v>
      </c>
      <c r="F85" s="408">
        <v>8</v>
      </c>
      <c r="G85" s="408">
        <v>11.6</v>
      </c>
      <c r="H85" s="408">
        <v>21.6</v>
      </c>
      <c r="I85" s="408">
        <v>36.200000000000003</v>
      </c>
      <c r="J85" s="408">
        <v>53</v>
      </c>
      <c r="K85" s="408">
        <v>63.9</v>
      </c>
      <c r="L85" s="408">
        <v>73.7</v>
      </c>
      <c r="M85" s="408">
        <v>82.3</v>
      </c>
      <c r="N85" s="408">
        <v>87.4</v>
      </c>
      <c r="O85" s="408">
        <v>94.7</v>
      </c>
      <c r="P85" s="408">
        <v>100</v>
      </c>
      <c r="Q85" s="408">
        <v>100</v>
      </c>
      <c r="R85" s="141">
        <v>0.02</v>
      </c>
      <c r="S85" s="141"/>
      <c r="T85" s="141">
        <v>21</v>
      </c>
      <c r="U85" s="141">
        <v>16</v>
      </c>
      <c r="V85" s="142">
        <v>3.2</v>
      </c>
    </row>
    <row r="86" spans="1:22" x14ac:dyDescent="0.25">
      <c r="A86" s="518">
        <v>45461</v>
      </c>
      <c r="B86" s="519"/>
      <c r="C86" s="408">
        <v>1.9</v>
      </c>
      <c r="D86" s="408">
        <v>2.9</v>
      </c>
      <c r="E86" s="408">
        <v>5.6</v>
      </c>
      <c r="F86" s="408">
        <v>7.7</v>
      </c>
      <c r="G86" s="408">
        <v>11.2</v>
      </c>
      <c r="H86" s="408">
        <v>20.2</v>
      </c>
      <c r="I86" s="408">
        <v>34</v>
      </c>
      <c r="J86" s="408">
        <v>49.2</v>
      </c>
      <c r="K86" s="408">
        <v>64.2</v>
      </c>
      <c r="L86" s="408">
        <v>72.900000000000006</v>
      </c>
      <c r="M86" s="408">
        <v>81.3</v>
      </c>
      <c r="N86" s="408">
        <v>90.5</v>
      </c>
      <c r="O86" s="408">
        <v>96.3</v>
      </c>
      <c r="P86" s="408">
        <v>100</v>
      </c>
      <c r="Q86" s="408">
        <v>100</v>
      </c>
      <c r="R86" s="141">
        <v>0.02</v>
      </c>
      <c r="S86" s="141"/>
      <c r="T86" s="141"/>
      <c r="U86" s="141"/>
      <c r="V86" s="142">
        <v>3.4</v>
      </c>
    </row>
    <row r="87" spans="1:22" x14ac:dyDescent="0.25">
      <c r="A87" s="518">
        <v>45467</v>
      </c>
      <c r="B87" s="519"/>
      <c r="C87" s="407">
        <v>2.7</v>
      </c>
      <c r="D87" s="407">
        <v>4.0999999999999996</v>
      </c>
      <c r="E87" s="407">
        <v>8.1</v>
      </c>
      <c r="F87" s="407">
        <v>10.8</v>
      </c>
      <c r="G87" s="407">
        <v>15.1</v>
      </c>
      <c r="H87" s="407">
        <v>24.1</v>
      </c>
      <c r="I87" s="407">
        <v>38.299999999999997</v>
      </c>
      <c r="J87" s="407">
        <v>55.5</v>
      </c>
      <c r="K87" s="407">
        <v>60.8</v>
      </c>
      <c r="L87" s="407">
        <v>64.599999999999994</v>
      </c>
      <c r="M87" s="407">
        <v>69.8</v>
      </c>
      <c r="N87" s="407">
        <v>77.099999999999994</v>
      </c>
      <c r="O87" s="407">
        <v>89.7</v>
      </c>
      <c r="P87" s="407">
        <v>100</v>
      </c>
      <c r="Q87" s="350">
        <v>100</v>
      </c>
      <c r="R87" s="141">
        <v>0.06</v>
      </c>
      <c r="S87" s="141"/>
      <c r="T87" s="141"/>
      <c r="U87" s="141"/>
      <c r="V87" s="142">
        <v>5</v>
      </c>
    </row>
    <row r="88" spans="1:22" x14ac:dyDescent="0.25">
      <c r="A88" s="518">
        <v>45467</v>
      </c>
      <c r="B88" s="519"/>
      <c r="C88" s="407">
        <v>3</v>
      </c>
      <c r="D88" s="407">
        <v>4.3</v>
      </c>
      <c r="E88" s="407">
        <v>8.3000000000000007</v>
      </c>
      <c r="F88" s="407">
        <v>11.1</v>
      </c>
      <c r="G88" s="407">
        <v>15</v>
      </c>
      <c r="H88" s="407">
        <v>25</v>
      </c>
      <c r="I88" s="407">
        <v>40.5</v>
      </c>
      <c r="J88" s="407">
        <v>57.8</v>
      </c>
      <c r="K88" s="407">
        <v>68.400000000000006</v>
      </c>
      <c r="L88" s="407">
        <v>74.900000000000006</v>
      </c>
      <c r="M88" s="407">
        <v>79</v>
      </c>
      <c r="N88" s="407">
        <v>84.6</v>
      </c>
      <c r="O88" s="407">
        <v>91.3</v>
      </c>
      <c r="P88" s="407">
        <v>100</v>
      </c>
      <c r="Q88" s="350">
        <v>100</v>
      </c>
      <c r="R88" s="141">
        <v>0.04</v>
      </c>
      <c r="S88" s="141">
        <v>0.124</v>
      </c>
      <c r="T88" s="141"/>
      <c r="U88" s="141"/>
      <c r="V88" s="142">
        <v>4.0999999999999996</v>
      </c>
    </row>
    <row r="89" spans="1:22" x14ac:dyDescent="0.25">
      <c r="A89" s="518">
        <v>45482</v>
      </c>
      <c r="B89" s="519"/>
      <c r="C89" s="407">
        <v>3.1</v>
      </c>
      <c r="D89" s="407">
        <v>5</v>
      </c>
      <c r="E89" s="407">
        <v>8.9</v>
      </c>
      <c r="F89" s="407">
        <v>11.3</v>
      </c>
      <c r="G89" s="407">
        <v>14.6</v>
      </c>
      <c r="H89" s="407">
        <v>22.6</v>
      </c>
      <c r="I89" s="407">
        <v>36.200000000000003</v>
      </c>
      <c r="J89" s="407">
        <v>51.6</v>
      </c>
      <c r="K89" s="407">
        <v>63.3</v>
      </c>
      <c r="L89" s="407">
        <v>68.400000000000006</v>
      </c>
      <c r="M89" s="407">
        <v>76.400000000000006</v>
      </c>
      <c r="N89" s="407">
        <v>85</v>
      </c>
      <c r="O89" s="407">
        <v>95.1</v>
      </c>
      <c r="P89" s="407">
        <v>100</v>
      </c>
      <c r="Q89" s="350">
        <v>100</v>
      </c>
      <c r="R89" s="141">
        <v>0.06</v>
      </c>
      <c r="S89" s="141"/>
      <c r="T89" s="141"/>
      <c r="U89" s="141"/>
      <c r="V89" s="142">
        <v>3.3</v>
      </c>
    </row>
    <row r="90" spans="1:22" x14ac:dyDescent="0.25">
      <c r="A90" s="518">
        <v>45482</v>
      </c>
      <c r="B90" s="519"/>
      <c r="C90" s="407">
        <v>3</v>
      </c>
      <c r="D90" s="407">
        <v>4.5</v>
      </c>
      <c r="E90" s="407">
        <v>8.1999999999999993</v>
      </c>
      <c r="F90" s="407">
        <v>11</v>
      </c>
      <c r="G90" s="407">
        <v>15.6</v>
      </c>
      <c r="H90" s="407">
        <v>25</v>
      </c>
      <c r="I90" s="407">
        <v>39.299999999999997</v>
      </c>
      <c r="J90" s="407">
        <v>54.5</v>
      </c>
      <c r="K90" s="407">
        <v>65.400000000000006</v>
      </c>
      <c r="L90" s="407">
        <v>75.400000000000006</v>
      </c>
      <c r="M90" s="407">
        <v>81.2</v>
      </c>
      <c r="N90" s="407">
        <v>87.9</v>
      </c>
      <c r="O90" s="407">
        <v>95.6</v>
      </c>
      <c r="P90" s="407">
        <v>100</v>
      </c>
      <c r="Q90" s="350">
        <v>100</v>
      </c>
      <c r="R90" s="141">
        <v>0.05</v>
      </c>
      <c r="S90" s="141"/>
      <c r="T90" s="141"/>
      <c r="U90" s="141"/>
      <c r="V90" s="142">
        <v>4.3</v>
      </c>
    </row>
    <row r="91" spans="1:22" x14ac:dyDescent="0.25">
      <c r="A91" s="518">
        <v>45485</v>
      </c>
      <c r="B91" s="519"/>
      <c r="C91" s="407">
        <v>3.8</v>
      </c>
      <c r="D91" s="407">
        <v>5.9</v>
      </c>
      <c r="E91" s="407">
        <v>11</v>
      </c>
      <c r="F91" s="407">
        <v>14.4</v>
      </c>
      <c r="G91" s="407">
        <v>20.100000000000001</v>
      </c>
      <c r="H91" s="407">
        <v>32.5</v>
      </c>
      <c r="I91" s="407">
        <v>46.4</v>
      </c>
      <c r="J91" s="407">
        <v>60.9</v>
      </c>
      <c r="K91" s="407">
        <v>69.7</v>
      </c>
      <c r="L91" s="407">
        <v>74.599999999999994</v>
      </c>
      <c r="M91" s="407">
        <v>76.900000000000006</v>
      </c>
      <c r="N91" s="407">
        <v>81.900000000000006</v>
      </c>
      <c r="O91" s="407">
        <v>92.7</v>
      </c>
      <c r="P91" s="407">
        <v>100</v>
      </c>
      <c r="Q91" s="407">
        <v>100</v>
      </c>
      <c r="R91" s="141">
        <v>0.06</v>
      </c>
      <c r="S91" s="141"/>
      <c r="T91" s="141"/>
      <c r="U91" s="141"/>
      <c r="V91" s="142">
        <v>6.4</v>
      </c>
    </row>
    <row r="92" spans="1:22" x14ac:dyDescent="0.25">
      <c r="A92" s="518">
        <v>45485</v>
      </c>
      <c r="B92" s="519"/>
      <c r="C92" s="407">
        <v>2.8</v>
      </c>
      <c r="D92" s="407">
        <v>4.5999999999999996</v>
      </c>
      <c r="E92" s="407">
        <v>8.6999999999999993</v>
      </c>
      <c r="F92" s="407">
        <v>11.7</v>
      </c>
      <c r="G92" s="407">
        <v>17.2</v>
      </c>
      <c r="H92" s="407">
        <v>28.6</v>
      </c>
      <c r="I92" s="407">
        <v>45</v>
      </c>
      <c r="J92" s="407">
        <v>57.9</v>
      </c>
      <c r="K92" s="407">
        <v>68.5</v>
      </c>
      <c r="L92" s="407">
        <v>72.099999999999994</v>
      </c>
      <c r="M92" s="407">
        <v>77.400000000000006</v>
      </c>
      <c r="N92" s="407">
        <v>84.9</v>
      </c>
      <c r="O92" s="407">
        <v>94.2</v>
      </c>
      <c r="P92" s="407">
        <v>100</v>
      </c>
      <c r="Q92" s="407">
        <v>100</v>
      </c>
      <c r="R92" s="141">
        <v>0.05</v>
      </c>
      <c r="S92" s="141"/>
      <c r="T92" s="141"/>
      <c r="U92" s="141"/>
      <c r="V92" s="142">
        <v>7.9</v>
      </c>
    </row>
    <row r="93" spans="1:22" x14ac:dyDescent="0.25">
      <c r="A93" s="518">
        <v>45502</v>
      </c>
      <c r="B93" s="519"/>
      <c r="C93" s="408">
        <v>5.4</v>
      </c>
      <c r="D93" s="408">
        <v>7.6</v>
      </c>
      <c r="E93" s="408">
        <v>14</v>
      </c>
      <c r="F93" s="408">
        <v>18.600000000000001</v>
      </c>
      <c r="G93" s="408">
        <v>25</v>
      </c>
      <c r="H93" s="408">
        <v>38.6</v>
      </c>
      <c r="I93" s="408">
        <v>55.3</v>
      </c>
      <c r="J93" s="408">
        <v>69</v>
      </c>
      <c r="K93" s="408">
        <v>72.400000000000006</v>
      </c>
      <c r="L93" s="408">
        <v>76.599999999999994</v>
      </c>
      <c r="M93" s="408">
        <v>80.2</v>
      </c>
      <c r="N93" s="408">
        <v>83.4</v>
      </c>
      <c r="O93" s="408">
        <v>88.6</v>
      </c>
      <c r="P93" s="408">
        <v>94.3</v>
      </c>
      <c r="Q93" s="408">
        <v>100</v>
      </c>
      <c r="R93" s="141">
        <v>0.05</v>
      </c>
      <c r="S93" s="141"/>
      <c r="T93" s="141"/>
      <c r="U93" s="141"/>
      <c r="V93" s="142">
        <v>4.3</v>
      </c>
    </row>
    <row r="94" spans="1:22" x14ac:dyDescent="0.25">
      <c r="A94" s="531">
        <v>45502</v>
      </c>
      <c r="B94" s="532"/>
      <c r="C94" s="408">
        <v>5.9</v>
      </c>
      <c r="D94" s="408">
        <v>8.1</v>
      </c>
      <c r="E94" s="408">
        <v>14.2</v>
      </c>
      <c r="F94" s="408">
        <v>19</v>
      </c>
      <c r="G94" s="408">
        <v>26.5</v>
      </c>
      <c r="H94" s="408">
        <v>42.3</v>
      </c>
      <c r="I94" s="408">
        <v>60.7</v>
      </c>
      <c r="J94" s="408">
        <v>74</v>
      </c>
      <c r="K94" s="408">
        <v>77.7</v>
      </c>
      <c r="L94" s="408">
        <v>80.8</v>
      </c>
      <c r="M94" s="408">
        <v>85.6</v>
      </c>
      <c r="N94" s="408">
        <v>89</v>
      </c>
      <c r="O94" s="408">
        <v>92.2</v>
      </c>
      <c r="P94" s="408">
        <v>97.4</v>
      </c>
      <c r="Q94" s="408">
        <v>100</v>
      </c>
      <c r="R94" s="141">
        <v>0.06</v>
      </c>
      <c r="S94" s="141"/>
      <c r="T94" s="141"/>
      <c r="U94" s="141"/>
      <c r="V94" s="142">
        <v>7.2</v>
      </c>
    </row>
    <row r="95" spans="1:22" x14ac:dyDescent="0.25">
      <c r="A95" s="531">
        <v>45502</v>
      </c>
      <c r="B95" s="532"/>
      <c r="C95" s="408">
        <v>4.7</v>
      </c>
      <c r="D95" s="408">
        <v>6.1</v>
      </c>
      <c r="E95" s="408">
        <v>10.8</v>
      </c>
      <c r="F95" s="408">
        <v>14.9</v>
      </c>
      <c r="G95" s="408">
        <v>22.3</v>
      </c>
      <c r="H95" s="408">
        <v>39.799999999999997</v>
      </c>
      <c r="I95" s="408">
        <v>62</v>
      </c>
      <c r="J95" s="408">
        <v>75.8</v>
      </c>
      <c r="K95" s="408">
        <v>80.3</v>
      </c>
      <c r="L95" s="408">
        <v>83.3</v>
      </c>
      <c r="M95" s="408">
        <v>85.5</v>
      </c>
      <c r="N95" s="408">
        <v>87.5</v>
      </c>
      <c r="O95" s="408">
        <v>92.5</v>
      </c>
      <c r="P95" s="408">
        <v>96.7</v>
      </c>
      <c r="Q95" s="408">
        <v>100</v>
      </c>
      <c r="R95" s="141">
        <v>0.05</v>
      </c>
      <c r="S95" s="141"/>
      <c r="T95" s="141"/>
      <c r="U95" s="141"/>
      <c r="V95" s="142">
        <v>5.8</v>
      </c>
    </row>
    <row r="96" spans="1:22" x14ac:dyDescent="0.25">
      <c r="A96" s="531">
        <v>45525</v>
      </c>
      <c r="B96" s="532"/>
      <c r="C96" s="418">
        <v>5.9</v>
      </c>
      <c r="D96" s="418">
        <v>8.9</v>
      </c>
      <c r="E96" s="418">
        <v>16.899999999999999</v>
      </c>
      <c r="F96" s="418">
        <v>23.9</v>
      </c>
      <c r="G96" s="418">
        <v>30.3</v>
      </c>
      <c r="H96" s="418">
        <v>42.4</v>
      </c>
      <c r="I96" s="418">
        <v>57.7</v>
      </c>
      <c r="J96" s="418">
        <v>68.599999999999994</v>
      </c>
      <c r="K96" s="418">
        <v>76.2</v>
      </c>
      <c r="L96" s="418">
        <v>80.599999999999994</v>
      </c>
      <c r="M96" s="418">
        <v>85.8</v>
      </c>
      <c r="N96" s="418">
        <v>92.2</v>
      </c>
      <c r="O96" s="418">
        <v>97.7</v>
      </c>
      <c r="P96" s="418">
        <v>100</v>
      </c>
      <c r="Q96" s="418">
        <v>100</v>
      </c>
      <c r="R96" s="141">
        <v>0.05</v>
      </c>
      <c r="S96" s="141"/>
      <c r="T96" s="141"/>
      <c r="U96" s="141"/>
      <c r="V96" s="142">
        <v>3.8</v>
      </c>
    </row>
    <row r="97" spans="1:23" x14ac:dyDescent="0.25">
      <c r="A97" s="531">
        <v>45525</v>
      </c>
      <c r="B97" s="532"/>
      <c r="C97" s="418">
        <v>4.7</v>
      </c>
      <c r="D97" s="418">
        <v>7.3</v>
      </c>
      <c r="E97" s="418">
        <v>13.6</v>
      </c>
      <c r="F97" s="418">
        <v>19</v>
      </c>
      <c r="G97" s="418">
        <v>23.4</v>
      </c>
      <c r="H97" s="418">
        <v>35</v>
      </c>
      <c r="I97" s="418">
        <v>50.3</v>
      </c>
      <c r="J97" s="418">
        <v>67.2</v>
      </c>
      <c r="K97" s="418">
        <v>76.400000000000006</v>
      </c>
      <c r="L97" s="418">
        <v>80.599999999999994</v>
      </c>
      <c r="M97" s="418">
        <v>85.7</v>
      </c>
      <c r="N97" s="418">
        <v>89.1</v>
      </c>
      <c r="O97" s="418">
        <v>94.3</v>
      </c>
      <c r="P97" s="418">
        <v>100</v>
      </c>
      <c r="Q97" s="418">
        <v>100</v>
      </c>
      <c r="R97" s="141">
        <v>0.04</v>
      </c>
      <c r="S97" s="141"/>
      <c r="T97" s="141"/>
      <c r="U97" s="141"/>
      <c r="V97" s="142">
        <v>3.8</v>
      </c>
      <c r="W97" s="1"/>
    </row>
    <row r="98" spans="1:23" x14ac:dyDescent="0.25">
      <c r="A98" s="518"/>
      <c r="B98" s="526"/>
      <c r="C98" s="408"/>
      <c r="D98" s="408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7"/>
      <c r="R98" s="141"/>
      <c r="S98" s="141"/>
      <c r="T98" s="141"/>
      <c r="U98" s="141"/>
      <c r="V98" s="142"/>
      <c r="W98" s="1"/>
    </row>
    <row r="99" spans="1:23" x14ac:dyDescent="0.25">
      <c r="A99" s="531"/>
      <c r="B99" s="532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7"/>
      <c r="R99" s="141"/>
      <c r="S99" s="141"/>
      <c r="T99" s="141"/>
      <c r="U99" s="141"/>
      <c r="V99" s="142"/>
      <c r="W99" s="1"/>
    </row>
    <row r="100" spans="1:23" x14ac:dyDescent="0.25">
      <c r="A100" s="531"/>
      <c r="B100" s="532"/>
      <c r="C100" s="413"/>
      <c r="D100" s="413"/>
      <c r="E100" s="413"/>
      <c r="F100" s="413"/>
      <c r="G100" s="413"/>
      <c r="H100" s="413"/>
      <c r="I100" s="413"/>
      <c r="J100" s="413"/>
      <c r="K100" s="413"/>
      <c r="L100" s="413"/>
      <c r="M100" s="413"/>
      <c r="N100" s="413"/>
      <c r="O100" s="413"/>
      <c r="P100" s="413"/>
      <c r="Q100" s="413"/>
      <c r="R100" s="141"/>
      <c r="S100" s="141"/>
      <c r="T100" s="141"/>
      <c r="U100" s="141"/>
      <c r="V100" s="142"/>
      <c r="W100" s="1"/>
    </row>
    <row r="101" spans="1:23" x14ac:dyDescent="0.25">
      <c r="A101" s="531"/>
      <c r="B101" s="532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141"/>
      <c r="S101" s="141"/>
      <c r="T101" s="141"/>
      <c r="U101" s="141"/>
      <c r="V101" s="142"/>
      <c r="W101" s="1"/>
    </row>
    <row r="102" spans="1:23" x14ac:dyDescent="0.25">
      <c r="A102" s="531"/>
      <c r="B102" s="53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141"/>
      <c r="S102" s="141"/>
      <c r="T102" s="141"/>
      <c r="U102" s="141"/>
      <c r="V102" s="142"/>
      <c r="W102" s="1"/>
    </row>
    <row r="103" spans="1:23" x14ac:dyDescent="0.25">
      <c r="A103" s="531"/>
      <c r="B103" s="532"/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141"/>
      <c r="S103" s="141"/>
      <c r="T103" s="141"/>
      <c r="U103" s="141"/>
      <c r="V103" s="142"/>
      <c r="W103" s="1"/>
    </row>
    <row r="104" spans="1:23" x14ac:dyDescent="0.25">
      <c r="A104" s="531"/>
      <c r="B104" s="532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141"/>
      <c r="S104" s="141"/>
      <c r="T104" s="141"/>
      <c r="U104" s="141"/>
      <c r="V104" s="142"/>
      <c r="W104" s="1"/>
    </row>
    <row r="105" spans="1:23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3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3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7">AVERAGE(C85:C107)</f>
        <v>3.7769230769230768</v>
      </c>
      <c r="D110" s="141">
        <f t="shared" si="7"/>
        <v>5.5769230769230766</v>
      </c>
      <c r="E110" s="141">
        <f t="shared" si="7"/>
        <v>10.323076923076922</v>
      </c>
      <c r="F110" s="141">
        <f t="shared" si="7"/>
        <v>13.953846153846156</v>
      </c>
      <c r="G110" s="141">
        <f t="shared" si="7"/>
        <v>19.069230769230771</v>
      </c>
      <c r="H110" s="141">
        <f t="shared" si="7"/>
        <v>30.592307692307692</v>
      </c>
      <c r="I110" s="141">
        <f t="shared" si="7"/>
        <v>46.3</v>
      </c>
      <c r="J110" s="141">
        <f t="shared" si="7"/>
        <v>61.153846153846153</v>
      </c>
      <c r="K110" s="141">
        <f t="shared" si="7"/>
        <v>69.784615384615392</v>
      </c>
      <c r="L110" s="141">
        <f t="shared" si="7"/>
        <v>75.269230769230774</v>
      </c>
      <c r="M110" s="141">
        <f t="shared" si="7"/>
        <v>80.546153846153842</v>
      </c>
      <c r="N110" s="141">
        <f t="shared" si="7"/>
        <v>86.192307692307679</v>
      </c>
      <c r="O110" s="141">
        <f t="shared" si="7"/>
        <v>93.453846153846158</v>
      </c>
      <c r="P110" s="141">
        <f t="shared" si="7"/>
        <v>99.107692307692304</v>
      </c>
      <c r="Q110" s="141">
        <f t="shared" si="7"/>
        <v>100</v>
      </c>
      <c r="R110" s="141">
        <f t="shared" si="7"/>
        <v>4.6923076923076928E-2</v>
      </c>
      <c r="S110" s="141">
        <f t="shared" si="7"/>
        <v>0.124</v>
      </c>
      <c r="T110" s="141">
        <f t="shared" si="7"/>
        <v>21</v>
      </c>
      <c r="U110" s="141">
        <f t="shared" si="7"/>
        <v>16</v>
      </c>
      <c r="V110" s="142">
        <f t="shared" si="7"/>
        <v>4.8076923076923075</v>
      </c>
    </row>
    <row r="111" spans="1:23" x14ac:dyDescent="0.25">
      <c r="A111" s="533" t="s">
        <v>53</v>
      </c>
      <c r="B111" s="532"/>
      <c r="C111" s="143">
        <f t="shared" ref="C111:V111" si="8">STDEV(C85:C107)</f>
        <v>1.3887367438034266</v>
      </c>
      <c r="D111" s="143">
        <f t="shared" si="8"/>
        <v>1.91317965969127</v>
      </c>
      <c r="E111" s="143">
        <f t="shared" si="8"/>
        <v>3.4557087662190349</v>
      </c>
      <c r="F111" s="143">
        <f t="shared" si="8"/>
        <v>4.8822152391128286</v>
      </c>
      <c r="G111" s="143">
        <f t="shared" si="8"/>
        <v>6.0021363717963752</v>
      </c>
      <c r="H111" s="143">
        <f t="shared" si="8"/>
        <v>8.2151751389792391</v>
      </c>
      <c r="I111" s="143">
        <f t="shared" si="8"/>
        <v>9.9350390034463647</v>
      </c>
      <c r="J111" s="143">
        <f t="shared" si="8"/>
        <v>8.8123602007459851</v>
      </c>
      <c r="K111" s="143">
        <f t="shared" si="8"/>
        <v>6.3006409930321325</v>
      </c>
      <c r="L111" s="143">
        <f t="shared" si="8"/>
        <v>5.2712086873544486</v>
      </c>
      <c r="M111" s="143">
        <f t="shared" si="8"/>
        <v>4.7142718392514196</v>
      </c>
      <c r="N111" s="143">
        <f t="shared" si="8"/>
        <v>3.9957188628292202</v>
      </c>
      <c r="O111" s="143">
        <f t="shared" si="8"/>
        <v>2.6078776123556184</v>
      </c>
      <c r="P111" s="143">
        <f t="shared" si="8"/>
        <v>1.8209253775949279</v>
      </c>
      <c r="Q111" s="143">
        <f t="shared" si="8"/>
        <v>0</v>
      </c>
      <c r="R111" s="143">
        <f t="shared" si="8"/>
        <v>1.3774744634423885E-2</v>
      </c>
      <c r="S111" s="185" t="e">
        <f>STDEV(S85:S104)</f>
        <v>#DIV/0!</v>
      </c>
      <c r="T111" s="143" t="e">
        <f t="shared" si="8"/>
        <v>#DIV/0!</v>
      </c>
      <c r="U111" s="143" t="e">
        <f t="shared" si="8"/>
        <v>#DIV/0!</v>
      </c>
      <c r="V111" s="144">
        <f t="shared" si="8"/>
        <v>1.5472887785098706</v>
      </c>
    </row>
    <row r="112" spans="1:23" x14ac:dyDescent="0.25">
      <c r="A112" s="533" t="s">
        <v>64</v>
      </c>
      <c r="B112" s="532"/>
      <c r="C112" s="141">
        <f t="shared" ref="C112:V112" si="9">MAX(C85:C107)</f>
        <v>5.9</v>
      </c>
      <c r="D112" s="141">
        <f t="shared" si="9"/>
        <v>8.9</v>
      </c>
      <c r="E112" s="141">
        <f t="shared" si="9"/>
        <v>16.899999999999999</v>
      </c>
      <c r="F112" s="141">
        <f t="shared" si="9"/>
        <v>23.9</v>
      </c>
      <c r="G112" s="141">
        <f t="shared" si="9"/>
        <v>30.3</v>
      </c>
      <c r="H112" s="141">
        <f t="shared" si="9"/>
        <v>42.4</v>
      </c>
      <c r="I112" s="141">
        <f t="shared" si="9"/>
        <v>62</v>
      </c>
      <c r="J112" s="141">
        <f t="shared" si="9"/>
        <v>75.8</v>
      </c>
      <c r="K112" s="141">
        <f t="shared" si="9"/>
        <v>80.3</v>
      </c>
      <c r="L112" s="141">
        <f t="shared" si="9"/>
        <v>83.3</v>
      </c>
      <c r="M112" s="141">
        <f t="shared" si="9"/>
        <v>85.8</v>
      </c>
      <c r="N112" s="141">
        <f t="shared" si="9"/>
        <v>92.2</v>
      </c>
      <c r="O112" s="141">
        <f t="shared" si="9"/>
        <v>97.7</v>
      </c>
      <c r="P112" s="141">
        <f t="shared" si="9"/>
        <v>100</v>
      </c>
      <c r="Q112" s="141">
        <f t="shared" si="9"/>
        <v>100</v>
      </c>
      <c r="R112" s="141">
        <f t="shared" si="9"/>
        <v>0.06</v>
      </c>
      <c r="S112" s="141">
        <f t="shared" si="9"/>
        <v>0.124</v>
      </c>
      <c r="T112" s="141">
        <f t="shared" si="9"/>
        <v>21</v>
      </c>
      <c r="U112" s="141">
        <f t="shared" si="9"/>
        <v>16</v>
      </c>
      <c r="V112" s="142">
        <f t="shared" si="9"/>
        <v>7.9</v>
      </c>
    </row>
    <row r="113" spans="1:22" x14ac:dyDescent="0.25">
      <c r="A113" s="533" t="s">
        <v>52</v>
      </c>
      <c r="B113" s="532"/>
      <c r="C113" s="141">
        <f t="shared" ref="C113:V113" si="10">MIN(C85:C107)</f>
        <v>1.9</v>
      </c>
      <c r="D113" s="141">
        <f t="shared" si="10"/>
        <v>2.9</v>
      </c>
      <c r="E113" s="141">
        <f t="shared" si="10"/>
        <v>5.6</v>
      </c>
      <c r="F113" s="141">
        <f t="shared" si="10"/>
        <v>7.7</v>
      </c>
      <c r="G113" s="141">
        <f t="shared" si="10"/>
        <v>11.2</v>
      </c>
      <c r="H113" s="141">
        <f t="shared" si="10"/>
        <v>20.2</v>
      </c>
      <c r="I113" s="141">
        <f t="shared" si="10"/>
        <v>34</v>
      </c>
      <c r="J113" s="141">
        <f t="shared" si="10"/>
        <v>49.2</v>
      </c>
      <c r="K113" s="141">
        <f t="shared" si="10"/>
        <v>60.8</v>
      </c>
      <c r="L113" s="141">
        <f t="shared" si="10"/>
        <v>64.599999999999994</v>
      </c>
      <c r="M113" s="141">
        <f t="shared" si="10"/>
        <v>69.8</v>
      </c>
      <c r="N113" s="141">
        <f t="shared" si="10"/>
        <v>77.099999999999994</v>
      </c>
      <c r="O113" s="141">
        <f t="shared" si="10"/>
        <v>88.6</v>
      </c>
      <c r="P113" s="141">
        <f t="shared" si="10"/>
        <v>94.3</v>
      </c>
      <c r="Q113" s="141">
        <f t="shared" si="10"/>
        <v>100</v>
      </c>
      <c r="R113" s="141">
        <f t="shared" si="10"/>
        <v>0.02</v>
      </c>
      <c r="S113" s="141">
        <f t="shared" si="10"/>
        <v>0.124</v>
      </c>
      <c r="T113" s="141">
        <f t="shared" si="10"/>
        <v>21</v>
      </c>
      <c r="U113" s="141">
        <f t="shared" si="10"/>
        <v>16</v>
      </c>
      <c r="V113" s="142">
        <f t="shared" si="10"/>
        <v>3.2</v>
      </c>
    </row>
    <row r="114" spans="1:22" x14ac:dyDescent="0.25">
      <c r="A114" s="534" t="s">
        <v>54</v>
      </c>
      <c r="B114" s="535"/>
      <c r="C114" s="141">
        <f t="shared" ref="C114:V114" si="11">COUNT(C85:C107)</f>
        <v>13</v>
      </c>
      <c r="D114" s="141">
        <f t="shared" si="11"/>
        <v>13</v>
      </c>
      <c r="E114" s="141">
        <f t="shared" si="11"/>
        <v>13</v>
      </c>
      <c r="F114" s="141">
        <f t="shared" si="11"/>
        <v>13</v>
      </c>
      <c r="G114" s="141">
        <f t="shared" si="11"/>
        <v>13</v>
      </c>
      <c r="H114" s="141">
        <f t="shared" si="11"/>
        <v>13</v>
      </c>
      <c r="I114" s="141">
        <f t="shared" si="11"/>
        <v>13</v>
      </c>
      <c r="J114" s="141">
        <f t="shared" si="11"/>
        <v>13</v>
      </c>
      <c r="K114" s="141">
        <f t="shared" si="11"/>
        <v>13</v>
      </c>
      <c r="L114" s="141">
        <f t="shared" si="11"/>
        <v>13</v>
      </c>
      <c r="M114" s="141">
        <f t="shared" si="11"/>
        <v>13</v>
      </c>
      <c r="N114" s="141">
        <f t="shared" si="11"/>
        <v>13</v>
      </c>
      <c r="O114" s="141">
        <f t="shared" si="11"/>
        <v>13</v>
      </c>
      <c r="P114" s="141">
        <f t="shared" si="11"/>
        <v>13</v>
      </c>
      <c r="Q114" s="141">
        <f t="shared" si="11"/>
        <v>13</v>
      </c>
      <c r="R114" s="141">
        <f t="shared" si="11"/>
        <v>13</v>
      </c>
      <c r="S114" s="141">
        <f t="shared" si="11"/>
        <v>1</v>
      </c>
      <c r="T114" s="141">
        <f t="shared" si="11"/>
        <v>1</v>
      </c>
      <c r="U114" s="141">
        <f t="shared" si="11"/>
        <v>1</v>
      </c>
      <c r="V114" s="142">
        <f t="shared" si="11"/>
        <v>13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U23:U24"/>
    <mergeCell ref="V23:V24"/>
    <mergeCell ref="M13:Q13"/>
    <mergeCell ref="R13:S13"/>
    <mergeCell ref="U13:V13"/>
    <mergeCell ref="A18:V18"/>
    <mergeCell ref="A19:D19"/>
    <mergeCell ref="F19:Q19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P68:V71"/>
    <mergeCell ref="A73:V76"/>
    <mergeCell ref="A78:V80"/>
    <mergeCell ref="P67:V67"/>
    <mergeCell ref="H67:O67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R82:R83"/>
    <mergeCell ref="S82:S83"/>
    <mergeCell ref="T82:T83"/>
    <mergeCell ref="V82:V83"/>
    <mergeCell ref="A83:B83"/>
    <mergeCell ref="U82:U83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3DE9-578F-4FBE-84EE-26EC55CE037B}">
  <sheetPr>
    <pageSetUpPr fitToPage="1"/>
  </sheetPr>
  <dimension ref="A1:AG1689"/>
  <sheetViews>
    <sheetView topLeftCell="A52" zoomScaleNormal="100" workbookViewId="0">
      <selection activeCell="X11" sqref="X11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62</v>
      </c>
      <c r="H5" s="447"/>
      <c r="I5" s="448" t="s">
        <v>99</v>
      </c>
      <c r="J5" s="446"/>
      <c r="K5" s="446"/>
      <c r="L5" s="446"/>
      <c r="M5" s="447"/>
      <c r="N5" s="449">
        <v>45261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230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45251</v>
      </c>
      <c r="S13" s="457"/>
      <c r="T13" s="362" t="s">
        <v>234</v>
      </c>
      <c r="U13" s="458">
        <v>45261</v>
      </c>
      <c r="V13" s="459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45251</v>
      </c>
      <c r="K34" s="482"/>
      <c r="L34" s="365" t="s">
        <v>234</v>
      </c>
      <c r="M34" s="481">
        <f>U13</f>
        <v>45261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5</v>
      </c>
      <c r="D37" s="123">
        <f t="shared" ref="D37:V37" si="0">D112</f>
        <v>6.9</v>
      </c>
      <c r="E37" s="123">
        <f t="shared" si="0"/>
        <v>11.8</v>
      </c>
      <c r="F37" s="123">
        <f t="shared" si="0"/>
        <v>15.2</v>
      </c>
      <c r="G37" s="123">
        <f t="shared" si="0"/>
        <v>19.5</v>
      </c>
      <c r="H37" s="123">
        <f t="shared" si="0"/>
        <v>29.9</v>
      </c>
      <c r="I37" s="123">
        <f t="shared" si="0"/>
        <v>43.5</v>
      </c>
      <c r="J37" s="123">
        <f t="shared" si="0"/>
        <v>58.5</v>
      </c>
      <c r="K37" s="123">
        <f t="shared" si="0"/>
        <v>63.5</v>
      </c>
      <c r="L37" s="123">
        <f t="shared" si="0"/>
        <v>69.5</v>
      </c>
      <c r="M37" s="123">
        <f t="shared" si="0"/>
        <v>76.3</v>
      </c>
      <c r="N37" s="123">
        <f t="shared" si="0"/>
        <v>84.5</v>
      </c>
      <c r="O37" s="123">
        <f t="shared" si="0"/>
        <v>90.8</v>
      </c>
      <c r="P37" s="123">
        <f t="shared" si="0"/>
        <v>95.8</v>
      </c>
      <c r="Q37" s="123">
        <f t="shared" si="0"/>
        <v>100</v>
      </c>
      <c r="R37" s="160">
        <f t="shared" si="0"/>
        <v>0.06</v>
      </c>
      <c r="S37" s="123">
        <f t="shared" si="0"/>
        <v>0.252</v>
      </c>
      <c r="T37" s="123">
        <f t="shared" si="0"/>
        <v>23</v>
      </c>
      <c r="U37" s="123">
        <f t="shared" si="0"/>
        <v>17</v>
      </c>
      <c r="V37" s="124">
        <f t="shared" si="0"/>
        <v>10.4</v>
      </c>
    </row>
    <row r="38" spans="1:24" ht="12.75" customHeight="1" x14ac:dyDescent="0.25">
      <c r="A38" s="495" t="s">
        <v>49</v>
      </c>
      <c r="B38" s="496"/>
      <c r="C38" s="120">
        <f>C39+1.25*C42</f>
        <v>4.422515732552184</v>
      </c>
      <c r="D38" s="108">
        <f t="shared" ref="D38:V38" si="1">D39+1.25*D42</f>
        <v>6.0794372066241804</v>
      </c>
      <c r="E38" s="108">
        <f t="shared" si="1"/>
        <v>10.511310519010305</v>
      </c>
      <c r="F38" s="108">
        <f t="shared" si="1"/>
        <v>13.520609496844543</v>
      </c>
      <c r="G38" s="108">
        <f t="shared" si="1"/>
        <v>17.430473559153416</v>
      </c>
      <c r="H38" s="108">
        <f t="shared" si="1"/>
        <v>26.641258982017934</v>
      </c>
      <c r="I38" s="108">
        <f t="shared" si="1"/>
        <v>39.899109666845504</v>
      </c>
      <c r="J38" s="108">
        <f t="shared" si="1"/>
        <v>54.597309582044026</v>
      </c>
      <c r="K38" s="108">
        <f t="shared" si="1"/>
        <v>61.208094484991705</v>
      </c>
      <c r="L38" s="108">
        <f t="shared" si="1"/>
        <v>67.658182923825578</v>
      </c>
      <c r="M38" s="108">
        <f t="shared" si="1"/>
        <v>76.626832247197498</v>
      </c>
      <c r="N38" s="108">
        <f t="shared" si="1"/>
        <v>85.035414919489924</v>
      </c>
      <c r="O38" s="108">
        <f t="shared" si="1"/>
        <v>91.55285950026456</v>
      </c>
      <c r="P38" s="108">
        <f t="shared" si="1"/>
        <v>95.607226364040287</v>
      </c>
      <c r="Q38" s="108">
        <f t="shared" si="1"/>
        <v>100</v>
      </c>
      <c r="R38" s="159">
        <f t="shared" si="1"/>
        <v>5.3600712858300884E-2</v>
      </c>
      <c r="S38" s="159" t="e">
        <f>S39+1.25*S42</f>
        <v>#DIV/0!</v>
      </c>
      <c r="T38" s="108" t="e">
        <f t="shared" si="1"/>
        <v>#DIV/0!</v>
      </c>
      <c r="U38" s="108" t="e">
        <f t="shared" si="1"/>
        <v>#DIV/0!</v>
      </c>
      <c r="V38" s="125">
        <f t="shared" si="1"/>
        <v>8.9597620886803355</v>
      </c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3.2166666666666663</v>
      </c>
      <c r="D39" s="121">
        <f>D110</f>
        <v>4.4749999999999996</v>
      </c>
      <c r="E39" s="121">
        <f>E110</f>
        <v>7.825000000000002</v>
      </c>
      <c r="F39" s="121">
        <f>F110</f>
        <v>10.083333333333334</v>
      </c>
      <c r="G39" s="121">
        <f>G110</f>
        <v>12.991666666666665</v>
      </c>
      <c r="H39" s="121">
        <f t="shared" ref="H39:U39" si="2">H110</f>
        <v>19.674999999999997</v>
      </c>
      <c r="I39" s="121">
        <f t="shared" si="2"/>
        <v>30.766666666666666</v>
      </c>
      <c r="J39" s="121">
        <f t="shared" si="2"/>
        <v>47.366666666666667</v>
      </c>
      <c r="K39" s="121">
        <f t="shared" si="2"/>
        <v>54.074999999999996</v>
      </c>
      <c r="L39" s="121">
        <f t="shared" si="2"/>
        <v>60.816666666666663</v>
      </c>
      <c r="M39" s="121">
        <f t="shared" si="2"/>
        <v>69.383333333333326</v>
      </c>
      <c r="N39" s="121">
        <f t="shared" si="2"/>
        <v>76.566666666666663</v>
      </c>
      <c r="O39" s="121">
        <f>O110</f>
        <v>84.341666666666683</v>
      </c>
      <c r="P39" s="121">
        <f t="shared" si="2"/>
        <v>93.266666666666666</v>
      </c>
      <c r="Q39" s="121">
        <f t="shared" si="2"/>
        <v>100</v>
      </c>
      <c r="R39" s="159">
        <f t="shared" si="2"/>
        <v>3.7499999999999999E-2</v>
      </c>
      <c r="S39" s="34">
        <f t="shared" si="2"/>
        <v>0.252</v>
      </c>
      <c r="T39" s="34">
        <f t="shared" si="2"/>
        <v>23</v>
      </c>
      <c r="U39" s="34">
        <f t="shared" si="2"/>
        <v>17</v>
      </c>
      <c r="V39" s="44">
        <f>V110</f>
        <v>7.2750000000000012</v>
      </c>
    </row>
    <row r="40" spans="1:24" ht="12.75" customHeight="1" x14ac:dyDescent="0.25">
      <c r="A40" s="495" t="s">
        <v>51</v>
      </c>
      <c r="B40" s="496"/>
      <c r="C40" s="120">
        <f>C39-1.25*C42</f>
        <v>2.0108176007811487</v>
      </c>
      <c r="D40" s="121">
        <f t="shared" ref="D40:V40" si="3">D39-1.25*D42</f>
        <v>2.8705627933758189</v>
      </c>
      <c r="E40" s="121">
        <f t="shared" si="3"/>
        <v>5.1386894809896981</v>
      </c>
      <c r="F40" s="121">
        <f t="shared" si="3"/>
        <v>6.6460571698221251</v>
      </c>
      <c r="G40" s="121">
        <f t="shared" si="3"/>
        <v>8.5528597741799146</v>
      </c>
      <c r="H40" s="121">
        <f t="shared" si="3"/>
        <v>12.70874101798206</v>
      </c>
      <c r="I40" s="121">
        <f t="shared" si="3"/>
        <v>21.634223666487824</v>
      </c>
      <c r="J40" s="121">
        <f t="shared" si="3"/>
        <v>40.136023751289308</v>
      </c>
      <c r="K40" s="121">
        <f t="shared" si="3"/>
        <v>46.941905515008287</v>
      </c>
      <c r="L40" s="121">
        <f t="shared" si="3"/>
        <v>53.975150409507748</v>
      </c>
      <c r="M40" s="121">
        <f t="shared" si="3"/>
        <v>62.139834419469146</v>
      </c>
      <c r="N40" s="121">
        <f t="shared" si="3"/>
        <v>68.097918413843402</v>
      </c>
      <c r="O40" s="121">
        <f t="shared" si="3"/>
        <v>77.130473833068805</v>
      </c>
      <c r="P40" s="121">
        <f t="shared" si="3"/>
        <v>90.926106969293045</v>
      </c>
      <c r="Q40" s="121">
        <f t="shared" si="3"/>
        <v>100</v>
      </c>
      <c r="R40" s="159">
        <f t="shared" si="3"/>
        <v>2.139928714169911E-2</v>
      </c>
      <c r="S40" s="159" t="e">
        <f>S39-1.25*S42</f>
        <v>#DIV/0!</v>
      </c>
      <c r="T40" s="108" t="e">
        <f t="shared" si="3"/>
        <v>#DIV/0!</v>
      </c>
      <c r="U40" s="108" t="e">
        <f t="shared" si="3"/>
        <v>#DIV/0!</v>
      </c>
      <c r="V40" s="125">
        <f t="shared" si="3"/>
        <v>5.590237911319667</v>
      </c>
    </row>
    <row r="41" spans="1:24" ht="12.75" customHeight="1" x14ac:dyDescent="0.25">
      <c r="A41" s="493" t="s">
        <v>52</v>
      </c>
      <c r="B41" s="494"/>
      <c r="C41" s="33">
        <f>C113</f>
        <v>1.7</v>
      </c>
      <c r="D41" s="34">
        <f>D113</f>
        <v>2.5</v>
      </c>
      <c r="E41" s="34">
        <f t="shared" ref="E41:V41" si="4">E113</f>
        <v>4.5</v>
      </c>
      <c r="F41" s="34">
        <f t="shared" si="4"/>
        <v>5.9</v>
      </c>
      <c r="G41" s="34">
        <f t="shared" si="4"/>
        <v>7.2</v>
      </c>
      <c r="H41" s="34">
        <f t="shared" si="4"/>
        <v>11.1</v>
      </c>
      <c r="I41" s="34">
        <f t="shared" si="4"/>
        <v>19.3</v>
      </c>
      <c r="J41" s="34">
        <f t="shared" si="4"/>
        <v>41.4</v>
      </c>
      <c r="K41" s="34">
        <f t="shared" si="4"/>
        <v>46.6</v>
      </c>
      <c r="L41" s="34">
        <f t="shared" si="4"/>
        <v>51.7</v>
      </c>
      <c r="M41" s="34">
        <f t="shared" si="4"/>
        <v>56.3</v>
      </c>
      <c r="N41" s="34">
        <f t="shared" si="4"/>
        <v>59.4</v>
      </c>
      <c r="O41" s="34">
        <f t="shared" si="4"/>
        <v>71</v>
      </c>
      <c r="P41" s="34">
        <f t="shared" si="4"/>
        <v>89.2</v>
      </c>
      <c r="Q41" s="34">
        <f t="shared" si="4"/>
        <v>100</v>
      </c>
      <c r="R41" s="34">
        <f t="shared" si="4"/>
        <v>0.02</v>
      </c>
      <c r="S41" s="34">
        <f t="shared" si="4"/>
        <v>0.252</v>
      </c>
      <c r="T41" s="34">
        <f t="shared" si="4"/>
        <v>23</v>
      </c>
      <c r="U41" s="34">
        <f t="shared" si="4"/>
        <v>17</v>
      </c>
      <c r="V41" s="44">
        <f t="shared" si="4"/>
        <v>5.4</v>
      </c>
    </row>
    <row r="42" spans="1:24" ht="12.75" customHeight="1" x14ac:dyDescent="0.25">
      <c r="A42" s="493" t="s">
        <v>53</v>
      </c>
      <c r="B42" s="494"/>
      <c r="C42" s="120">
        <f>C111</f>
        <v>0.96467925270841415</v>
      </c>
      <c r="D42" s="121">
        <f t="shared" ref="D42:V42" si="5">D111</f>
        <v>1.2835497652993446</v>
      </c>
      <c r="E42" s="121">
        <f t="shared" si="5"/>
        <v>2.149048415208243</v>
      </c>
      <c r="F42" s="121">
        <f t="shared" si="5"/>
        <v>2.7498209308089674</v>
      </c>
      <c r="G42" s="121">
        <f t="shared" si="5"/>
        <v>3.551045513989401</v>
      </c>
      <c r="H42" s="121">
        <f t="shared" si="5"/>
        <v>5.5730071856143493</v>
      </c>
      <c r="I42" s="121">
        <f t="shared" si="5"/>
        <v>7.3059544001430732</v>
      </c>
      <c r="J42" s="121">
        <f t="shared" si="5"/>
        <v>5.7845143323018897</v>
      </c>
      <c r="K42" s="121">
        <f t="shared" si="5"/>
        <v>5.7064755879933671</v>
      </c>
      <c r="L42" s="121">
        <f t="shared" si="5"/>
        <v>5.4732130057271302</v>
      </c>
      <c r="M42" s="121">
        <f t="shared" si="5"/>
        <v>5.7947991310913425</v>
      </c>
      <c r="N42" s="121">
        <f t="shared" si="5"/>
        <v>6.7749986022586057</v>
      </c>
      <c r="O42" s="121">
        <f t="shared" si="5"/>
        <v>5.7689542668783007</v>
      </c>
      <c r="P42" s="121">
        <f t="shared" si="5"/>
        <v>1.8724477578988958</v>
      </c>
      <c r="Q42" s="121">
        <f t="shared" si="5"/>
        <v>0</v>
      </c>
      <c r="R42" s="121">
        <f t="shared" si="5"/>
        <v>1.288057028664071E-2</v>
      </c>
      <c r="S42" s="121" t="e">
        <f t="shared" si="5"/>
        <v>#DIV/0!</v>
      </c>
      <c r="T42" s="121" t="e">
        <f t="shared" si="5"/>
        <v>#DIV/0!</v>
      </c>
      <c r="U42" s="121" t="e">
        <f t="shared" si="5"/>
        <v>#DIV/0!</v>
      </c>
      <c r="V42" s="126">
        <f t="shared" si="5"/>
        <v>1.3478096709442675</v>
      </c>
    </row>
    <row r="43" spans="1:24" ht="12.75" customHeight="1" x14ac:dyDescent="0.25">
      <c r="A43" s="495" t="s">
        <v>54</v>
      </c>
      <c r="B43" s="496"/>
      <c r="C43" s="33">
        <f>C114</f>
        <v>12</v>
      </c>
      <c r="D43" s="34">
        <f>D114</f>
        <v>12</v>
      </c>
      <c r="E43" s="34">
        <f t="shared" ref="E43:V43" si="6">E114</f>
        <v>12</v>
      </c>
      <c r="F43" s="34">
        <f t="shared" si="6"/>
        <v>12</v>
      </c>
      <c r="G43" s="34">
        <f t="shared" si="6"/>
        <v>12</v>
      </c>
      <c r="H43" s="34">
        <f t="shared" si="6"/>
        <v>12</v>
      </c>
      <c r="I43" s="34">
        <f t="shared" si="6"/>
        <v>12</v>
      </c>
      <c r="J43" s="34">
        <f t="shared" si="6"/>
        <v>12</v>
      </c>
      <c r="K43" s="34">
        <f t="shared" si="6"/>
        <v>12</v>
      </c>
      <c r="L43" s="34">
        <f t="shared" si="6"/>
        <v>12</v>
      </c>
      <c r="M43" s="34">
        <f t="shared" si="6"/>
        <v>12</v>
      </c>
      <c r="N43" s="34">
        <f t="shared" si="6"/>
        <v>12</v>
      </c>
      <c r="O43" s="34">
        <f t="shared" si="6"/>
        <v>12</v>
      </c>
      <c r="P43" s="34">
        <f t="shared" si="6"/>
        <v>12</v>
      </c>
      <c r="Q43" s="34">
        <f t="shared" si="6"/>
        <v>12</v>
      </c>
      <c r="R43" s="34">
        <f t="shared" si="6"/>
        <v>12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12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f>N5</f>
        <v>45261</v>
      </c>
      <c r="B68" s="502"/>
      <c r="C68" s="502"/>
      <c r="D68" s="502"/>
      <c r="E68" s="502"/>
      <c r="F68" s="502"/>
      <c r="G68" s="502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EDATE(MAX(A85:B109),6)</f>
        <v>45444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70"/>
      <c r="I69" s="570"/>
      <c r="J69" s="570"/>
      <c r="K69" s="570"/>
      <c r="L69" s="570"/>
      <c r="M69" s="570"/>
      <c r="N69" s="570"/>
      <c r="O69" s="570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70"/>
      <c r="I70" s="570"/>
      <c r="J70" s="570"/>
      <c r="K70" s="570"/>
      <c r="L70" s="570"/>
      <c r="M70" s="570"/>
      <c r="N70" s="570"/>
      <c r="O70" s="570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70"/>
      <c r="I71" s="570"/>
      <c r="J71" s="570"/>
      <c r="K71" s="570"/>
      <c r="L71" s="570"/>
      <c r="M71" s="570"/>
      <c r="N71" s="570"/>
      <c r="O71" s="570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45252</v>
      </c>
      <c r="B85" s="519"/>
      <c r="C85" s="350">
        <v>2.6</v>
      </c>
      <c r="D85" s="350">
        <v>3.6</v>
      </c>
      <c r="E85" s="350">
        <v>6.1</v>
      </c>
      <c r="F85" s="350">
        <v>7.9</v>
      </c>
      <c r="G85" s="350">
        <v>10.7</v>
      </c>
      <c r="H85" s="350">
        <v>15.5</v>
      </c>
      <c r="I85" s="350">
        <v>27.2</v>
      </c>
      <c r="J85" s="350">
        <v>46.6</v>
      </c>
      <c r="K85" s="350">
        <v>52.8</v>
      </c>
      <c r="L85" s="350">
        <v>59.3</v>
      </c>
      <c r="M85" s="350">
        <v>69</v>
      </c>
      <c r="N85" s="350">
        <v>80.099999999999994</v>
      </c>
      <c r="O85" s="350">
        <v>90.2</v>
      </c>
      <c r="P85" s="350">
        <v>95.8</v>
      </c>
      <c r="Q85" s="350">
        <v>100</v>
      </c>
      <c r="R85" s="141">
        <v>0.02</v>
      </c>
      <c r="S85" s="141"/>
      <c r="T85" s="141">
        <v>23</v>
      </c>
      <c r="U85" s="141">
        <v>17</v>
      </c>
      <c r="V85" s="142">
        <v>5.4</v>
      </c>
    </row>
    <row r="86" spans="1:22" x14ac:dyDescent="0.25">
      <c r="A86" s="518">
        <v>45252</v>
      </c>
      <c r="B86" s="519"/>
      <c r="C86" s="350">
        <v>4</v>
      </c>
      <c r="D86" s="350">
        <v>5.0999999999999996</v>
      </c>
      <c r="E86" s="350">
        <v>9.1</v>
      </c>
      <c r="F86" s="350">
        <v>11.8</v>
      </c>
      <c r="G86" s="350">
        <v>15.2</v>
      </c>
      <c r="H86" s="350">
        <v>22.3</v>
      </c>
      <c r="I86" s="350">
        <v>32.700000000000003</v>
      </c>
      <c r="J86" s="350">
        <v>46.4</v>
      </c>
      <c r="K86" s="350">
        <v>53.4</v>
      </c>
      <c r="L86" s="350">
        <v>59.6</v>
      </c>
      <c r="M86" s="350">
        <v>67.099999999999994</v>
      </c>
      <c r="N86" s="350">
        <v>76.099999999999994</v>
      </c>
      <c r="O86" s="350">
        <v>84.3</v>
      </c>
      <c r="P86" s="350">
        <v>94.3</v>
      </c>
      <c r="Q86" s="350">
        <v>100</v>
      </c>
      <c r="R86" s="141">
        <v>0.03</v>
      </c>
      <c r="S86" s="141"/>
      <c r="T86" s="141"/>
      <c r="U86" s="141"/>
      <c r="V86" s="142">
        <v>8.5</v>
      </c>
    </row>
    <row r="87" spans="1:22" x14ac:dyDescent="0.25">
      <c r="A87" s="518">
        <v>45252</v>
      </c>
      <c r="B87" s="519"/>
      <c r="C87" s="350">
        <v>4.5</v>
      </c>
      <c r="D87" s="350">
        <v>6.2</v>
      </c>
      <c r="E87" s="350">
        <v>10.4</v>
      </c>
      <c r="F87" s="350">
        <v>13.2</v>
      </c>
      <c r="G87" s="350">
        <v>16.5</v>
      </c>
      <c r="H87" s="350">
        <v>24.4</v>
      </c>
      <c r="I87" s="350">
        <v>37.299999999999997</v>
      </c>
      <c r="J87" s="350">
        <v>52.2</v>
      </c>
      <c r="K87" s="350">
        <v>59.4</v>
      </c>
      <c r="L87" s="350">
        <v>66.2</v>
      </c>
      <c r="M87" s="350">
        <v>75.8</v>
      </c>
      <c r="N87" s="350">
        <v>84.5</v>
      </c>
      <c r="O87" s="350">
        <v>90.8</v>
      </c>
      <c r="P87" s="350">
        <v>95.7</v>
      </c>
      <c r="Q87" s="350">
        <v>100</v>
      </c>
      <c r="R87" s="141">
        <v>0.04</v>
      </c>
      <c r="S87" s="141"/>
      <c r="T87" s="141"/>
      <c r="U87" s="141"/>
      <c r="V87" s="142">
        <v>6.9</v>
      </c>
    </row>
    <row r="88" spans="1:22" x14ac:dyDescent="0.25">
      <c r="A88" s="518">
        <v>45254</v>
      </c>
      <c r="B88" s="519"/>
      <c r="C88" s="350">
        <v>3.2</v>
      </c>
      <c r="D88" s="350">
        <v>4.5</v>
      </c>
      <c r="E88" s="350">
        <v>8.3000000000000007</v>
      </c>
      <c r="F88" s="350">
        <v>11</v>
      </c>
      <c r="G88" s="350">
        <v>15.2</v>
      </c>
      <c r="H88" s="350">
        <v>22.5</v>
      </c>
      <c r="I88" s="350">
        <v>31.3</v>
      </c>
      <c r="J88" s="350">
        <v>42.8</v>
      </c>
      <c r="K88" s="350">
        <v>46.6</v>
      </c>
      <c r="L88" s="350">
        <v>51.7</v>
      </c>
      <c r="M88" s="350">
        <v>56.3</v>
      </c>
      <c r="N88" s="350">
        <v>59.4</v>
      </c>
      <c r="O88" s="350">
        <v>71</v>
      </c>
      <c r="P88" s="350">
        <v>93.7</v>
      </c>
      <c r="Q88" s="350">
        <v>100</v>
      </c>
      <c r="R88" s="141">
        <v>0.05</v>
      </c>
      <c r="S88" s="141">
        <v>0.252</v>
      </c>
      <c r="T88" s="141"/>
      <c r="U88" s="141"/>
      <c r="V88" s="142">
        <v>6.9</v>
      </c>
    </row>
    <row r="89" spans="1:22" x14ac:dyDescent="0.25">
      <c r="A89" s="518">
        <v>45254</v>
      </c>
      <c r="B89" s="519"/>
      <c r="C89" s="350">
        <v>2.4</v>
      </c>
      <c r="D89" s="350">
        <v>3.4</v>
      </c>
      <c r="E89" s="350">
        <v>5.9</v>
      </c>
      <c r="F89" s="350">
        <v>7.7</v>
      </c>
      <c r="G89" s="350">
        <v>10.1</v>
      </c>
      <c r="H89" s="350">
        <v>15.2</v>
      </c>
      <c r="I89" s="350">
        <v>24.5</v>
      </c>
      <c r="J89" s="350">
        <v>44.7</v>
      </c>
      <c r="K89" s="350">
        <v>50.9</v>
      </c>
      <c r="L89" s="350">
        <v>58.4</v>
      </c>
      <c r="M89" s="350">
        <v>65.599999999999994</v>
      </c>
      <c r="N89" s="350">
        <v>71.5</v>
      </c>
      <c r="O89" s="350">
        <v>78.099999999999994</v>
      </c>
      <c r="P89" s="350">
        <v>89.2</v>
      </c>
      <c r="Q89" s="350">
        <v>100</v>
      </c>
      <c r="R89" s="141">
        <v>0.03</v>
      </c>
      <c r="S89" s="141"/>
      <c r="T89" s="141"/>
      <c r="U89" s="141"/>
      <c r="V89" s="142">
        <v>5.7</v>
      </c>
    </row>
    <row r="90" spans="1:22" x14ac:dyDescent="0.25">
      <c r="A90" s="518">
        <v>45254</v>
      </c>
      <c r="B90" s="519"/>
      <c r="C90" s="350">
        <v>2.5</v>
      </c>
      <c r="D90" s="350">
        <v>3.5</v>
      </c>
      <c r="E90" s="350">
        <v>6.3</v>
      </c>
      <c r="F90" s="350">
        <v>8.1999999999999993</v>
      </c>
      <c r="G90" s="350">
        <v>10.9</v>
      </c>
      <c r="H90" s="350">
        <v>16.3</v>
      </c>
      <c r="I90" s="350">
        <v>26.8</v>
      </c>
      <c r="J90" s="350">
        <v>41.4</v>
      </c>
      <c r="K90" s="350">
        <v>47.3</v>
      </c>
      <c r="L90" s="350">
        <v>53.9</v>
      </c>
      <c r="M90" s="350">
        <v>63.3</v>
      </c>
      <c r="N90" s="350">
        <v>69.8</v>
      </c>
      <c r="O90" s="350">
        <v>78.8</v>
      </c>
      <c r="P90" s="350">
        <v>92.9</v>
      </c>
      <c r="Q90" s="350">
        <v>100</v>
      </c>
      <c r="R90" s="141">
        <v>0.03</v>
      </c>
      <c r="S90" s="141"/>
      <c r="T90" s="141"/>
      <c r="U90" s="141"/>
      <c r="V90" s="142">
        <v>6.3</v>
      </c>
    </row>
    <row r="91" spans="1:22" x14ac:dyDescent="0.25">
      <c r="A91" s="518">
        <v>45258</v>
      </c>
      <c r="B91" s="519"/>
      <c r="C91" s="413">
        <v>2.9</v>
      </c>
      <c r="D91" s="413">
        <v>4.0999999999999996</v>
      </c>
      <c r="E91" s="413">
        <v>7.2</v>
      </c>
      <c r="F91" s="413">
        <v>9</v>
      </c>
      <c r="G91" s="413">
        <v>11.3</v>
      </c>
      <c r="H91" s="413">
        <v>17</v>
      </c>
      <c r="I91" s="413">
        <v>27.3</v>
      </c>
      <c r="J91" s="413">
        <v>45.1</v>
      </c>
      <c r="K91" s="413">
        <v>53.4</v>
      </c>
      <c r="L91" s="413">
        <v>61.5</v>
      </c>
      <c r="M91" s="413">
        <v>72.599999999999994</v>
      </c>
      <c r="N91" s="413">
        <v>78.5</v>
      </c>
      <c r="O91" s="413">
        <v>85.2</v>
      </c>
      <c r="P91" s="413">
        <v>91.2</v>
      </c>
      <c r="Q91" s="414">
        <v>100</v>
      </c>
      <c r="R91" s="141">
        <v>0.06</v>
      </c>
      <c r="S91" s="141"/>
      <c r="T91" s="141"/>
      <c r="U91" s="141"/>
      <c r="V91" s="142">
        <v>7.3</v>
      </c>
    </row>
    <row r="92" spans="1:22" x14ac:dyDescent="0.25">
      <c r="A92" s="518">
        <v>45258</v>
      </c>
      <c r="B92" s="519"/>
      <c r="C92" s="413">
        <v>2.8</v>
      </c>
      <c r="D92" s="413">
        <v>3.8</v>
      </c>
      <c r="E92" s="413">
        <v>6.5</v>
      </c>
      <c r="F92" s="413">
        <v>8.1</v>
      </c>
      <c r="G92" s="413">
        <v>9.9</v>
      </c>
      <c r="H92" s="413">
        <v>14.6</v>
      </c>
      <c r="I92" s="413">
        <v>23.5</v>
      </c>
      <c r="J92" s="413">
        <v>41.5</v>
      </c>
      <c r="K92" s="413">
        <v>50.2</v>
      </c>
      <c r="L92" s="413">
        <v>59.7</v>
      </c>
      <c r="M92" s="413">
        <v>71.400000000000006</v>
      </c>
      <c r="N92" s="413">
        <v>80.5</v>
      </c>
      <c r="O92" s="413">
        <v>84.2</v>
      </c>
      <c r="P92" s="413">
        <v>92.8</v>
      </c>
      <c r="Q92" s="414">
        <v>100</v>
      </c>
      <c r="R92" s="141">
        <v>0.05</v>
      </c>
      <c r="S92" s="141"/>
      <c r="T92" s="141"/>
      <c r="U92" s="141"/>
      <c r="V92" s="142">
        <v>7.6</v>
      </c>
    </row>
    <row r="93" spans="1:22" x14ac:dyDescent="0.25">
      <c r="A93" s="518">
        <v>45258</v>
      </c>
      <c r="B93" s="519"/>
      <c r="C93" s="413">
        <v>1.7</v>
      </c>
      <c r="D93" s="413">
        <v>2.5</v>
      </c>
      <c r="E93" s="413">
        <v>4.5</v>
      </c>
      <c r="F93" s="413">
        <v>5.9</v>
      </c>
      <c r="G93" s="413">
        <v>7.2</v>
      </c>
      <c r="H93" s="413">
        <v>11.1</v>
      </c>
      <c r="I93" s="413">
        <v>19.3</v>
      </c>
      <c r="J93" s="413">
        <v>41.6</v>
      </c>
      <c r="K93" s="413">
        <v>49.8</v>
      </c>
      <c r="L93" s="413">
        <v>57.3</v>
      </c>
      <c r="M93" s="413">
        <v>70.2</v>
      </c>
      <c r="N93" s="413">
        <v>77.7</v>
      </c>
      <c r="O93" s="413">
        <v>85.7</v>
      </c>
      <c r="P93" s="413">
        <v>92.1</v>
      </c>
      <c r="Q93" s="414">
        <v>100</v>
      </c>
      <c r="R93" s="141">
        <v>0.05</v>
      </c>
      <c r="S93" s="141"/>
      <c r="T93" s="141"/>
      <c r="U93" s="141"/>
      <c r="V93" s="142">
        <v>6.7</v>
      </c>
    </row>
    <row r="94" spans="1:22" x14ac:dyDescent="0.25">
      <c r="A94" s="531">
        <v>45261</v>
      </c>
      <c r="B94" s="532"/>
      <c r="C94" s="413">
        <v>5</v>
      </c>
      <c r="D94" s="413">
        <v>6.9</v>
      </c>
      <c r="E94" s="413">
        <v>11.8</v>
      </c>
      <c r="F94" s="413">
        <v>15.2</v>
      </c>
      <c r="G94" s="413">
        <v>19.5</v>
      </c>
      <c r="H94" s="413">
        <v>29.9</v>
      </c>
      <c r="I94" s="413">
        <v>43.5</v>
      </c>
      <c r="J94" s="413">
        <v>58.5</v>
      </c>
      <c r="K94" s="413">
        <v>63.5</v>
      </c>
      <c r="L94" s="413">
        <v>69.5</v>
      </c>
      <c r="M94" s="413">
        <v>76.3</v>
      </c>
      <c r="N94" s="413">
        <v>79.3</v>
      </c>
      <c r="O94" s="413">
        <v>87.1</v>
      </c>
      <c r="P94" s="413">
        <v>94</v>
      </c>
      <c r="Q94" s="413">
        <v>100</v>
      </c>
      <c r="R94" s="141">
        <v>0.04</v>
      </c>
      <c r="S94" s="141"/>
      <c r="T94" s="141"/>
      <c r="U94" s="141"/>
      <c r="V94" s="142">
        <v>8.3000000000000007</v>
      </c>
    </row>
    <row r="95" spans="1:22" x14ac:dyDescent="0.25">
      <c r="A95" s="531">
        <v>45261</v>
      </c>
      <c r="B95" s="532"/>
      <c r="C95" s="413">
        <v>4</v>
      </c>
      <c r="D95" s="413">
        <v>5.7</v>
      </c>
      <c r="E95" s="413">
        <v>9.9</v>
      </c>
      <c r="F95" s="413">
        <v>12.7</v>
      </c>
      <c r="G95" s="413">
        <v>16.2</v>
      </c>
      <c r="H95" s="413">
        <v>26.2</v>
      </c>
      <c r="I95" s="413">
        <v>40.4</v>
      </c>
      <c r="J95" s="413">
        <v>53.6</v>
      </c>
      <c r="K95" s="413">
        <v>59.6</v>
      </c>
      <c r="L95" s="413">
        <v>64.2</v>
      </c>
      <c r="M95" s="413">
        <v>69.5</v>
      </c>
      <c r="N95" s="413">
        <v>80</v>
      </c>
      <c r="O95" s="413">
        <v>88.2</v>
      </c>
      <c r="P95" s="413">
        <v>94.6</v>
      </c>
      <c r="Q95" s="413">
        <v>100</v>
      </c>
      <c r="R95" s="141">
        <v>0.02</v>
      </c>
      <c r="S95" s="141"/>
      <c r="T95" s="141"/>
      <c r="U95" s="141"/>
      <c r="V95" s="142">
        <v>10.4</v>
      </c>
    </row>
    <row r="96" spans="1:22" x14ac:dyDescent="0.25">
      <c r="A96" s="531">
        <v>45261</v>
      </c>
      <c r="B96" s="532"/>
      <c r="C96" s="413">
        <v>3</v>
      </c>
      <c r="D96" s="413">
        <v>4.4000000000000004</v>
      </c>
      <c r="E96" s="413">
        <v>7.9</v>
      </c>
      <c r="F96" s="413">
        <v>10.3</v>
      </c>
      <c r="G96" s="413">
        <v>13.2</v>
      </c>
      <c r="H96" s="413">
        <v>21.1</v>
      </c>
      <c r="I96" s="413">
        <v>35.4</v>
      </c>
      <c r="J96" s="413">
        <v>54</v>
      </c>
      <c r="K96" s="413">
        <v>62</v>
      </c>
      <c r="L96" s="413">
        <v>68.5</v>
      </c>
      <c r="M96" s="413">
        <v>75.5</v>
      </c>
      <c r="N96" s="413">
        <v>81.400000000000006</v>
      </c>
      <c r="O96" s="413">
        <v>88.5</v>
      </c>
      <c r="P96" s="413">
        <v>92.9</v>
      </c>
      <c r="Q96" s="413">
        <v>100</v>
      </c>
      <c r="R96" s="141">
        <v>0.03</v>
      </c>
      <c r="S96" s="141"/>
      <c r="T96" s="141"/>
      <c r="U96" s="141"/>
      <c r="V96" s="142">
        <v>7.3</v>
      </c>
    </row>
    <row r="97" spans="1:23" x14ac:dyDescent="0.25">
      <c r="A97" s="531"/>
      <c r="B97" s="532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8"/>
      <c r="Q97" s="407"/>
      <c r="R97" s="141"/>
      <c r="S97" s="141"/>
      <c r="T97" s="141"/>
      <c r="U97" s="141"/>
      <c r="V97" s="142"/>
      <c r="W97" s="1"/>
    </row>
    <row r="98" spans="1:23" x14ac:dyDescent="0.25">
      <c r="A98" s="518"/>
      <c r="B98" s="526"/>
      <c r="C98" s="408"/>
      <c r="D98" s="408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7"/>
      <c r="R98" s="141"/>
      <c r="S98" s="141"/>
      <c r="T98" s="141"/>
      <c r="U98" s="141"/>
      <c r="V98" s="142"/>
      <c r="W98" s="1"/>
    </row>
    <row r="99" spans="1:23" x14ac:dyDescent="0.25">
      <c r="A99" s="531"/>
      <c r="B99" s="532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7"/>
      <c r="R99" s="141"/>
      <c r="S99" s="141"/>
      <c r="T99" s="141"/>
      <c r="U99" s="141"/>
      <c r="V99" s="142"/>
      <c r="W99" s="1"/>
    </row>
    <row r="100" spans="1:23" x14ac:dyDescent="0.25">
      <c r="A100" s="531"/>
      <c r="B100" s="532"/>
      <c r="C100" s="413"/>
      <c r="D100" s="413"/>
      <c r="E100" s="413"/>
      <c r="F100" s="413"/>
      <c r="G100" s="413"/>
      <c r="H100" s="413"/>
      <c r="I100" s="413"/>
      <c r="J100" s="413"/>
      <c r="K100" s="413"/>
      <c r="L100" s="413"/>
      <c r="M100" s="413"/>
      <c r="N100" s="413"/>
      <c r="O100" s="413"/>
      <c r="P100" s="413"/>
      <c r="Q100" s="413"/>
      <c r="R100" s="141"/>
      <c r="S100" s="141"/>
      <c r="T100" s="141"/>
      <c r="U100" s="141"/>
      <c r="V100" s="142"/>
      <c r="W100" s="1"/>
    </row>
    <row r="101" spans="1:23" x14ac:dyDescent="0.25">
      <c r="A101" s="531"/>
      <c r="B101" s="532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141"/>
      <c r="S101" s="141"/>
      <c r="T101" s="141"/>
      <c r="U101" s="141"/>
      <c r="V101" s="142"/>
      <c r="W101" s="1"/>
    </row>
    <row r="102" spans="1:23" x14ac:dyDescent="0.25">
      <c r="A102" s="531"/>
      <c r="B102" s="53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141"/>
      <c r="S102" s="141"/>
      <c r="T102" s="141"/>
      <c r="U102" s="141"/>
      <c r="V102" s="142"/>
      <c r="W102" s="1"/>
    </row>
    <row r="103" spans="1:23" x14ac:dyDescent="0.25">
      <c r="A103" s="531"/>
      <c r="B103" s="532"/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141"/>
      <c r="S103" s="141"/>
      <c r="T103" s="141"/>
      <c r="U103" s="141"/>
      <c r="V103" s="142"/>
      <c r="W103" s="1"/>
    </row>
    <row r="104" spans="1:23" x14ac:dyDescent="0.25">
      <c r="A104" s="531"/>
      <c r="B104" s="532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141"/>
      <c r="S104" s="141"/>
      <c r="T104" s="141"/>
      <c r="U104" s="141"/>
      <c r="V104" s="142"/>
      <c r="W104" s="1"/>
    </row>
    <row r="105" spans="1:23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3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3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7">AVERAGE(C85:C107)</f>
        <v>3.2166666666666663</v>
      </c>
      <c r="D110" s="141">
        <f t="shared" si="7"/>
        <v>4.4749999999999996</v>
      </c>
      <c r="E110" s="141">
        <f t="shared" si="7"/>
        <v>7.825000000000002</v>
      </c>
      <c r="F110" s="141">
        <f t="shared" si="7"/>
        <v>10.083333333333334</v>
      </c>
      <c r="G110" s="141">
        <f t="shared" si="7"/>
        <v>12.991666666666665</v>
      </c>
      <c r="H110" s="141">
        <f t="shared" si="7"/>
        <v>19.674999999999997</v>
      </c>
      <c r="I110" s="141">
        <f t="shared" si="7"/>
        <v>30.766666666666666</v>
      </c>
      <c r="J110" s="141">
        <f t="shared" si="7"/>
        <v>47.366666666666667</v>
      </c>
      <c r="K110" s="141">
        <f t="shared" si="7"/>
        <v>54.074999999999996</v>
      </c>
      <c r="L110" s="141">
        <f t="shared" si="7"/>
        <v>60.816666666666663</v>
      </c>
      <c r="M110" s="141">
        <f t="shared" si="7"/>
        <v>69.383333333333326</v>
      </c>
      <c r="N110" s="141">
        <f t="shared" si="7"/>
        <v>76.566666666666663</v>
      </c>
      <c r="O110" s="141">
        <f t="shared" si="7"/>
        <v>84.341666666666683</v>
      </c>
      <c r="P110" s="141">
        <f t="shared" si="7"/>
        <v>93.266666666666666</v>
      </c>
      <c r="Q110" s="141">
        <f t="shared" si="7"/>
        <v>100</v>
      </c>
      <c r="R110" s="141">
        <f t="shared" si="7"/>
        <v>3.7499999999999999E-2</v>
      </c>
      <c r="S110" s="141">
        <f t="shared" si="7"/>
        <v>0.252</v>
      </c>
      <c r="T110" s="141">
        <f t="shared" si="7"/>
        <v>23</v>
      </c>
      <c r="U110" s="141">
        <f t="shared" si="7"/>
        <v>17</v>
      </c>
      <c r="V110" s="142">
        <f t="shared" si="7"/>
        <v>7.2750000000000012</v>
      </c>
    </row>
    <row r="111" spans="1:23" x14ac:dyDescent="0.25">
      <c r="A111" s="533" t="s">
        <v>53</v>
      </c>
      <c r="B111" s="532"/>
      <c r="C111" s="143">
        <f t="shared" ref="C111:V111" si="8">STDEV(C85:C107)</f>
        <v>0.96467925270841415</v>
      </c>
      <c r="D111" s="143">
        <f t="shared" si="8"/>
        <v>1.2835497652993446</v>
      </c>
      <c r="E111" s="143">
        <f t="shared" si="8"/>
        <v>2.149048415208243</v>
      </c>
      <c r="F111" s="143">
        <f t="shared" si="8"/>
        <v>2.7498209308089674</v>
      </c>
      <c r="G111" s="143">
        <f t="shared" si="8"/>
        <v>3.551045513989401</v>
      </c>
      <c r="H111" s="143">
        <f t="shared" si="8"/>
        <v>5.5730071856143493</v>
      </c>
      <c r="I111" s="143">
        <f t="shared" si="8"/>
        <v>7.3059544001430732</v>
      </c>
      <c r="J111" s="143">
        <f t="shared" si="8"/>
        <v>5.7845143323018897</v>
      </c>
      <c r="K111" s="143">
        <f t="shared" si="8"/>
        <v>5.7064755879933671</v>
      </c>
      <c r="L111" s="143">
        <f t="shared" si="8"/>
        <v>5.4732130057271302</v>
      </c>
      <c r="M111" s="143">
        <f t="shared" si="8"/>
        <v>5.7947991310913425</v>
      </c>
      <c r="N111" s="143">
        <f t="shared" si="8"/>
        <v>6.7749986022586057</v>
      </c>
      <c r="O111" s="143">
        <f t="shared" si="8"/>
        <v>5.7689542668783007</v>
      </c>
      <c r="P111" s="143">
        <f t="shared" si="8"/>
        <v>1.8724477578988958</v>
      </c>
      <c r="Q111" s="143">
        <f t="shared" si="8"/>
        <v>0</v>
      </c>
      <c r="R111" s="143">
        <f t="shared" si="8"/>
        <v>1.288057028664071E-2</v>
      </c>
      <c r="S111" s="185" t="e">
        <f>STDEV(S85:S104)</f>
        <v>#DIV/0!</v>
      </c>
      <c r="T111" s="143" t="e">
        <f t="shared" si="8"/>
        <v>#DIV/0!</v>
      </c>
      <c r="U111" s="143" t="e">
        <f t="shared" si="8"/>
        <v>#DIV/0!</v>
      </c>
      <c r="V111" s="144">
        <f t="shared" si="8"/>
        <v>1.3478096709442675</v>
      </c>
    </row>
    <row r="112" spans="1:23" x14ac:dyDescent="0.25">
      <c r="A112" s="533" t="s">
        <v>64</v>
      </c>
      <c r="B112" s="532"/>
      <c r="C112" s="141">
        <f t="shared" ref="C112:V112" si="9">MAX(C85:C107)</f>
        <v>5</v>
      </c>
      <c r="D112" s="141">
        <f t="shared" si="9"/>
        <v>6.9</v>
      </c>
      <c r="E112" s="141">
        <f t="shared" si="9"/>
        <v>11.8</v>
      </c>
      <c r="F112" s="141">
        <f t="shared" si="9"/>
        <v>15.2</v>
      </c>
      <c r="G112" s="141">
        <f t="shared" si="9"/>
        <v>19.5</v>
      </c>
      <c r="H112" s="141">
        <f t="shared" si="9"/>
        <v>29.9</v>
      </c>
      <c r="I112" s="141">
        <f t="shared" si="9"/>
        <v>43.5</v>
      </c>
      <c r="J112" s="141">
        <f t="shared" si="9"/>
        <v>58.5</v>
      </c>
      <c r="K112" s="141">
        <f t="shared" si="9"/>
        <v>63.5</v>
      </c>
      <c r="L112" s="141">
        <f t="shared" si="9"/>
        <v>69.5</v>
      </c>
      <c r="M112" s="141">
        <f t="shared" si="9"/>
        <v>76.3</v>
      </c>
      <c r="N112" s="141">
        <f t="shared" si="9"/>
        <v>84.5</v>
      </c>
      <c r="O112" s="141">
        <f t="shared" si="9"/>
        <v>90.8</v>
      </c>
      <c r="P112" s="141">
        <f t="shared" si="9"/>
        <v>95.8</v>
      </c>
      <c r="Q112" s="141">
        <f t="shared" si="9"/>
        <v>100</v>
      </c>
      <c r="R112" s="141">
        <f t="shared" si="9"/>
        <v>0.06</v>
      </c>
      <c r="S112" s="141">
        <f t="shared" si="9"/>
        <v>0.252</v>
      </c>
      <c r="T112" s="141">
        <f t="shared" si="9"/>
        <v>23</v>
      </c>
      <c r="U112" s="141">
        <f t="shared" si="9"/>
        <v>17</v>
      </c>
      <c r="V112" s="142">
        <f t="shared" si="9"/>
        <v>10.4</v>
      </c>
    </row>
    <row r="113" spans="1:22" x14ac:dyDescent="0.25">
      <c r="A113" s="533" t="s">
        <v>52</v>
      </c>
      <c r="B113" s="532"/>
      <c r="C113" s="141">
        <f t="shared" ref="C113:V113" si="10">MIN(C85:C107)</f>
        <v>1.7</v>
      </c>
      <c r="D113" s="141">
        <f t="shared" si="10"/>
        <v>2.5</v>
      </c>
      <c r="E113" s="141">
        <f t="shared" si="10"/>
        <v>4.5</v>
      </c>
      <c r="F113" s="141">
        <f t="shared" si="10"/>
        <v>5.9</v>
      </c>
      <c r="G113" s="141">
        <f t="shared" si="10"/>
        <v>7.2</v>
      </c>
      <c r="H113" s="141">
        <f t="shared" si="10"/>
        <v>11.1</v>
      </c>
      <c r="I113" s="141">
        <f t="shared" si="10"/>
        <v>19.3</v>
      </c>
      <c r="J113" s="141">
        <f t="shared" si="10"/>
        <v>41.4</v>
      </c>
      <c r="K113" s="141">
        <f t="shared" si="10"/>
        <v>46.6</v>
      </c>
      <c r="L113" s="141">
        <f t="shared" si="10"/>
        <v>51.7</v>
      </c>
      <c r="M113" s="141">
        <f t="shared" si="10"/>
        <v>56.3</v>
      </c>
      <c r="N113" s="141">
        <f t="shared" si="10"/>
        <v>59.4</v>
      </c>
      <c r="O113" s="141">
        <f t="shared" si="10"/>
        <v>71</v>
      </c>
      <c r="P113" s="141">
        <f t="shared" si="10"/>
        <v>89.2</v>
      </c>
      <c r="Q113" s="141">
        <f t="shared" si="10"/>
        <v>100</v>
      </c>
      <c r="R113" s="141">
        <f t="shared" si="10"/>
        <v>0.02</v>
      </c>
      <c r="S113" s="141">
        <f t="shared" si="10"/>
        <v>0.252</v>
      </c>
      <c r="T113" s="141">
        <f t="shared" si="10"/>
        <v>23</v>
      </c>
      <c r="U113" s="141">
        <f t="shared" si="10"/>
        <v>17</v>
      </c>
      <c r="V113" s="142">
        <f t="shared" si="10"/>
        <v>5.4</v>
      </c>
    </row>
    <row r="114" spans="1:22" x14ac:dyDescent="0.25">
      <c r="A114" s="534" t="s">
        <v>54</v>
      </c>
      <c r="B114" s="535"/>
      <c r="C114" s="141">
        <f t="shared" ref="C114:V114" si="11">COUNT(C85:C107)</f>
        <v>12</v>
      </c>
      <c r="D114" s="141">
        <f t="shared" si="11"/>
        <v>12</v>
      </c>
      <c r="E114" s="141">
        <f t="shared" si="11"/>
        <v>12</v>
      </c>
      <c r="F114" s="141">
        <f t="shared" si="11"/>
        <v>12</v>
      </c>
      <c r="G114" s="141">
        <f t="shared" si="11"/>
        <v>12</v>
      </c>
      <c r="H114" s="141">
        <f t="shared" si="11"/>
        <v>12</v>
      </c>
      <c r="I114" s="141">
        <f t="shared" si="11"/>
        <v>12</v>
      </c>
      <c r="J114" s="141">
        <f t="shared" si="11"/>
        <v>12</v>
      </c>
      <c r="K114" s="141">
        <f t="shared" si="11"/>
        <v>12</v>
      </c>
      <c r="L114" s="141">
        <f t="shared" si="11"/>
        <v>12</v>
      </c>
      <c r="M114" s="141">
        <f t="shared" si="11"/>
        <v>12</v>
      </c>
      <c r="N114" s="141">
        <f t="shared" si="11"/>
        <v>12</v>
      </c>
      <c r="O114" s="141">
        <f t="shared" si="11"/>
        <v>12</v>
      </c>
      <c r="P114" s="141">
        <f t="shared" si="11"/>
        <v>12</v>
      </c>
      <c r="Q114" s="141">
        <f t="shared" si="11"/>
        <v>12</v>
      </c>
      <c r="R114" s="141">
        <f t="shared" si="11"/>
        <v>12</v>
      </c>
      <c r="S114" s="141">
        <f t="shared" si="11"/>
        <v>1</v>
      </c>
      <c r="T114" s="141">
        <f t="shared" si="11"/>
        <v>1</v>
      </c>
      <c r="U114" s="141">
        <f t="shared" si="11"/>
        <v>1</v>
      </c>
      <c r="V114" s="142">
        <f t="shared" si="11"/>
        <v>12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R82:R83"/>
    <mergeCell ref="S82:S83"/>
    <mergeCell ref="T82:T83"/>
    <mergeCell ref="V82:V83"/>
    <mergeCell ref="A83:B83"/>
    <mergeCell ref="U82:U83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P68:V71"/>
    <mergeCell ref="A73:V76"/>
    <mergeCell ref="A78:V80"/>
    <mergeCell ref="P67:V67"/>
    <mergeCell ref="H67:O67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U23:U24"/>
    <mergeCell ref="V23:V24"/>
    <mergeCell ref="M13:Q13"/>
    <mergeCell ref="R13:S13"/>
    <mergeCell ref="U13:V13"/>
    <mergeCell ref="A18:V18"/>
    <mergeCell ref="A19:D19"/>
    <mergeCell ref="F19:Q19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8104-5EED-4095-A9C7-49629CAFA3C8}">
  <sheetPr>
    <pageSetUpPr fitToPage="1"/>
  </sheetPr>
  <dimension ref="A1:AH1682"/>
  <sheetViews>
    <sheetView zoomScale="115" zoomScaleNormal="115" workbookViewId="0">
      <selection activeCell="Q12" sqref="Q12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36"/>
      <c r="B1" s="537"/>
      <c r="C1" s="537"/>
      <c r="D1" s="537"/>
      <c r="E1" s="538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238</v>
      </c>
      <c r="S1" s="438"/>
      <c r="T1" s="438"/>
      <c r="U1" s="438"/>
      <c r="V1" s="438"/>
      <c r="W1" s="439"/>
    </row>
    <row r="2" spans="1:34" ht="12.75" customHeight="1" x14ac:dyDescent="0.25">
      <c r="A2" s="539"/>
      <c r="B2" s="540"/>
      <c r="C2" s="540"/>
      <c r="D2" s="540"/>
      <c r="E2" s="541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539"/>
      <c r="B3" s="540"/>
      <c r="C3" s="540"/>
      <c r="D3" s="540"/>
      <c r="E3" s="541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539"/>
      <c r="B4" s="540"/>
      <c r="C4" s="540"/>
      <c r="D4" s="540"/>
      <c r="E4" s="541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539"/>
      <c r="B5" s="540"/>
      <c r="C5" s="540"/>
      <c r="D5" s="540"/>
      <c r="E5" s="541"/>
      <c r="F5" s="56" t="s">
        <v>19</v>
      </c>
      <c r="G5" s="446">
        <v>61</v>
      </c>
      <c r="H5" s="447"/>
      <c r="I5" s="448" t="s">
        <v>99</v>
      </c>
      <c r="J5" s="446"/>
      <c r="K5" s="446"/>
      <c r="L5" s="446"/>
      <c r="M5" s="447"/>
      <c r="N5" s="449">
        <v>45245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542"/>
      <c r="B6" s="450"/>
      <c r="C6" s="450"/>
      <c r="D6" s="450"/>
      <c r="E6" s="451"/>
      <c r="F6" s="370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A7" s="15"/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B9" s="1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B10" s="15"/>
      <c r="C10" s="371"/>
      <c r="D10" s="371"/>
      <c r="E10" s="371"/>
      <c r="F10" s="81" t="s">
        <v>27</v>
      </c>
      <c r="G10" s="15"/>
      <c r="H10" s="15"/>
      <c r="I10" s="15"/>
      <c r="J10" s="64"/>
      <c r="K10" s="371"/>
      <c r="L10" s="15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B11" s="15"/>
      <c r="C11" s="59" t="s">
        <v>28</v>
      </c>
      <c r="D11" s="59"/>
      <c r="E11" s="61"/>
      <c r="F11" s="61"/>
      <c r="G11" s="15"/>
      <c r="H11" s="59"/>
      <c r="I11" s="15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S11" s="15"/>
      <c r="T11" s="15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B12" s="15"/>
      <c r="C12" s="188" t="s">
        <v>236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B13" s="15"/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218</v>
      </c>
      <c r="N13" s="456"/>
      <c r="O13" s="456"/>
      <c r="P13" s="456"/>
      <c r="Q13" s="456"/>
      <c r="R13" s="543">
        <v>45223</v>
      </c>
      <c r="S13" s="543"/>
      <c r="T13" s="362" t="s">
        <v>234</v>
      </c>
      <c r="U13" s="543">
        <v>45247</v>
      </c>
      <c r="V13" s="543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372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7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S19" s="15"/>
      <c r="T19" s="15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17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373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5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B23" s="15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75"/>
      <c r="B25" s="546"/>
      <c r="C25" s="30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376"/>
      <c r="S25" s="376"/>
      <c r="T25" s="377"/>
      <c r="U25" s="378"/>
      <c r="V25" s="379"/>
      <c r="W25" s="380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162</v>
      </c>
      <c r="B26" s="546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34">
        <v>85</v>
      </c>
      <c r="L26" s="87"/>
      <c r="M26" s="34">
        <v>99</v>
      </c>
      <c r="N26" s="34">
        <v>100</v>
      </c>
      <c r="O26" s="87"/>
      <c r="P26" s="93"/>
      <c r="Q26" s="93"/>
      <c r="R26" s="381">
        <v>2.5</v>
      </c>
      <c r="S26" s="381">
        <v>0.8</v>
      </c>
      <c r="T26" s="382">
        <v>0.4</v>
      </c>
      <c r="U26" s="364">
        <v>40</v>
      </c>
      <c r="V26" s="363">
        <v>35</v>
      </c>
      <c r="W26" s="383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163</v>
      </c>
      <c r="B27" s="546"/>
      <c r="C27" s="33">
        <v>2</v>
      </c>
      <c r="D27" s="86"/>
      <c r="E27" s="86"/>
      <c r="F27" s="152">
        <v>5</v>
      </c>
      <c r="G27" s="152">
        <v>9</v>
      </c>
      <c r="H27" s="152">
        <v>16</v>
      </c>
      <c r="I27" s="152">
        <v>22</v>
      </c>
      <c r="J27" s="152">
        <v>35</v>
      </c>
      <c r="K27" s="34">
        <v>55</v>
      </c>
      <c r="L27" s="87"/>
      <c r="M27" s="34">
        <v>85</v>
      </c>
      <c r="N27" s="87"/>
      <c r="O27" s="87"/>
      <c r="P27" s="93"/>
      <c r="Q27" s="93"/>
      <c r="R27" s="384"/>
      <c r="S27" s="384"/>
      <c r="T27" s="385"/>
      <c r="U27" s="386"/>
      <c r="V27" s="387"/>
      <c r="W27" s="383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44"/>
      <c r="B28" s="545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388"/>
      <c r="S28" s="388"/>
      <c r="T28" s="389"/>
      <c r="U28" s="390"/>
      <c r="V28" s="391"/>
      <c r="W28" s="39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412"/>
      <c r="B32" s="15"/>
      <c r="C32" s="15"/>
      <c r="D32" s="15"/>
      <c r="E32" s="15"/>
      <c r="F32" s="15"/>
      <c r="G32" s="15"/>
      <c r="H32" s="15"/>
      <c r="I32" s="366" t="s">
        <v>235</v>
      </c>
      <c r="J32" s="481">
        <f>R13</f>
        <v>45223</v>
      </c>
      <c r="K32" s="482"/>
      <c r="L32" s="365" t="s">
        <v>234</v>
      </c>
      <c r="M32" s="481">
        <f>U13</f>
        <v>45247</v>
      </c>
      <c r="N32" s="482"/>
      <c r="O32" s="15"/>
      <c r="P32" s="15"/>
      <c r="Q32" s="15"/>
      <c r="R32" s="15"/>
      <c r="S32" s="15"/>
      <c r="T32" s="15"/>
      <c r="U32" s="15"/>
      <c r="V32" s="15"/>
      <c r="W32" s="17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7.2</v>
      </c>
      <c r="D35" s="123">
        <f t="shared" ref="D35:W35" si="0">IF(ISNUMBER(D105),D105,NA())</f>
        <v>7.3</v>
      </c>
      <c r="E35" s="123">
        <f t="shared" si="0"/>
        <v>9.5</v>
      </c>
      <c r="F35" s="123">
        <f t="shared" si="0"/>
        <v>16.100000000000001</v>
      </c>
      <c r="G35" s="123">
        <f t="shared" si="0"/>
        <v>20.9</v>
      </c>
      <c r="H35" s="123">
        <f t="shared" si="0"/>
        <v>29.7</v>
      </c>
      <c r="I35" s="123">
        <f t="shared" si="0"/>
        <v>42.8</v>
      </c>
      <c r="J35" s="123">
        <f t="shared" si="0"/>
        <v>64.099999999999994</v>
      </c>
      <c r="K35" s="123">
        <f>IF(ISNUMBER(K105),K105,NA())</f>
        <v>82.2</v>
      </c>
      <c r="L35" s="123">
        <f t="shared" si="0"/>
        <v>90.7</v>
      </c>
      <c r="M35" s="123">
        <f t="shared" si="0"/>
        <v>99.3</v>
      </c>
      <c r="N35" s="123">
        <f t="shared" si="0"/>
        <v>100</v>
      </c>
      <c r="O35" s="123">
        <f t="shared" si="0"/>
        <v>0</v>
      </c>
      <c r="P35" s="123">
        <f t="shared" si="0"/>
        <v>0</v>
      </c>
      <c r="Q35" s="123">
        <f t="shared" si="0"/>
        <v>0</v>
      </c>
      <c r="R35" s="123">
        <f t="shared" si="0"/>
        <v>2.75</v>
      </c>
      <c r="S35" s="123">
        <f t="shared" si="0"/>
        <v>0.81</v>
      </c>
      <c r="T35" s="123">
        <f t="shared" si="0"/>
        <v>0</v>
      </c>
      <c r="U35" s="123">
        <f t="shared" si="0"/>
        <v>22</v>
      </c>
      <c r="V35" s="150">
        <f t="shared" si="0"/>
        <v>13</v>
      </c>
      <c r="W35" s="124">
        <f t="shared" si="0"/>
        <v>9.3000000000000007</v>
      </c>
    </row>
    <row r="36" spans="1:25" ht="12.75" customHeight="1" x14ac:dyDescent="0.25">
      <c r="A36" s="553" t="s">
        <v>49</v>
      </c>
      <c r="B36" s="554"/>
      <c r="C36" s="120">
        <f>C37+1.25*C40</f>
        <v>6.0268397080063254</v>
      </c>
      <c r="D36" s="108">
        <f t="shared" ref="D36:Q36" si="1">D37+1.25*D40</f>
        <v>6.2716306320019157</v>
      </c>
      <c r="E36" s="108">
        <f t="shared" si="1"/>
        <v>8.5209868581957799</v>
      </c>
      <c r="F36" s="108">
        <f t="shared" si="1"/>
        <v>14.6929529617329</v>
      </c>
      <c r="G36" s="108">
        <f t="shared" si="1"/>
        <v>20.050712173159845</v>
      </c>
      <c r="H36" s="108">
        <f t="shared" si="1"/>
        <v>28.845356758788185</v>
      </c>
      <c r="I36" s="108">
        <f t="shared" si="1"/>
        <v>42.001668573507168</v>
      </c>
      <c r="J36" s="108">
        <f t="shared" si="1"/>
        <v>62.173252677004527</v>
      </c>
      <c r="K36" s="108">
        <f>K37+1.25*K40</f>
        <v>79.525601040161959</v>
      </c>
      <c r="L36" s="108">
        <f t="shared" si="1"/>
        <v>88.2358849395536</v>
      </c>
      <c r="M36" s="108">
        <f t="shared" si="1"/>
        <v>99.211565078201417</v>
      </c>
      <c r="N36" s="108">
        <f t="shared" si="1"/>
        <v>100</v>
      </c>
      <c r="O36" s="108" t="e">
        <f t="shared" si="1"/>
        <v>#N/A</v>
      </c>
      <c r="P36" s="108" t="e">
        <f t="shared" si="1"/>
        <v>#N/A</v>
      </c>
      <c r="Q36" s="108" t="e">
        <f t="shared" si="1"/>
        <v>#N/A</v>
      </c>
      <c r="R36" s="108">
        <f>R37+1.25*R40</f>
        <v>2.9949564916546345</v>
      </c>
      <c r="S36" s="108">
        <f>S37+1.25*S40</f>
        <v>0.72940108547947258</v>
      </c>
      <c r="T36" s="108"/>
      <c r="U36" s="108"/>
      <c r="V36" s="151"/>
      <c r="W36" s="125">
        <f>W37+1.25*W40</f>
        <v>8.6428759747172172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4.6071428571428568</v>
      </c>
      <c r="D37" s="153">
        <f>IF(ISNUMBER(D103),D103,NA())</f>
        <v>4.8499999999999996</v>
      </c>
      <c r="E37" s="121">
        <f t="shared" ref="E37:W37" si="2">IF(ISNUMBER(E103),E103,NA())</f>
        <v>6.7214285714285724</v>
      </c>
      <c r="F37" s="121">
        <f t="shared" si="2"/>
        <v>11.457142857142857</v>
      </c>
      <c r="G37" s="121">
        <f t="shared" si="2"/>
        <v>15.842857142857145</v>
      </c>
      <c r="H37" s="121">
        <f t="shared" si="2"/>
        <v>23.13571428571429</v>
      </c>
      <c r="I37" s="121">
        <f t="shared" si="2"/>
        <v>34.25714285714286</v>
      </c>
      <c r="J37" s="121">
        <f t="shared" si="2"/>
        <v>53.01428571428572</v>
      </c>
      <c r="K37" s="121">
        <f t="shared" si="2"/>
        <v>73.242857142857147</v>
      </c>
      <c r="L37" s="121">
        <f t="shared" si="2"/>
        <v>82.378571428571448</v>
      </c>
      <c r="M37" s="121">
        <f t="shared" si="2"/>
        <v>98.1</v>
      </c>
      <c r="N37" s="34">
        <f t="shared" si="2"/>
        <v>100</v>
      </c>
      <c r="O37" s="34" t="e">
        <f t="shared" si="2"/>
        <v>#N/A</v>
      </c>
      <c r="P37" s="34" t="e">
        <f t="shared" si="2"/>
        <v>#N/A</v>
      </c>
      <c r="Q37" s="34" t="e">
        <f t="shared" si="2"/>
        <v>#N/A</v>
      </c>
      <c r="R37" s="34">
        <f t="shared" si="2"/>
        <v>2.0985714285714288</v>
      </c>
      <c r="S37" s="159">
        <f t="shared" si="2"/>
        <v>0.48928571428571432</v>
      </c>
      <c r="T37" s="159" t="e">
        <f>IF(ISNUMBER(T103),T103,NA())</f>
        <v>#N/A</v>
      </c>
      <c r="U37" s="34">
        <f t="shared" si="2"/>
        <v>22</v>
      </c>
      <c r="V37" s="152">
        <f t="shared" si="2"/>
        <v>13</v>
      </c>
      <c r="W37" s="44">
        <f t="shared" si="2"/>
        <v>7.0928571428571425</v>
      </c>
    </row>
    <row r="38" spans="1:25" ht="12.75" customHeight="1" x14ac:dyDescent="0.25">
      <c r="A38" s="553" t="s">
        <v>51</v>
      </c>
      <c r="B38" s="554"/>
      <c r="C38" s="120">
        <f>C37-1.25*C40</f>
        <v>3.1874460062793881</v>
      </c>
      <c r="D38" s="108">
        <f t="shared" ref="D38:Q38" si="3">D37-1.25*D40</f>
        <v>3.4283693679980836</v>
      </c>
      <c r="E38" s="108">
        <f t="shared" si="3"/>
        <v>4.9218702846613649</v>
      </c>
      <c r="F38" s="108">
        <f t="shared" si="3"/>
        <v>8.221332752552815</v>
      </c>
      <c r="G38" s="108">
        <f t="shared" si="3"/>
        <v>11.635002112554446</v>
      </c>
      <c r="H38" s="108">
        <f t="shared" si="3"/>
        <v>17.426071812640394</v>
      </c>
      <c r="I38" s="108">
        <f t="shared" si="3"/>
        <v>26.512617140778552</v>
      </c>
      <c r="J38" s="108">
        <f t="shared" si="3"/>
        <v>43.855318751566912</v>
      </c>
      <c r="K38" s="108">
        <f t="shared" si="3"/>
        <v>66.960113245552336</v>
      </c>
      <c r="L38" s="108">
        <f t="shared" si="3"/>
        <v>76.521257917589296</v>
      </c>
      <c r="M38" s="108">
        <f>M37-1.25*M40</f>
        <v>96.988434921798572</v>
      </c>
      <c r="N38" s="108">
        <f t="shared" si="3"/>
        <v>100</v>
      </c>
      <c r="O38" s="108" t="e">
        <f t="shared" si="3"/>
        <v>#N/A</v>
      </c>
      <c r="P38" s="108" t="e">
        <f t="shared" si="3"/>
        <v>#N/A</v>
      </c>
      <c r="Q38" s="108" t="e">
        <f t="shared" si="3"/>
        <v>#N/A</v>
      </c>
      <c r="R38" s="108">
        <f>R37-1.25*R40</f>
        <v>1.2021863654882232</v>
      </c>
      <c r="S38" s="108">
        <f>S37-1.25*S40</f>
        <v>0.24917034309195604</v>
      </c>
      <c r="T38" s="108"/>
      <c r="U38" s="108"/>
      <c r="V38" s="151"/>
      <c r="W38" s="125">
        <f>W37-1.25*W40</f>
        <v>5.5428383109970678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3</v>
      </c>
      <c r="D39" s="34">
        <f t="shared" ref="D39:W39" si="4">IF(ISNUMBER(D106),D106,NA())</f>
        <v>3.2</v>
      </c>
      <c r="E39" s="34">
        <f t="shared" si="4"/>
        <v>4.0999999999999996</v>
      </c>
      <c r="F39" s="34">
        <f>IF(ISNUMBER(F106),F106,NA())</f>
        <v>7.7</v>
      </c>
      <c r="G39" s="34">
        <f t="shared" si="4"/>
        <v>10.199999999999999</v>
      </c>
      <c r="H39" s="34">
        <f t="shared" si="4"/>
        <v>17.100000000000001</v>
      </c>
      <c r="I39" s="34">
        <f t="shared" si="4"/>
        <v>26.6</v>
      </c>
      <c r="J39" s="34">
        <f t="shared" si="4"/>
        <v>42.5</v>
      </c>
      <c r="K39" s="34">
        <f t="shared" si="4"/>
        <v>64.599999999999994</v>
      </c>
      <c r="L39" s="34">
        <f t="shared" si="4"/>
        <v>76</v>
      </c>
      <c r="M39" s="34">
        <f t="shared" si="4"/>
        <v>96.5</v>
      </c>
      <c r="N39" s="34">
        <f t="shared" si="4"/>
        <v>100</v>
      </c>
      <c r="O39" s="34">
        <f t="shared" si="4"/>
        <v>0</v>
      </c>
      <c r="P39" s="34">
        <f t="shared" si="4"/>
        <v>0</v>
      </c>
      <c r="Q39" s="34">
        <f t="shared" si="4"/>
        <v>0</v>
      </c>
      <c r="R39" s="34">
        <f t="shared" si="4"/>
        <v>0.93</v>
      </c>
      <c r="S39" s="34">
        <f t="shared" si="4"/>
        <v>0.24</v>
      </c>
      <c r="T39" s="34">
        <f t="shared" si="4"/>
        <v>0</v>
      </c>
      <c r="U39" s="34">
        <f>IF(ISNUMBER(U106),U106,NA())</f>
        <v>22</v>
      </c>
      <c r="V39" s="152">
        <f t="shared" si="4"/>
        <v>13</v>
      </c>
      <c r="W39" s="44">
        <f t="shared" si="4"/>
        <v>5.8</v>
      </c>
    </row>
    <row r="40" spans="1:25" ht="12.75" customHeight="1" x14ac:dyDescent="0.25">
      <c r="A40" s="493" t="s">
        <v>53</v>
      </c>
      <c r="B40" s="494"/>
      <c r="C40" s="120">
        <f>IF(ISNUMBER(C104),C104,NA())</f>
        <v>1.1357574806907751</v>
      </c>
      <c r="D40" s="121">
        <f t="shared" ref="D40:W40" si="5">IF(ISNUMBER(D104),D104,NA())</f>
        <v>1.137304505601533</v>
      </c>
      <c r="E40" s="121">
        <f t="shared" si="5"/>
        <v>1.4396466294137662</v>
      </c>
      <c r="F40" s="121">
        <f t="shared" si="5"/>
        <v>2.5886480836720343</v>
      </c>
      <c r="G40" s="121">
        <f t="shared" si="5"/>
        <v>3.3662840242421597</v>
      </c>
      <c r="H40" s="121">
        <f t="shared" si="5"/>
        <v>4.5677139784591159</v>
      </c>
      <c r="I40" s="121">
        <f t="shared" si="5"/>
        <v>6.1956205730914471</v>
      </c>
      <c r="J40" s="121">
        <f t="shared" si="5"/>
        <v>7.3271735701750442</v>
      </c>
      <c r="K40" s="121">
        <f>IF(ISNUMBER(K104),K104,NA())</f>
        <v>5.0261951178438524</v>
      </c>
      <c r="L40" s="121">
        <f t="shared" si="5"/>
        <v>4.6858508087857222</v>
      </c>
      <c r="M40" s="121">
        <f t="shared" si="5"/>
        <v>0.88925206256113387</v>
      </c>
      <c r="N40" s="121">
        <f t="shared" si="5"/>
        <v>0</v>
      </c>
      <c r="O40" s="121" t="e">
        <f t="shared" si="5"/>
        <v>#N/A</v>
      </c>
      <c r="P40" s="121" t="e">
        <f t="shared" si="5"/>
        <v>#N/A</v>
      </c>
      <c r="Q40" s="121" t="e">
        <f t="shared" si="5"/>
        <v>#N/A</v>
      </c>
      <c r="R40" s="121">
        <f t="shared" si="5"/>
        <v>0.71710805046656445</v>
      </c>
      <c r="S40" s="121">
        <f t="shared" si="5"/>
        <v>0.19209229695500663</v>
      </c>
      <c r="T40" s="121"/>
      <c r="U40" s="121"/>
      <c r="V40" s="153"/>
      <c r="W40" s="126">
        <f t="shared" si="5"/>
        <v>1.2400150654880597</v>
      </c>
    </row>
    <row r="41" spans="1:25" ht="12.75" customHeight="1" x14ac:dyDescent="0.25">
      <c r="A41" s="553" t="s">
        <v>54</v>
      </c>
      <c r="B41" s="554"/>
      <c r="C41" s="33">
        <f>IF(ISNUMBER(C107),C107,NA())</f>
        <v>14</v>
      </c>
      <c r="D41" s="34">
        <f t="shared" ref="D41:W41" si="6">IF(ISNUMBER(D107),D107,NA())</f>
        <v>14</v>
      </c>
      <c r="E41" s="34">
        <f t="shared" si="6"/>
        <v>14</v>
      </c>
      <c r="F41" s="34">
        <f t="shared" si="6"/>
        <v>14</v>
      </c>
      <c r="G41" s="34">
        <f t="shared" si="6"/>
        <v>14</v>
      </c>
      <c r="H41" s="34">
        <f t="shared" si="6"/>
        <v>14</v>
      </c>
      <c r="I41" s="34">
        <f t="shared" si="6"/>
        <v>14</v>
      </c>
      <c r="J41" s="34">
        <f t="shared" si="6"/>
        <v>14</v>
      </c>
      <c r="K41" s="34">
        <f t="shared" si="6"/>
        <v>14</v>
      </c>
      <c r="L41" s="34">
        <f t="shared" si="6"/>
        <v>14</v>
      </c>
      <c r="M41" s="34">
        <f t="shared" si="6"/>
        <v>14</v>
      </c>
      <c r="N41" s="34">
        <f t="shared" si="6"/>
        <v>14</v>
      </c>
      <c r="O41" s="34">
        <f t="shared" si="6"/>
        <v>0</v>
      </c>
      <c r="P41" s="34">
        <f t="shared" si="6"/>
        <v>0</v>
      </c>
      <c r="Q41" s="34">
        <f t="shared" si="6"/>
        <v>0</v>
      </c>
      <c r="R41" s="34">
        <f t="shared" si="6"/>
        <v>14</v>
      </c>
      <c r="S41" s="34">
        <f t="shared" si="6"/>
        <v>14</v>
      </c>
      <c r="T41" s="34">
        <f t="shared" si="6"/>
        <v>0</v>
      </c>
      <c r="U41" s="34">
        <f t="shared" si="6"/>
        <v>1</v>
      </c>
      <c r="V41" s="152">
        <f t="shared" si="6"/>
        <v>1</v>
      </c>
      <c r="W41" s="44">
        <f t="shared" si="6"/>
        <v>14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393"/>
      <c r="B43" s="394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4"/>
      <c r="V43" s="405"/>
      <c r="W43" s="406"/>
      <c r="X43" s="45"/>
    </row>
    <row r="44" spans="1:25" s="46" customFormat="1" x14ac:dyDescent="0.25">
      <c r="A44" s="397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8"/>
      <c r="X44" s="45"/>
    </row>
    <row r="45" spans="1:25" s="46" customFormat="1" x14ac:dyDescent="0.25">
      <c r="A45" s="397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8"/>
      <c r="X45" s="45"/>
    </row>
    <row r="46" spans="1:25" s="46" customFormat="1" x14ac:dyDescent="0.25">
      <c r="A46" s="397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8"/>
      <c r="X46" s="45"/>
    </row>
    <row r="47" spans="1:25" s="46" customFormat="1" x14ac:dyDescent="0.25">
      <c r="A47" s="397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8"/>
      <c r="X47" s="45"/>
    </row>
    <row r="48" spans="1:25" s="46" customFormat="1" x14ac:dyDescent="0.25">
      <c r="A48" s="397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8"/>
      <c r="X48" s="45"/>
    </row>
    <row r="49" spans="1:27" s="46" customFormat="1" x14ac:dyDescent="0.25">
      <c r="A49" s="397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8"/>
      <c r="X49" s="45"/>
    </row>
    <row r="50" spans="1:27" s="46" customFormat="1" x14ac:dyDescent="0.25">
      <c r="A50" s="397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8"/>
      <c r="X50" s="45"/>
    </row>
    <row r="51" spans="1:27" s="46" customFormat="1" x14ac:dyDescent="0.25">
      <c r="A51" s="397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8"/>
      <c r="X51" s="45"/>
    </row>
    <row r="52" spans="1:27" s="46" customFormat="1" x14ac:dyDescent="0.25">
      <c r="A52" s="397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8"/>
      <c r="X52" s="45"/>
    </row>
    <row r="53" spans="1:27" s="46" customFormat="1" x14ac:dyDescent="0.25">
      <c r="A53" s="397"/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8"/>
      <c r="X53" s="45"/>
    </row>
    <row r="54" spans="1:27" s="46" customFormat="1" x14ac:dyDescent="0.25">
      <c r="A54" s="397"/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8"/>
      <c r="X54" s="45"/>
    </row>
    <row r="55" spans="1:27" s="46" customFormat="1" x14ac:dyDescent="0.25">
      <c r="A55" s="397"/>
      <c r="B55" s="396"/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8"/>
      <c r="X55" s="45"/>
    </row>
    <row r="56" spans="1:27" s="46" customFormat="1" x14ac:dyDescent="0.25">
      <c r="A56" s="397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8"/>
      <c r="X56" s="45"/>
    </row>
    <row r="57" spans="1:27" s="46" customFormat="1" x14ac:dyDescent="0.25">
      <c r="A57" s="397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8"/>
      <c r="X57" s="45"/>
      <c r="Z57" s="411"/>
    </row>
    <row r="58" spans="1:27" s="46" customFormat="1" x14ac:dyDescent="0.25">
      <c r="A58" s="397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8"/>
      <c r="X58" s="45"/>
    </row>
    <row r="59" spans="1:27" s="46" customFormat="1" x14ac:dyDescent="0.25">
      <c r="A59" s="397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8"/>
      <c r="X59" s="45"/>
      <c r="AA59" s="410"/>
    </row>
    <row r="60" spans="1:27" s="46" customFormat="1" x14ac:dyDescent="0.25">
      <c r="A60" s="397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8"/>
      <c r="X60" s="45"/>
    </row>
    <row r="61" spans="1:27" s="46" customFormat="1" x14ac:dyDescent="0.25">
      <c r="A61" s="397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8"/>
      <c r="X61" s="45"/>
    </row>
    <row r="62" spans="1:27" s="46" customFormat="1" x14ac:dyDescent="0.25">
      <c r="A62" s="397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8"/>
      <c r="X62" s="45"/>
    </row>
    <row r="63" spans="1:27" s="46" customFormat="1" x14ac:dyDescent="0.25">
      <c r="A63" s="397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8"/>
      <c r="X63" s="45"/>
    </row>
    <row r="64" spans="1:27" s="46" customFormat="1" x14ac:dyDescent="0.25">
      <c r="A64" s="393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5"/>
      <c r="X64" s="45"/>
    </row>
    <row r="65" spans="1:24" s="46" customFormat="1" x14ac:dyDescent="0.25">
      <c r="A65" s="499" t="s">
        <v>56</v>
      </c>
      <c r="B65" s="557"/>
      <c r="C65" s="557"/>
      <c r="D65" s="557"/>
      <c r="E65" s="557"/>
      <c r="F65" s="557"/>
      <c r="G65" s="558"/>
      <c r="H65" s="491" t="s">
        <v>57</v>
      </c>
      <c r="I65" s="491"/>
      <c r="J65" s="491"/>
      <c r="K65" s="491"/>
      <c r="L65" s="491"/>
      <c r="M65" s="491"/>
      <c r="N65" s="491"/>
      <c r="O65" s="491"/>
      <c r="P65" s="491" t="s">
        <v>58</v>
      </c>
      <c r="Q65" s="491"/>
      <c r="R65" s="491"/>
      <c r="S65" s="491"/>
      <c r="T65" s="491"/>
      <c r="U65" s="491"/>
      <c r="V65" s="491"/>
      <c r="W65" s="491"/>
      <c r="X65" s="45"/>
    </row>
    <row r="66" spans="1:24" x14ac:dyDescent="0.25">
      <c r="A66" s="559">
        <f>N5</f>
        <v>45245</v>
      </c>
      <c r="B66" s="475"/>
      <c r="C66" s="475"/>
      <c r="D66" s="475"/>
      <c r="E66" s="475"/>
      <c r="F66" s="475"/>
      <c r="G66" s="475"/>
      <c r="H66" s="503" t="s">
        <v>92</v>
      </c>
      <c r="I66" s="503"/>
      <c r="J66" s="503"/>
      <c r="K66" s="503"/>
      <c r="L66" s="503"/>
      <c r="M66" s="503"/>
      <c r="N66" s="503"/>
      <c r="O66" s="503"/>
      <c r="P66" s="559">
        <f>EDATE(MAX(A83:B102),6)</f>
        <v>45426</v>
      </c>
      <c r="Q66" s="475"/>
      <c r="R66" s="475"/>
      <c r="S66" s="475"/>
      <c r="T66" s="475"/>
      <c r="U66" s="475"/>
      <c r="V66" s="475"/>
      <c r="W66" s="475"/>
    </row>
    <row r="67" spans="1:24" x14ac:dyDescent="0.25">
      <c r="A67" s="475"/>
      <c r="B67" s="475"/>
      <c r="C67" s="475"/>
      <c r="D67" s="475"/>
      <c r="E67" s="475"/>
      <c r="F67" s="475"/>
      <c r="G67" s="475"/>
      <c r="H67" s="503"/>
      <c r="I67" s="503"/>
      <c r="J67" s="503"/>
      <c r="K67" s="503"/>
      <c r="L67" s="503"/>
      <c r="M67" s="503"/>
      <c r="N67" s="503"/>
      <c r="O67" s="503"/>
      <c r="P67" s="475"/>
      <c r="Q67" s="475"/>
      <c r="R67" s="475"/>
      <c r="S67" s="475"/>
      <c r="T67" s="475"/>
      <c r="U67" s="475"/>
      <c r="V67" s="475"/>
      <c r="W67" s="475"/>
    </row>
    <row r="68" spans="1:24" x14ac:dyDescent="0.25">
      <c r="A68" s="475"/>
      <c r="B68" s="475"/>
      <c r="C68" s="475"/>
      <c r="D68" s="475"/>
      <c r="E68" s="475"/>
      <c r="F68" s="475"/>
      <c r="G68" s="475"/>
      <c r="H68" s="503"/>
      <c r="I68" s="503"/>
      <c r="J68" s="503"/>
      <c r="K68" s="503"/>
      <c r="L68" s="503"/>
      <c r="M68" s="503"/>
      <c r="N68" s="503"/>
      <c r="O68" s="503"/>
      <c r="P68" s="475"/>
      <c r="Q68" s="475"/>
      <c r="R68" s="475"/>
      <c r="S68" s="475"/>
      <c r="T68" s="475"/>
      <c r="U68" s="475"/>
      <c r="V68" s="475"/>
      <c r="W68" s="475"/>
    </row>
    <row r="69" spans="1:24" x14ac:dyDescent="0.25">
      <c r="A69" s="475"/>
      <c r="B69" s="475"/>
      <c r="C69" s="475"/>
      <c r="D69" s="475"/>
      <c r="E69" s="475"/>
      <c r="F69" s="475"/>
      <c r="G69" s="475"/>
      <c r="H69" s="503"/>
      <c r="I69" s="503"/>
      <c r="J69" s="503"/>
      <c r="K69" s="503"/>
      <c r="L69" s="503"/>
      <c r="M69" s="503"/>
      <c r="N69" s="503"/>
      <c r="O69" s="503"/>
      <c r="P69" s="475"/>
      <c r="Q69" s="475"/>
      <c r="R69" s="475"/>
      <c r="S69" s="475"/>
      <c r="T69" s="475"/>
      <c r="U69" s="475"/>
      <c r="V69" s="475"/>
      <c r="W69" s="475"/>
    </row>
    <row r="70" spans="1:24" ht="13.8" thickBot="1" x14ac:dyDescent="0.3">
      <c r="A70" s="15"/>
      <c r="B70" s="5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4" x14ac:dyDescent="0.25">
      <c r="A71" s="504" t="s">
        <v>203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1"/>
    </row>
    <row r="72" spans="1:24" x14ac:dyDescent="0.25">
      <c r="A72" s="507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62"/>
    </row>
    <row r="73" spans="1:24" x14ac:dyDescent="0.25">
      <c r="A73" s="507"/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62"/>
    </row>
    <row r="74" spans="1:24" ht="13.8" thickBot="1" x14ac:dyDescent="0.3">
      <c r="A74" s="563"/>
      <c r="B74" s="482"/>
      <c r="C74" s="482"/>
      <c r="D74" s="482"/>
      <c r="E74" s="482"/>
      <c r="F74" s="482"/>
      <c r="G74" s="482"/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482"/>
      <c r="U74" s="482"/>
      <c r="V74" s="482"/>
      <c r="W74" s="564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400"/>
      <c r="R80" s="566" t="s">
        <v>17</v>
      </c>
      <c r="S80" s="568" t="s">
        <v>41</v>
      </c>
      <c r="T80" s="529" t="s">
        <v>71</v>
      </c>
      <c r="U80" s="566" t="s">
        <v>7</v>
      </c>
      <c r="V80" s="566" t="s">
        <v>8</v>
      </c>
      <c r="W80" s="566" t="s">
        <v>42</v>
      </c>
    </row>
    <row r="81" spans="1:25" ht="13.8" thickBot="1" x14ac:dyDescent="0.3">
      <c r="A81" s="522" t="s">
        <v>61</v>
      </c>
      <c r="B81" s="523"/>
      <c r="C81" s="138">
        <v>6.3E-2</v>
      </c>
      <c r="D81" s="139">
        <v>0.08</v>
      </c>
      <c r="E81" s="139">
        <v>0.2</v>
      </c>
      <c r="F81" s="139">
        <v>0.5</v>
      </c>
      <c r="G81" s="139">
        <v>1</v>
      </c>
      <c r="H81" s="139">
        <v>2</v>
      </c>
      <c r="I81" s="139">
        <v>4</v>
      </c>
      <c r="J81" s="139">
        <v>8</v>
      </c>
      <c r="K81" s="139">
        <v>16</v>
      </c>
      <c r="L81" s="139">
        <v>20</v>
      </c>
      <c r="M81" s="139">
        <v>31.5</v>
      </c>
      <c r="N81" s="139">
        <v>45</v>
      </c>
      <c r="O81" s="140">
        <v>63</v>
      </c>
      <c r="P81" s="163">
        <v>80</v>
      </c>
      <c r="Q81" s="164">
        <v>100</v>
      </c>
      <c r="R81" s="567"/>
      <c r="S81" s="569"/>
      <c r="T81" s="530"/>
      <c r="U81" s="567"/>
      <c r="V81" s="567"/>
      <c r="W81" s="567"/>
    </row>
    <row r="82" spans="1:25" x14ac:dyDescent="0.25">
      <c r="A82" s="524" t="s">
        <v>62</v>
      </c>
      <c r="B82" s="525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399"/>
    </row>
    <row r="83" spans="1:25" x14ac:dyDescent="0.25">
      <c r="A83" s="518">
        <v>45226</v>
      </c>
      <c r="B83" s="526"/>
      <c r="C83" s="413">
        <v>5.6</v>
      </c>
      <c r="D83" s="413">
        <v>5.9</v>
      </c>
      <c r="E83" s="413">
        <v>8.1</v>
      </c>
      <c r="F83" s="413">
        <v>14.1</v>
      </c>
      <c r="G83" s="413">
        <v>19.899999999999999</v>
      </c>
      <c r="H83" s="413">
        <v>29.7</v>
      </c>
      <c r="I83" s="413">
        <v>42.8</v>
      </c>
      <c r="J83" s="413">
        <v>61.6</v>
      </c>
      <c r="K83" s="413">
        <v>78.7</v>
      </c>
      <c r="L83" s="413">
        <v>88.7</v>
      </c>
      <c r="M83" s="413">
        <v>98.6</v>
      </c>
      <c r="N83" s="414">
        <v>100</v>
      </c>
      <c r="O83" s="414"/>
      <c r="P83" s="414"/>
      <c r="Q83" s="408"/>
      <c r="R83" s="417">
        <v>2.74</v>
      </c>
      <c r="S83" s="417">
        <v>0.81</v>
      </c>
      <c r="T83" s="356"/>
      <c r="U83" s="356">
        <v>22</v>
      </c>
      <c r="V83" s="356">
        <v>13</v>
      </c>
      <c r="W83" s="416">
        <v>6</v>
      </c>
    </row>
    <row r="84" spans="1:25" x14ac:dyDescent="0.25">
      <c r="A84" s="518">
        <v>45226</v>
      </c>
      <c r="B84" s="526"/>
      <c r="C84" s="413">
        <v>5.4</v>
      </c>
      <c r="D84" s="413">
        <v>5.8</v>
      </c>
      <c r="E84" s="413">
        <v>8</v>
      </c>
      <c r="F84" s="413">
        <v>14.3</v>
      </c>
      <c r="G84" s="413">
        <v>19.899999999999999</v>
      </c>
      <c r="H84" s="413">
        <v>29</v>
      </c>
      <c r="I84" s="413">
        <v>41.3</v>
      </c>
      <c r="J84" s="413">
        <v>62.3</v>
      </c>
      <c r="K84" s="413">
        <v>77.2</v>
      </c>
      <c r="L84" s="413">
        <v>87.2</v>
      </c>
      <c r="M84" s="413">
        <v>98.3</v>
      </c>
      <c r="N84" s="414">
        <v>100</v>
      </c>
      <c r="O84" s="414"/>
      <c r="P84" s="414"/>
      <c r="Q84" s="408"/>
      <c r="R84" s="417">
        <v>2.68</v>
      </c>
      <c r="S84" s="417">
        <v>0.78</v>
      </c>
      <c r="T84" s="356"/>
      <c r="U84" s="356"/>
      <c r="V84" s="356"/>
      <c r="W84" s="416">
        <v>5.8</v>
      </c>
      <c r="X84" s="1"/>
      <c r="Y84" s="176"/>
    </row>
    <row r="85" spans="1:25" x14ac:dyDescent="0.25">
      <c r="A85" s="518">
        <v>45226</v>
      </c>
      <c r="B85" s="526"/>
      <c r="C85" s="413">
        <v>3.8</v>
      </c>
      <c r="D85" s="413">
        <v>4.0999999999999996</v>
      </c>
      <c r="E85" s="413">
        <v>6</v>
      </c>
      <c r="F85" s="413">
        <v>10.6</v>
      </c>
      <c r="G85" s="413">
        <v>14.5</v>
      </c>
      <c r="H85" s="413">
        <v>19.899999999999999</v>
      </c>
      <c r="I85" s="413">
        <v>28.6</v>
      </c>
      <c r="J85" s="413">
        <v>45</v>
      </c>
      <c r="K85" s="413">
        <v>66</v>
      </c>
      <c r="L85" s="413">
        <v>76</v>
      </c>
      <c r="M85" s="413">
        <v>96.5</v>
      </c>
      <c r="N85" s="414">
        <v>100</v>
      </c>
      <c r="O85" s="414"/>
      <c r="P85" s="414"/>
      <c r="Q85" s="408"/>
      <c r="R85" s="417">
        <v>2.5</v>
      </c>
      <c r="S85" s="417">
        <v>0.5</v>
      </c>
      <c r="T85" s="356"/>
      <c r="U85" s="356"/>
      <c r="V85" s="356"/>
      <c r="W85" s="416">
        <v>6.1</v>
      </c>
      <c r="X85" s="1"/>
      <c r="Y85" s="176"/>
    </row>
    <row r="86" spans="1:25" x14ac:dyDescent="0.25">
      <c r="A86" s="518">
        <v>45226</v>
      </c>
      <c r="B86" s="526"/>
      <c r="C86" s="413">
        <v>4.9000000000000004</v>
      </c>
      <c r="D86" s="413">
        <v>5.3</v>
      </c>
      <c r="E86" s="413">
        <v>7.6</v>
      </c>
      <c r="F86" s="413">
        <v>13.4</v>
      </c>
      <c r="G86" s="413">
        <v>18.600000000000001</v>
      </c>
      <c r="H86" s="413">
        <v>26.2</v>
      </c>
      <c r="I86" s="413">
        <v>37</v>
      </c>
      <c r="J86" s="413">
        <v>56.2</v>
      </c>
      <c r="K86" s="413">
        <v>74</v>
      </c>
      <c r="L86" s="413">
        <v>84</v>
      </c>
      <c r="M86" s="413">
        <v>97</v>
      </c>
      <c r="N86" s="414">
        <v>100</v>
      </c>
      <c r="O86" s="414"/>
      <c r="P86" s="414"/>
      <c r="Q86" s="367"/>
      <c r="R86" s="417">
        <v>2.75</v>
      </c>
      <c r="S86" s="417">
        <v>0.72</v>
      </c>
      <c r="T86" s="356"/>
      <c r="U86" s="356"/>
      <c r="V86" s="356"/>
      <c r="W86" s="416">
        <v>6.2</v>
      </c>
      <c r="X86" s="1"/>
      <c r="Y86" s="176"/>
    </row>
    <row r="87" spans="1:25" x14ac:dyDescent="0.25">
      <c r="A87" s="518">
        <v>44928</v>
      </c>
      <c r="B87" s="526"/>
      <c r="C87" s="350">
        <v>3.7</v>
      </c>
      <c r="D87" s="350">
        <v>3.7</v>
      </c>
      <c r="E87" s="350">
        <v>5.0999999999999996</v>
      </c>
      <c r="F87" s="350">
        <v>8.6999999999999993</v>
      </c>
      <c r="G87" s="350">
        <v>11.8</v>
      </c>
      <c r="H87" s="350">
        <v>17.100000000000001</v>
      </c>
      <c r="I87" s="350">
        <v>27.1</v>
      </c>
      <c r="J87" s="350">
        <v>49.2</v>
      </c>
      <c r="K87" s="350">
        <v>72.7</v>
      </c>
      <c r="L87" s="350">
        <v>82.4</v>
      </c>
      <c r="M87" s="350">
        <v>98.1</v>
      </c>
      <c r="N87" s="415">
        <v>100</v>
      </c>
      <c r="O87" s="414"/>
      <c r="P87" s="414"/>
      <c r="Q87" s="367"/>
      <c r="R87" s="417">
        <v>2.74</v>
      </c>
      <c r="S87" s="417">
        <v>0.47</v>
      </c>
      <c r="T87" s="356"/>
      <c r="U87" s="356"/>
      <c r="V87" s="356"/>
      <c r="W87" s="416">
        <v>9.1999999999999993</v>
      </c>
      <c r="X87" s="1"/>
      <c r="Y87" s="176"/>
    </row>
    <row r="88" spans="1:25" x14ac:dyDescent="0.25">
      <c r="A88" s="518">
        <v>44928</v>
      </c>
      <c r="B88" s="526"/>
      <c r="C88" s="350">
        <v>3.7</v>
      </c>
      <c r="D88" s="350">
        <v>3.9</v>
      </c>
      <c r="E88" s="350">
        <v>5.5</v>
      </c>
      <c r="F88" s="350">
        <v>9.4</v>
      </c>
      <c r="G88" s="350">
        <v>12.5</v>
      </c>
      <c r="H88" s="350">
        <v>18.3</v>
      </c>
      <c r="I88" s="350">
        <v>28.9</v>
      </c>
      <c r="J88" s="350">
        <v>48.8</v>
      </c>
      <c r="K88" s="350">
        <v>71</v>
      </c>
      <c r="L88" s="350">
        <v>83.7</v>
      </c>
      <c r="M88" s="350">
        <v>98.7</v>
      </c>
      <c r="N88" s="415">
        <v>100</v>
      </c>
      <c r="O88" s="414"/>
      <c r="P88" s="414"/>
      <c r="Q88" s="367"/>
      <c r="R88" s="417">
        <v>2.68</v>
      </c>
      <c r="S88" s="417">
        <v>0.49</v>
      </c>
      <c r="T88" s="356"/>
      <c r="U88" s="356"/>
      <c r="V88" s="356"/>
      <c r="W88" s="416">
        <v>8.1</v>
      </c>
      <c r="X88" s="1"/>
      <c r="Y88" s="176"/>
    </row>
    <row r="89" spans="1:25" x14ac:dyDescent="0.25">
      <c r="A89" s="518">
        <v>44928</v>
      </c>
      <c r="B89" s="526"/>
      <c r="C89" s="350">
        <v>3</v>
      </c>
      <c r="D89" s="350">
        <v>3.2</v>
      </c>
      <c r="E89" s="350">
        <v>4.0999999999999996</v>
      </c>
      <c r="F89" s="350">
        <v>7.7</v>
      </c>
      <c r="G89" s="350">
        <v>10.199999999999999</v>
      </c>
      <c r="H89" s="350">
        <v>17.7</v>
      </c>
      <c r="I89" s="350">
        <v>31.2</v>
      </c>
      <c r="J89" s="350">
        <v>53.8</v>
      </c>
      <c r="K89" s="350">
        <v>71.7</v>
      </c>
      <c r="L89" s="350">
        <v>80</v>
      </c>
      <c r="M89" s="350">
        <v>96.8</v>
      </c>
      <c r="N89" s="415">
        <v>100</v>
      </c>
      <c r="O89" s="414"/>
      <c r="P89" s="414"/>
      <c r="Q89" s="367"/>
      <c r="R89" s="417">
        <v>2.5</v>
      </c>
      <c r="S89" s="417">
        <v>0.44</v>
      </c>
      <c r="T89" s="356"/>
      <c r="U89" s="356"/>
      <c r="V89" s="356"/>
      <c r="W89" s="416">
        <v>9.3000000000000007</v>
      </c>
      <c r="X89" s="1"/>
      <c r="Y89" s="176"/>
    </row>
    <row r="90" spans="1:25" x14ac:dyDescent="0.25">
      <c r="A90" s="518">
        <v>44928</v>
      </c>
      <c r="B90" s="526"/>
      <c r="C90" s="350">
        <v>3.5</v>
      </c>
      <c r="D90" s="350">
        <v>3.8</v>
      </c>
      <c r="E90" s="350">
        <v>6.2</v>
      </c>
      <c r="F90" s="350">
        <v>8</v>
      </c>
      <c r="G90" s="350">
        <v>14.4</v>
      </c>
      <c r="H90" s="350">
        <v>25.5</v>
      </c>
      <c r="I90" s="350">
        <v>42.6</v>
      </c>
      <c r="J90" s="350">
        <v>64.099999999999994</v>
      </c>
      <c r="K90" s="350">
        <v>82.2</v>
      </c>
      <c r="L90" s="350">
        <v>90.7</v>
      </c>
      <c r="M90" s="350">
        <v>98.9</v>
      </c>
      <c r="N90" s="415">
        <v>100</v>
      </c>
      <c r="O90" s="414"/>
      <c r="P90" s="414"/>
      <c r="Q90" s="367"/>
      <c r="R90" s="417">
        <v>2.75</v>
      </c>
      <c r="S90" s="417">
        <v>0.7</v>
      </c>
      <c r="T90" s="356"/>
      <c r="U90" s="356"/>
      <c r="V90" s="356"/>
      <c r="W90" s="416">
        <v>8.8000000000000007</v>
      </c>
      <c r="X90" s="1"/>
      <c r="Y90" s="176"/>
    </row>
    <row r="91" spans="1:25" x14ac:dyDescent="0.25">
      <c r="A91" s="518">
        <v>45237</v>
      </c>
      <c r="B91" s="526"/>
      <c r="C91" s="413">
        <v>4.8</v>
      </c>
      <c r="D91" s="413">
        <v>5.0999999999999996</v>
      </c>
      <c r="E91" s="413">
        <v>7.2</v>
      </c>
      <c r="F91" s="413">
        <v>12.7</v>
      </c>
      <c r="G91" s="413">
        <v>18.399999999999999</v>
      </c>
      <c r="H91" s="413">
        <v>28</v>
      </c>
      <c r="I91" s="413">
        <v>41.1</v>
      </c>
      <c r="J91" s="413">
        <v>60.8</v>
      </c>
      <c r="K91" s="413">
        <v>76.7</v>
      </c>
      <c r="L91" s="413">
        <v>81.8</v>
      </c>
      <c r="M91" s="413">
        <v>98.4</v>
      </c>
      <c r="N91" s="413">
        <v>100</v>
      </c>
      <c r="O91" s="414"/>
      <c r="P91" s="414"/>
      <c r="Q91" s="367"/>
      <c r="R91" s="417">
        <v>1.5</v>
      </c>
      <c r="S91" s="417">
        <v>0.42</v>
      </c>
      <c r="T91" s="356"/>
      <c r="U91" s="356"/>
      <c r="V91" s="356"/>
      <c r="W91" s="416">
        <v>6.7</v>
      </c>
      <c r="X91" s="1"/>
      <c r="Y91" s="176"/>
    </row>
    <row r="92" spans="1:25" x14ac:dyDescent="0.25">
      <c r="A92" s="518">
        <v>45237</v>
      </c>
      <c r="B92" s="526"/>
      <c r="C92" s="413">
        <v>4.4000000000000004</v>
      </c>
      <c r="D92" s="413">
        <v>4.5999999999999996</v>
      </c>
      <c r="E92" s="413">
        <v>6.3</v>
      </c>
      <c r="F92" s="413">
        <v>10.7</v>
      </c>
      <c r="G92" s="413">
        <v>14.6</v>
      </c>
      <c r="H92" s="413">
        <v>20.9</v>
      </c>
      <c r="I92" s="413">
        <v>30.7</v>
      </c>
      <c r="J92" s="413">
        <v>46.8</v>
      </c>
      <c r="K92" s="413">
        <v>69.099999999999994</v>
      </c>
      <c r="L92" s="413">
        <v>76.599999999999994</v>
      </c>
      <c r="M92" s="413">
        <v>97.7</v>
      </c>
      <c r="N92" s="413">
        <v>100</v>
      </c>
      <c r="O92" s="414"/>
      <c r="P92" s="414"/>
      <c r="Q92" s="367"/>
      <c r="R92" s="417">
        <v>1.75</v>
      </c>
      <c r="S92" s="417">
        <v>0.37</v>
      </c>
      <c r="T92" s="356"/>
      <c r="U92" s="356"/>
      <c r="V92" s="356"/>
      <c r="W92" s="416">
        <v>6.1</v>
      </c>
      <c r="X92" s="1"/>
      <c r="Y92" s="176"/>
    </row>
    <row r="93" spans="1:25" x14ac:dyDescent="0.25">
      <c r="A93" s="518">
        <v>45237</v>
      </c>
      <c r="B93" s="526"/>
      <c r="C93" s="413">
        <v>5.2</v>
      </c>
      <c r="D93" s="413">
        <v>5.5</v>
      </c>
      <c r="E93" s="413">
        <v>7.4</v>
      </c>
      <c r="F93" s="413">
        <v>12.3</v>
      </c>
      <c r="G93" s="413">
        <v>16.8</v>
      </c>
      <c r="H93" s="413">
        <v>23.3</v>
      </c>
      <c r="I93" s="413">
        <v>33.6</v>
      </c>
      <c r="J93" s="413">
        <v>50.1</v>
      </c>
      <c r="K93" s="413">
        <v>69.7</v>
      </c>
      <c r="L93" s="413">
        <v>76.2</v>
      </c>
      <c r="M93" s="413">
        <v>97.5</v>
      </c>
      <c r="N93" s="413">
        <v>100</v>
      </c>
      <c r="O93" s="414"/>
      <c r="P93" s="414"/>
      <c r="Q93" s="367"/>
      <c r="R93" s="417">
        <v>1.6</v>
      </c>
      <c r="S93" s="417">
        <v>0.37</v>
      </c>
      <c r="T93" s="356"/>
      <c r="U93" s="356"/>
      <c r="V93" s="356"/>
      <c r="W93" s="416">
        <v>6.2</v>
      </c>
      <c r="X93" s="1"/>
      <c r="Y93" s="176"/>
    </row>
    <row r="94" spans="1:25" x14ac:dyDescent="0.25">
      <c r="A94" s="518">
        <v>45239</v>
      </c>
      <c r="B94" s="526"/>
      <c r="C94" s="413">
        <v>3.7</v>
      </c>
      <c r="D94" s="413">
        <v>4</v>
      </c>
      <c r="E94" s="413">
        <v>5.5</v>
      </c>
      <c r="F94" s="413">
        <v>9.6</v>
      </c>
      <c r="G94" s="413">
        <v>12.9</v>
      </c>
      <c r="H94" s="413">
        <v>18.600000000000001</v>
      </c>
      <c r="I94" s="413">
        <v>26.6</v>
      </c>
      <c r="J94" s="413">
        <v>44.3</v>
      </c>
      <c r="K94" s="413">
        <v>73.5</v>
      </c>
      <c r="L94" s="413">
        <v>83.1</v>
      </c>
      <c r="M94" s="413">
        <v>99.3</v>
      </c>
      <c r="N94" s="414">
        <v>100</v>
      </c>
      <c r="O94" s="413"/>
      <c r="P94" s="413"/>
      <c r="Q94" s="367"/>
      <c r="R94" s="417">
        <v>1.28</v>
      </c>
      <c r="S94" s="417">
        <v>0.24</v>
      </c>
      <c r="T94" s="356"/>
      <c r="U94" s="356"/>
      <c r="V94" s="356"/>
      <c r="W94" s="416">
        <v>6.7</v>
      </c>
      <c r="X94" s="1"/>
      <c r="Y94" s="176"/>
    </row>
    <row r="95" spans="1:25" x14ac:dyDescent="0.25">
      <c r="A95" s="518">
        <v>45244</v>
      </c>
      <c r="B95" s="526"/>
      <c r="C95" s="350">
        <v>7.2</v>
      </c>
      <c r="D95" s="350">
        <v>7.3</v>
      </c>
      <c r="E95" s="350">
        <v>9.5</v>
      </c>
      <c r="F95" s="350">
        <v>16.100000000000001</v>
      </c>
      <c r="G95" s="350">
        <v>20.9</v>
      </c>
      <c r="H95" s="350">
        <v>28.3</v>
      </c>
      <c r="I95" s="350">
        <v>39.5</v>
      </c>
      <c r="J95" s="350">
        <v>56.7</v>
      </c>
      <c r="K95" s="350">
        <v>78.3</v>
      </c>
      <c r="L95" s="350">
        <v>85.2</v>
      </c>
      <c r="M95" s="350">
        <v>98.3</v>
      </c>
      <c r="N95" s="350">
        <v>100</v>
      </c>
      <c r="O95" s="356"/>
      <c r="P95" s="356"/>
      <c r="Q95" s="367"/>
      <c r="R95" s="417">
        <v>0.98</v>
      </c>
      <c r="S95" s="417">
        <v>0.28000000000000003</v>
      </c>
      <c r="T95" s="356"/>
      <c r="U95" s="356"/>
      <c r="V95" s="356"/>
      <c r="W95" s="416">
        <v>7.1</v>
      </c>
      <c r="X95" s="1"/>
      <c r="Y95" s="176"/>
    </row>
    <row r="96" spans="1:25" x14ac:dyDescent="0.25">
      <c r="A96" s="518">
        <v>45244</v>
      </c>
      <c r="B96" s="526"/>
      <c r="C96" s="350">
        <v>5.6</v>
      </c>
      <c r="D96" s="350">
        <v>5.7</v>
      </c>
      <c r="E96" s="350">
        <v>7.6</v>
      </c>
      <c r="F96" s="350">
        <v>12.8</v>
      </c>
      <c r="G96" s="350">
        <v>16.399999999999999</v>
      </c>
      <c r="H96" s="350">
        <v>21.4</v>
      </c>
      <c r="I96" s="350">
        <v>28.6</v>
      </c>
      <c r="J96" s="350">
        <v>42.5</v>
      </c>
      <c r="K96" s="350">
        <v>64.599999999999994</v>
      </c>
      <c r="L96" s="350">
        <v>77.7</v>
      </c>
      <c r="M96" s="350">
        <v>99.3</v>
      </c>
      <c r="N96" s="350">
        <v>100</v>
      </c>
      <c r="O96" s="356"/>
      <c r="P96" s="356"/>
      <c r="Q96" s="356"/>
      <c r="R96" s="417">
        <v>0.93</v>
      </c>
      <c r="S96" s="417">
        <v>0.26</v>
      </c>
      <c r="T96" s="356"/>
      <c r="U96" s="356"/>
      <c r="V96" s="356"/>
      <c r="W96" s="416">
        <v>7</v>
      </c>
      <c r="X96" s="1"/>
      <c r="Y96" s="176"/>
    </row>
    <row r="97" spans="1:34" x14ac:dyDescent="0.25">
      <c r="A97" s="518"/>
      <c r="B97" s="526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6"/>
      <c r="P97" s="356"/>
      <c r="Q97" s="367"/>
      <c r="R97" s="417"/>
      <c r="S97" s="417"/>
      <c r="T97" s="356"/>
      <c r="U97" s="356"/>
      <c r="V97" s="356"/>
      <c r="W97" s="416"/>
      <c r="X97" s="1"/>
      <c r="Y97" s="176"/>
    </row>
    <row r="98" spans="1:34" x14ac:dyDescent="0.25">
      <c r="A98" s="518"/>
      <c r="B98" s="526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6"/>
      <c r="P98" s="356"/>
      <c r="Q98" s="356"/>
      <c r="R98" s="417"/>
      <c r="S98" s="417"/>
      <c r="T98" s="356"/>
      <c r="U98" s="356"/>
      <c r="V98" s="356"/>
      <c r="W98" s="416"/>
      <c r="X98" s="1"/>
      <c r="Y98" s="176"/>
    </row>
    <row r="99" spans="1:34" x14ac:dyDescent="0.25">
      <c r="A99" s="518"/>
      <c r="B99" s="519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417"/>
      <c r="S99" s="417"/>
      <c r="T99" s="356"/>
      <c r="U99" s="356"/>
      <c r="V99" s="356"/>
      <c r="W99" s="416"/>
      <c r="X99" s="1"/>
      <c r="Y99" s="176"/>
    </row>
    <row r="100" spans="1:34" x14ac:dyDescent="0.25">
      <c r="A100" s="518"/>
      <c r="B100" s="519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417"/>
      <c r="S100" s="417"/>
      <c r="T100" s="356"/>
      <c r="U100" s="356"/>
      <c r="V100" s="356"/>
      <c r="W100" s="416"/>
      <c r="X100" s="1"/>
      <c r="Y100" s="176"/>
    </row>
    <row r="101" spans="1:34" x14ac:dyDescent="0.25">
      <c r="A101" s="518"/>
      <c r="B101" s="519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417"/>
      <c r="S101" s="417"/>
      <c r="T101" s="356"/>
      <c r="U101" s="356"/>
      <c r="V101" s="356"/>
      <c r="W101" s="416"/>
      <c r="X101" s="1"/>
    </row>
    <row r="102" spans="1:34" x14ac:dyDescent="0.25">
      <c r="A102" s="518"/>
      <c r="B102" s="519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417"/>
      <c r="S102" s="417"/>
      <c r="T102" s="356"/>
      <c r="U102" s="356"/>
      <c r="V102" s="356"/>
      <c r="W102" s="416"/>
      <c r="X102" s="1"/>
    </row>
    <row r="103" spans="1:34" x14ac:dyDescent="0.25">
      <c r="A103" s="533" t="s">
        <v>63</v>
      </c>
      <c r="B103" s="532"/>
      <c r="C103" s="143">
        <f>AVERAGE(C83:C100)</f>
        <v>4.6071428571428568</v>
      </c>
      <c r="D103" s="143">
        <f t="shared" ref="D103:W103" si="7">AVERAGE(D83:D100)</f>
        <v>4.8499999999999996</v>
      </c>
      <c r="E103" s="143">
        <f t="shared" si="7"/>
        <v>6.7214285714285724</v>
      </c>
      <c r="F103" s="143">
        <f t="shared" si="7"/>
        <v>11.457142857142857</v>
      </c>
      <c r="G103" s="143">
        <f t="shared" si="7"/>
        <v>15.842857142857145</v>
      </c>
      <c r="H103" s="143">
        <f t="shared" si="7"/>
        <v>23.13571428571429</v>
      </c>
      <c r="I103" s="143">
        <f t="shared" si="7"/>
        <v>34.25714285714286</v>
      </c>
      <c r="J103" s="143">
        <f t="shared" si="7"/>
        <v>53.01428571428572</v>
      </c>
      <c r="K103" s="143">
        <f t="shared" si="7"/>
        <v>73.242857142857147</v>
      </c>
      <c r="L103" s="143">
        <f t="shared" si="7"/>
        <v>82.378571428571448</v>
      </c>
      <c r="M103" s="143">
        <f t="shared" si="7"/>
        <v>98.1</v>
      </c>
      <c r="N103" s="143">
        <f t="shared" si="7"/>
        <v>100</v>
      </c>
      <c r="O103" s="143" t="e">
        <f t="shared" si="7"/>
        <v>#DIV/0!</v>
      </c>
      <c r="P103" s="143" t="e">
        <f t="shared" si="7"/>
        <v>#DIV/0!</v>
      </c>
      <c r="Q103" s="143" t="e">
        <f t="shared" si="7"/>
        <v>#DIV/0!</v>
      </c>
      <c r="R103" s="185">
        <f t="shared" si="7"/>
        <v>2.0985714285714288</v>
      </c>
      <c r="S103" s="185">
        <f>AVERAGE(S83:S100)</f>
        <v>0.48928571428571432</v>
      </c>
      <c r="T103" s="345" t="e">
        <f>AVERAGE(T83:T102)</f>
        <v>#DIV/0!</v>
      </c>
      <c r="U103" s="197">
        <f t="shared" si="7"/>
        <v>22</v>
      </c>
      <c r="V103" s="197">
        <f t="shared" si="7"/>
        <v>13</v>
      </c>
      <c r="W103" s="144">
        <f t="shared" si="7"/>
        <v>7.0928571428571425</v>
      </c>
    </row>
    <row r="104" spans="1:34" x14ac:dyDescent="0.25">
      <c r="A104" s="533" t="s">
        <v>53</v>
      </c>
      <c r="B104" s="532"/>
      <c r="C104" s="143">
        <f>STDEV(C83:C100)</f>
        <v>1.1357574806907751</v>
      </c>
      <c r="D104" s="143">
        <f t="shared" ref="D104:W104" si="8">STDEV(D83:D100)</f>
        <v>1.137304505601533</v>
      </c>
      <c r="E104" s="143">
        <f t="shared" si="8"/>
        <v>1.4396466294137662</v>
      </c>
      <c r="F104" s="143">
        <f t="shared" si="8"/>
        <v>2.5886480836720343</v>
      </c>
      <c r="G104" s="143">
        <f t="shared" si="8"/>
        <v>3.3662840242421597</v>
      </c>
      <c r="H104" s="143">
        <f t="shared" si="8"/>
        <v>4.5677139784591159</v>
      </c>
      <c r="I104" s="143">
        <f t="shared" si="8"/>
        <v>6.1956205730914471</v>
      </c>
      <c r="J104" s="143">
        <f t="shared" si="8"/>
        <v>7.3271735701750442</v>
      </c>
      <c r="K104" s="143">
        <f>STDEV(K83:K100)</f>
        <v>5.0261951178438524</v>
      </c>
      <c r="L104" s="143">
        <f>STDEV(L83:L100)</f>
        <v>4.6858508087857222</v>
      </c>
      <c r="M104" s="143">
        <f t="shared" si="8"/>
        <v>0.88925206256113387</v>
      </c>
      <c r="N104" s="143">
        <f t="shared" si="8"/>
        <v>0</v>
      </c>
      <c r="O104" s="143" t="e">
        <f t="shared" si="8"/>
        <v>#DIV/0!</v>
      </c>
      <c r="P104" s="143" t="e">
        <f t="shared" si="8"/>
        <v>#DIV/0!</v>
      </c>
      <c r="Q104" s="143" t="e">
        <f t="shared" si="8"/>
        <v>#DIV/0!</v>
      </c>
      <c r="R104" s="185">
        <f t="shared" si="8"/>
        <v>0.71710805046656445</v>
      </c>
      <c r="S104" s="185">
        <f t="shared" si="8"/>
        <v>0.19209229695500663</v>
      </c>
      <c r="T104" s="345"/>
      <c r="U104" s="143"/>
      <c r="V104" s="143"/>
      <c r="W104" s="144">
        <f t="shared" si="8"/>
        <v>1.2400150654880597</v>
      </c>
    </row>
    <row r="105" spans="1:34" x14ac:dyDescent="0.25">
      <c r="A105" s="533" t="s">
        <v>64</v>
      </c>
      <c r="B105" s="532"/>
      <c r="C105" s="141">
        <f>MAX(C83:C100)</f>
        <v>7.2</v>
      </c>
      <c r="D105" s="141">
        <f t="shared" ref="D105:W105" si="9">MAX(D83:D100)</f>
        <v>7.3</v>
      </c>
      <c r="E105" s="141">
        <f t="shared" si="9"/>
        <v>9.5</v>
      </c>
      <c r="F105" s="141">
        <f t="shared" si="9"/>
        <v>16.100000000000001</v>
      </c>
      <c r="G105" s="141">
        <f t="shared" si="9"/>
        <v>20.9</v>
      </c>
      <c r="H105" s="141">
        <f t="shared" si="9"/>
        <v>29.7</v>
      </c>
      <c r="I105" s="141">
        <f t="shared" si="9"/>
        <v>42.8</v>
      </c>
      <c r="J105" s="141">
        <f t="shared" si="9"/>
        <v>64.099999999999994</v>
      </c>
      <c r="K105" s="141">
        <f t="shared" si="9"/>
        <v>82.2</v>
      </c>
      <c r="L105" s="141">
        <f t="shared" si="9"/>
        <v>90.7</v>
      </c>
      <c r="M105" s="141">
        <f t="shared" si="9"/>
        <v>99.3</v>
      </c>
      <c r="N105" s="141">
        <f t="shared" si="9"/>
        <v>100</v>
      </c>
      <c r="O105" s="141">
        <f t="shared" si="9"/>
        <v>0</v>
      </c>
      <c r="P105" s="141">
        <f t="shared" si="9"/>
        <v>0</v>
      </c>
      <c r="Q105" s="141">
        <f t="shared" si="9"/>
        <v>0</v>
      </c>
      <c r="R105" s="185">
        <f t="shared" si="9"/>
        <v>2.75</v>
      </c>
      <c r="S105" s="185">
        <f t="shared" si="9"/>
        <v>0.81</v>
      </c>
      <c r="T105" s="345">
        <f t="shared" si="9"/>
        <v>0</v>
      </c>
      <c r="U105" s="141">
        <f t="shared" si="9"/>
        <v>22</v>
      </c>
      <c r="V105" s="141">
        <f t="shared" si="9"/>
        <v>13</v>
      </c>
      <c r="W105" s="144">
        <f t="shared" si="9"/>
        <v>9.3000000000000007</v>
      </c>
    </row>
    <row r="106" spans="1:34" s="2" customFormat="1" x14ac:dyDescent="0.25">
      <c r="A106" s="533" t="s">
        <v>52</v>
      </c>
      <c r="B106" s="532"/>
      <c r="C106" s="141">
        <f>MIN(C83:C100)</f>
        <v>3</v>
      </c>
      <c r="D106" s="141">
        <f t="shared" ref="D106:W106" si="10">MIN(D83:D100)</f>
        <v>3.2</v>
      </c>
      <c r="E106" s="141">
        <f t="shared" si="10"/>
        <v>4.0999999999999996</v>
      </c>
      <c r="F106" s="141">
        <f t="shared" si="10"/>
        <v>7.7</v>
      </c>
      <c r="G106" s="141">
        <f t="shared" si="10"/>
        <v>10.199999999999999</v>
      </c>
      <c r="H106" s="141">
        <f t="shared" si="10"/>
        <v>17.100000000000001</v>
      </c>
      <c r="I106" s="141">
        <f t="shared" si="10"/>
        <v>26.6</v>
      </c>
      <c r="J106" s="141">
        <f t="shared" si="10"/>
        <v>42.5</v>
      </c>
      <c r="K106" s="141">
        <f t="shared" si="10"/>
        <v>64.599999999999994</v>
      </c>
      <c r="L106" s="141">
        <f t="shared" si="10"/>
        <v>76</v>
      </c>
      <c r="M106" s="141">
        <f t="shared" si="10"/>
        <v>96.5</v>
      </c>
      <c r="N106" s="141">
        <f t="shared" si="10"/>
        <v>100</v>
      </c>
      <c r="O106" s="141">
        <f t="shared" si="10"/>
        <v>0</v>
      </c>
      <c r="P106" s="141">
        <f t="shared" si="10"/>
        <v>0</v>
      </c>
      <c r="Q106" s="141">
        <f t="shared" si="10"/>
        <v>0</v>
      </c>
      <c r="R106" s="185">
        <f t="shared" si="10"/>
        <v>0.93</v>
      </c>
      <c r="S106" s="185">
        <f t="shared" si="10"/>
        <v>0.24</v>
      </c>
      <c r="T106" s="345">
        <f t="shared" si="10"/>
        <v>0</v>
      </c>
      <c r="U106" s="141">
        <f t="shared" si="10"/>
        <v>22</v>
      </c>
      <c r="V106" s="141">
        <f t="shared" si="10"/>
        <v>13</v>
      </c>
      <c r="W106" s="144">
        <f t="shared" si="10"/>
        <v>5.8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3" t="s">
        <v>54</v>
      </c>
      <c r="B107" s="532"/>
      <c r="C107" s="141">
        <f>COUNT(C83:C100)</f>
        <v>14</v>
      </c>
      <c r="D107" s="141">
        <f t="shared" ref="D107:W107" si="11">COUNT(D83:D100)</f>
        <v>14</v>
      </c>
      <c r="E107" s="141">
        <f t="shared" si="11"/>
        <v>14</v>
      </c>
      <c r="F107" s="141">
        <f t="shared" si="11"/>
        <v>14</v>
      </c>
      <c r="G107" s="141">
        <f t="shared" si="11"/>
        <v>14</v>
      </c>
      <c r="H107" s="141">
        <f t="shared" si="11"/>
        <v>14</v>
      </c>
      <c r="I107" s="141">
        <f t="shared" si="11"/>
        <v>14</v>
      </c>
      <c r="J107" s="141">
        <f t="shared" si="11"/>
        <v>14</v>
      </c>
      <c r="K107" s="141">
        <f t="shared" si="11"/>
        <v>14</v>
      </c>
      <c r="L107" s="141">
        <f t="shared" si="11"/>
        <v>14</v>
      </c>
      <c r="M107" s="141">
        <f t="shared" si="11"/>
        <v>14</v>
      </c>
      <c r="N107" s="141">
        <f t="shared" si="11"/>
        <v>14</v>
      </c>
      <c r="O107" s="141">
        <f t="shared" si="11"/>
        <v>0</v>
      </c>
      <c r="P107" s="141">
        <f t="shared" si="11"/>
        <v>0</v>
      </c>
      <c r="Q107" s="141">
        <f t="shared" si="11"/>
        <v>0</v>
      </c>
      <c r="R107" s="141">
        <f t="shared" si="11"/>
        <v>14</v>
      </c>
      <c r="S107" s="141">
        <f t="shared" si="11"/>
        <v>14</v>
      </c>
      <c r="T107" s="141">
        <f t="shared" si="11"/>
        <v>0</v>
      </c>
      <c r="U107" s="141">
        <f t="shared" si="11"/>
        <v>1</v>
      </c>
      <c r="V107" s="141">
        <f t="shared" si="11"/>
        <v>1</v>
      </c>
      <c r="W107" s="142">
        <f t="shared" si="11"/>
        <v>14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8">
    <mergeCell ref="A103:B103"/>
    <mergeCell ref="A104:B104"/>
    <mergeCell ref="A105:B105"/>
    <mergeCell ref="A106:B106"/>
    <mergeCell ref="A107:B107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R80:R81"/>
    <mergeCell ref="S80:S81"/>
    <mergeCell ref="T80:T81"/>
    <mergeCell ref="V80:V81"/>
    <mergeCell ref="W80:W81"/>
    <mergeCell ref="U80:U81"/>
    <mergeCell ref="A85:B85"/>
    <mergeCell ref="A86:B86"/>
    <mergeCell ref="A87:B87"/>
    <mergeCell ref="A88:B88"/>
    <mergeCell ref="A66:G69"/>
    <mergeCell ref="A84:B84"/>
    <mergeCell ref="A80:B80"/>
    <mergeCell ref="A81:B81"/>
    <mergeCell ref="A82:B82"/>
    <mergeCell ref="A83:B83"/>
    <mergeCell ref="P66:W69"/>
    <mergeCell ref="A71:W74"/>
    <mergeCell ref="A76:W78"/>
    <mergeCell ref="P65:W65"/>
    <mergeCell ref="H65:O65"/>
    <mergeCell ref="A35:B35"/>
    <mergeCell ref="A36:B36"/>
    <mergeCell ref="A37:B37"/>
    <mergeCell ref="A38:B38"/>
    <mergeCell ref="H66:O69"/>
    <mergeCell ref="A39:B39"/>
    <mergeCell ref="A40:B40"/>
    <mergeCell ref="A41:B41"/>
    <mergeCell ref="A42:B42"/>
    <mergeCell ref="A65:G65"/>
    <mergeCell ref="A31:W31"/>
    <mergeCell ref="J32:K32"/>
    <mergeCell ref="M32:N32"/>
    <mergeCell ref="A33:B33"/>
    <mergeCell ref="R33:R34"/>
    <mergeCell ref="S33:S34"/>
    <mergeCell ref="T33:T34"/>
    <mergeCell ref="U33:U34"/>
    <mergeCell ref="V33:V34"/>
    <mergeCell ref="W33:W34"/>
    <mergeCell ref="A34:B34"/>
    <mergeCell ref="W23:W24"/>
    <mergeCell ref="A24:B24"/>
    <mergeCell ref="A25:B25"/>
    <mergeCell ref="A26:B26"/>
    <mergeCell ref="A27:B27"/>
    <mergeCell ref="U23:U24"/>
    <mergeCell ref="V23:V24"/>
    <mergeCell ref="A28:B28"/>
    <mergeCell ref="F20:Q20"/>
    <mergeCell ref="R23:R24"/>
    <mergeCell ref="S23:S24"/>
    <mergeCell ref="T23:T24"/>
    <mergeCell ref="M13:Q13"/>
    <mergeCell ref="R13:S13"/>
    <mergeCell ref="U13:V13"/>
    <mergeCell ref="A18:W18"/>
    <mergeCell ref="A19:D19"/>
    <mergeCell ref="F19:Q19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C5B8-BD64-44B8-B7E6-075C77EE29B8}">
  <sheetPr>
    <pageSetUpPr fitToPage="1"/>
  </sheetPr>
  <dimension ref="A1:AH1682"/>
  <sheetViews>
    <sheetView zoomScaleNormal="100" workbookViewId="0">
      <selection activeCell="Z56" sqref="Z56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36"/>
      <c r="B1" s="537"/>
      <c r="C1" s="537"/>
      <c r="D1" s="537"/>
      <c r="E1" s="538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539"/>
      <c r="B2" s="540"/>
      <c r="C2" s="540"/>
      <c r="D2" s="540"/>
      <c r="E2" s="541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539"/>
      <c r="B3" s="540"/>
      <c r="C3" s="540"/>
      <c r="D3" s="540"/>
      <c r="E3" s="541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539"/>
      <c r="B4" s="540"/>
      <c r="C4" s="540"/>
      <c r="D4" s="540"/>
      <c r="E4" s="541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539"/>
      <c r="B5" s="540"/>
      <c r="C5" s="540"/>
      <c r="D5" s="540"/>
      <c r="E5" s="541"/>
      <c r="F5" s="56" t="s">
        <v>19</v>
      </c>
      <c r="G5" s="446">
        <v>60</v>
      </c>
      <c r="H5" s="447"/>
      <c r="I5" s="448" t="s">
        <v>99</v>
      </c>
      <c r="J5" s="446"/>
      <c r="K5" s="446"/>
      <c r="L5" s="446"/>
      <c r="M5" s="447"/>
      <c r="N5" s="449">
        <v>45097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542"/>
      <c r="B6" s="450"/>
      <c r="C6" s="450"/>
      <c r="D6" s="450"/>
      <c r="E6" s="451"/>
      <c r="F6" s="370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A7" s="15"/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B9" s="1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B10" s="15"/>
      <c r="C10" s="371"/>
      <c r="D10" s="371"/>
      <c r="E10" s="371"/>
      <c r="F10" s="81" t="s">
        <v>27</v>
      </c>
      <c r="G10" s="15"/>
      <c r="H10" s="15"/>
      <c r="I10" s="15"/>
      <c r="J10" s="64"/>
      <c r="K10" s="371"/>
      <c r="L10" s="15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B11" s="15"/>
      <c r="C11" s="59" t="s">
        <v>28</v>
      </c>
      <c r="D11" s="59"/>
      <c r="E11" s="61"/>
      <c r="F11" s="61"/>
      <c r="G11" s="15"/>
      <c r="H11" s="59"/>
      <c r="I11" s="15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S11" s="15"/>
      <c r="T11" s="15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B12" s="15"/>
      <c r="C12" s="188" t="s">
        <v>236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B13" s="15"/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218</v>
      </c>
      <c r="N13" s="456"/>
      <c r="O13" s="456"/>
      <c r="P13" s="456"/>
      <c r="Q13" s="456"/>
      <c r="R13" s="457">
        <v>45067</v>
      </c>
      <c r="S13" s="457"/>
      <c r="T13" s="362" t="s">
        <v>234</v>
      </c>
      <c r="U13" s="458">
        <v>45083</v>
      </c>
      <c r="V13" s="458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372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7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S19" s="15"/>
      <c r="T19" s="15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17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373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5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B23" s="15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75"/>
      <c r="B25" s="546"/>
      <c r="C25" s="30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376"/>
      <c r="S25" s="376"/>
      <c r="T25" s="377"/>
      <c r="U25" s="378"/>
      <c r="V25" s="379"/>
      <c r="W25" s="380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162</v>
      </c>
      <c r="B26" s="546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34">
        <v>85</v>
      </c>
      <c r="L26" s="87"/>
      <c r="M26" s="34">
        <v>99</v>
      </c>
      <c r="N26" s="34">
        <v>100</v>
      </c>
      <c r="O26" s="87"/>
      <c r="P26" s="93"/>
      <c r="Q26" s="93"/>
      <c r="R26" s="381">
        <v>2.5</v>
      </c>
      <c r="S26" s="381">
        <v>0.8</v>
      </c>
      <c r="T26" s="382">
        <v>0.4</v>
      </c>
      <c r="U26" s="364">
        <v>40</v>
      </c>
      <c r="V26" s="363">
        <v>35</v>
      </c>
      <c r="W26" s="383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163</v>
      </c>
      <c r="B27" s="546"/>
      <c r="C27" s="33">
        <v>2</v>
      </c>
      <c r="D27" s="86"/>
      <c r="E27" s="86"/>
      <c r="F27" s="152">
        <v>5</v>
      </c>
      <c r="G27" s="152">
        <v>9</v>
      </c>
      <c r="H27" s="152">
        <v>16</v>
      </c>
      <c r="I27" s="152">
        <v>22</v>
      </c>
      <c r="J27" s="152">
        <v>35</v>
      </c>
      <c r="K27" s="34">
        <v>55</v>
      </c>
      <c r="L27" s="87"/>
      <c r="M27" s="34">
        <v>85</v>
      </c>
      <c r="N27" s="87"/>
      <c r="O27" s="87"/>
      <c r="P27" s="93"/>
      <c r="Q27" s="93"/>
      <c r="R27" s="384"/>
      <c r="S27" s="384"/>
      <c r="T27" s="385"/>
      <c r="U27" s="386"/>
      <c r="V27" s="387"/>
      <c r="W27" s="383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44"/>
      <c r="B28" s="545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388"/>
      <c r="S28" s="388"/>
      <c r="T28" s="389"/>
      <c r="U28" s="390"/>
      <c r="V28" s="391"/>
      <c r="W28" s="39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412"/>
      <c r="B32" s="15"/>
      <c r="C32" s="15"/>
      <c r="D32" s="15"/>
      <c r="E32" s="15"/>
      <c r="F32" s="15"/>
      <c r="G32" s="15"/>
      <c r="H32" s="15"/>
      <c r="I32" s="366" t="s">
        <v>235</v>
      </c>
      <c r="J32" s="481">
        <f>R13</f>
        <v>45067</v>
      </c>
      <c r="K32" s="482"/>
      <c r="L32" s="365" t="s">
        <v>234</v>
      </c>
      <c r="M32" s="481">
        <f>U13</f>
        <v>45083</v>
      </c>
      <c r="N32" s="482"/>
      <c r="O32" s="15"/>
      <c r="P32" s="15"/>
      <c r="Q32" s="15"/>
      <c r="R32" s="15"/>
      <c r="S32" s="15"/>
      <c r="T32" s="15"/>
      <c r="U32" s="15"/>
      <c r="V32" s="15"/>
      <c r="W32" s="17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5.0999999999999996</v>
      </c>
      <c r="D35" s="123">
        <f t="shared" ref="D35:W35" si="0">IF(ISNUMBER(D105),D105,NA())</f>
        <v>5.3</v>
      </c>
      <c r="E35" s="123">
        <f t="shared" si="0"/>
        <v>7.3</v>
      </c>
      <c r="F35" s="123">
        <f t="shared" si="0"/>
        <v>13.9</v>
      </c>
      <c r="G35" s="123">
        <f t="shared" si="0"/>
        <v>19.2</v>
      </c>
      <c r="H35" s="123">
        <f t="shared" si="0"/>
        <v>27.3</v>
      </c>
      <c r="I35" s="123">
        <f t="shared" si="0"/>
        <v>38.9</v>
      </c>
      <c r="J35" s="123">
        <f t="shared" si="0"/>
        <v>58.8</v>
      </c>
      <c r="K35" s="123">
        <f>IF(ISNUMBER(K105),K105,NA())</f>
        <v>75.8</v>
      </c>
      <c r="L35" s="123">
        <f t="shared" si="0"/>
        <v>88.2</v>
      </c>
      <c r="M35" s="123">
        <f t="shared" si="0"/>
        <v>94.8</v>
      </c>
      <c r="N35" s="123">
        <f t="shared" si="0"/>
        <v>100</v>
      </c>
      <c r="O35" s="123">
        <f t="shared" si="0"/>
        <v>100</v>
      </c>
      <c r="P35" s="123">
        <f t="shared" si="0"/>
        <v>100</v>
      </c>
      <c r="Q35" s="123">
        <f t="shared" si="0"/>
        <v>0</v>
      </c>
      <c r="R35" s="123">
        <f t="shared" si="0"/>
        <v>1.52</v>
      </c>
      <c r="S35" s="123">
        <f t="shared" si="0"/>
        <v>0.35</v>
      </c>
      <c r="T35" s="123">
        <f t="shared" si="0"/>
        <v>8.7999999999999995E-2</v>
      </c>
      <c r="U35" s="123">
        <f t="shared" si="0"/>
        <v>20</v>
      </c>
      <c r="V35" s="150">
        <f t="shared" si="0"/>
        <v>19</v>
      </c>
      <c r="W35" s="124">
        <f t="shared" si="0"/>
        <v>5.4</v>
      </c>
    </row>
    <row r="36" spans="1:25" ht="12.75" customHeight="1" x14ac:dyDescent="0.25">
      <c r="A36" s="553" t="s">
        <v>49</v>
      </c>
      <c r="B36" s="554"/>
      <c r="C36" s="120">
        <f>C37+1.25*C40</f>
        <v>4.7988280730475807</v>
      </c>
      <c r="D36" s="108">
        <f t="shared" ref="D36:Q36" si="1">D37+1.25*D40</f>
        <v>5.0623738350173513</v>
      </c>
      <c r="E36" s="108">
        <f t="shared" si="1"/>
        <v>7.1082482376003489</v>
      </c>
      <c r="F36" s="108">
        <f t="shared" si="1"/>
        <v>13.200372004039943</v>
      </c>
      <c r="G36" s="108">
        <f t="shared" si="1"/>
        <v>17.990466917040397</v>
      </c>
      <c r="H36" s="108">
        <f t="shared" si="1"/>
        <v>25.624193756064169</v>
      </c>
      <c r="I36" s="108">
        <f t="shared" si="1"/>
        <v>36.772534159229714</v>
      </c>
      <c r="J36" s="108">
        <f t="shared" si="1"/>
        <v>57.412532592854291</v>
      </c>
      <c r="K36" s="108">
        <f>K37+1.25*K40</f>
        <v>75.821006254560686</v>
      </c>
      <c r="L36" s="108">
        <f t="shared" si="1"/>
        <v>87.200373905314393</v>
      </c>
      <c r="M36" s="108">
        <f t="shared" si="1"/>
        <v>94.355476640395096</v>
      </c>
      <c r="N36" s="108">
        <f t="shared" si="1"/>
        <v>99.172165072360357</v>
      </c>
      <c r="O36" s="108">
        <f t="shared" si="1"/>
        <v>100</v>
      </c>
      <c r="P36" s="108">
        <f t="shared" si="1"/>
        <v>100</v>
      </c>
      <c r="Q36" s="108" t="e">
        <f t="shared" si="1"/>
        <v>#N/A</v>
      </c>
      <c r="R36" s="108">
        <f>R37+1.25*R40</f>
        <v>1.5411337650989725</v>
      </c>
      <c r="S36" s="108">
        <f>S37+1.25*S40</f>
        <v>0.3522101755676692</v>
      </c>
      <c r="T36" s="108"/>
      <c r="U36" s="108"/>
      <c r="V36" s="151"/>
      <c r="W36" s="125">
        <f>W37+1.25*W40</f>
        <v>4.8959651926354502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3.4461538461538463</v>
      </c>
      <c r="D37" s="153">
        <f>IF(ISNUMBER(D103),D103,NA())</f>
        <v>3.6615384615384619</v>
      </c>
      <c r="E37" s="121">
        <f t="shared" ref="E37:W37" si="2">IF(ISNUMBER(E103),E103,NA())</f>
        <v>5.2153846153846164</v>
      </c>
      <c r="F37" s="121">
        <f t="shared" si="2"/>
        <v>9.7000000000000011</v>
      </c>
      <c r="G37" s="121">
        <f t="shared" si="2"/>
        <v>13.100000000000001</v>
      </c>
      <c r="H37" s="121">
        <f t="shared" si="2"/>
        <v>19.099999999999998</v>
      </c>
      <c r="I37" s="121">
        <f t="shared" si="2"/>
        <v>27.807692307692314</v>
      </c>
      <c r="J37" s="121">
        <f t="shared" si="2"/>
        <v>46.146153846153844</v>
      </c>
      <c r="K37" s="121">
        <f t="shared" si="2"/>
        <v>68.546153846153857</v>
      </c>
      <c r="L37" s="121">
        <f t="shared" si="2"/>
        <v>80.638461538461542</v>
      </c>
      <c r="M37" s="121">
        <f t="shared" si="2"/>
        <v>91.300000000000011</v>
      </c>
      <c r="N37" s="34">
        <f t="shared" si="2"/>
        <v>98.015384615384605</v>
      </c>
      <c r="O37" s="34">
        <f t="shared" si="2"/>
        <v>100</v>
      </c>
      <c r="P37" s="34">
        <f t="shared" si="2"/>
        <v>100</v>
      </c>
      <c r="Q37" s="34" t="e">
        <f t="shared" si="2"/>
        <v>#N/A</v>
      </c>
      <c r="R37" s="34">
        <f t="shared" si="2"/>
        <v>1.3169230769230766</v>
      </c>
      <c r="S37" s="159">
        <f t="shared" si="2"/>
        <v>0.25384615384615389</v>
      </c>
      <c r="T37" s="159">
        <f>IF(ISNUMBER(T103),T103,NA())</f>
        <v>8.7999999999999995E-2</v>
      </c>
      <c r="U37" s="34">
        <f t="shared" si="2"/>
        <v>20</v>
      </c>
      <c r="V37" s="152">
        <f t="shared" si="2"/>
        <v>19</v>
      </c>
      <c r="W37" s="44">
        <f t="shared" si="2"/>
        <v>4.2769230769230768</v>
      </c>
    </row>
    <row r="38" spans="1:25" ht="12.75" customHeight="1" x14ac:dyDescent="0.25">
      <c r="A38" s="553" t="s">
        <v>51</v>
      </c>
      <c r="B38" s="554"/>
      <c r="C38" s="120">
        <f>C37-1.25*C40</f>
        <v>2.0934796192601124</v>
      </c>
      <c r="D38" s="108">
        <f t="shared" ref="D38:Q38" si="3">D37-1.25*D40</f>
        <v>2.2607030880595724</v>
      </c>
      <c r="E38" s="108">
        <f t="shared" si="3"/>
        <v>3.3225209931688839</v>
      </c>
      <c r="F38" s="108">
        <f t="shared" si="3"/>
        <v>6.1996279959600589</v>
      </c>
      <c r="G38" s="108">
        <f t="shared" si="3"/>
        <v>8.2095330829596058</v>
      </c>
      <c r="H38" s="108">
        <f t="shared" si="3"/>
        <v>12.575806243935826</v>
      </c>
      <c r="I38" s="108">
        <f t="shared" si="3"/>
        <v>18.842850456154913</v>
      </c>
      <c r="J38" s="108">
        <f t="shared" si="3"/>
        <v>34.879775099453397</v>
      </c>
      <c r="K38" s="108">
        <f t="shared" si="3"/>
        <v>61.271301437747034</v>
      </c>
      <c r="L38" s="108">
        <f t="shared" si="3"/>
        <v>74.07654917160869</v>
      </c>
      <c r="M38" s="108">
        <f>M37-1.25*M40</f>
        <v>88.244523359604926</v>
      </c>
      <c r="N38" s="108">
        <f t="shared" si="3"/>
        <v>96.858604158408852</v>
      </c>
      <c r="O38" s="108">
        <f t="shared" si="3"/>
        <v>100</v>
      </c>
      <c r="P38" s="108">
        <f t="shared" si="3"/>
        <v>100</v>
      </c>
      <c r="Q38" s="108" t="e">
        <f t="shared" si="3"/>
        <v>#N/A</v>
      </c>
      <c r="R38" s="108">
        <f>R37-1.25*R40</f>
        <v>1.0927123887471808</v>
      </c>
      <c r="S38" s="108">
        <f>S37-1.25*S40</f>
        <v>0.15548213212463854</v>
      </c>
      <c r="T38" s="108"/>
      <c r="U38" s="108"/>
      <c r="V38" s="151"/>
      <c r="W38" s="125">
        <f>W37-1.25*W40</f>
        <v>3.6578809612107035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1.5</v>
      </c>
      <c r="D39" s="34">
        <f t="shared" ref="D39:W39" si="4">IF(ISNUMBER(D106),D106,NA())</f>
        <v>1.6</v>
      </c>
      <c r="E39" s="34">
        <f t="shared" si="4"/>
        <v>2.5</v>
      </c>
      <c r="F39" s="34">
        <f>IF(ISNUMBER(F106),F106,NA())</f>
        <v>5</v>
      </c>
      <c r="G39" s="34">
        <f t="shared" si="4"/>
        <v>7.1</v>
      </c>
      <c r="H39" s="34">
        <f t="shared" si="4"/>
        <v>10.8</v>
      </c>
      <c r="I39" s="34">
        <f t="shared" si="4"/>
        <v>16.600000000000001</v>
      </c>
      <c r="J39" s="34">
        <f t="shared" si="4"/>
        <v>31.8</v>
      </c>
      <c r="K39" s="34">
        <f t="shared" si="4"/>
        <v>57.1</v>
      </c>
      <c r="L39" s="34">
        <f t="shared" si="4"/>
        <v>72.5</v>
      </c>
      <c r="M39" s="34">
        <f t="shared" si="4"/>
        <v>86.7</v>
      </c>
      <c r="N39" s="34">
        <f t="shared" si="4"/>
        <v>96.5</v>
      </c>
      <c r="O39" s="34">
        <f t="shared" si="4"/>
        <v>100</v>
      </c>
      <c r="P39" s="34">
        <f t="shared" si="4"/>
        <v>100</v>
      </c>
      <c r="Q39" s="34">
        <f t="shared" si="4"/>
        <v>0</v>
      </c>
      <c r="R39" s="34">
        <f t="shared" si="4"/>
        <v>1</v>
      </c>
      <c r="S39" s="34">
        <f t="shared" si="4"/>
        <v>0.11</v>
      </c>
      <c r="T39" s="34">
        <f t="shared" si="4"/>
        <v>8.7999999999999995E-2</v>
      </c>
      <c r="U39" s="34">
        <f>IF(ISNUMBER(U106),U106,NA())</f>
        <v>20</v>
      </c>
      <c r="V39" s="152">
        <f t="shared" si="4"/>
        <v>19</v>
      </c>
      <c r="W39" s="44">
        <f t="shared" si="4"/>
        <v>3.6</v>
      </c>
    </row>
    <row r="40" spans="1:25" ht="12.75" customHeight="1" x14ac:dyDescent="0.25">
      <c r="A40" s="493" t="s">
        <v>53</v>
      </c>
      <c r="B40" s="494"/>
      <c r="C40" s="120">
        <f>IF(ISNUMBER(C104),C104,NA())</f>
        <v>1.0821393815149871</v>
      </c>
      <c r="D40" s="121">
        <f t="shared" ref="D40:W40" si="5">IF(ISNUMBER(D104),D104,NA())</f>
        <v>1.1206682987831116</v>
      </c>
      <c r="E40" s="121">
        <f t="shared" si="5"/>
        <v>1.5142908977725862</v>
      </c>
      <c r="F40" s="121">
        <f t="shared" si="5"/>
        <v>2.8002976032319533</v>
      </c>
      <c r="G40" s="121">
        <f t="shared" si="5"/>
        <v>3.9123735336323162</v>
      </c>
      <c r="H40" s="121">
        <f t="shared" si="5"/>
        <v>5.2193550048513382</v>
      </c>
      <c r="I40" s="121">
        <f t="shared" si="5"/>
        <v>7.1718734812299205</v>
      </c>
      <c r="J40" s="121">
        <f t="shared" si="5"/>
        <v>9.0131029973603578</v>
      </c>
      <c r="K40" s="121">
        <f>IF(ISNUMBER(K104),K104,NA())</f>
        <v>5.8198819267254587</v>
      </c>
      <c r="L40" s="121">
        <f t="shared" si="5"/>
        <v>5.2495298934822836</v>
      </c>
      <c r="M40" s="121">
        <f t="shared" si="5"/>
        <v>2.4443813123160636</v>
      </c>
      <c r="N40" s="121">
        <f t="shared" si="5"/>
        <v>0.92542436558059904</v>
      </c>
      <c r="O40" s="121">
        <f t="shared" si="5"/>
        <v>0</v>
      </c>
      <c r="P40" s="121">
        <f t="shared" si="5"/>
        <v>0</v>
      </c>
      <c r="Q40" s="121" t="e">
        <f t="shared" si="5"/>
        <v>#N/A</v>
      </c>
      <c r="R40" s="121">
        <f t="shared" si="5"/>
        <v>0.17936855054071663</v>
      </c>
      <c r="S40" s="121">
        <f t="shared" si="5"/>
        <v>7.8691217377212269E-2</v>
      </c>
      <c r="T40" s="121"/>
      <c r="U40" s="121"/>
      <c r="V40" s="153"/>
      <c r="W40" s="126">
        <f t="shared" si="5"/>
        <v>0.49523369256989852</v>
      </c>
    </row>
    <row r="41" spans="1:25" ht="12.75" customHeight="1" x14ac:dyDescent="0.25">
      <c r="A41" s="553" t="s">
        <v>54</v>
      </c>
      <c r="B41" s="554"/>
      <c r="C41" s="33">
        <f>IF(ISNUMBER(C107),C107,NA())</f>
        <v>13</v>
      </c>
      <c r="D41" s="34">
        <f t="shared" ref="D41:W41" si="6">IF(ISNUMBER(D107),D107,NA())</f>
        <v>13</v>
      </c>
      <c r="E41" s="34">
        <f t="shared" si="6"/>
        <v>13</v>
      </c>
      <c r="F41" s="34">
        <f t="shared" si="6"/>
        <v>13</v>
      </c>
      <c r="G41" s="34">
        <f t="shared" si="6"/>
        <v>13</v>
      </c>
      <c r="H41" s="34">
        <f t="shared" si="6"/>
        <v>13</v>
      </c>
      <c r="I41" s="34">
        <f t="shared" si="6"/>
        <v>13</v>
      </c>
      <c r="J41" s="34">
        <f t="shared" si="6"/>
        <v>13</v>
      </c>
      <c r="K41" s="34">
        <f t="shared" si="6"/>
        <v>13</v>
      </c>
      <c r="L41" s="34">
        <f t="shared" si="6"/>
        <v>13</v>
      </c>
      <c r="M41" s="34">
        <f t="shared" si="6"/>
        <v>13</v>
      </c>
      <c r="N41" s="34">
        <f t="shared" si="6"/>
        <v>13</v>
      </c>
      <c r="O41" s="34">
        <f t="shared" si="6"/>
        <v>13</v>
      </c>
      <c r="P41" s="34">
        <f t="shared" si="6"/>
        <v>13</v>
      </c>
      <c r="Q41" s="34">
        <f t="shared" si="6"/>
        <v>0</v>
      </c>
      <c r="R41" s="34">
        <f t="shared" si="6"/>
        <v>13</v>
      </c>
      <c r="S41" s="34">
        <f t="shared" si="6"/>
        <v>13</v>
      </c>
      <c r="T41" s="34">
        <f t="shared" si="6"/>
        <v>1</v>
      </c>
      <c r="U41" s="34">
        <f t="shared" si="6"/>
        <v>1</v>
      </c>
      <c r="V41" s="152">
        <f t="shared" si="6"/>
        <v>1</v>
      </c>
      <c r="W41" s="44">
        <f t="shared" si="6"/>
        <v>13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393"/>
      <c r="B43" s="394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4"/>
      <c r="V43" s="405"/>
      <c r="W43" s="406"/>
      <c r="X43" s="45"/>
    </row>
    <row r="44" spans="1:25" s="46" customFormat="1" x14ac:dyDescent="0.25">
      <c r="A44" s="397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8"/>
      <c r="X44" s="45"/>
    </row>
    <row r="45" spans="1:25" s="46" customFormat="1" x14ac:dyDescent="0.25">
      <c r="A45" s="397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8"/>
      <c r="X45" s="45"/>
    </row>
    <row r="46" spans="1:25" s="46" customFormat="1" x14ac:dyDescent="0.25">
      <c r="A46" s="397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8"/>
      <c r="X46" s="45"/>
    </row>
    <row r="47" spans="1:25" s="46" customFormat="1" x14ac:dyDescent="0.25">
      <c r="A47" s="397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8"/>
      <c r="X47" s="45"/>
    </row>
    <row r="48" spans="1:25" s="46" customFormat="1" x14ac:dyDescent="0.25">
      <c r="A48" s="397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8"/>
      <c r="X48" s="45"/>
    </row>
    <row r="49" spans="1:27" s="46" customFormat="1" x14ac:dyDescent="0.25">
      <c r="A49" s="397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8"/>
      <c r="X49" s="45"/>
    </row>
    <row r="50" spans="1:27" s="46" customFormat="1" x14ac:dyDescent="0.25">
      <c r="A50" s="397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8"/>
      <c r="X50" s="45"/>
    </row>
    <row r="51" spans="1:27" s="46" customFormat="1" x14ac:dyDescent="0.25">
      <c r="A51" s="397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8"/>
      <c r="X51" s="45"/>
    </row>
    <row r="52" spans="1:27" s="46" customFormat="1" x14ac:dyDescent="0.25">
      <c r="A52" s="397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8"/>
      <c r="X52" s="45"/>
    </row>
    <row r="53" spans="1:27" s="46" customFormat="1" x14ac:dyDescent="0.25">
      <c r="A53" s="397"/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8"/>
      <c r="X53" s="45"/>
    </row>
    <row r="54" spans="1:27" s="46" customFormat="1" x14ac:dyDescent="0.25">
      <c r="A54" s="397"/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8"/>
      <c r="X54" s="45"/>
    </row>
    <row r="55" spans="1:27" s="46" customFormat="1" x14ac:dyDescent="0.25">
      <c r="A55" s="397"/>
      <c r="B55" s="396"/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8"/>
      <c r="X55" s="45"/>
    </row>
    <row r="56" spans="1:27" s="46" customFormat="1" x14ac:dyDescent="0.25">
      <c r="A56" s="397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8"/>
      <c r="X56" s="45"/>
    </row>
    <row r="57" spans="1:27" s="46" customFormat="1" x14ac:dyDescent="0.25">
      <c r="A57" s="397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8"/>
      <c r="X57" s="45"/>
      <c r="Z57" s="411"/>
    </row>
    <row r="58" spans="1:27" s="46" customFormat="1" x14ac:dyDescent="0.25">
      <c r="A58" s="397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8"/>
      <c r="X58" s="45"/>
    </row>
    <row r="59" spans="1:27" s="46" customFormat="1" x14ac:dyDescent="0.25">
      <c r="A59" s="397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8"/>
      <c r="X59" s="45"/>
      <c r="AA59" s="410"/>
    </row>
    <row r="60" spans="1:27" s="46" customFormat="1" x14ac:dyDescent="0.25">
      <c r="A60" s="397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8"/>
      <c r="X60" s="45"/>
    </row>
    <row r="61" spans="1:27" s="46" customFormat="1" x14ac:dyDescent="0.25">
      <c r="A61" s="397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8"/>
      <c r="X61" s="45"/>
    </row>
    <row r="62" spans="1:27" s="46" customFormat="1" x14ac:dyDescent="0.25">
      <c r="A62" s="397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8"/>
      <c r="X62" s="45"/>
    </row>
    <row r="63" spans="1:27" s="46" customFormat="1" x14ac:dyDescent="0.25">
      <c r="A63" s="397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8"/>
      <c r="X63" s="45"/>
    </row>
    <row r="64" spans="1:27" s="46" customFormat="1" x14ac:dyDescent="0.25">
      <c r="A64" s="393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5"/>
      <c r="X64" s="45"/>
    </row>
    <row r="65" spans="1:24" s="46" customFormat="1" x14ac:dyDescent="0.25">
      <c r="A65" s="499" t="s">
        <v>56</v>
      </c>
      <c r="B65" s="557"/>
      <c r="C65" s="557"/>
      <c r="D65" s="557"/>
      <c r="E65" s="557"/>
      <c r="F65" s="557"/>
      <c r="G65" s="558"/>
      <c r="H65" s="491" t="s">
        <v>57</v>
      </c>
      <c r="I65" s="491"/>
      <c r="J65" s="491"/>
      <c r="K65" s="491"/>
      <c r="L65" s="491"/>
      <c r="M65" s="491"/>
      <c r="N65" s="491"/>
      <c r="O65" s="491"/>
      <c r="P65" s="491" t="s">
        <v>58</v>
      </c>
      <c r="Q65" s="491"/>
      <c r="R65" s="491"/>
      <c r="S65" s="491"/>
      <c r="T65" s="491"/>
      <c r="U65" s="491"/>
      <c r="V65" s="491"/>
      <c r="W65" s="491"/>
      <c r="X65" s="45"/>
    </row>
    <row r="66" spans="1:24" x14ac:dyDescent="0.25">
      <c r="A66" s="559">
        <f>N5</f>
        <v>45097</v>
      </c>
      <c r="B66" s="475"/>
      <c r="C66" s="475"/>
      <c r="D66" s="475"/>
      <c r="E66" s="475"/>
      <c r="F66" s="475"/>
      <c r="G66" s="475"/>
      <c r="H66" s="503" t="s">
        <v>92</v>
      </c>
      <c r="I66" s="503"/>
      <c r="J66" s="503"/>
      <c r="K66" s="503"/>
      <c r="L66" s="503"/>
      <c r="M66" s="503"/>
      <c r="N66" s="503"/>
      <c r="O66" s="503"/>
      <c r="P66" s="559">
        <f>EDATE(MAX(A83:B102),6)</f>
        <v>45265</v>
      </c>
      <c r="Q66" s="475"/>
      <c r="R66" s="475"/>
      <c r="S66" s="475"/>
      <c r="T66" s="475"/>
      <c r="U66" s="475"/>
      <c r="V66" s="475"/>
      <c r="W66" s="475"/>
    </row>
    <row r="67" spans="1:24" x14ac:dyDescent="0.25">
      <c r="A67" s="475"/>
      <c r="B67" s="475"/>
      <c r="C67" s="475"/>
      <c r="D67" s="475"/>
      <c r="E67" s="475"/>
      <c r="F67" s="475"/>
      <c r="G67" s="475"/>
      <c r="H67" s="503"/>
      <c r="I67" s="503"/>
      <c r="J67" s="503"/>
      <c r="K67" s="503"/>
      <c r="L67" s="503"/>
      <c r="M67" s="503"/>
      <c r="N67" s="503"/>
      <c r="O67" s="503"/>
      <c r="P67" s="475"/>
      <c r="Q67" s="475"/>
      <c r="R67" s="475"/>
      <c r="S67" s="475"/>
      <c r="T67" s="475"/>
      <c r="U67" s="475"/>
      <c r="V67" s="475"/>
      <c r="W67" s="475"/>
    </row>
    <row r="68" spans="1:24" x14ac:dyDescent="0.25">
      <c r="A68" s="475"/>
      <c r="B68" s="475"/>
      <c r="C68" s="475"/>
      <c r="D68" s="475"/>
      <c r="E68" s="475"/>
      <c r="F68" s="475"/>
      <c r="G68" s="475"/>
      <c r="H68" s="503"/>
      <c r="I68" s="503"/>
      <c r="J68" s="503"/>
      <c r="K68" s="503"/>
      <c r="L68" s="503"/>
      <c r="M68" s="503"/>
      <c r="N68" s="503"/>
      <c r="O68" s="503"/>
      <c r="P68" s="475"/>
      <c r="Q68" s="475"/>
      <c r="R68" s="475"/>
      <c r="S68" s="475"/>
      <c r="T68" s="475"/>
      <c r="U68" s="475"/>
      <c r="V68" s="475"/>
      <c r="W68" s="475"/>
    </row>
    <row r="69" spans="1:24" x14ac:dyDescent="0.25">
      <c r="A69" s="475"/>
      <c r="B69" s="475"/>
      <c r="C69" s="475"/>
      <c r="D69" s="475"/>
      <c r="E69" s="475"/>
      <c r="F69" s="475"/>
      <c r="G69" s="475"/>
      <c r="H69" s="503"/>
      <c r="I69" s="503"/>
      <c r="J69" s="503"/>
      <c r="K69" s="503"/>
      <c r="L69" s="503"/>
      <c r="M69" s="503"/>
      <c r="N69" s="503"/>
      <c r="O69" s="503"/>
      <c r="P69" s="475"/>
      <c r="Q69" s="475"/>
      <c r="R69" s="475"/>
      <c r="S69" s="475"/>
      <c r="T69" s="475"/>
      <c r="U69" s="475"/>
      <c r="V69" s="475"/>
      <c r="W69" s="475"/>
    </row>
    <row r="70" spans="1:24" ht="13.8" thickBot="1" x14ac:dyDescent="0.3">
      <c r="A70" s="15"/>
      <c r="B70" s="5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4" x14ac:dyDescent="0.25">
      <c r="A71" s="504" t="s">
        <v>203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1"/>
    </row>
    <row r="72" spans="1:24" x14ac:dyDescent="0.25">
      <c r="A72" s="507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62"/>
    </row>
    <row r="73" spans="1:24" x14ac:dyDescent="0.25">
      <c r="A73" s="507"/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62"/>
    </row>
    <row r="74" spans="1:24" ht="13.8" thickBot="1" x14ac:dyDescent="0.3">
      <c r="A74" s="563"/>
      <c r="B74" s="482"/>
      <c r="C74" s="482"/>
      <c r="D74" s="482"/>
      <c r="E74" s="482"/>
      <c r="F74" s="482"/>
      <c r="G74" s="482"/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482"/>
      <c r="U74" s="482"/>
      <c r="V74" s="482"/>
      <c r="W74" s="564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400"/>
      <c r="R80" s="566" t="s">
        <v>17</v>
      </c>
      <c r="S80" s="568" t="s">
        <v>41</v>
      </c>
      <c r="T80" s="529" t="s">
        <v>71</v>
      </c>
      <c r="U80" s="566" t="s">
        <v>7</v>
      </c>
      <c r="V80" s="566" t="s">
        <v>8</v>
      </c>
      <c r="W80" s="566" t="s">
        <v>42</v>
      </c>
    </row>
    <row r="81" spans="1:25" ht="13.8" thickBot="1" x14ac:dyDescent="0.3">
      <c r="A81" s="522" t="s">
        <v>61</v>
      </c>
      <c r="B81" s="523"/>
      <c r="C81" s="138">
        <v>6.3E-2</v>
      </c>
      <c r="D81" s="139">
        <v>0.08</v>
      </c>
      <c r="E81" s="139">
        <v>0.2</v>
      </c>
      <c r="F81" s="139">
        <v>0.5</v>
      </c>
      <c r="G81" s="139">
        <v>1</v>
      </c>
      <c r="H81" s="139">
        <v>2</v>
      </c>
      <c r="I81" s="139">
        <v>4</v>
      </c>
      <c r="J81" s="139">
        <v>8</v>
      </c>
      <c r="K81" s="139">
        <v>16</v>
      </c>
      <c r="L81" s="139">
        <v>20</v>
      </c>
      <c r="M81" s="139">
        <v>31.5</v>
      </c>
      <c r="N81" s="139">
        <v>45</v>
      </c>
      <c r="O81" s="140">
        <v>63</v>
      </c>
      <c r="P81" s="163">
        <v>80</v>
      </c>
      <c r="Q81" s="164">
        <v>100</v>
      </c>
      <c r="R81" s="567"/>
      <c r="S81" s="569"/>
      <c r="T81" s="530"/>
      <c r="U81" s="567"/>
      <c r="V81" s="567"/>
      <c r="W81" s="567"/>
    </row>
    <row r="82" spans="1:25" x14ac:dyDescent="0.25">
      <c r="A82" s="524" t="s">
        <v>62</v>
      </c>
      <c r="B82" s="525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399"/>
    </row>
    <row r="83" spans="1:25" x14ac:dyDescent="0.25">
      <c r="A83" s="518">
        <v>45068</v>
      </c>
      <c r="B83" s="526"/>
      <c r="C83" s="413">
        <v>4.3</v>
      </c>
      <c r="D83" s="413">
        <v>4.5999999999999996</v>
      </c>
      <c r="E83" s="413">
        <v>6.4</v>
      </c>
      <c r="F83" s="413">
        <v>11.9</v>
      </c>
      <c r="G83" s="413">
        <v>16</v>
      </c>
      <c r="H83" s="413">
        <v>22.7</v>
      </c>
      <c r="I83" s="413">
        <v>32.4</v>
      </c>
      <c r="J83" s="413">
        <v>52.1</v>
      </c>
      <c r="K83" s="413">
        <v>71.5</v>
      </c>
      <c r="L83" s="413">
        <v>84.7</v>
      </c>
      <c r="M83" s="413">
        <v>92.2</v>
      </c>
      <c r="N83" s="413">
        <v>98.3</v>
      </c>
      <c r="O83" s="414">
        <v>100</v>
      </c>
      <c r="P83" s="414">
        <v>100</v>
      </c>
      <c r="Q83" s="408"/>
      <c r="R83" s="356">
        <v>1.51</v>
      </c>
      <c r="S83" s="356">
        <v>0.34</v>
      </c>
      <c r="T83" s="356">
        <v>8.7999999999999995E-2</v>
      </c>
      <c r="U83" s="356">
        <v>20</v>
      </c>
      <c r="V83" s="356">
        <v>19</v>
      </c>
      <c r="W83" s="361">
        <v>3.7</v>
      </c>
    </row>
    <row r="84" spans="1:25" x14ac:dyDescent="0.25">
      <c r="A84" s="518">
        <v>45068</v>
      </c>
      <c r="B84" s="526"/>
      <c r="C84" s="413">
        <v>4.5</v>
      </c>
      <c r="D84" s="413">
        <v>4.8</v>
      </c>
      <c r="E84" s="413">
        <v>7</v>
      </c>
      <c r="F84" s="413">
        <v>12.9</v>
      </c>
      <c r="G84" s="413">
        <v>17.2</v>
      </c>
      <c r="H84" s="413">
        <v>23.7</v>
      </c>
      <c r="I84" s="413">
        <v>33.700000000000003</v>
      </c>
      <c r="J84" s="413">
        <v>53.4</v>
      </c>
      <c r="K84" s="413">
        <v>72.5</v>
      </c>
      <c r="L84" s="413">
        <v>88.2</v>
      </c>
      <c r="M84" s="413">
        <v>94.4</v>
      </c>
      <c r="N84" s="413">
        <v>98.6</v>
      </c>
      <c r="O84" s="414">
        <v>100</v>
      </c>
      <c r="P84" s="414">
        <v>100</v>
      </c>
      <c r="Q84" s="408"/>
      <c r="R84" s="356">
        <v>1.41</v>
      </c>
      <c r="S84" s="356">
        <v>0.33</v>
      </c>
      <c r="T84" s="356"/>
      <c r="U84" s="356"/>
      <c r="V84" s="356"/>
      <c r="W84" s="361">
        <v>4.5</v>
      </c>
      <c r="X84" s="1"/>
      <c r="Y84" s="176"/>
    </row>
    <row r="85" spans="1:25" x14ac:dyDescent="0.25">
      <c r="A85" s="518">
        <v>45068</v>
      </c>
      <c r="B85" s="526"/>
      <c r="C85" s="413">
        <v>5.0999999999999996</v>
      </c>
      <c r="D85" s="413">
        <v>5.3</v>
      </c>
      <c r="E85" s="413">
        <v>7.1</v>
      </c>
      <c r="F85" s="413">
        <v>13.3</v>
      </c>
      <c r="G85" s="413">
        <v>19.2</v>
      </c>
      <c r="H85" s="413">
        <v>26.4</v>
      </c>
      <c r="I85" s="413">
        <v>37.6</v>
      </c>
      <c r="J85" s="413">
        <v>56.9</v>
      </c>
      <c r="K85" s="413">
        <v>75.8</v>
      </c>
      <c r="L85" s="413">
        <v>85.2</v>
      </c>
      <c r="M85" s="413">
        <v>93.3</v>
      </c>
      <c r="N85" s="413">
        <v>98.5</v>
      </c>
      <c r="O85" s="414">
        <v>100</v>
      </c>
      <c r="P85" s="414">
        <v>100</v>
      </c>
      <c r="Q85" s="408"/>
      <c r="R85" s="356">
        <v>1.26</v>
      </c>
      <c r="S85" s="356">
        <v>0.33</v>
      </c>
      <c r="T85" s="356"/>
      <c r="U85" s="356"/>
      <c r="V85" s="356"/>
      <c r="W85" s="361">
        <v>4</v>
      </c>
      <c r="X85" s="1"/>
      <c r="Y85" s="176"/>
    </row>
    <row r="86" spans="1:25" x14ac:dyDescent="0.25">
      <c r="A86" s="518">
        <v>45068</v>
      </c>
      <c r="B86" s="526"/>
      <c r="C86" s="413">
        <v>4.8</v>
      </c>
      <c r="D86" s="413">
        <v>5</v>
      </c>
      <c r="E86" s="413">
        <v>7.3</v>
      </c>
      <c r="F86" s="413">
        <v>13.9</v>
      </c>
      <c r="G86" s="413">
        <v>19.2</v>
      </c>
      <c r="H86" s="413">
        <v>27.3</v>
      </c>
      <c r="I86" s="413">
        <v>38.9</v>
      </c>
      <c r="J86" s="413">
        <v>58.8</v>
      </c>
      <c r="K86" s="413">
        <v>74</v>
      </c>
      <c r="L86" s="413">
        <v>87.7</v>
      </c>
      <c r="M86" s="413">
        <v>94.8</v>
      </c>
      <c r="N86" s="413">
        <v>98.6</v>
      </c>
      <c r="O86" s="414">
        <v>100</v>
      </c>
      <c r="P86" s="414">
        <v>100</v>
      </c>
      <c r="Q86" s="367"/>
      <c r="R86" s="356">
        <v>1.27</v>
      </c>
      <c r="S86" s="356">
        <v>0.35</v>
      </c>
      <c r="T86" s="356"/>
      <c r="U86" s="356"/>
      <c r="V86" s="356"/>
      <c r="W86" s="361">
        <v>3.9</v>
      </c>
      <c r="X86" s="1"/>
      <c r="Y86" s="176"/>
    </row>
    <row r="87" spans="1:25" x14ac:dyDescent="0.25">
      <c r="A87" s="518">
        <v>45070</v>
      </c>
      <c r="B87" s="526"/>
      <c r="C87" s="413">
        <v>3.5</v>
      </c>
      <c r="D87" s="413">
        <v>3.7</v>
      </c>
      <c r="E87" s="413">
        <v>5.2</v>
      </c>
      <c r="F87" s="413">
        <v>9.8000000000000007</v>
      </c>
      <c r="G87" s="413">
        <v>12.9</v>
      </c>
      <c r="H87" s="413">
        <v>18.899999999999999</v>
      </c>
      <c r="I87" s="413">
        <v>26.7</v>
      </c>
      <c r="J87" s="413">
        <v>43.8</v>
      </c>
      <c r="K87" s="413">
        <v>63.7</v>
      </c>
      <c r="L87" s="413">
        <v>79</v>
      </c>
      <c r="M87" s="413">
        <v>92.4</v>
      </c>
      <c r="N87" s="413">
        <v>98.1</v>
      </c>
      <c r="O87" s="414">
        <v>100</v>
      </c>
      <c r="P87" s="414">
        <v>100</v>
      </c>
      <c r="Q87" s="367"/>
      <c r="R87" s="356">
        <v>1.51</v>
      </c>
      <c r="S87" s="356">
        <v>0.28999999999999998</v>
      </c>
      <c r="T87" s="356"/>
      <c r="U87" s="356"/>
      <c r="V87" s="356"/>
      <c r="W87" s="361">
        <v>4.5999999999999996</v>
      </c>
      <c r="X87" s="1"/>
      <c r="Y87" s="176"/>
    </row>
    <row r="88" spans="1:25" x14ac:dyDescent="0.25">
      <c r="A88" s="518">
        <v>45070</v>
      </c>
      <c r="B88" s="526"/>
      <c r="C88" s="413">
        <v>3.8</v>
      </c>
      <c r="D88" s="413">
        <v>4</v>
      </c>
      <c r="E88" s="413">
        <v>5.7</v>
      </c>
      <c r="F88" s="413">
        <v>10.4</v>
      </c>
      <c r="G88" s="413">
        <v>11.8</v>
      </c>
      <c r="H88" s="413">
        <v>20.6</v>
      </c>
      <c r="I88" s="413">
        <v>30.3</v>
      </c>
      <c r="J88" s="413">
        <v>50.6</v>
      </c>
      <c r="K88" s="413">
        <v>70.3</v>
      </c>
      <c r="L88" s="413">
        <v>84.3</v>
      </c>
      <c r="M88" s="413">
        <v>93.7</v>
      </c>
      <c r="N88" s="413">
        <v>98.3</v>
      </c>
      <c r="O88" s="414">
        <v>100</v>
      </c>
      <c r="P88" s="414">
        <v>100</v>
      </c>
      <c r="Q88" s="367"/>
      <c r="R88" s="356">
        <v>1.5</v>
      </c>
      <c r="S88" s="356">
        <v>0.31</v>
      </c>
      <c r="T88" s="356"/>
      <c r="U88" s="356"/>
      <c r="V88" s="356"/>
      <c r="W88" s="361">
        <v>4.5999999999999996</v>
      </c>
      <c r="X88" s="1"/>
      <c r="Y88" s="176"/>
    </row>
    <row r="89" spans="1:25" x14ac:dyDescent="0.25">
      <c r="A89" s="518">
        <v>45070</v>
      </c>
      <c r="B89" s="526"/>
      <c r="C89" s="413">
        <v>3.2</v>
      </c>
      <c r="D89" s="413">
        <v>3.4</v>
      </c>
      <c r="E89" s="413">
        <v>4.7</v>
      </c>
      <c r="F89" s="413">
        <v>7.9</v>
      </c>
      <c r="G89" s="413">
        <v>10.5</v>
      </c>
      <c r="H89" s="413">
        <v>14.5</v>
      </c>
      <c r="I89" s="413">
        <v>20.5</v>
      </c>
      <c r="J89" s="413">
        <v>37.200000000000003</v>
      </c>
      <c r="K89" s="413">
        <v>57.1</v>
      </c>
      <c r="L89" s="413">
        <v>75</v>
      </c>
      <c r="M89" s="413">
        <v>90.1</v>
      </c>
      <c r="N89" s="413">
        <v>100</v>
      </c>
      <c r="O89" s="414">
        <v>100</v>
      </c>
      <c r="P89" s="414">
        <v>100</v>
      </c>
      <c r="Q89" s="367"/>
      <c r="R89" s="356">
        <v>1.52</v>
      </c>
      <c r="S89" s="356">
        <v>0.22</v>
      </c>
      <c r="T89" s="356"/>
      <c r="U89" s="356"/>
      <c r="V89" s="356"/>
      <c r="W89" s="361">
        <v>4.4000000000000004</v>
      </c>
      <c r="X89" s="1"/>
      <c r="Y89" s="176"/>
    </row>
    <row r="90" spans="1:25" x14ac:dyDescent="0.25">
      <c r="A90" s="518">
        <v>45072</v>
      </c>
      <c r="B90" s="526"/>
      <c r="C90" s="413">
        <v>3.7</v>
      </c>
      <c r="D90" s="413">
        <v>4</v>
      </c>
      <c r="E90" s="413">
        <v>5.7</v>
      </c>
      <c r="F90" s="413">
        <v>10.6</v>
      </c>
      <c r="G90" s="413">
        <v>14.5</v>
      </c>
      <c r="H90" s="413">
        <v>20.399999999999999</v>
      </c>
      <c r="I90" s="413">
        <v>29.1</v>
      </c>
      <c r="J90" s="413">
        <v>45.9</v>
      </c>
      <c r="K90" s="413">
        <v>67</v>
      </c>
      <c r="L90" s="413">
        <v>74.099999999999994</v>
      </c>
      <c r="M90" s="413">
        <v>88.4</v>
      </c>
      <c r="N90" s="413">
        <v>97.5</v>
      </c>
      <c r="O90" s="414">
        <v>100</v>
      </c>
      <c r="P90" s="414">
        <v>100</v>
      </c>
      <c r="Q90" s="367"/>
      <c r="R90" s="356">
        <v>1.25</v>
      </c>
      <c r="S90" s="356">
        <v>0.26</v>
      </c>
      <c r="T90" s="356"/>
      <c r="U90" s="356"/>
      <c r="V90" s="356"/>
      <c r="W90" s="361">
        <v>4.5</v>
      </c>
      <c r="X90" s="1"/>
      <c r="Y90" s="176"/>
    </row>
    <row r="91" spans="1:25" x14ac:dyDescent="0.25">
      <c r="A91" s="518">
        <v>45073</v>
      </c>
      <c r="B91" s="526"/>
      <c r="C91" s="413">
        <v>2.5</v>
      </c>
      <c r="D91" s="413">
        <v>2.7</v>
      </c>
      <c r="E91" s="413">
        <v>3.9</v>
      </c>
      <c r="F91" s="413">
        <v>6.9</v>
      </c>
      <c r="G91" s="413">
        <v>8.9</v>
      </c>
      <c r="H91" s="413">
        <v>12.2</v>
      </c>
      <c r="I91" s="413">
        <v>17.8</v>
      </c>
      <c r="J91" s="413">
        <v>32.700000000000003</v>
      </c>
      <c r="K91" s="413">
        <v>60.9</v>
      </c>
      <c r="L91" s="413">
        <v>72.5</v>
      </c>
      <c r="M91" s="413">
        <v>86.7</v>
      </c>
      <c r="N91" s="413">
        <v>96.9</v>
      </c>
      <c r="O91" s="414">
        <v>100</v>
      </c>
      <c r="P91" s="414">
        <v>100</v>
      </c>
      <c r="Q91" s="367"/>
      <c r="R91" s="356">
        <v>1.4</v>
      </c>
      <c r="S91" s="356">
        <v>0.17</v>
      </c>
      <c r="T91" s="356"/>
      <c r="U91" s="356"/>
      <c r="V91" s="356"/>
      <c r="W91" s="361">
        <v>3.7</v>
      </c>
      <c r="X91" s="1"/>
      <c r="Y91" s="176"/>
    </row>
    <row r="92" spans="1:25" x14ac:dyDescent="0.25">
      <c r="A92" s="518">
        <v>45074</v>
      </c>
      <c r="B92" s="526"/>
      <c r="C92" s="413">
        <v>3.2</v>
      </c>
      <c r="D92" s="413">
        <v>3.4</v>
      </c>
      <c r="E92" s="413">
        <v>4.9000000000000004</v>
      </c>
      <c r="F92" s="413">
        <v>9</v>
      </c>
      <c r="G92" s="413">
        <v>12.6</v>
      </c>
      <c r="H92" s="413">
        <v>19.2</v>
      </c>
      <c r="I92" s="413">
        <v>29.3</v>
      </c>
      <c r="J92" s="413">
        <v>50.1</v>
      </c>
      <c r="K92" s="413">
        <v>72.5</v>
      </c>
      <c r="L92" s="413">
        <v>80</v>
      </c>
      <c r="M92" s="413">
        <v>90.3</v>
      </c>
      <c r="N92" s="413">
        <v>98.4</v>
      </c>
      <c r="O92" s="414">
        <v>100</v>
      </c>
      <c r="P92" s="414">
        <v>100</v>
      </c>
      <c r="Q92" s="367"/>
      <c r="R92" s="356">
        <v>1.25</v>
      </c>
      <c r="S92" s="356">
        <v>0.24</v>
      </c>
      <c r="T92" s="356"/>
      <c r="U92" s="356"/>
      <c r="V92" s="356"/>
      <c r="W92" s="361">
        <v>3.6</v>
      </c>
      <c r="X92" s="1"/>
      <c r="Y92" s="176"/>
    </row>
    <row r="93" spans="1:25" x14ac:dyDescent="0.25">
      <c r="A93" s="518">
        <v>45082</v>
      </c>
      <c r="B93" s="526"/>
      <c r="C93" s="413">
        <v>2.7</v>
      </c>
      <c r="D93" s="413">
        <v>3</v>
      </c>
      <c r="E93" s="413">
        <v>4.2</v>
      </c>
      <c r="F93" s="413">
        <v>8.1</v>
      </c>
      <c r="G93" s="413">
        <v>11.4</v>
      </c>
      <c r="H93" s="413">
        <v>17.899999999999999</v>
      </c>
      <c r="I93" s="413">
        <v>28</v>
      </c>
      <c r="J93" s="413">
        <v>49.9</v>
      </c>
      <c r="K93" s="413">
        <v>74.900000000000006</v>
      </c>
      <c r="L93" s="413">
        <v>83.1</v>
      </c>
      <c r="M93" s="413">
        <v>91.3</v>
      </c>
      <c r="N93" s="413">
        <v>96.5</v>
      </c>
      <c r="O93" s="414">
        <v>100</v>
      </c>
      <c r="P93" s="414">
        <v>100</v>
      </c>
      <c r="Q93" s="367"/>
      <c r="R93" s="356">
        <v>1</v>
      </c>
      <c r="S93" s="356">
        <v>0.18</v>
      </c>
      <c r="T93" s="356"/>
      <c r="U93" s="356"/>
      <c r="V93" s="356"/>
      <c r="W93" s="361">
        <v>4.4000000000000004</v>
      </c>
      <c r="X93" s="1"/>
      <c r="Y93" s="176"/>
    </row>
    <row r="94" spans="1:25" x14ac:dyDescent="0.25">
      <c r="A94" s="518">
        <v>45082</v>
      </c>
      <c r="B94" s="526"/>
      <c r="C94" s="413">
        <v>2</v>
      </c>
      <c r="D94" s="413">
        <v>2.1</v>
      </c>
      <c r="E94" s="413">
        <v>3.2</v>
      </c>
      <c r="F94" s="413">
        <v>6.4</v>
      </c>
      <c r="G94" s="413">
        <v>9</v>
      </c>
      <c r="H94" s="413">
        <v>13.7</v>
      </c>
      <c r="I94" s="413">
        <v>20.6</v>
      </c>
      <c r="J94" s="413">
        <v>36.700000000000003</v>
      </c>
      <c r="K94" s="413">
        <v>67.2</v>
      </c>
      <c r="L94" s="413">
        <v>77.400000000000006</v>
      </c>
      <c r="M94" s="413">
        <v>89.1</v>
      </c>
      <c r="N94" s="413">
        <v>97</v>
      </c>
      <c r="O94" s="414">
        <v>100</v>
      </c>
      <c r="P94" s="414">
        <v>100</v>
      </c>
      <c r="Q94" s="367"/>
      <c r="R94" s="356">
        <v>1.24</v>
      </c>
      <c r="S94" s="356">
        <v>0.17</v>
      </c>
      <c r="T94" s="356"/>
      <c r="U94" s="356"/>
      <c r="V94" s="356"/>
      <c r="W94" s="361">
        <v>5.4</v>
      </c>
      <c r="X94" s="1"/>
      <c r="Y94" s="176"/>
    </row>
    <row r="95" spans="1:25" x14ac:dyDescent="0.25">
      <c r="A95" s="518">
        <v>45082</v>
      </c>
      <c r="B95" s="526"/>
      <c r="C95" s="413">
        <v>1.5</v>
      </c>
      <c r="D95" s="413">
        <v>1.6</v>
      </c>
      <c r="E95" s="413">
        <v>2.5</v>
      </c>
      <c r="F95" s="413">
        <v>5</v>
      </c>
      <c r="G95" s="413">
        <v>7.1</v>
      </c>
      <c r="H95" s="413">
        <v>10.8</v>
      </c>
      <c r="I95" s="413">
        <v>16.600000000000001</v>
      </c>
      <c r="J95" s="413">
        <v>31.8</v>
      </c>
      <c r="K95" s="413">
        <v>63.7</v>
      </c>
      <c r="L95" s="413">
        <v>77.099999999999994</v>
      </c>
      <c r="M95" s="413">
        <v>90.2</v>
      </c>
      <c r="N95" s="413">
        <v>97.5</v>
      </c>
      <c r="O95" s="414">
        <v>100</v>
      </c>
      <c r="P95" s="414">
        <v>100</v>
      </c>
      <c r="Q95" s="367"/>
      <c r="R95" s="356">
        <v>1</v>
      </c>
      <c r="S95" s="356">
        <v>0.11</v>
      </c>
      <c r="T95" s="356"/>
      <c r="U95" s="356"/>
      <c r="V95" s="356"/>
      <c r="W95" s="361">
        <v>4.3</v>
      </c>
      <c r="X95" s="1"/>
      <c r="Y95" s="176"/>
    </row>
    <row r="96" spans="1:25" x14ac:dyDescent="0.25">
      <c r="A96" s="518"/>
      <c r="B96" s="526"/>
      <c r="C96" s="409"/>
      <c r="D96" s="409"/>
      <c r="E96" s="409"/>
      <c r="F96" s="409"/>
      <c r="G96" s="409"/>
      <c r="H96" s="409"/>
      <c r="I96" s="409"/>
      <c r="J96" s="409"/>
      <c r="K96" s="409"/>
      <c r="L96" s="409"/>
      <c r="M96" s="409"/>
      <c r="N96" s="409"/>
      <c r="O96" s="356"/>
      <c r="P96" s="356"/>
      <c r="Q96" s="356"/>
      <c r="R96" s="356"/>
      <c r="S96" s="356"/>
      <c r="T96" s="356"/>
      <c r="U96" s="356"/>
      <c r="V96" s="356"/>
      <c r="W96" s="361"/>
      <c r="X96" s="1"/>
      <c r="Y96" s="176"/>
    </row>
    <row r="97" spans="1:34" x14ac:dyDescent="0.25">
      <c r="A97" s="518"/>
      <c r="B97" s="526"/>
      <c r="C97" s="409"/>
      <c r="D97" s="409"/>
      <c r="E97" s="409"/>
      <c r="F97" s="409"/>
      <c r="G97" s="409"/>
      <c r="H97" s="409"/>
      <c r="I97" s="409"/>
      <c r="J97" s="409"/>
      <c r="K97" s="409"/>
      <c r="L97" s="409"/>
      <c r="M97" s="409"/>
      <c r="N97" s="409"/>
      <c r="O97" s="356"/>
      <c r="P97" s="356"/>
      <c r="Q97" s="367"/>
      <c r="R97" s="356"/>
      <c r="S97" s="356"/>
      <c r="T97" s="356"/>
      <c r="U97" s="356"/>
      <c r="V97" s="356"/>
      <c r="W97" s="361"/>
      <c r="X97" s="1"/>
      <c r="Y97" s="176"/>
    </row>
    <row r="98" spans="1:34" x14ac:dyDescent="0.25">
      <c r="A98" s="518"/>
      <c r="B98" s="519"/>
      <c r="C98" s="356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61"/>
      <c r="X98" s="1"/>
      <c r="Y98" s="176"/>
    </row>
    <row r="99" spans="1:34" x14ac:dyDescent="0.25">
      <c r="A99" s="518"/>
      <c r="B99" s="519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61"/>
      <c r="X99" s="1"/>
      <c r="Y99" s="176"/>
    </row>
    <row r="100" spans="1:34" x14ac:dyDescent="0.25">
      <c r="A100" s="518"/>
      <c r="B100" s="519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356"/>
      <c r="S100" s="356"/>
      <c r="T100" s="356"/>
      <c r="U100" s="356"/>
      <c r="V100" s="356"/>
      <c r="W100" s="361"/>
      <c r="X100" s="1"/>
      <c r="Y100" s="176"/>
    </row>
    <row r="101" spans="1:34" x14ac:dyDescent="0.25">
      <c r="A101" s="518"/>
      <c r="B101" s="519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6"/>
      <c r="V101" s="356"/>
      <c r="W101" s="361"/>
      <c r="X101" s="1"/>
    </row>
    <row r="102" spans="1:34" x14ac:dyDescent="0.25">
      <c r="A102" s="518"/>
      <c r="B102" s="519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61"/>
      <c r="X102" s="1"/>
    </row>
    <row r="103" spans="1:34" x14ac:dyDescent="0.25">
      <c r="A103" s="533" t="s">
        <v>63</v>
      </c>
      <c r="B103" s="532"/>
      <c r="C103" s="143">
        <f>AVERAGE(C83:C100)</f>
        <v>3.4461538461538463</v>
      </c>
      <c r="D103" s="143">
        <f t="shared" ref="D103:W103" si="7">AVERAGE(D83:D100)</f>
        <v>3.6615384615384619</v>
      </c>
      <c r="E103" s="143">
        <f t="shared" si="7"/>
        <v>5.2153846153846164</v>
      </c>
      <c r="F103" s="143">
        <f t="shared" si="7"/>
        <v>9.7000000000000011</v>
      </c>
      <c r="G103" s="143">
        <f t="shared" si="7"/>
        <v>13.100000000000001</v>
      </c>
      <c r="H103" s="143">
        <f t="shared" si="7"/>
        <v>19.099999999999998</v>
      </c>
      <c r="I103" s="143">
        <f t="shared" si="7"/>
        <v>27.807692307692314</v>
      </c>
      <c r="J103" s="143">
        <f t="shared" si="7"/>
        <v>46.146153846153844</v>
      </c>
      <c r="K103" s="143">
        <f t="shared" si="7"/>
        <v>68.546153846153857</v>
      </c>
      <c r="L103" s="143">
        <f t="shared" si="7"/>
        <v>80.638461538461542</v>
      </c>
      <c r="M103" s="143">
        <f t="shared" si="7"/>
        <v>91.300000000000011</v>
      </c>
      <c r="N103" s="143">
        <f t="shared" si="7"/>
        <v>98.015384615384605</v>
      </c>
      <c r="O103" s="143">
        <f t="shared" si="7"/>
        <v>100</v>
      </c>
      <c r="P103" s="143">
        <f t="shared" si="7"/>
        <v>100</v>
      </c>
      <c r="Q103" s="143" t="e">
        <f t="shared" si="7"/>
        <v>#DIV/0!</v>
      </c>
      <c r="R103" s="185">
        <f t="shared" si="7"/>
        <v>1.3169230769230766</v>
      </c>
      <c r="S103" s="185">
        <f>AVERAGE(S83:S100)</f>
        <v>0.25384615384615389</v>
      </c>
      <c r="T103" s="345">
        <f>AVERAGE(T83:T102)</f>
        <v>8.7999999999999995E-2</v>
      </c>
      <c r="U103" s="197">
        <f t="shared" si="7"/>
        <v>20</v>
      </c>
      <c r="V103" s="197">
        <f t="shared" si="7"/>
        <v>19</v>
      </c>
      <c r="W103" s="143">
        <f t="shared" si="7"/>
        <v>4.2769230769230768</v>
      </c>
    </row>
    <row r="104" spans="1:34" x14ac:dyDescent="0.25">
      <c r="A104" s="533" t="s">
        <v>53</v>
      </c>
      <c r="B104" s="532"/>
      <c r="C104" s="143">
        <f>STDEV(C83:C100)</f>
        <v>1.0821393815149871</v>
      </c>
      <c r="D104" s="143">
        <f t="shared" ref="D104:W104" si="8">STDEV(D83:D100)</f>
        <v>1.1206682987831116</v>
      </c>
      <c r="E104" s="143">
        <f t="shared" si="8"/>
        <v>1.5142908977725862</v>
      </c>
      <c r="F104" s="143">
        <f t="shared" si="8"/>
        <v>2.8002976032319533</v>
      </c>
      <c r="G104" s="143">
        <f t="shared" si="8"/>
        <v>3.9123735336323162</v>
      </c>
      <c r="H104" s="143">
        <f t="shared" si="8"/>
        <v>5.2193550048513382</v>
      </c>
      <c r="I104" s="143">
        <f t="shared" si="8"/>
        <v>7.1718734812299205</v>
      </c>
      <c r="J104" s="143">
        <f t="shared" si="8"/>
        <v>9.0131029973603578</v>
      </c>
      <c r="K104" s="143">
        <f>STDEV(K83:K100)</f>
        <v>5.8198819267254587</v>
      </c>
      <c r="L104" s="143">
        <f>STDEV(L83:L100)</f>
        <v>5.2495298934822836</v>
      </c>
      <c r="M104" s="143">
        <f t="shared" si="8"/>
        <v>2.4443813123160636</v>
      </c>
      <c r="N104" s="143">
        <f t="shared" si="8"/>
        <v>0.92542436558059904</v>
      </c>
      <c r="O104" s="143">
        <f t="shared" si="8"/>
        <v>0</v>
      </c>
      <c r="P104" s="143">
        <f t="shared" si="8"/>
        <v>0</v>
      </c>
      <c r="Q104" s="143" t="e">
        <f t="shared" si="8"/>
        <v>#DIV/0!</v>
      </c>
      <c r="R104" s="185">
        <f t="shared" si="8"/>
        <v>0.17936855054071663</v>
      </c>
      <c r="S104" s="185">
        <f t="shared" si="8"/>
        <v>7.8691217377212269E-2</v>
      </c>
      <c r="T104" s="345"/>
      <c r="U104" s="143"/>
      <c r="V104" s="143"/>
      <c r="W104" s="143">
        <f t="shared" si="8"/>
        <v>0.49523369256989852</v>
      </c>
    </row>
    <row r="105" spans="1:34" x14ac:dyDescent="0.25">
      <c r="A105" s="533" t="s">
        <v>64</v>
      </c>
      <c r="B105" s="532"/>
      <c r="C105" s="141">
        <f>MAX(C83:C100)</f>
        <v>5.0999999999999996</v>
      </c>
      <c r="D105" s="141">
        <f t="shared" ref="D105:W105" si="9">MAX(D83:D100)</f>
        <v>5.3</v>
      </c>
      <c r="E105" s="141">
        <f t="shared" si="9"/>
        <v>7.3</v>
      </c>
      <c r="F105" s="141">
        <f t="shared" si="9"/>
        <v>13.9</v>
      </c>
      <c r="G105" s="141">
        <f t="shared" si="9"/>
        <v>19.2</v>
      </c>
      <c r="H105" s="141">
        <f t="shared" si="9"/>
        <v>27.3</v>
      </c>
      <c r="I105" s="141">
        <f t="shared" si="9"/>
        <v>38.9</v>
      </c>
      <c r="J105" s="141">
        <f t="shared" si="9"/>
        <v>58.8</v>
      </c>
      <c r="K105" s="141">
        <f t="shared" si="9"/>
        <v>75.8</v>
      </c>
      <c r="L105" s="141">
        <f t="shared" si="9"/>
        <v>88.2</v>
      </c>
      <c r="M105" s="141">
        <f t="shared" si="9"/>
        <v>94.8</v>
      </c>
      <c r="N105" s="141">
        <f t="shared" si="9"/>
        <v>100</v>
      </c>
      <c r="O105" s="141">
        <f t="shared" si="9"/>
        <v>100</v>
      </c>
      <c r="P105" s="141">
        <f t="shared" si="9"/>
        <v>100</v>
      </c>
      <c r="Q105" s="141">
        <f t="shared" si="9"/>
        <v>0</v>
      </c>
      <c r="R105" s="185">
        <f t="shared" si="9"/>
        <v>1.52</v>
      </c>
      <c r="S105" s="185">
        <f t="shared" si="9"/>
        <v>0.35</v>
      </c>
      <c r="T105" s="345">
        <f t="shared" si="9"/>
        <v>8.7999999999999995E-2</v>
      </c>
      <c r="U105" s="141">
        <f t="shared" si="9"/>
        <v>20</v>
      </c>
      <c r="V105" s="141">
        <f t="shared" si="9"/>
        <v>19</v>
      </c>
      <c r="W105" s="143">
        <f t="shared" si="9"/>
        <v>5.4</v>
      </c>
    </row>
    <row r="106" spans="1:34" s="2" customFormat="1" x14ac:dyDescent="0.25">
      <c r="A106" s="533" t="s">
        <v>52</v>
      </c>
      <c r="B106" s="532"/>
      <c r="C106" s="141">
        <f>MIN(C83:C100)</f>
        <v>1.5</v>
      </c>
      <c r="D106" s="141">
        <f t="shared" ref="D106:W106" si="10">MIN(D83:D100)</f>
        <v>1.6</v>
      </c>
      <c r="E106" s="141">
        <f t="shared" si="10"/>
        <v>2.5</v>
      </c>
      <c r="F106" s="141">
        <f t="shared" si="10"/>
        <v>5</v>
      </c>
      <c r="G106" s="141">
        <f t="shared" si="10"/>
        <v>7.1</v>
      </c>
      <c r="H106" s="141">
        <f t="shared" si="10"/>
        <v>10.8</v>
      </c>
      <c r="I106" s="141">
        <f t="shared" si="10"/>
        <v>16.600000000000001</v>
      </c>
      <c r="J106" s="141">
        <f t="shared" si="10"/>
        <v>31.8</v>
      </c>
      <c r="K106" s="141">
        <f t="shared" si="10"/>
        <v>57.1</v>
      </c>
      <c r="L106" s="141">
        <f t="shared" si="10"/>
        <v>72.5</v>
      </c>
      <c r="M106" s="141">
        <f t="shared" si="10"/>
        <v>86.7</v>
      </c>
      <c r="N106" s="141">
        <f t="shared" si="10"/>
        <v>96.5</v>
      </c>
      <c r="O106" s="141">
        <f t="shared" si="10"/>
        <v>100</v>
      </c>
      <c r="P106" s="141">
        <f t="shared" si="10"/>
        <v>100</v>
      </c>
      <c r="Q106" s="141">
        <f t="shared" si="10"/>
        <v>0</v>
      </c>
      <c r="R106" s="185">
        <f t="shared" si="10"/>
        <v>1</v>
      </c>
      <c r="S106" s="185">
        <f t="shared" si="10"/>
        <v>0.11</v>
      </c>
      <c r="T106" s="345">
        <f t="shared" si="10"/>
        <v>8.7999999999999995E-2</v>
      </c>
      <c r="U106" s="141">
        <f t="shared" si="10"/>
        <v>20</v>
      </c>
      <c r="V106" s="141">
        <f t="shared" si="10"/>
        <v>19</v>
      </c>
      <c r="W106" s="143">
        <f t="shared" si="10"/>
        <v>3.6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3" t="s">
        <v>54</v>
      </c>
      <c r="B107" s="532"/>
      <c r="C107" s="141">
        <f>COUNT(C83:C100)</f>
        <v>13</v>
      </c>
      <c r="D107" s="141">
        <f t="shared" ref="D107:W107" si="11">COUNT(D83:D100)</f>
        <v>13</v>
      </c>
      <c r="E107" s="141">
        <f t="shared" si="11"/>
        <v>13</v>
      </c>
      <c r="F107" s="141">
        <f t="shared" si="11"/>
        <v>13</v>
      </c>
      <c r="G107" s="141">
        <f t="shared" si="11"/>
        <v>13</v>
      </c>
      <c r="H107" s="141">
        <f t="shared" si="11"/>
        <v>13</v>
      </c>
      <c r="I107" s="141">
        <f t="shared" si="11"/>
        <v>13</v>
      </c>
      <c r="J107" s="141">
        <f t="shared" si="11"/>
        <v>13</v>
      </c>
      <c r="K107" s="141">
        <f t="shared" si="11"/>
        <v>13</v>
      </c>
      <c r="L107" s="141">
        <f t="shared" si="11"/>
        <v>13</v>
      </c>
      <c r="M107" s="141">
        <f t="shared" si="11"/>
        <v>13</v>
      </c>
      <c r="N107" s="141">
        <f t="shared" si="11"/>
        <v>13</v>
      </c>
      <c r="O107" s="141">
        <f t="shared" si="11"/>
        <v>13</v>
      </c>
      <c r="P107" s="141">
        <f t="shared" si="11"/>
        <v>13</v>
      </c>
      <c r="Q107" s="141">
        <f t="shared" si="11"/>
        <v>0</v>
      </c>
      <c r="R107" s="141">
        <f t="shared" si="11"/>
        <v>13</v>
      </c>
      <c r="S107" s="141">
        <f t="shared" si="11"/>
        <v>13</v>
      </c>
      <c r="T107" s="141">
        <f t="shared" si="11"/>
        <v>1</v>
      </c>
      <c r="U107" s="141">
        <f t="shared" si="11"/>
        <v>1</v>
      </c>
      <c r="V107" s="141">
        <f t="shared" si="11"/>
        <v>1</v>
      </c>
      <c r="W107" s="141">
        <f t="shared" si="11"/>
        <v>13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8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M13:Q13"/>
    <mergeCell ref="R13:S13"/>
    <mergeCell ref="U13:V13"/>
    <mergeCell ref="A18:W18"/>
    <mergeCell ref="A19:D19"/>
    <mergeCell ref="F19:Q19"/>
    <mergeCell ref="A28:B28"/>
    <mergeCell ref="F20:Q20"/>
    <mergeCell ref="R23:R24"/>
    <mergeCell ref="S23:S24"/>
    <mergeCell ref="T23:T24"/>
    <mergeCell ref="W23:W24"/>
    <mergeCell ref="A24:B24"/>
    <mergeCell ref="A25:B25"/>
    <mergeCell ref="A26:B26"/>
    <mergeCell ref="A27:B27"/>
    <mergeCell ref="U23:U24"/>
    <mergeCell ref="V23:V24"/>
    <mergeCell ref="A31:W31"/>
    <mergeCell ref="J32:K32"/>
    <mergeCell ref="M32:N32"/>
    <mergeCell ref="A33:B33"/>
    <mergeCell ref="R33:R34"/>
    <mergeCell ref="S33:S34"/>
    <mergeCell ref="T33:T34"/>
    <mergeCell ref="U33:U34"/>
    <mergeCell ref="V33:V34"/>
    <mergeCell ref="W33:W34"/>
    <mergeCell ref="A34:B34"/>
    <mergeCell ref="A35:B35"/>
    <mergeCell ref="A36:B36"/>
    <mergeCell ref="A37:B37"/>
    <mergeCell ref="A38:B38"/>
    <mergeCell ref="H66:O69"/>
    <mergeCell ref="A39:B39"/>
    <mergeCell ref="A40:B40"/>
    <mergeCell ref="A41:B41"/>
    <mergeCell ref="A42:B42"/>
    <mergeCell ref="A65:G65"/>
    <mergeCell ref="P66:W69"/>
    <mergeCell ref="A71:W74"/>
    <mergeCell ref="A76:W78"/>
    <mergeCell ref="P65:W65"/>
    <mergeCell ref="H65:O65"/>
    <mergeCell ref="A85:B85"/>
    <mergeCell ref="A86:B86"/>
    <mergeCell ref="A87:B87"/>
    <mergeCell ref="A88:B88"/>
    <mergeCell ref="A66:G69"/>
    <mergeCell ref="A84:B84"/>
    <mergeCell ref="A80:B80"/>
    <mergeCell ref="A81:B81"/>
    <mergeCell ref="A82:B82"/>
    <mergeCell ref="A83:B83"/>
    <mergeCell ref="R80:R81"/>
    <mergeCell ref="S80:S81"/>
    <mergeCell ref="T80:T81"/>
    <mergeCell ref="V80:V81"/>
    <mergeCell ref="W80:W81"/>
    <mergeCell ref="U80:U81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103:B103"/>
    <mergeCell ref="A104:B104"/>
    <mergeCell ref="A105:B105"/>
    <mergeCell ref="A106:B106"/>
    <mergeCell ref="A107:B10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116C-9DD7-41B1-84BC-106E50E80679}">
  <sheetPr>
    <pageSetUpPr fitToPage="1"/>
  </sheetPr>
  <dimension ref="A1:AG1689"/>
  <sheetViews>
    <sheetView topLeftCell="A57" zoomScaleNormal="100" workbookViewId="0">
      <selection activeCell="X60" sqref="X60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59</v>
      </c>
      <c r="H5" s="447"/>
      <c r="I5" s="448" t="s">
        <v>99</v>
      </c>
      <c r="J5" s="446"/>
      <c r="K5" s="446"/>
      <c r="L5" s="446"/>
      <c r="M5" s="447"/>
      <c r="N5" s="449">
        <v>45097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230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95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44819</v>
      </c>
      <c r="S13" s="457"/>
      <c r="T13" s="362" t="s">
        <v>234</v>
      </c>
      <c r="U13" s="458">
        <v>44848</v>
      </c>
      <c r="V13" s="459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44819</v>
      </c>
      <c r="K34" s="482"/>
      <c r="L34" s="365" t="s">
        <v>234</v>
      </c>
      <c r="M34" s="481">
        <f>U13</f>
        <v>44848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6.1</v>
      </c>
      <c r="D37" s="123">
        <f t="shared" ref="D37:V37" si="0">D112</f>
        <v>7.9</v>
      </c>
      <c r="E37" s="123">
        <f t="shared" si="0"/>
        <v>13.3</v>
      </c>
      <c r="F37" s="123">
        <f t="shared" si="0"/>
        <v>18</v>
      </c>
      <c r="G37" s="123">
        <f t="shared" si="0"/>
        <v>26</v>
      </c>
      <c r="H37" s="123">
        <f t="shared" si="0"/>
        <v>38.6</v>
      </c>
      <c r="I37" s="123">
        <f t="shared" si="0"/>
        <v>54.9</v>
      </c>
      <c r="J37" s="123">
        <f t="shared" si="0"/>
        <v>72.2</v>
      </c>
      <c r="K37" s="123">
        <f t="shared" si="0"/>
        <v>80.8</v>
      </c>
      <c r="L37" s="123">
        <f t="shared" si="0"/>
        <v>85.7</v>
      </c>
      <c r="M37" s="123">
        <f t="shared" si="0"/>
        <v>89.1</v>
      </c>
      <c r="N37" s="123">
        <f t="shared" si="0"/>
        <v>94.2</v>
      </c>
      <c r="O37" s="123">
        <f t="shared" si="0"/>
        <v>97.6</v>
      </c>
      <c r="P37" s="123">
        <f t="shared" si="0"/>
        <v>100</v>
      </c>
      <c r="Q37" s="123">
        <f t="shared" si="0"/>
        <v>100</v>
      </c>
      <c r="R37" s="160">
        <f t="shared" si="0"/>
        <v>0.09</v>
      </c>
      <c r="S37" s="123">
        <f t="shared" si="0"/>
        <v>0.11600000000000001</v>
      </c>
      <c r="T37" s="123">
        <f t="shared" si="0"/>
        <v>22</v>
      </c>
      <c r="U37" s="123">
        <f t="shared" si="0"/>
        <v>15</v>
      </c>
      <c r="V37" s="124">
        <f t="shared" si="0"/>
        <v>7.6</v>
      </c>
    </row>
    <row r="38" spans="1:24" ht="12.75" customHeight="1" x14ac:dyDescent="0.25">
      <c r="A38" s="495" t="s">
        <v>49</v>
      </c>
      <c r="B38" s="496"/>
      <c r="C38" s="120">
        <f>C39+1.25*C42</f>
        <v>4.7608413077872411</v>
      </c>
      <c r="D38" s="108">
        <f t="shared" ref="D38:V38" si="1">D39+1.25*D42</f>
        <v>6.6300768225637743</v>
      </c>
      <c r="E38" s="108">
        <f t="shared" si="1"/>
        <v>11.921653136170367</v>
      </c>
      <c r="F38" s="108">
        <f t="shared" si="1"/>
        <v>16.091923472520378</v>
      </c>
      <c r="G38" s="108">
        <f t="shared" si="1"/>
        <v>23.053412309886184</v>
      </c>
      <c r="H38" s="108">
        <f t="shared" si="1"/>
        <v>36.395571551755253</v>
      </c>
      <c r="I38" s="108">
        <f t="shared" si="1"/>
        <v>52.687584695021954</v>
      </c>
      <c r="J38" s="108">
        <f t="shared" si="1"/>
        <v>69.725150723703365</v>
      </c>
      <c r="K38" s="108">
        <f t="shared" si="1"/>
        <v>80.074104281424241</v>
      </c>
      <c r="L38" s="108">
        <f t="shared" si="1"/>
        <v>84.230927476721178</v>
      </c>
      <c r="M38" s="108">
        <f t="shared" si="1"/>
        <v>88.737368380093045</v>
      </c>
      <c r="N38" s="108">
        <f t="shared" si="1"/>
        <v>92.724968800790947</v>
      </c>
      <c r="O38" s="108">
        <f t="shared" si="1"/>
        <v>98.537374629128351</v>
      </c>
      <c r="P38" s="108">
        <f t="shared" si="1"/>
        <v>102.09382022795958</v>
      </c>
      <c r="Q38" s="108">
        <f t="shared" si="1"/>
        <v>100</v>
      </c>
      <c r="R38" s="159">
        <f t="shared" si="1"/>
        <v>8.3196595425823527E-2</v>
      </c>
      <c r="S38" s="159">
        <f>S39+1.25*S42</f>
        <v>0.13749747468305837</v>
      </c>
      <c r="T38" s="108">
        <f t="shared" si="1"/>
        <v>22.767766952966369</v>
      </c>
      <c r="U38" s="108">
        <f t="shared" si="1"/>
        <v>15.383883476483184</v>
      </c>
      <c r="V38" s="125">
        <f t="shared" si="1"/>
        <v>6.1552504933370704</v>
      </c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3.6149999999999998</v>
      </c>
      <c r="D39" s="121">
        <f>D110</f>
        <v>5.0649999999999995</v>
      </c>
      <c r="E39" s="121">
        <f>E110</f>
        <v>9.1649999999999991</v>
      </c>
      <c r="F39" s="121">
        <f>F110</f>
        <v>12.354999999999997</v>
      </c>
      <c r="G39" s="121">
        <f>G110</f>
        <v>17.774999999999999</v>
      </c>
      <c r="H39" s="121">
        <f t="shared" ref="H39:U39" si="2">H110</f>
        <v>28.984999999999996</v>
      </c>
      <c r="I39" s="121">
        <f t="shared" si="2"/>
        <v>45.144999999999996</v>
      </c>
      <c r="J39" s="121">
        <f t="shared" si="2"/>
        <v>61.65</v>
      </c>
      <c r="K39" s="121">
        <f t="shared" si="2"/>
        <v>70.385000000000019</v>
      </c>
      <c r="L39" s="121">
        <f t="shared" si="2"/>
        <v>75.08</v>
      </c>
      <c r="M39" s="121">
        <f t="shared" si="2"/>
        <v>80.49499999999999</v>
      </c>
      <c r="N39" s="121">
        <f t="shared" si="2"/>
        <v>86.419999999999987</v>
      </c>
      <c r="O39" s="121">
        <f>O110</f>
        <v>93.504999999999995</v>
      </c>
      <c r="P39" s="121">
        <f t="shared" si="2"/>
        <v>98.434999999999988</v>
      </c>
      <c r="Q39" s="121">
        <f t="shared" si="2"/>
        <v>100</v>
      </c>
      <c r="R39" s="159">
        <f t="shared" si="2"/>
        <v>5.800000000000001E-2</v>
      </c>
      <c r="S39" s="34">
        <f t="shared" si="2"/>
        <v>8.7999999999999995E-2</v>
      </c>
      <c r="T39" s="34">
        <f t="shared" si="2"/>
        <v>21</v>
      </c>
      <c r="U39" s="34">
        <f t="shared" si="2"/>
        <v>14.5</v>
      </c>
      <c r="V39" s="44">
        <f>V110</f>
        <v>4.6849999999999996</v>
      </c>
    </row>
    <row r="40" spans="1:24" ht="12.75" customHeight="1" x14ac:dyDescent="0.25">
      <c r="A40" s="495" t="s">
        <v>51</v>
      </c>
      <c r="B40" s="496"/>
      <c r="C40" s="120">
        <f>C39-1.25*C42</f>
        <v>2.4691586922127584</v>
      </c>
      <c r="D40" s="121">
        <f t="shared" ref="D40:V40" si="3">D39-1.25*D42</f>
        <v>3.4999231774362247</v>
      </c>
      <c r="E40" s="121">
        <f t="shared" si="3"/>
        <v>6.4083468638296317</v>
      </c>
      <c r="F40" s="121">
        <f t="shared" si="3"/>
        <v>8.6180765274796158</v>
      </c>
      <c r="G40" s="121">
        <f t="shared" si="3"/>
        <v>12.496587690113813</v>
      </c>
      <c r="H40" s="121">
        <f t="shared" si="3"/>
        <v>21.574428448244738</v>
      </c>
      <c r="I40" s="121">
        <f t="shared" si="3"/>
        <v>37.602415304978038</v>
      </c>
      <c r="J40" s="121">
        <f t="shared" si="3"/>
        <v>53.574849276296632</v>
      </c>
      <c r="K40" s="121">
        <f t="shared" si="3"/>
        <v>60.695895718575798</v>
      </c>
      <c r="L40" s="121">
        <f t="shared" si="3"/>
        <v>65.929072523278819</v>
      </c>
      <c r="M40" s="121">
        <f t="shared" si="3"/>
        <v>72.252631619906936</v>
      </c>
      <c r="N40" s="121">
        <f t="shared" si="3"/>
        <v>80.115031199209028</v>
      </c>
      <c r="O40" s="121">
        <f t="shared" si="3"/>
        <v>88.47262537087164</v>
      </c>
      <c r="P40" s="121">
        <f t="shared" si="3"/>
        <v>94.776179772040393</v>
      </c>
      <c r="Q40" s="121">
        <f t="shared" si="3"/>
        <v>100</v>
      </c>
      <c r="R40" s="159">
        <f t="shared" si="3"/>
        <v>3.2803404574176485E-2</v>
      </c>
      <c r="S40" s="159">
        <f>S39-1.25*S42</f>
        <v>3.8502525316941622E-2</v>
      </c>
      <c r="T40" s="108">
        <f t="shared" si="3"/>
        <v>19.232233047033631</v>
      </c>
      <c r="U40" s="108">
        <f t="shared" si="3"/>
        <v>13.616116523516816</v>
      </c>
      <c r="V40" s="125">
        <f t="shared" si="3"/>
        <v>3.2147495066629288</v>
      </c>
    </row>
    <row r="41" spans="1:24" ht="12.75" customHeight="1" x14ac:dyDescent="0.25">
      <c r="A41" s="493" t="s">
        <v>52</v>
      </c>
      <c r="B41" s="494"/>
      <c r="C41" s="33">
        <f>C113</f>
        <v>2.4</v>
      </c>
      <c r="D41" s="34">
        <f>D113</f>
        <v>3.3</v>
      </c>
      <c r="E41" s="34">
        <f t="shared" ref="E41:V41" si="4">E113</f>
        <v>5.9</v>
      </c>
      <c r="F41" s="34">
        <f t="shared" si="4"/>
        <v>8.1</v>
      </c>
      <c r="G41" s="34">
        <f t="shared" si="4"/>
        <v>11.6</v>
      </c>
      <c r="H41" s="34">
        <f t="shared" si="4"/>
        <v>19.899999999999999</v>
      </c>
      <c r="I41" s="34">
        <f t="shared" si="4"/>
        <v>34.4</v>
      </c>
      <c r="J41" s="34">
        <f t="shared" si="4"/>
        <v>48.9</v>
      </c>
      <c r="K41" s="34">
        <f t="shared" si="4"/>
        <v>53.3</v>
      </c>
      <c r="L41" s="34">
        <f t="shared" si="4"/>
        <v>58.6</v>
      </c>
      <c r="M41" s="34">
        <f t="shared" si="4"/>
        <v>65.7</v>
      </c>
      <c r="N41" s="34">
        <f t="shared" si="4"/>
        <v>76.099999999999994</v>
      </c>
      <c r="O41" s="34">
        <f t="shared" si="4"/>
        <v>81.2</v>
      </c>
      <c r="P41" s="34">
        <f t="shared" si="4"/>
        <v>91</v>
      </c>
      <c r="Q41" s="34">
        <f t="shared" si="4"/>
        <v>100</v>
      </c>
      <c r="R41" s="34">
        <f t="shared" si="4"/>
        <v>0.03</v>
      </c>
      <c r="S41" s="34">
        <f t="shared" si="4"/>
        <v>0.06</v>
      </c>
      <c r="T41" s="34">
        <f t="shared" si="4"/>
        <v>20</v>
      </c>
      <c r="U41" s="34">
        <f t="shared" si="4"/>
        <v>14</v>
      </c>
      <c r="V41" s="44">
        <f t="shared" si="4"/>
        <v>3.3</v>
      </c>
    </row>
    <row r="42" spans="1:24" ht="12.75" customHeight="1" x14ac:dyDescent="0.25">
      <c r="A42" s="493" t="s">
        <v>53</v>
      </c>
      <c r="B42" s="494"/>
      <c r="C42" s="120">
        <f>C111</f>
        <v>0.91667304622979318</v>
      </c>
      <c r="D42" s="121">
        <f t="shared" ref="D42:V42" si="5">D111</f>
        <v>1.2520614580510199</v>
      </c>
      <c r="E42" s="121">
        <f t="shared" si="5"/>
        <v>2.2053225089362938</v>
      </c>
      <c r="F42" s="121">
        <f t="shared" si="5"/>
        <v>2.9895387780163047</v>
      </c>
      <c r="G42" s="121">
        <f t="shared" si="5"/>
        <v>4.2227298479089486</v>
      </c>
      <c r="H42" s="121">
        <f t="shared" si="5"/>
        <v>5.9284572414042076</v>
      </c>
      <c r="I42" s="121">
        <f t="shared" si="5"/>
        <v>6.0340677560175653</v>
      </c>
      <c r="J42" s="121">
        <f t="shared" si="5"/>
        <v>6.4601205789626901</v>
      </c>
      <c r="K42" s="121">
        <f t="shared" si="5"/>
        <v>7.7512834251393761</v>
      </c>
      <c r="L42" s="121">
        <f t="shared" si="5"/>
        <v>7.3207419813769379</v>
      </c>
      <c r="M42" s="121">
        <f t="shared" si="5"/>
        <v>6.5938947040744473</v>
      </c>
      <c r="N42" s="121">
        <f t="shared" si="5"/>
        <v>5.043975040632767</v>
      </c>
      <c r="O42" s="121">
        <f t="shared" si="5"/>
        <v>4.0258997033026827</v>
      </c>
      <c r="P42" s="121">
        <f t="shared" si="5"/>
        <v>2.9270561823676777</v>
      </c>
      <c r="Q42" s="121">
        <f t="shared" si="5"/>
        <v>0</v>
      </c>
      <c r="R42" s="121">
        <f t="shared" si="5"/>
        <v>2.0157276340658819E-2</v>
      </c>
      <c r="S42" s="121">
        <f t="shared" si="5"/>
        <v>3.9597979746446701E-2</v>
      </c>
      <c r="T42" s="121">
        <f t="shared" si="5"/>
        <v>1.4142135623730951</v>
      </c>
      <c r="U42" s="121">
        <f t="shared" si="5"/>
        <v>0.70710678118654757</v>
      </c>
      <c r="V42" s="126">
        <f t="shared" si="5"/>
        <v>1.1762003946696569</v>
      </c>
    </row>
    <row r="43" spans="1:24" ht="12.75" customHeight="1" x14ac:dyDescent="0.25">
      <c r="A43" s="495" t="s">
        <v>54</v>
      </c>
      <c r="B43" s="496"/>
      <c r="C43" s="33">
        <f>C114</f>
        <v>20</v>
      </c>
      <c r="D43" s="34">
        <f>D114</f>
        <v>20</v>
      </c>
      <c r="E43" s="34">
        <f t="shared" ref="E43:V43" si="6">E114</f>
        <v>20</v>
      </c>
      <c r="F43" s="34">
        <f t="shared" si="6"/>
        <v>20</v>
      </c>
      <c r="G43" s="34">
        <f t="shared" si="6"/>
        <v>20</v>
      </c>
      <c r="H43" s="34">
        <f t="shared" si="6"/>
        <v>20</v>
      </c>
      <c r="I43" s="34">
        <f t="shared" si="6"/>
        <v>20</v>
      </c>
      <c r="J43" s="34">
        <f t="shared" si="6"/>
        <v>20</v>
      </c>
      <c r="K43" s="34">
        <f t="shared" si="6"/>
        <v>20</v>
      </c>
      <c r="L43" s="34">
        <f t="shared" si="6"/>
        <v>20</v>
      </c>
      <c r="M43" s="34">
        <f t="shared" si="6"/>
        <v>20</v>
      </c>
      <c r="N43" s="34">
        <f t="shared" si="6"/>
        <v>20</v>
      </c>
      <c r="O43" s="34">
        <f t="shared" si="6"/>
        <v>20</v>
      </c>
      <c r="P43" s="34">
        <f t="shared" si="6"/>
        <v>20</v>
      </c>
      <c r="Q43" s="34">
        <f t="shared" si="6"/>
        <v>20</v>
      </c>
      <c r="R43" s="34">
        <f t="shared" si="6"/>
        <v>20</v>
      </c>
      <c r="S43" s="34">
        <f t="shared" si="6"/>
        <v>2</v>
      </c>
      <c r="T43" s="34">
        <f t="shared" si="6"/>
        <v>2</v>
      </c>
      <c r="U43" s="34">
        <f t="shared" si="6"/>
        <v>2</v>
      </c>
      <c r="V43" s="44">
        <f t="shared" si="6"/>
        <v>20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f>N5</f>
        <v>45097</v>
      </c>
      <c r="B68" s="502"/>
      <c r="C68" s="502"/>
      <c r="D68" s="502"/>
      <c r="E68" s="502"/>
      <c r="F68" s="502"/>
      <c r="G68" s="502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EDATE(MAX(A85:B109),6)</f>
        <v>45250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70"/>
      <c r="I69" s="570"/>
      <c r="J69" s="570"/>
      <c r="K69" s="570"/>
      <c r="L69" s="570"/>
      <c r="M69" s="570"/>
      <c r="N69" s="570"/>
      <c r="O69" s="570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70"/>
      <c r="I70" s="570"/>
      <c r="J70" s="570"/>
      <c r="K70" s="570"/>
      <c r="L70" s="570"/>
      <c r="M70" s="570"/>
      <c r="N70" s="570"/>
      <c r="O70" s="570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70"/>
      <c r="I71" s="570"/>
      <c r="J71" s="570"/>
      <c r="K71" s="570"/>
      <c r="L71" s="570"/>
      <c r="M71" s="570"/>
      <c r="N71" s="570"/>
      <c r="O71" s="570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44819</v>
      </c>
      <c r="B85" s="519"/>
      <c r="C85" s="350">
        <v>3.6</v>
      </c>
      <c r="D85" s="350">
        <v>5.3</v>
      </c>
      <c r="E85" s="350">
        <v>9.6999999999999993</v>
      </c>
      <c r="F85" s="350">
        <v>13.1</v>
      </c>
      <c r="G85" s="350">
        <v>18</v>
      </c>
      <c r="H85" s="350">
        <v>28.8</v>
      </c>
      <c r="I85" s="350">
        <v>43.5</v>
      </c>
      <c r="J85" s="350">
        <v>60.1</v>
      </c>
      <c r="K85" s="350">
        <v>72</v>
      </c>
      <c r="L85" s="350">
        <v>78.5</v>
      </c>
      <c r="M85" s="350">
        <v>84.4</v>
      </c>
      <c r="N85" s="350">
        <v>90.3</v>
      </c>
      <c r="O85" s="350">
        <v>94.6</v>
      </c>
      <c r="P85" s="350">
        <v>100</v>
      </c>
      <c r="Q85" s="350">
        <v>100</v>
      </c>
      <c r="R85" s="141">
        <v>0.06</v>
      </c>
      <c r="S85" s="141">
        <v>0.06</v>
      </c>
      <c r="T85" s="141">
        <v>22</v>
      </c>
      <c r="U85" s="141">
        <v>15</v>
      </c>
      <c r="V85" s="142">
        <v>3.5</v>
      </c>
    </row>
    <row r="86" spans="1:22" x14ac:dyDescent="0.25">
      <c r="A86" s="518">
        <v>44819</v>
      </c>
      <c r="B86" s="519"/>
      <c r="C86" s="350">
        <v>3.4</v>
      </c>
      <c r="D86" s="350">
        <v>5</v>
      </c>
      <c r="E86" s="350">
        <v>9.4</v>
      </c>
      <c r="F86" s="350">
        <v>12.6</v>
      </c>
      <c r="G86" s="350">
        <v>17.600000000000001</v>
      </c>
      <c r="H86" s="350">
        <v>28.3</v>
      </c>
      <c r="I86" s="350">
        <v>46.4</v>
      </c>
      <c r="J86" s="350">
        <v>64.7</v>
      </c>
      <c r="K86" s="350">
        <v>72.900000000000006</v>
      </c>
      <c r="L86" s="350">
        <v>76.400000000000006</v>
      </c>
      <c r="M86" s="350">
        <v>81.900000000000006</v>
      </c>
      <c r="N86" s="350">
        <v>86.2</v>
      </c>
      <c r="O86" s="350">
        <v>95.2</v>
      </c>
      <c r="P86" s="350">
        <v>100</v>
      </c>
      <c r="Q86" s="350">
        <v>100</v>
      </c>
      <c r="R86" s="141">
        <v>0.08</v>
      </c>
      <c r="S86" s="141"/>
      <c r="T86" s="141"/>
      <c r="U86" s="141"/>
      <c r="V86" s="142">
        <v>4.4000000000000004</v>
      </c>
    </row>
    <row r="87" spans="1:22" x14ac:dyDescent="0.25">
      <c r="A87" s="518">
        <v>44819</v>
      </c>
      <c r="B87" s="519"/>
      <c r="C87" s="350">
        <v>3.6</v>
      </c>
      <c r="D87" s="350">
        <v>5.4</v>
      </c>
      <c r="E87" s="350">
        <v>10.199999999999999</v>
      </c>
      <c r="F87" s="350">
        <v>13.9</v>
      </c>
      <c r="G87" s="350">
        <v>19.8</v>
      </c>
      <c r="H87" s="350">
        <v>31.9</v>
      </c>
      <c r="I87" s="350">
        <v>47.1</v>
      </c>
      <c r="J87" s="350">
        <v>60.9</v>
      </c>
      <c r="K87" s="350">
        <v>70.099999999999994</v>
      </c>
      <c r="L87" s="350">
        <v>76.900000000000006</v>
      </c>
      <c r="M87" s="350">
        <v>81.900000000000006</v>
      </c>
      <c r="N87" s="350">
        <v>89.3</v>
      </c>
      <c r="O87" s="350">
        <v>96.2</v>
      </c>
      <c r="P87" s="350">
        <v>100</v>
      </c>
      <c r="Q87" s="350">
        <v>100</v>
      </c>
      <c r="R87" s="141">
        <v>0.08</v>
      </c>
      <c r="S87" s="141"/>
      <c r="T87" s="141"/>
      <c r="U87" s="141"/>
      <c r="V87" s="142">
        <v>4</v>
      </c>
    </row>
    <row r="88" spans="1:22" x14ac:dyDescent="0.25">
      <c r="A88" s="518">
        <v>44819</v>
      </c>
      <c r="B88" s="519"/>
      <c r="C88" s="350">
        <v>4.7</v>
      </c>
      <c r="D88" s="350">
        <v>7</v>
      </c>
      <c r="E88" s="350">
        <v>13.3</v>
      </c>
      <c r="F88" s="350">
        <v>18</v>
      </c>
      <c r="G88" s="350">
        <v>25.1</v>
      </c>
      <c r="H88" s="350">
        <v>38.6</v>
      </c>
      <c r="I88" s="350">
        <v>54.9</v>
      </c>
      <c r="J88" s="350">
        <v>71.2</v>
      </c>
      <c r="K88" s="350">
        <v>80.8</v>
      </c>
      <c r="L88" s="350">
        <v>85.7</v>
      </c>
      <c r="M88" s="350">
        <v>89.1</v>
      </c>
      <c r="N88" s="350">
        <v>94.2</v>
      </c>
      <c r="O88" s="350">
        <v>97</v>
      </c>
      <c r="P88" s="350">
        <v>100</v>
      </c>
      <c r="Q88" s="350">
        <v>100</v>
      </c>
      <c r="R88" s="141">
        <v>0.09</v>
      </c>
      <c r="S88" s="141"/>
      <c r="T88" s="141"/>
      <c r="U88" s="141"/>
      <c r="V88" s="142">
        <v>3.7</v>
      </c>
    </row>
    <row r="89" spans="1:22" x14ac:dyDescent="0.25">
      <c r="A89" s="518">
        <v>44834</v>
      </c>
      <c r="B89" s="519"/>
      <c r="C89" s="407">
        <v>3</v>
      </c>
      <c r="D89" s="407">
        <v>4.2</v>
      </c>
      <c r="E89" s="407">
        <v>7.8</v>
      </c>
      <c r="F89" s="407">
        <v>9.6999999999999993</v>
      </c>
      <c r="G89" s="407">
        <v>13.4</v>
      </c>
      <c r="H89" s="407">
        <v>20.9</v>
      </c>
      <c r="I89" s="407">
        <v>39.9</v>
      </c>
      <c r="J89" s="407">
        <v>58.9</v>
      </c>
      <c r="K89" s="407">
        <v>71</v>
      </c>
      <c r="L89" s="407">
        <v>74.8</v>
      </c>
      <c r="M89" s="407">
        <v>82.9</v>
      </c>
      <c r="N89" s="407">
        <v>87.6</v>
      </c>
      <c r="O89" s="407">
        <v>92.5</v>
      </c>
      <c r="P89" s="407">
        <v>100</v>
      </c>
      <c r="Q89" s="407">
        <v>100</v>
      </c>
      <c r="R89" s="141">
        <v>0.04</v>
      </c>
      <c r="S89" s="141"/>
      <c r="T89" s="141"/>
      <c r="U89" s="141"/>
      <c r="V89" s="142">
        <v>4.8</v>
      </c>
    </row>
    <row r="90" spans="1:22" x14ac:dyDescent="0.25">
      <c r="A90" s="518">
        <v>44834</v>
      </c>
      <c r="B90" s="519"/>
      <c r="C90" s="407">
        <v>3.5</v>
      </c>
      <c r="D90" s="407">
        <v>4.7</v>
      </c>
      <c r="E90" s="407">
        <v>8.4</v>
      </c>
      <c r="F90" s="407">
        <v>10.6</v>
      </c>
      <c r="G90" s="407">
        <v>15</v>
      </c>
      <c r="H90" s="407">
        <v>25.2</v>
      </c>
      <c r="I90" s="407">
        <v>41.7</v>
      </c>
      <c r="J90" s="407">
        <v>60.4</v>
      </c>
      <c r="K90" s="407">
        <v>72</v>
      </c>
      <c r="L90" s="407">
        <v>76.7</v>
      </c>
      <c r="M90" s="407">
        <v>83.3</v>
      </c>
      <c r="N90" s="407">
        <v>88.7</v>
      </c>
      <c r="O90" s="407">
        <v>94</v>
      </c>
      <c r="P90" s="407">
        <v>100</v>
      </c>
      <c r="Q90" s="407">
        <v>100</v>
      </c>
      <c r="R90" s="141">
        <v>0.05</v>
      </c>
      <c r="S90" s="141"/>
      <c r="T90" s="141"/>
      <c r="U90" s="141"/>
      <c r="V90" s="142">
        <v>6.4</v>
      </c>
    </row>
    <row r="91" spans="1:22" x14ac:dyDescent="0.25">
      <c r="A91" s="518">
        <v>44834</v>
      </c>
      <c r="B91" s="519"/>
      <c r="C91" s="407">
        <v>3.4</v>
      </c>
      <c r="D91" s="407">
        <v>4.5999999999999996</v>
      </c>
      <c r="E91" s="407">
        <v>8.3000000000000007</v>
      </c>
      <c r="F91" s="407">
        <v>11.3</v>
      </c>
      <c r="G91" s="407">
        <v>16.600000000000001</v>
      </c>
      <c r="H91" s="407">
        <v>30</v>
      </c>
      <c r="I91" s="407">
        <v>47.2</v>
      </c>
      <c r="J91" s="407">
        <v>65.7</v>
      </c>
      <c r="K91" s="407">
        <v>74.400000000000006</v>
      </c>
      <c r="L91" s="407">
        <v>77.3</v>
      </c>
      <c r="M91" s="407">
        <v>81.900000000000006</v>
      </c>
      <c r="N91" s="407">
        <v>88.1</v>
      </c>
      <c r="O91" s="407">
        <v>97.4</v>
      </c>
      <c r="P91" s="407">
        <v>100</v>
      </c>
      <c r="Q91" s="407">
        <v>100</v>
      </c>
      <c r="R91" s="141">
        <v>7.0000000000000007E-2</v>
      </c>
      <c r="S91" s="141"/>
      <c r="T91" s="141"/>
      <c r="U91" s="141"/>
      <c r="V91" s="142">
        <v>6.4</v>
      </c>
    </row>
    <row r="92" spans="1:22" x14ac:dyDescent="0.25">
      <c r="A92" s="518">
        <v>44838</v>
      </c>
      <c r="B92" s="519"/>
      <c r="C92" s="407">
        <v>3.2</v>
      </c>
      <c r="D92" s="407">
        <v>4.3</v>
      </c>
      <c r="E92" s="407">
        <v>8.3000000000000007</v>
      </c>
      <c r="F92" s="407">
        <v>11.6</v>
      </c>
      <c r="G92" s="407">
        <v>16.899999999999999</v>
      </c>
      <c r="H92" s="407">
        <v>27.4</v>
      </c>
      <c r="I92" s="407">
        <v>44.5</v>
      </c>
      <c r="J92" s="407">
        <v>60.2</v>
      </c>
      <c r="K92" s="407">
        <v>70.8</v>
      </c>
      <c r="L92" s="407">
        <v>75</v>
      </c>
      <c r="M92" s="407">
        <v>81.900000000000006</v>
      </c>
      <c r="N92" s="407">
        <v>85.4</v>
      </c>
      <c r="O92" s="407">
        <v>96.5</v>
      </c>
      <c r="P92" s="407">
        <v>100</v>
      </c>
      <c r="Q92" s="407">
        <v>100</v>
      </c>
      <c r="R92" s="141">
        <v>0.04</v>
      </c>
      <c r="S92" s="141"/>
      <c r="T92" s="141"/>
      <c r="U92" s="141"/>
      <c r="V92" s="142">
        <v>5</v>
      </c>
    </row>
    <row r="93" spans="1:22" x14ac:dyDescent="0.25">
      <c r="A93" s="518">
        <v>44838</v>
      </c>
      <c r="B93" s="519"/>
      <c r="C93" s="407">
        <v>4.3</v>
      </c>
      <c r="D93" s="407">
        <v>6.1</v>
      </c>
      <c r="E93" s="407">
        <v>10.8</v>
      </c>
      <c r="F93" s="407">
        <v>14.6</v>
      </c>
      <c r="G93" s="407">
        <v>20.9</v>
      </c>
      <c r="H93" s="407">
        <v>32.9</v>
      </c>
      <c r="I93" s="407">
        <v>48.2</v>
      </c>
      <c r="J93" s="407">
        <v>64</v>
      </c>
      <c r="K93" s="407">
        <v>77.2</v>
      </c>
      <c r="L93" s="407">
        <v>83.3</v>
      </c>
      <c r="M93" s="407">
        <v>88.2</v>
      </c>
      <c r="N93" s="407">
        <v>91.7</v>
      </c>
      <c r="O93" s="407">
        <v>96.5</v>
      </c>
      <c r="P93" s="407">
        <v>100</v>
      </c>
      <c r="Q93" s="407">
        <v>100</v>
      </c>
      <c r="R93" s="141">
        <v>0.05</v>
      </c>
      <c r="S93" s="141"/>
      <c r="T93" s="141"/>
      <c r="U93" s="141"/>
      <c r="V93" s="142">
        <v>4.5</v>
      </c>
    </row>
    <row r="94" spans="1:22" x14ac:dyDescent="0.25">
      <c r="A94" s="531">
        <v>44840</v>
      </c>
      <c r="B94" s="532"/>
      <c r="C94" s="407">
        <v>6.1</v>
      </c>
      <c r="D94" s="407">
        <v>7.9</v>
      </c>
      <c r="E94" s="407">
        <v>13.3</v>
      </c>
      <c r="F94" s="407">
        <v>17.899999999999999</v>
      </c>
      <c r="G94" s="407">
        <v>26</v>
      </c>
      <c r="H94" s="407">
        <v>38.299999999999997</v>
      </c>
      <c r="I94" s="407">
        <v>51.8</v>
      </c>
      <c r="J94" s="407">
        <v>62.6</v>
      </c>
      <c r="K94" s="407">
        <v>73.2</v>
      </c>
      <c r="L94" s="407">
        <v>78.2</v>
      </c>
      <c r="M94" s="407">
        <v>82</v>
      </c>
      <c r="N94" s="407">
        <v>87.5</v>
      </c>
      <c r="O94" s="407">
        <v>95.3</v>
      </c>
      <c r="P94" s="407">
        <v>100</v>
      </c>
      <c r="Q94" s="407">
        <v>100</v>
      </c>
      <c r="R94" s="141">
        <v>0.09</v>
      </c>
      <c r="S94" s="141"/>
      <c r="T94" s="141"/>
      <c r="U94" s="141"/>
      <c r="V94" s="142">
        <v>4.4000000000000004</v>
      </c>
    </row>
    <row r="95" spans="1:22" x14ac:dyDescent="0.25">
      <c r="A95" s="531">
        <v>44840</v>
      </c>
      <c r="B95" s="532"/>
      <c r="C95" s="407">
        <v>3.8</v>
      </c>
      <c r="D95" s="407">
        <v>5.3</v>
      </c>
      <c r="E95" s="407">
        <v>9.3000000000000007</v>
      </c>
      <c r="F95" s="407">
        <v>12.4</v>
      </c>
      <c r="G95" s="407">
        <v>17.600000000000001</v>
      </c>
      <c r="H95" s="407">
        <v>28.7</v>
      </c>
      <c r="I95" s="407">
        <v>43.3</v>
      </c>
      <c r="J95" s="407">
        <v>54</v>
      </c>
      <c r="K95" s="407">
        <v>65.099999999999994</v>
      </c>
      <c r="L95" s="407">
        <v>67.599999999999994</v>
      </c>
      <c r="M95" s="407">
        <v>73</v>
      </c>
      <c r="N95" s="407">
        <v>79.2</v>
      </c>
      <c r="O95" s="407">
        <v>93.3</v>
      </c>
      <c r="P95" s="407">
        <v>100</v>
      </c>
      <c r="Q95" s="407">
        <v>100</v>
      </c>
      <c r="R95" s="141">
        <v>7.0000000000000007E-2</v>
      </c>
      <c r="S95" s="141"/>
      <c r="T95" s="141"/>
      <c r="U95" s="141"/>
      <c r="V95" s="142">
        <v>4.4000000000000004</v>
      </c>
    </row>
    <row r="96" spans="1:22" x14ac:dyDescent="0.25">
      <c r="A96" s="531">
        <v>44845</v>
      </c>
      <c r="B96" s="532"/>
      <c r="C96" s="408">
        <v>4.0999999999999996</v>
      </c>
      <c r="D96" s="408">
        <v>5.8</v>
      </c>
      <c r="E96" s="408">
        <v>10.6</v>
      </c>
      <c r="F96" s="408">
        <v>14.4</v>
      </c>
      <c r="G96" s="408">
        <v>21.3</v>
      </c>
      <c r="H96" s="408">
        <v>35.4</v>
      </c>
      <c r="I96" s="408">
        <v>52.1</v>
      </c>
      <c r="J96" s="408">
        <v>69.5</v>
      </c>
      <c r="K96" s="408">
        <v>75.900000000000006</v>
      </c>
      <c r="L96" s="408">
        <v>79.8</v>
      </c>
      <c r="M96" s="408">
        <v>82.3</v>
      </c>
      <c r="N96" s="408">
        <v>86.9</v>
      </c>
      <c r="O96" s="408">
        <v>95.1</v>
      </c>
      <c r="P96" s="408">
        <v>100</v>
      </c>
      <c r="Q96" s="407">
        <v>100</v>
      </c>
      <c r="R96" s="141">
        <v>0.06</v>
      </c>
      <c r="S96" s="141"/>
      <c r="T96" s="141"/>
      <c r="U96" s="141"/>
      <c r="V96" s="142">
        <v>4.4000000000000004</v>
      </c>
    </row>
    <row r="97" spans="1:23" x14ac:dyDescent="0.25">
      <c r="A97" s="531">
        <v>44845</v>
      </c>
      <c r="B97" s="532"/>
      <c r="C97" s="408">
        <v>4.5</v>
      </c>
      <c r="D97" s="408">
        <v>6.3</v>
      </c>
      <c r="E97" s="408">
        <v>11.2</v>
      </c>
      <c r="F97" s="408">
        <v>15.2</v>
      </c>
      <c r="G97" s="408">
        <v>22.1</v>
      </c>
      <c r="H97" s="408">
        <v>36.1</v>
      </c>
      <c r="I97" s="408">
        <v>53.5</v>
      </c>
      <c r="J97" s="408">
        <v>72.2</v>
      </c>
      <c r="K97" s="408">
        <v>79.599999999999994</v>
      </c>
      <c r="L97" s="408">
        <v>81.400000000000006</v>
      </c>
      <c r="M97" s="408">
        <v>85.3</v>
      </c>
      <c r="N97" s="408">
        <v>88.3</v>
      </c>
      <c r="O97" s="408">
        <v>93.3</v>
      </c>
      <c r="P97" s="408">
        <v>100</v>
      </c>
      <c r="Q97" s="407">
        <v>100</v>
      </c>
      <c r="R97" s="141">
        <v>7.0000000000000007E-2</v>
      </c>
      <c r="S97" s="141"/>
      <c r="T97" s="141"/>
      <c r="U97" s="141"/>
      <c r="V97" s="142">
        <v>4.4000000000000004</v>
      </c>
      <c r="W97" s="1"/>
    </row>
    <row r="98" spans="1:23" x14ac:dyDescent="0.25">
      <c r="A98" s="518">
        <v>44848</v>
      </c>
      <c r="B98" s="526"/>
      <c r="C98" s="408">
        <v>4.4000000000000004</v>
      </c>
      <c r="D98" s="408">
        <v>6</v>
      </c>
      <c r="E98" s="408">
        <v>10.4</v>
      </c>
      <c r="F98" s="408">
        <v>14.2</v>
      </c>
      <c r="G98" s="408">
        <v>20.9</v>
      </c>
      <c r="H98" s="408">
        <v>33.4</v>
      </c>
      <c r="I98" s="408">
        <v>50.9</v>
      </c>
      <c r="J98" s="408">
        <v>67.3</v>
      </c>
      <c r="K98" s="408">
        <v>76.900000000000006</v>
      </c>
      <c r="L98" s="408">
        <v>81.099999999999994</v>
      </c>
      <c r="M98" s="408">
        <v>86.3</v>
      </c>
      <c r="N98" s="408">
        <v>92.5</v>
      </c>
      <c r="O98" s="408">
        <v>96.2</v>
      </c>
      <c r="P98" s="408">
        <v>100</v>
      </c>
      <c r="Q98" s="407">
        <v>100</v>
      </c>
      <c r="R98" s="141">
        <v>0.06</v>
      </c>
      <c r="S98" s="141"/>
      <c r="T98" s="141"/>
      <c r="U98" s="141"/>
      <c r="V98" s="142">
        <v>6.7</v>
      </c>
      <c r="W98" s="1"/>
    </row>
    <row r="99" spans="1:23" x14ac:dyDescent="0.25">
      <c r="A99" s="531">
        <v>44848</v>
      </c>
      <c r="B99" s="532"/>
      <c r="C99" s="408">
        <v>3.9</v>
      </c>
      <c r="D99" s="408">
        <v>5.6</v>
      </c>
      <c r="E99" s="408">
        <v>10.5</v>
      </c>
      <c r="F99" s="408">
        <v>14.1</v>
      </c>
      <c r="G99" s="408">
        <v>20.3</v>
      </c>
      <c r="H99" s="408">
        <v>33.4</v>
      </c>
      <c r="I99" s="408">
        <v>50</v>
      </c>
      <c r="J99" s="408">
        <v>68.599999999999994</v>
      </c>
      <c r="K99" s="408">
        <v>78.2</v>
      </c>
      <c r="L99" s="408">
        <v>82.7</v>
      </c>
      <c r="M99" s="408">
        <v>88.1</v>
      </c>
      <c r="N99" s="408">
        <v>90.5</v>
      </c>
      <c r="O99" s="408">
        <v>97.6</v>
      </c>
      <c r="P99" s="408">
        <v>100</v>
      </c>
      <c r="Q99" s="407">
        <v>100</v>
      </c>
      <c r="R99" s="141">
        <v>0.08</v>
      </c>
      <c r="S99" s="141"/>
      <c r="T99" s="141"/>
      <c r="U99" s="141"/>
      <c r="V99" s="142">
        <v>7.6</v>
      </c>
      <c r="W99" s="1"/>
    </row>
    <row r="100" spans="1:23" x14ac:dyDescent="0.25">
      <c r="A100" s="531">
        <v>44985</v>
      </c>
      <c r="B100" s="532"/>
      <c r="C100" s="413">
        <v>2.4</v>
      </c>
      <c r="D100" s="413">
        <v>3.3</v>
      </c>
      <c r="E100" s="413">
        <v>5.9</v>
      </c>
      <c r="F100" s="413">
        <v>8.1</v>
      </c>
      <c r="G100" s="413">
        <v>12.2</v>
      </c>
      <c r="H100" s="413">
        <v>20.7</v>
      </c>
      <c r="I100" s="413">
        <v>34.4</v>
      </c>
      <c r="J100" s="413">
        <v>48.9</v>
      </c>
      <c r="K100" s="413">
        <v>53.3</v>
      </c>
      <c r="L100" s="413">
        <v>58.6</v>
      </c>
      <c r="M100" s="413">
        <v>65.7</v>
      </c>
      <c r="N100" s="413">
        <v>76.099999999999994</v>
      </c>
      <c r="O100" s="413">
        <v>87.9</v>
      </c>
      <c r="P100" s="413">
        <v>93.6</v>
      </c>
      <c r="Q100" s="413">
        <v>100</v>
      </c>
      <c r="R100" s="141">
        <v>0.04</v>
      </c>
      <c r="S100" s="141">
        <v>0.11600000000000001</v>
      </c>
      <c r="T100" s="141">
        <v>20</v>
      </c>
      <c r="U100" s="141">
        <v>14</v>
      </c>
      <c r="V100" s="142">
        <v>3.6</v>
      </c>
      <c r="W100" s="1"/>
    </row>
    <row r="101" spans="1:23" x14ac:dyDescent="0.25">
      <c r="A101" s="531">
        <v>44985</v>
      </c>
      <c r="B101" s="532"/>
      <c r="C101" s="413">
        <v>2.5</v>
      </c>
      <c r="D101" s="413">
        <v>3.4</v>
      </c>
      <c r="E101" s="413">
        <v>6.1</v>
      </c>
      <c r="F101" s="413">
        <v>8.5</v>
      </c>
      <c r="G101" s="413">
        <v>12.8</v>
      </c>
      <c r="H101" s="413">
        <v>23.6</v>
      </c>
      <c r="I101" s="413">
        <v>40.299999999999997</v>
      </c>
      <c r="J101" s="413">
        <v>55.6</v>
      </c>
      <c r="K101" s="413">
        <v>61</v>
      </c>
      <c r="L101" s="413">
        <v>66.7</v>
      </c>
      <c r="M101" s="413">
        <v>70.900000000000006</v>
      </c>
      <c r="N101" s="413">
        <v>77</v>
      </c>
      <c r="O101" s="413">
        <v>81.2</v>
      </c>
      <c r="P101" s="413">
        <v>91</v>
      </c>
      <c r="Q101" s="413">
        <v>100</v>
      </c>
      <c r="R101" s="141">
        <v>0.03</v>
      </c>
      <c r="S101" s="141"/>
      <c r="T101" s="141"/>
      <c r="U101" s="141"/>
      <c r="V101" s="142">
        <v>3.3</v>
      </c>
      <c r="W101" s="1"/>
    </row>
    <row r="102" spans="1:23" x14ac:dyDescent="0.25">
      <c r="A102" s="531">
        <v>44985</v>
      </c>
      <c r="B102" s="532"/>
      <c r="C102" s="413">
        <v>2.6</v>
      </c>
      <c r="D102" s="413">
        <v>3.7</v>
      </c>
      <c r="E102" s="413">
        <v>6.5</v>
      </c>
      <c r="F102" s="413">
        <v>9.1999999999999993</v>
      </c>
      <c r="G102" s="413">
        <v>13.9</v>
      </c>
      <c r="H102" s="413">
        <v>23.7</v>
      </c>
      <c r="I102" s="413">
        <v>38.9</v>
      </c>
      <c r="J102" s="413">
        <v>55.9</v>
      </c>
      <c r="K102" s="413">
        <v>60.9</v>
      </c>
      <c r="L102" s="413">
        <v>66.900000000000006</v>
      </c>
      <c r="M102" s="413">
        <v>72.599999999999994</v>
      </c>
      <c r="N102" s="413">
        <v>80.599999999999994</v>
      </c>
      <c r="O102" s="413">
        <v>90.7</v>
      </c>
      <c r="P102" s="413">
        <v>96.6</v>
      </c>
      <c r="Q102" s="413">
        <v>100</v>
      </c>
      <c r="R102" s="141">
        <v>0.04</v>
      </c>
      <c r="S102" s="141"/>
      <c r="T102" s="141"/>
      <c r="U102" s="141"/>
      <c r="V102" s="142">
        <v>4.2</v>
      </c>
      <c r="W102" s="1"/>
    </row>
    <row r="103" spans="1:23" x14ac:dyDescent="0.25">
      <c r="A103" s="531">
        <v>44959</v>
      </c>
      <c r="B103" s="532"/>
      <c r="C103" s="413">
        <v>2.4</v>
      </c>
      <c r="D103" s="413">
        <v>3.3</v>
      </c>
      <c r="E103" s="413">
        <v>6</v>
      </c>
      <c r="F103" s="413">
        <v>8.1</v>
      </c>
      <c r="G103" s="413">
        <v>11.6</v>
      </c>
      <c r="H103" s="413">
        <v>19.899999999999999</v>
      </c>
      <c r="I103" s="413">
        <v>35.299999999999997</v>
      </c>
      <c r="J103" s="413">
        <v>51.1</v>
      </c>
      <c r="K103" s="413">
        <v>55.5</v>
      </c>
      <c r="L103" s="413">
        <v>61.9</v>
      </c>
      <c r="M103" s="413">
        <v>70.599999999999994</v>
      </c>
      <c r="N103" s="413">
        <v>81.8</v>
      </c>
      <c r="O103" s="413">
        <v>88.8</v>
      </c>
      <c r="P103" s="413">
        <v>93.5</v>
      </c>
      <c r="Q103" s="413">
        <v>100</v>
      </c>
      <c r="R103" s="141">
        <v>0.03</v>
      </c>
      <c r="S103" s="141"/>
      <c r="T103" s="141"/>
      <c r="U103" s="141"/>
      <c r="V103" s="142">
        <v>4.3</v>
      </c>
      <c r="W103" s="1"/>
    </row>
    <row r="104" spans="1:23" x14ac:dyDescent="0.25">
      <c r="A104" s="531">
        <v>44959</v>
      </c>
      <c r="B104" s="532"/>
      <c r="C104" s="413">
        <v>2.9</v>
      </c>
      <c r="D104" s="413">
        <v>4.0999999999999996</v>
      </c>
      <c r="E104" s="413">
        <v>7.3</v>
      </c>
      <c r="F104" s="413">
        <v>9.6</v>
      </c>
      <c r="G104" s="413">
        <v>13.5</v>
      </c>
      <c r="H104" s="413">
        <v>22.5</v>
      </c>
      <c r="I104" s="413">
        <v>39</v>
      </c>
      <c r="J104" s="413">
        <v>61.2</v>
      </c>
      <c r="K104" s="413">
        <v>66.900000000000006</v>
      </c>
      <c r="L104" s="413">
        <v>72.099999999999994</v>
      </c>
      <c r="M104" s="413">
        <v>77.599999999999994</v>
      </c>
      <c r="N104" s="413">
        <v>86.5</v>
      </c>
      <c r="O104" s="413">
        <v>90.8</v>
      </c>
      <c r="P104" s="413">
        <v>94</v>
      </c>
      <c r="Q104" s="413">
        <v>100</v>
      </c>
      <c r="R104" s="141">
        <v>0.03</v>
      </c>
      <c r="S104" s="141"/>
      <c r="T104" s="141"/>
      <c r="U104" s="141"/>
      <c r="V104" s="142">
        <v>3.7</v>
      </c>
      <c r="W104" s="1"/>
    </row>
    <row r="105" spans="1:23" x14ac:dyDescent="0.25">
      <c r="A105" s="518">
        <v>45066</v>
      </c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3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3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7">AVERAGE(C85:C107)</f>
        <v>3.6149999999999998</v>
      </c>
      <c r="D110" s="141">
        <f t="shared" si="7"/>
        <v>5.0649999999999995</v>
      </c>
      <c r="E110" s="141">
        <f t="shared" si="7"/>
        <v>9.1649999999999991</v>
      </c>
      <c r="F110" s="141">
        <f t="shared" si="7"/>
        <v>12.354999999999997</v>
      </c>
      <c r="G110" s="141">
        <f t="shared" si="7"/>
        <v>17.774999999999999</v>
      </c>
      <c r="H110" s="141">
        <f t="shared" si="7"/>
        <v>28.984999999999996</v>
      </c>
      <c r="I110" s="141">
        <f t="shared" si="7"/>
        <v>45.144999999999996</v>
      </c>
      <c r="J110" s="141">
        <f t="shared" si="7"/>
        <v>61.65</v>
      </c>
      <c r="K110" s="141">
        <f t="shared" si="7"/>
        <v>70.385000000000019</v>
      </c>
      <c r="L110" s="141">
        <f t="shared" si="7"/>
        <v>75.08</v>
      </c>
      <c r="M110" s="141">
        <f t="shared" si="7"/>
        <v>80.49499999999999</v>
      </c>
      <c r="N110" s="141">
        <f t="shared" si="7"/>
        <v>86.419999999999987</v>
      </c>
      <c r="O110" s="141">
        <f t="shared" si="7"/>
        <v>93.504999999999995</v>
      </c>
      <c r="P110" s="141">
        <f t="shared" si="7"/>
        <v>98.434999999999988</v>
      </c>
      <c r="Q110" s="141">
        <f t="shared" si="7"/>
        <v>100</v>
      </c>
      <c r="R110" s="141">
        <f t="shared" si="7"/>
        <v>5.800000000000001E-2</v>
      </c>
      <c r="S110" s="141">
        <f t="shared" si="7"/>
        <v>8.7999999999999995E-2</v>
      </c>
      <c r="T110" s="141">
        <f t="shared" si="7"/>
        <v>21</v>
      </c>
      <c r="U110" s="141">
        <f t="shared" si="7"/>
        <v>14.5</v>
      </c>
      <c r="V110" s="142">
        <f t="shared" si="7"/>
        <v>4.6849999999999996</v>
      </c>
    </row>
    <row r="111" spans="1:23" x14ac:dyDescent="0.25">
      <c r="A111" s="533" t="s">
        <v>53</v>
      </c>
      <c r="B111" s="532"/>
      <c r="C111" s="143">
        <f t="shared" ref="C111:V111" si="8">STDEV(C85:C107)</f>
        <v>0.91667304622979318</v>
      </c>
      <c r="D111" s="143">
        <f t="shared" si="8"/>
        <v>1.2520614580510199</v>
      </c>
      <c r="E111" s="143">
        <f t="shared" si="8"/>
        <v>2.2053225089362938</v>
      </c>
      <c r="F111" s="143">
        <f t="shared" si="8"/>
        <v>2.9895387780163047</v>
      </c>
      <c r="G111" s="143">
        <f t="shared" si="8"/>
        <v>4.2227298479089486</v>
      </c>
      <c r="H111" s="143">
        <f t="shared" si="8"/>
        <v>5.9284572414042076</v>
      </c>
      <c r="I111" s="143">
        <f t="shared" si="8"/>
        <v>6.0340677560175653</v>
      </c>
      <c r="J111" s="143">
        <f t="shared" si="8"/>
        <v>6.4601205789626901</v>
      </c>
      <c r="K111" s="143">
        <f t="shared" si="8"/>
        <v>7.7512834251393761</v>
      </c>
      <c r="L111" s="143">
        <f t="shared" si="8"/>
        <v>7.3207419813769379</v>
      </c>
      <c r="M111" s="143">
        <f t="shared" si="8"/>
        <v>6.5938947040744473</v>
      </c>
      <c r="N111" s="143">
        <f t="shared" si="8"/>
        <v>5.043975040632767</v>
      </c>
      <c r="O111" s="143">
        <f t="shared" si="8"/>
        <v>4.0258997033026827</v>
      </c>
      <c r="P111" s="143">
        <f t="shared" si="8"/>
        <v>2.9270561823676777</v>
      </c>
      <c r="Q111" s="143">
        <f t="shared" si="8"/>
        <v>0</v>
      </c>
      <c r="R111" s="143">
        <f t="shared" si="8"/>
        <v>2.0157276340658819E-2</v>
      </c>
      <c r="S111" s="185">
        <f>STDEV(S85:S104)</f>
        <v>3.9597979746446701E-2</v>
      </c>
      <c r="T111" s="143">
        <f t="shared" si="8"/>
        <v>1.4142135623730951</v>
      </c>
      <c r="U111" s="143">
        <f t="shared" si="8"/>
        <v>0.70710678118654757</v>
      </c>
      <c r="V111" s="144">
        <f t="shared" si="8"/>
        <v>1.1762003946696569</v>
      </c>
    </row>
    <row r="112" spans="1:23" x14ac:dyDescent="0.25">
      <c r="A112" s="533" t="s">
        <v>64</v>
      </c>
      <c r="B112" s="532"/>
      <c r="C112" s="141">
        <f t="shared" ref="C112:V112" si="9">MAX(C85:C107)</f>
        <v>6.1</v>
      </c>
      <c r="D112" s="141">
        <f t="shared" si="9"/>
        <v>7.9</v>
      </c>
      <c r="E112" s="141">
        <f t="shared" si="9"/>
        <v>13.3</v>
      </c>
      <c r="F112" s="141">
        <f t="shared" si="9"/>
        <v>18</v>
      </c>
      <c r="G112" s="141">
        <f t="shared" si="9"/>
        <v>26</v>
      </c>
      <c r="H112" s="141">
        <f t="shared" si="9"/>
        <v>38.6</v>
      </c>
      <c r="I112" s="141">
        <f t="shared" si="9"/>
        <v>54.9</v>
      </c>
      <c r="J112" s="141">
        <f t="shared" si="9"/>
        <v>72.2</v>
      </c>
      <c r="K112" s="141">
        <f t="shared" si="9"/>
        <v>80.8</v>
      </c>
      <c r="L112" s="141">
        <f t="shared" si="9"/>
        <v>85.7</v>
      </c>
      <c r="M112" s="141">
        <f t="shared" si="9"/>
        <v>89.1</v>
      </c>
      <c r="N112" s="141">
        <f t="shared" si="9"/>
        <v>94.2</v>
      </c>
      <c r="O112" s="141">
        <f t="shared" si="9"/>
        <v>97.6</v>
      </c>
      <c r="P112" s="141">
        <f t="shared" si="9"/>
        <v>100</v>
      </c>
      <c r="Q112" s="141">
        <f t="shared" si="9"/>
        <v>100</v>
      </c>
      <c r="R112" s="141">
        <f t="shared" si="9"/>
        <v>0.09</v>
      </c>
      <c r="S112" s="141">
        <f t="shared" si="9"/>
        <v>0.11600000000000001</v>
      </c>
      <c r="T112" s="141">
        <f t="shared" si="9"/>
        <v>22</v>
      </c>
      <c r="U112" s="141">
        <f t="shared" si="9"/>
        <v>15</v>
      </c>
      <c r="V112" s="142">
        <f t="shared" si="9"/>
        <v>7.6</v>
      </c>
    </row>
    <row r="113" spans="1:22" x14ac:dyDescent="0.25">
      <c r="A113" s="533" t="s">
        <v>52</v>
      </c>
      <c r="B113" s="532"/>
      <c r="C113" s="141">
        <f t="shared" ref="C113:V113" si="10">MIN(C85:C107)</f>
        <v>2.4</v>
      </c>
      <c r="D113" s="141">
        <f t="shared" si="10"/>
        <v>3.3</v>
      </c>
      <c r="E113" s="141">
        <f t="shared" si="10"/>
        <v>5.9</v>
      </c>
      <c r="F113" s="141">
        <f t="shared" si="10"/>
        <v>8.1</v>
      </c>
      <c r="G113" s="141">
        <f t="shared" si="10"/>
        <v>11.6</v>
      </c>
      <c r="H113" s="141">
        <f t="shared" si="10"/>
        <v>19.899999999999999</v>
      </c>
      <c r="I113" s="141">
        <f t="shared" si="10"/>
        <v>34.4</v>
      </c>
      <c r="J113" s="141">
        <f t="shared" si="10"/>
        <v>48.9</v>
      </c>
      <c r="K113" s="141">
        <f t="shared" si="10"/>
        <v>53.3</v>
      </c>
      <c r="L113" s="141">
        <f t="shared" si="10"/>
        <v>58.6</v>
      </c>
      <c r="M113" s="141">
        <f t="shared" si="10"/>
        <v>65.7</v>
      </c>
      <c r="N113" s="141">
        <f t="shared" si="10"/>
        <v>76.099999999999994</v>
      </c>
      <c r="O113" s="141">
        <f t="shared" si="10"/>
        <v>81.2</v>
      </c>
      <c r="P113" s="141">
        <f t="shared" si="10"/>
        <v>91</v>
      </c>
      <c r="Q113" s="141">
        <f t="shared" si="10"/>
        <v>100</v>
      </c>
      <c r="R113" s="141">
        <f t="shared" si="10"/>
        <v>0.03</v>
      </c>
      <c r="S113" s="141">
        <f t="shared" si="10"/>
        <v>0.06</v>
      </c>
      <c r="T113" s="141">
        <f t="shared" si="10"/>
        <v>20</v>
      </c>
      <c r="U113" s="141">
        <f t="shared" si="10"/>
        <v>14</v>
      </c>
      <c r="V113" s="142">
        <f t="shared" si="10"/>
        <v>3.3</v>
      </c>
    </row>
    <row r="114" spans="1:22" x14ac:dyDescent="0.25">
      <c r="A114" s="534" t="s">
        <v>54</v>
      </c>
      <c r="B114" s="535"/>
      <c r="C114" s="141">
        <f t="shared" ref="C114:V114" si="11">COUNT(C85:C107)</f>
        <v>20</v>
      </c>
      <c r="D114" s="141">
        <f t="shared" si="11"/>
        <v>20</v>
      </c>
      <c r="E114" s="141">
        <f t="shared" si="11"/>
        <v>20</v>
      </c>
      <c r="F114" s="141">
        <f t="shared" si="11"/>
        <v>20</v>
      </c>
      <c r="G114" s="141">
        <f t="shared" si="11"/>
        <v>20</v>
      </c>
      <c r="H114" s="141">
        <f t="shared" si="11"/>
        <v>20</v>
      </c>
      <c r="I114" s="141">
        <f t="shared" si="11"/>
        <v>20</v>
      </c>
      <c r="J114" s="141">
        <f t="shared" si="11"/>
        <v>20</v>
      </c>
      <c r="K114" s="141">
        <f t="shared" si="11"/>
        <v>20</v>
      </c>
      <c r="L114" s="141">
        <f t="shared" si="11"/>
        <v>20</v>
      </c>
      <c r="M114" s="141">
        <f t="shared" si="11"/>
        <v>20</v>
      </c>
      <c r="N114" s="141">
        <f t="shared" si="11"/>
        <v>20</v>
      </c>
      <c r="O114" s="141">
        <f t="shared" si="11"/>
        <v>20</v>
      </c>
      <c r="P114" s="141">
        <f t="shared" si="11"/>
        <v>20</v>
      </c>
      <c r="Q114" s="141">
        <f t="shared" si="11"/>
        <v>20</v>
      </c>
      <c r="R114" s="141">
        <f t="shared" si="11"/>
        <v>20</v>
      </c>
      <c r="S114" s="141">
        <f t="shared" si="11"/>
        <v>2</v>
      </c>
      <c r="T114" s="141">
        <f t="shared" si="11"/>
        <v>2</v>
      </c>
      <c r="U114" s="141">
        <f t="shared" si="11"/>
        <v>2</v>
      </c>
      <c r="V114" s="142">
        <f t="shared" si="11"/>
        <v>20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U23:U24"/>
    <mergeCell ref="V23:V24"/>
    <mergeCell ref="M13:Q13"/>
    <mergeCell ref="R13:S13"/>
    <mergeCell ref="U13:V13"/>
    <mergeCell ref="A18:V18"/>
    <mergeCell ref="A19:D19"/>
    <mergeCell ref="F19:Q19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P68:V71"/>
    <mergeCell ref="A73:V76"/>
    <mergeCell ref="A78:V80"/>
    <mergeCell ref="P67:V67"/>
    <mergeCell ref="H67:O67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R82:R83"/>
    <mergeCell ref="S82:S83"/>
    <mergeCell ref="T82:T83"/>
    <mergeCell ref="V82:V83"/>
    <mergeCell ref="A83:B83"/>
    <mergeCell ref="U82:U83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CF8E-B8D8-43F3-BB5E-637A2D192D26}">
  <sheetPr>
    <pageSetUpPr fitToPage="1"/>
  </sheetPr>
  <dimension ref="A1:AG1689"/>
  <sheetViews>
    <sheetView zoomScaleNormal="100" workbookViewId="0">
      <selection activeCell="Z19" sqref="Z19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58</v>
      </c>
      <c r="H5" s="447"/>
      <c r="I5" s="448" t="s">
        <v>99</v>
      </c>
      <c r="J5" s="446"/>
      <c r="K5" s="446"/>
      <c r="L5" s="446"/>
      <c r="M5" s="447"/>
      <c r="N5" s="449">
        <f>MAX(A85:B109)</f>
        <v>44985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230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95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44819</v>
      </c>
      <c r="S13" s="457"/>
      <c r="T13" s="362" t="s">
        <v>234</v>
      </c>
      <c r="U13" s="458">
        <v>44848</v>
      </c>
      <c r="V13" s="459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44819</v>
      </c>
      <c r="K34" s="482"/>
      <c r="L34" s="365" t="s">
        <v>234</v>
      </c>
      <c r="M34" s="481">
        <f>U13</f>
        <v>44848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6.1</v>
      </c>
      <c r="D37" s="123">
        <f t="shared" ref="D37:V37" si="0">D112</f>
        <v>7.9</v>
      </c>
      <c r="E37" s="123">
        <f t="shared" si="0"/>
        <v>13.3</v>
      </c>
      <c r="F37" s="123">
        <f t="shared" si="0"/>
        <v>18</v>
      </c>
      <c r="G37" s="123">
        <f t="shared" si="0"/>
        <v>26</v>
      </c>
      <c r="H37" s="123">
        <f t="shared" si="0"/>
        <v>38.6</v>
      </c>
      <c r="I37" s="123">
        <f t="shared" si="0"/>
        <v>54.9</v>
      </c>
      <c r="J37" s="123">
        <f t="shared" si="0"/>
        <v>72.2</v>
      </c>
      <c r="K37" s="123">
        <f t="shared" si="0"/>
        <v>80.8</v>
      </c>
      <c r="L37" s="123">
        <f t="shared" si="0"/>
        <v>85.7</v>
      </c>
      <c r="M37" s="123">
        <f t="shared" si="0"/>
        <v>89.1</v>
      </c>
      <c r="N37" s="123">
        <f t="shared" si="0"/>
        <v>94.2</v>
      </c>
      <c r="O37" s="123">
        <f t="shared" si="0"/>
        <v>97.6</v>
      </c>
      <c r="P37" s="123">
        <f t="shared" si="0"/>
        <v>100</v>
      </c>
      <c r="Q37" s="123">
        <f t="shared" si="0"/>
        <v>100</v>
      </c>
      <c r="R37" s="160">
        <f t="shared" si="0"/>
        <v>0.09</v>
      </c>
      <c r="S37" s="123">
        <f t="shared" si="0"/>
        <v>0.11600000000000001</v>
      </c>
      <c r="T37" s="123">
        <f t="shared" si="0"/>
        <v>22</v>
      </c>
      <c r="U37" s="123">
        <f t="shared" si="0"/>
        <v>15</v>
      </c>
      <c r="V37" s="124">
        <f t="shared" si="0"/>
        <v>7.6</v>
      </c>
    </row>
    <row r="38" spans="1:24" ht="12.75" customHeight="1" x14ac:dyDescent="0.25">
      <c r="A38" s="495" t="s">
        <v>49</v>
      </c>
      <c r="B38" s="496"/>
      <c r="C38" s="120">
        <f>C39+1.25*C42</f>
        <v>4.7608413077872411</v>
      </c>
      <c r="D38" s="108">
        <f t="shared" ref="D38:V38" si="1">D39+1.25*D42</f>
        <v>6.6300768225637743</v>
      </c>
      <c r="E38" s="108">
        <f t="shared" si="1"/>
        <v>11.921653136170367</v>
      </c>
      <c r="F38" s="108">
        <f t="shared" si="1"/>
        <v>16.091923472520378</v>
      </c>
      <c r="G38" s="108">
        <f t="shared" si="1"/>
        <v>23.053412309886184</v>
      </c>
      <c r="H38" s="108">
        <f t="shared" si="1"/>
        <v>36.395571551755253</v>
      </c>
      <c r="I38" s="108">
        <f t="shared" si="1"/>
        <v>52.687584695021954</v>
      </c>
      <c r="J38" s="108">
        <f t="shared" si="1"/>
        <v>69.725150723703365</v>
      </c>
      <c r="K38" s="108">
        <f t="shared" si="1"/>
        <v>80.074104281424241</v>
      </c>
      <c r="L38" s="108">
        <f t="shared" si="1"/>
        <v>84.230927476721178</v>
      </c>
      <c r="M38" s="108">
        <f t="shared" si="1"/>
        <v>88.737368380093045</v>
      </c>
      <c r="N38" s="108">
        <f t="shared" si="1"/>
        <v>92.724968800790947</v>
      </c>
      <c r="O38" s="108">
        <f t="shared" si="1"/>
        <v>98.537374629128351</v>
      </c>
      <c r="P38" s="108">
        <f t="shared" si="1"/>
        <v>102.09382022795958</v>
      </c>
      <c r="Q38" s="108">
        <f t="shared" si="1"/>
        <v>100</v>
      </c>
      <c r="R38" s="159">
        <f t="shared" si="1"/>
        <v>8.3196595425823527E-2</v>
      </c>
      <c r="S38" s="159">
        <f>S39+1.25*S42</f>
        <v>0.13749747468305837</v>
      </c>
      <c r="T38" s="108">
        <f t="shared" si="1"/>
        <v>22.767766952966369</v>
      </c>
      <c r="U38" s="108">
        <f t="shared" si="1"/>
        <v>15.383883476483184</v>
      </c>
      <c r="V38" s="125">
        <f t="shared" si="1"/>
        <v>6.1552504933370704</v>
      </c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3.6149999999999998</v>
      </c>
      <c r="D39" s="121">
        <f>D110</f>
        <v>5.0649999999999995</v>
      </c>
      <c r="E39" s="121">
        <f>E110</f>
        <v>9.1649999999999991</v>
      </c>
      <c r="F39" s="121">
        <f>F110</f>
        <v>12.354999999999997</v>
      </c>
      <c r="G39" s="121">
        <f>G110</f>
        <v>17.774999999999999</v>
      </c>
      <c r="H39" s="121">
        <f t="shared" ref="H39:U39" si="2">H110</f>
        <v>28.984999999999996</v>
      </c>
      <c r="I39" s="121">
        <f t="shared" si="2"/>
        <v>45.144999999999996</v>
      </c>
      <c r="J39" s="121">
        <f t="shared" si="2"/>
        <v>61.65</v>
      </c>
      <c r="K39" s="121">
        <f t="shared" si="2"/>
        <v>70.385000000000019</v>
      </c>
      <c r="L39" s="121">
        <f t="shared" si="2"/>
        <v>75.08</v>
      </c>
      <c r="M39" s="121">
        <f t="shared" si="2"/>
        <v>80.49499999999999</v>
      </c>
      <c r="N39" s="121">
        <f t="shared" si="2"/>
        <v>86.419999999999987</v>
      </c>
      <c r="O39" s="121">
        <f>O110</f>
        <v>93.504999999999995</v>
      </c>
      <c r="P39" s="121">
        <f t="shared" si="2"/>
        <v>98.434999999999988</v>
      </c>
      <c r="Q39" s="121">
        <f t="shared" si="2"/>
        <v>100</v>
      </c>
      <c r="R39" s="159">
        <f t="shared" si="2"/>
        <v>5.800000000000001E-2</v>
      </c>
      <c r="S39" s="34">
        <f t="shared" si="2"/>
        <v>8.7999999999999995E-2</v>
      </c>
      <c r="T39" s="34">
        <f t="shared" si="2"/>
        <v>21</v>
      </c>
      <c r="U39" s="34">
        <f t="shared" si="2"/>
        <v>14.5</v>
      </c>
      <c r="V39" s="44">
        <f>V110</f>
        <v>4.6849999999999996</v>
      </c>
    </row>
    <row r="40" spans="1:24" ht="12.75" customHeight="1" x14ac:dyDescent="0.25">
      <c r="A40" s="495" t="s">
        <v>51</v>
      </c>
      <c r="B40" s="496"/>
      <c r="C40" s="120">
        <f>C39-1.25*C42</f>
        <v>2.4691586922127584</v>
      </c>
      <c r="D40" s="121">
        <f t="shared" ref="D40:V40" si="3">D39-1.25*D42</f>
        <v>3.4999231774362247</v>
      </c>
      <c r="E40" s="121">
        <f t="shared" si="3"/>
        <v>6.4083468638296317</v>
      </c>
      <c r="F40" s="121">
        <f t="shared" si="3"/>
        <v>8.6180765274796158</v>
      </c>
      <c r="G40" s="121">
        <f t="shared" si="3"/>
        <v>12.496587690113813</v>
      </c>
      <c r="H40" s="121">
        <f t="shared" si="3"/>
        <v>21.574428448244738</v>
      </c>
      <c r="I40" s="121">
        <f t="shared" si="3"/>
        <v>37.602415304978038</v>
      </c>
      <c r="J40" s="121">
        <f t="shared" si="3"/>
        <v>53.574849276296632</v>
      </c>
      <c r="K40" s="121">
        <f t="shared" si="3"/>
        <v>60.695895718575798</v>
      </c>
      <c r="L40" s="121">
        <f t="shared" si="3"/>
        <v>65.929072523278819</v>
      </c>
      <c r="M40" s="121">
        <f t="shared" si="3"/>
        <v>72.252631619906936</v>
      </c>
      <c r="N40" s="121">
        <f t="shared" si="3"/>
        <v>80.115031199209028</v>
      </c>
      <c r="O40" s="121">
        <f t="shared" si="3"/>
        <v>88.47262537087164</v>
      </c>
      <c r="P40" s="121">
        <f t="shared" si="3"/>
        <v>94.776179772040393</v>
      </c>
      <c r="Q40" s="121">
        <f t="shared" si="3"/>
        <v>100</v>
      </c>
      <c r="R40" s="159">
        <f t="shared" si="3"/>
        <v>3.2803404574176485E-2</v>
      </c>
      <c r="S40" s="159">
        <f>S39-1.25*S42</f>
        <v>3.8502525316941622E-2</v>
      </c>
      <c r="T40" s="108">
        <f t="shared" si="3"/>
        <v>19.232233047033631</v>
      </c>
      <c r="U40" s="108">
        <f t="shared" si="3"/>
        <v>13.616116523516816</v>
      </c>
      <c r="V40" s="125">
        <f t="shared" si="3"/>
        <v>3.2147495066629288</v>
      </c>
    </row>
    <row r="41" spans="1:24" ht="12.75" customHeight="1" x14ac:dyDescent="0.25">
      <c r="A41" s="493" t="s">
        <v>52</v>
      </c>
      <c r="B41" s="494"/>
      <c r="C41" s="33">
        <f>C113</f>
        <v>2.4</v>
      </c>
      <c r="D41" s="34">
        <f>D113</f>
        <v>3.3</v>
      </c>
      <c r="E41" s="34">
        <f t="shared" ref="E41:V41" si="4">E113</f>
        <v>5.9</v>
      </c>
      <c r="F41" s="34">
        <f t="shared" si="4"/>
        <v>8.1</v>
      </c>
      <c r="G41" s="34">
        <f t="shared" si="4"/>
        <v>11.6</v>
      </c>
      <c r="H41" s="34">
        <f t="shared" si="4"/>
        <v>19.899999999999999</v>
      </c>
      <c r="I41" s="34">
        <f t="shared" si="4"/>
        <v>34.4</v>
      </c>
      <c r="J41" s="34">
        <f t="shared" si="4"/>
        <v>48.9</v>
      </c>
      <c r="K41" s="34">
        <f t="shared" si="4"/>
        <v>53.3</v>
      </c>
      <c r="L41" s="34">
        <f t="shared" si="4"/>
        <v>58.6</v>
      </c>
      <c r="M41" s="34">
        <f t="shared" si="4"/>
        <v>65.7</v>
      </c>
      <c r="N41" s="34">
        <f t="shared" si="4"/>
        <v>76.099999999999994</v>
      </c>
      <c r="O41" s="34">
        <f t="shared" si="4"/>
        <v>81.2</v>
      </c>
      <c r="P41" s="34">
        <f t="shared" si="4"/>
        <v>91</v>
      </c>
      <c r="Q41" s="34">
        <f t="shared" si="4"/>
        <v>100</v>
      </c>
      <c r="R41" s="34">
        <f t="shared" si="4"/>
        <v>0.03</v>
      </c>
      <c r="S41" s="34">
        <f t="shared" si="4"/>
        <v>0.06</v>
      </c>
      <c r="T41" s="34">
        <f t="shared" si="4"/>
        <v>20</v>
      </c>
      <c r="U41" s="34">
        <f t="shared" si="4"/>
        <v>14</v>
      </c>
      <c r="V41" s="44">
        <f t="shared" si="4"/>
        <v>3.3</v>
      </c>
    </row>
    <row r="42" spans="1:24" ht="12.75" customHeight="1" x14ac:dyDescent="0.25">
      <c r="A42" s="493" t="s">
        <v>53</v>
      </c>
      <c r="B42" s="494"/>
      <c r="C42" s="120">
        <f>C111</f>
        <v>0.91667304622979318</v>
      </c>
      <c r="D42" s="121">
        <f t="shared" ref="D42:V42" si="5">D111</f>
        <v>1.2520614580510199</v>
      </c>
      <c r="E42" s="121">
        <f t="shared" si="5"/>
        <v>2.2053225089362938</v>
      </c>
      <c r="F42" s="121">
        <f t="shared" si="5"/>
        <v>2.9895387780163047</v>
      </c>
      <c r="G42" s="121">
        <f t="shared" si="5"/>
        <v>4.2227298479089486</v>
      </c>
      <c r="H42" s="121">
        <f t="shared" si="5"/>
        <v>5.9284572414042076</v>
      </c>
      <c r="I42" s="121">
        <f t="shared" si="5"/>
        <v>6.0340677560175653</v>
      </c>
      <c r="J42" s="121">
        <f t="shared" si="5"/>
        <v>6.4601205789626901</v>
      </c>
      <c r="K42" s="121">
        <f t="shared" si="5"/>
        <v>7.7512834251393761</v>
      </c>
      <c r="L42" s="121">
        <f t="shared" si="5"/>
        <v>7.3207419813769379</v>
      </c>
      <c r="M42" s="121">
        <f t="shared" si="5"/>
        <v>6.5938947040744473</v>
      </c>
      <c r="N42" s="121">
        <f t="shared" si="5"/>
        <v>5.043975040632767</v>
      </c>
      <c r="O42" s="121">
        <f t="shared" si="5"/>
        <v>4.0258997033026827</v>
      </c>
      <c r="P42" s="121">
        <f t="shared" si="5"/>
        <v>2.9270561823676777</v>
      </c>
      <c r="Q42" s="121">
        <f t="shared" si="5"/>
        <v>0</v>
      </c>
      <c r="R42" s="121">
        <f t="shared" si="5"/>
        <v>2.0157276340658819E-2</v>
      </c>
      <c r="S42" s="121">
        <f t="shared" si="5"/>
        <v>3.9597979746446701E-2</v>
      </c>
      <c r="T42" s="121">
        <f t="shared" si="5"/>
        <v>1.4142135623730951</v>
      </c>
      <c r="U42" s="121">
        <f t="shared" si="5"/>
        <v>0.70710678118654757</v>
      </c>
      <c r="V42" s="126">
        <f t="shared" si="5"/>
        <v>1.1762003946696569</v>
      </c>
    </row>
    <row r="43" spans="1:24" ht="12.75" customHeight="1" x14ac:dyDescent="0.25">
      <c r="A43" s="495" t="s">
        <v>54</v>
      </c>
      <c r="B43" s="496"/>
      <c r="C43" s="33">
        <f>C114</f>
        <v>20</v>
      </c>
      <c r="D43" s="34">
        <f>D114</f>
        <v>20</v>
      </c>
      <c r="E43" s="34">
        <f t="shared" ref="E43:V43" si="6">E114</f>
        <v>20</v>
      </c>
      <c r="F43" s="34">
        <f t="shared" si="6"/>
        <v>20</v>
      </c>
      <c r="G43" s="34">
        <f t="shared" si="6"/>
        <v>20</v>
      </c>
      <c r="H43" s="34">
        <f t="shared" si="6"/>
        <v>20</v>
      </c>
      <c r="I43" s="34">
        <f t="shared" si="6"/>
        <v>20</v>
      </c>
      <c r="J43" s="34">
        <f t="shared" si="6"/>
        <v>20</v>
      </c>
      <c r="K43" s="34">
        <f t="shared" si="6"/>
        <v>20</v>
      </c>
      <c r="L43" s="34">
        <f t="shared" si="6"/>
        <v>20</v>
      </c>
      <c r="M43" s="34">
        <f t="shared" si="6"/>
        <v>20</v>
      </c>
      <c r="N43" s="34">
        <f t="shared" si="6"/>
        <v>20</v>
      </c>
      <c r="O43" s="34">
        <f t="shared" si="6"/>
        <v>20</v>
      </c>
      <c r="P43" s="34">
        <f t="shared" si="6"/>
        <v>20</v>
      </c>
      <c r="Q43" s="34">
        <f t="shared" si="6"/>
        <v>20</v>
      </c>
      <c r="R43" s="34">
        <f t="shared" si="6"/>
        <v>20</v>
      </c>
      <c r="S43" s="34">
        <f t="shared" si="6"/>
        <v>2</v>
      </c>
      <c r="T43" s="34">
        <f t="shared" si="6"/>
        <v>2</v>
      </c>
      <c r="U43" s="34">
        <f t="shared" si="6"/>
        <v>2</v>
      </c>
      <c r="V43" s="44">
        <f t="shared" si="6"/>
        <v>20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f>N5</f>
        <v>44985</v>
      </c>
      <c r="B68" s="502"/>
      <c r="C68" s="502"/>
      <c r="D68" s="502"/>
      <c r="E68" s="502"/>
      <c r="F68" s="502"/>
      <c r="G68" s="502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EDATE(MAX(A85:B109),6)</f>
        <v>45166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70"/>
      <c r="I69" s="570"/>
      <c r="J69" s="570"/>
      <c r="K69" s="570"/>
      <c r="L69" s="570"/>
      <c r="M69" s="570"/>
      <c r="N69" s="570"/>
      <c r="O69" s="570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70"/>
      <c r="I70" s="570"/>
      <c r="J70" s="570"/>
      <c r="K70" s="570"/>
      <c r="L70" s="570"/>
      <c r="M70" s="570"/>
      <c r="N70" s="570"/>
      <c r="O70" s="570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70"/>
      <c r="I71" s="570"/>
      <c r="J71" s="570"/>
      <c r="K71" s="570"/>
      <c r="L71" s="570"/>
      <c r="M71" s="570"/>
      <c r="N71" s="570"/>
      <c r="O71" s="570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44819</v>
      </c>
      <c r="B85" s="519"/>
      <c r="C85" s="350">
        <v>3.6</v>
      </c>
      <c r="D85" s="350">
        <v>5.3</v>
      </c>
      <c r="E85" s="350">
        <v>9.6999999999999993</v>
      </c>
      <c r="F85" s="350">
        <v>13.1</v>
      </c>
      <c r="G85" s="350">
        <v>18</v>
      </c>
      <c r="H85" s="350">
        <v>28.8</v>
      </c>
      <c r="I85" s="350">
        <v>43.5</v>
      </c>
      <c r="J85" s="350">
        <v>60.1</v>
      </c>
      <c r="K85" s="350">
        <v>72</v>
      </c>
      <c r="L85" s="350">
        <v>78.5</v>
      </c>
      <c r="M85" s="350">
        <v>84.4</v>
      </c>
      <c r="N85" s="350">
        <v>90.3</v>
      </c>
      <c r="O85" s="350">
        <v>94.6</v>
      </c>
      <c r="P85" s="350">
        <v>100</v>
      </c>
      <c r="Q85" s="350">
        <v>100</v>
      </c>
      <c r="R85" s="141">
        <v>0.06</v>
      </c>
      <c r="S85" s="141">
        <v>0.06</v>
      </c>
      <c r="T85" s="141">
        <v>22</v>
      </c>
      <c r="U85" s="141">
        <v>15</v>
      </c>
      <c r="V85" s="142">
        <v>3.5</v>
      </c>
    </row>
    <row r="86" spans="1:22" x14ac:dyDescent="0.25">
      <c r="A86" s="518">
        <v>44819</v>
      </c>
      <c r="B86" s="519"/>
      <c r="C86" s="350">
        <v>3.4</v>
      </c>
      <c r="D86" s="350">
        <v>5</v>
      </c>
      <c r="E86" s="350">
        <v>9.4</v>
      </c>
      <c r="F86" s="350">
        <v>12.6</v>
      </c>
      <c r="G86" s="350">
        <v>17.600000000000001</v>
      </c>
      <c r="H86" s="350">
        <v>28.3</v>
      </c>
      <c r="I86" s="350">
        <v>46.4</v>
      </c>
      <c r="J86" s="350">
        <v>64.7</v>
      </c>
      <c r="K86" s="350">
        <v>72.900000000000006</v>
      </c>
      <c r="L86" s="350">
        <v>76.400000000000006</v>
      </c>
      <c r="M86" s="350">
        <v>81.900000000000006</v>
      </c>
      <c r="N86" s="350">
        <v>86.2</v>
      </c>
      <c r="O86" s="350">
        <v>95.2</v>
      </c>
      <c r="P86" s="350">
        <v>100</v>
      </c>
      <c r="Q86" s="350">
        <v>100</v>
      </c>
      <c r="R86" s="141">
        <v>0.08</v>
      </c>
      <c r="S86" s="141"/>
      <c r="T86" s="141"/>
      <c r="U86" s="141"/>
      <c r="V86" s="142">
        <v>4.4000000000000004</v>
      </c>
    </row>
    <row r="87" spans="1:22" x14ac:dyDescent="0.25">
      <c r="A87" s="518">
        <v>44819</v>
      </c>
      <c r="B87" s="519"/>
      <c r="C87" s="350">
        <v>3.6</v>
      </c>
      <c r="D87" s="350">
        <v>5.4</v>
      </c>
      <c r="E87" s="350">
        <v>10.199999999999999</v>
      </c>
      <c r="F87" s="350">
        <v>13.9</v>
      </c>
      <c r="G87" s="350">
        <v>19.8</v>
      </c>
      <c r="H87" s="350">
        <v>31.9</v>
      </c>
      <c r="I87" s="350">
        <v>47.1</v>
      </c>
      <c r="J87" s="350">
        <v>60.9</v>
      </c>
      <c r="K87" s="350">
        <v>70.099999999999994</v>
      </c>
      <c r="L87" s="350">
        <v>76.900000000000006</v>
      </c>
      <c r="M87" s="350">
        <v>81.900000000000006</v>
      </c>
      <c r="N87" s="350">
        <v>89.3</v>
      </c>
      <c r="O87" s="350">
        <v>96.2</v>
      </c>
      <c r="P87" s="350">
        <v>100</v>
      </c>
      <c r="Q87" s="350">
        <v>100</v>
      </c>
      <c r="R87" s="141">
        <v>0.08</v>
      </c>
      <c r="S87" s="141"/>
      <c r="T87" s="141"/>
      <c r="U87" s="141"/>
      <c r="V87" s="142">
        <v>4</v>
      </c>
    </row>
    <row r="88" spans="1:22" x14ac:dyDescent="0.25">
      <c r="A88" s="518">
        <v>44819</v>
      </c>
      <c r="B88" s="519"/>
      <c r="C88" s="350">
        <v>4.7</v>
      </c>
      <c r="D88" s="350">
        <v>7</v>
      </c>
      <c r="E88" s="350">
        <v>13.3</v>
      </c>
      <c r="F88" s="350">
        <v>18</v>
      </c>
      <c r="G88" s="350">
        <v>25.1</v>
      </c>
      <c r="H88" s="350">
        <v>38.6</v>
      </c>
      <c r="I88" s="350">
        <v>54.9</v>
      </c>
      <c r="J88" s="350">
        <v>71.2</v>
      </c>
      <c r="K88" s="350">
        <v>80.8</v>
      </c>
      <c r="L88" s="350">
        <v>85.7</v>
      </c>
      <c r="M88" s="350">
        <v>89.1</v>
      </c>
      <c r="N88" s="350">
        <v>94.2</v>
      </c>
      <c r="O88" s="350">
        <v>97</v>
      </c>
      <c r="P88" s="350">
        <v>100</v>
      </c>
      <c r="Q88" s="350">
        <v>100</v>
      </c>
      <c r="R88" s="141">
        <v>0.09</v>
      </c>
      <c r="S88" s="141"/>
      <c r="T88" s="141"/>
      <c r="U88" s="141"/>
      <c r="V88" s="142">
        <v>3.7</v>
      </c>
    </row>
    <row r="89" spans="1:22" x14ac:dyDescent="0.25">
      <c r="A89" s="518">
        <v>44834</v>
      </c>
      <c r="B89" s="519"/>
      <c r="C89" s="407">
        <v>3</v>
      </c>
      <c r="D89" s="407">
        <v>4.2</v>
      </c>
      <c r="E89" s="407">
        <v>7.8</v>
      </c>
      <c r="F89" s="407">
        <v>9.6999999999999993</v>
      </c>
      <c r="G89" s="407">
        <v>13.4</v>
      </c>
      <c r="H89" s="407">
        <v>20.9</v>
      </c>
      <c r="I89" s="407">
        <v>39.9</v>
      </c>
      <c r="J89" s="407">
        <v>58.9</v>
      </c>
      <c r="K89" s="407">
        <v>71</v>
      </c>
      <c r="L89" s="407">
        <v>74.8</v>
      </c>
      <c r="M89" s="407">
        <v>82.9</v>
      </c>
      <c r="N89" s="407">
        <v>87.6</v>
      </c>
      <c r="O89" s="407">
        <v>92.5</v>
      </c>
      <c r="P89" s="407">
        <v>100</v>
      </c>
      <c r="Q89" s="407">
        <v>100</v>
      </c>
      <c r="R89" s="141">
        <v>0.04</v>
      </c>
      <c r="S89" s="141"/>
      <c r="T89" s="141"/>
      <c r="U89" s="141"/>
      <c r="V89" s="142">
        <v>4.8</v>
      </c>
    </row>
    <row r="90" spans="1:22" x14ac:dyDescent="0.25">
      <c r="A90" s="518">
        <v>44834</v>
      </c>
      <c r="B90" s="519"/>
      <c r="C90" s="407">
        <v>3.5</v>
      </c>
      <c r="D90" s="407">
        <v>4.7</v>
      </c>
      <c r="E90" s="407">
        <v>8.4</v>
      </c>
      <c r="F90" s="407">
        <v>10.6</v>
      </c>
      <c r="G90" s="407">
        <v>15</v>
      </c>
      <c r="H90" s="407">
        <v>25.2</v>
      </c>
      <c r="I90" s="407">
        <v>41.7</v>
      </c>
      <c r="J90" s="407">
        <v>60.4</v>
      </c>
      <c r="K90" s="407">
        <v>72</v>
      </c>
      <c r="L90" s="407">
        <v>76.7</v>
      </c>
      <c r="M90" s="407">
        <v>83.3</v>
      </c>
      <c r="N90" s="407">
        <v>88.7</v>
      </c>
      <c r="O90" s="407">
        <v>94</v>
      </c>
      <c r="P90" s="407">
        <v>100</v>
      </c>
      <c r="Q90" s="407">
        <v>100</v>
      </c>
      <c r="R90" s="141">
        <v>0.05</v>
      </c>
      <c r="S90" s="141"/>
      <c r="T90" s="141"/>
      <c r="U90" s="141"/>
      <c r="V90" s="142">
        <v>6.4</v>
      </c>
    </row>
    <row r="91" spans="1:22" x14ac:dyDescent="0.25">
      <c r="A91" s="518">
        <v>44834</v>
      </c>
      <c r="B91" s="519"/>
      <c r="C91" s="407">
        <v>3.4</v>
      </c>
      <c r="D91" s="407">
        <v>4.5999999999999996</v>
      </c>
      <c r="E91" s="407">
        <v>8.3000000000000007</v>
      </c>
      <c r="F91" s="407">
        <v>11.3</v>
      </c>
      <c r="G91" s="407">
        <v>16.600000000000001</v>
      </c>
      <c r="H91" s="407">
        <v>30</v>
      </c>
      <c r="I91" s="407">
        <v>47.2</v>
      </c>
      <c r="J91" s="407">
        <v>65.7</v>
      </c>
      <c r="K91" s="407">
        <v>74.400000000000006</v>
      </c>
      <c r="L91" s="407">
        <v>77.3</v>
      </c>
      <c r="M91" s="407">
        <v>81.900000000000006</v>
      </c>
      <c r="N91" s="407">
        <v>88.1</v>
      </c>
      <c r="O91" s="407">
        <v>97.4</v>
      </c>
      <c r="P91" s="407">
        <v>100</v>
      </c>
      <c r="Q91" s="407">
        <v>100</v>
      </c>
      <c r="R91" s="141">
        <v>7.0000000000000007E-2</v>
      </c>
      <c r="S91" s="141"/>
      <c r="T91" s="141"/>
      <c r="U91" s="141"/>
      <c r="V91" s="142">
        <v>6.4</v>
      </c>
    </row>
    <row r="92" spans="1:22" x14ac:dyDescent="0.25">
      <c r="A92" s="518">
        <v>44838</v>
      </c>
      <c r="B92" s="519"/>
      <c r="C92" s="407">
        <v>3.2</v>
      </c>
      <c r="D92" s="407">
        <v>4.3</v>
      </c>
      <c r="E92" s="407">
        <v>8.3000000000000007</v>
      </c>
      <c r="F92" s="407">
        <v>11.6</v>
      </c>
      <c r="G92" s="407">
        <v>16.899999999999999</v>
      </c>
      <c r="H92" s="407">
        <v>27.4</v>
      </c>
      <c r="I92" s="407">
        <v>44.5</v>
      </c>
      <c r="J92" s="407">
        <v>60.2</v>
      </c>
      <c r="K92" s="407">
        <v>70.8</v>
      </c>
      <c r="L92" s="407">
        <v>75</v>
      </c>
      <c r="M92" s="407">
        <v>81.900000000000006</v>
      </c>
      <c r="N92" s="407">
        <v>85.4</v>
      </c>
      <c r="O92" s="407">
        <v>96.5</v>
      </c>
      <c r="P92" s="407">
        <v>100</v>
      </c>
      <c r="Q92" s="407">
        <v>100</v>
      </c>
      <c r="R92" s="141">
        <v>0.04</v>
      </c>
      <c r="S92" s="141"/>
      <c r="T92" s="141"/>
      <c r="U92" s="141"/>
      <c r="V92" s="142">
        <v>5</v>
      </c>
    </row>
    <row r="93" spans="1:22" x14ac:dyDescent="0.25">
      <c r="A93" s="518">
        <v>44838</v>
      </c>
      <c r="B93" s="519"/>
      <c r="C93" s="407">
        <v>4.3</v>
      </c>
      <c r="D93" s="407">
        <v>6.1</v>
      </c>
      <c r="E93" s="407">
        <v>10.8</v>
      </c>
      <c r="F93" s="407">
        <v>14.6</v>
      </c>
      <c r="G93" s="407">
        <v>20.9</v>
      </c>
      <c r="H93" s="407">
        <v>32.9</v>
      </c>
      <c r="I93" s="407">
        <v>48.2</v>
      </c>
      <c r="J93" s="407">
        <v>64</v>
      </c>
      <c r="K93" s="407">
        <v>77.2</v>
      </c>
      <c r="L93" s="407">
        <v>83.3</v>
      </c>
      <c r="M93" s="407">
        <v>88.2</v>
      </c>
      <c r="N93" s="407">
        <v>91.7</v>
      </c>
      <c r="O93" s="407">
        <v>96.5</v>
      </c>
      <c r="P93" s="407">
        <v>100</v>
      </c>
      <c r="Q93" s="407">
        <v>100</v>
      </c>
      <c r="R93" s="141">
        <v>0.05</v>
      </c>
      <c r="S93" s="141"/>
      <c r="T93" s="141"/>
      <c r="U93" s="141"/>
      <c r="V93" s="142">
        <v>4.5</v>
      </c>
    </row>
    <row r="94" spans="1:22" x14ac:dyDescent="0.25">
      <c r="A94" s="531">
        <v>44840</v>
      </c>
      <c r="B94" s="532"/>
      <c r="C94" s="407">
        <v>6.1</v>
      </c>
      <c r="D94" s="407">
        <v>7.9</v>
      </c>
      <c r="E94" s="407">
        <v>13.3</v>
      </c>
      <c r="F94" s="407">
        <v>17.899999999999999</v>
      </c>
      <c r="G94" s="407">
        <v>26</v>
      </c>
      <c r="H94" s="407">
        <v>38.299999999999997</v>
      </c>
      <c r="I94" s="407">
        <v>51.8</v>
      </c>
      <c r="J94" s="407">
        <v>62.6</v>
      </c>
      <c r="K94" s="407">
        <v>73.2</v>
      </c>
      <c r="L94" s="407">
        <v>78.2</v>
      </c>
      <c r="M94" s="407">
        <v>82</v>
      </c>
      <c r="N94" s="407">
        <v>87.5</v>
      </c>
      <c r="O94" s="407">
        <v>95.3</v>
      </c>
      <c r="P94" s="407">
        <v>100</v>
      </c>
      <c r="Q94" s="407">
        <v>100</v>
      </c>
      <c r="R94" s="141">
        <v>0.09</v>
      </c>
      <c r="S94" s="141"/>
      <c r="T94" s="141"/>
      <c r="U94" s="141"/>
      <c r="V94" s="142">
        <v>4.4000000000000004</v>
      </c>
    </row>
    <row r="95" spans="1:22" x14ac:dyDescent="0.25">
      <c r="A95" s="531">
        <v>44840</v>
      </c>
      <c r="B95" s="532"/>
      <c r="C95" s="407">
        <v>3.8</v>
      </c>
      <c r="D95" s="407">
        <v>5.3</v>
      </c>
      <c r="E95" s="407">
        <v>9.3000000000000007</v>
      </c>
      <c r="F95" s="407">
        <v>12.4</v>
      </c>
      <c r="G95" s="407">
        <v>17.600000000000001</v>
      </c>
      <c r="H95" s="407">
        <v>28.7</v>
      </c>
      <c r="I95" s="407">
        <v>43.3</v>
      </c>
      <c r="J95" s="407">
        <v>54</v>
      </c>
      <c r="K95" s="407">
        <v>65.099999999999994</v>
      </c>
      <c r="L95" s="407">
        <v>67.599999999999994</v>
      </c>
      <c r="M95" s="407">
        <v>73</v>
      </c>
      <c r="N95" s="407">
        <v>79.2</v>
      </c>
      <c r="O95" s="407">
        <v>93.3</v>
      </c>
      <c r="P95" s="407">
        <v>100</v>
      </c>
      <c r="Q95" s="407">
        <v>100</v>
      </c>
      <c r="R95" s="141">
        <v>7.0000000000000007E-2</v>
      </c>
      <c r="S95" s="141"/>
      <c r="T95" s="141"/>
      <c r="U95" s="141"/>
      <c r="V95" s="142">
        <v>4.4000000000000004</v>
      </c>
    </row>
    <row r="96" spans="1:22" x14ac:dyDescent="0.25">
      <c r="A96" s="531">
        <v>44845</v>
      </c>
      <c r="B96" s="532"/>
      <c r="C96" s="408">
        <v>4.0999999999999996</v>
      </c>
      <c r="D96" s="408">
        <v>5.8</v>
      </c>
      <c r="E96" s="408">
        <v>10.6</v>
      </c>
      <c r="F96" s="408">
        <v>14.4</v>
      </c>
      <c r="G96" s="408">
        <v>21.3</v>
      </c>
      <c r="H96" s="408">
        <v>35.4</v>
      </c>
      <c r="I96" s="408">
        <v>52.1</v>
      </c>
      <c r="J96" s="408">
        <v>69.5</v>
      </c>
      <c r="K96" s="408">
        <v>75.900000000000006</v>
      </c>
      <c r="L96" s="408">
        <v>79.8</v>
      </c>
      <c r="M96" s="408">
        <v>82.3</v>
      </c>
      <c r="N96" s="408">
        <v>86.9</v>
      </c>
      <c r="O96" s="408">
        <v>95.1</v>
      </c>
      <c r="P96" s="408">
        <v>100</v>
      </c>
      <c r="Q96" s="407">
        <v>100</v>
      </c>
      <c r="R96" s="141">
        <v>0.06</v>
      </c>
      <c r="S96" s="141"/>
      <c r="T96" s="141"/>
      <c r="U96" s="141"/>
      <c r="V96" s="142">
        <v>4.4000000000000004</v>
      </c>
    </row>
    <row r="97" spans="1:23" x14ac:dyDescent="0.25">
      <c r="A97" s="531">
        <v>44845</v>
      </c>
      <c r="B97" s="532"/>
      <c r="C97" s="408">
        <v>4.5</v>
      </c>
      <c r="D97" s="408">
        <v>6.3</v>
      </c>
      <c r="E97" s="408">
        <v>11.2</v>
      </c>
      <c r="F97" s="408">
        <v>15.2</v>
      </c>
      <c r="G97" s="408">
        <v>22.1</v>
      </c>
      <c r="H97" s="408">
        <v>36.1</v>
      </c>
      <c r="I97" s="408">
        <v>53.5</v>
      </c>
      <c r="J97" s="408">
        <v>72.2</v>
      </c>
      <c r="K97" s="408">
        <v>79.599999999999994</v>
      </c>
      <c r="L97" s="408">
        <v>81.400000000000006</v>
      </c>
      <c r="M97" s="408">
        <v>85.3</v>
      </c>
      <c r="N97" s="408">
        <v>88.3</v>
      </c>
      <c r="O97" s="408">
        <v>93.3</v>
      </c>
      <c r="P97" s="408">
        <v>100</v>
      </c>
      <c r="Q97" s="407">
        <v>100</v>
      </c>
      <c r="R97" s="141">
        <v>7.0000000000000007E-2</v>
      </c>
      <c r="S97" s="141"/>
      <c r="T97" s="141"/>
      <c r="U97" s="141"/>
      <c r="V97" s="142">
        <v>4.4000000000000004</v>
      </c>
      <c r="W97" s="1"/>
    </row>
    <row r="98" spans="1:23" x14ac:dyDescent="0.25">
      <c r="A98" s="518">
        <v>44848</v>
      </c>
      <c r="B98" s="526"/>
      <c r="C98" s="408">
        <v>4.4000000000000004</v>
      </c>
      <c r="D98" s="408">
        <v>6</v>
      </c>
      <c r="E98" s="408">
        <v>10.4</v>
      </c>
      <c r="F98" s="408">
        <v>14.2</v>
      </c>
      <c r="G98" s="408">
        <v>20.9</v>
      </c>
      <c r="H98" s="408">
        <v>33.4</v>
      </c>
      <c r="I98" s="408">
        <v>50.9</v>
      </c>
      <c r="J98" s="408">
        <v>67.3</v>
      </c>
      <c r="K98" s="408">
        <v>76.900000000000006</v>
      </c>
      <c r="L98" s="408">
        <v>81.099999999999994</v>
      </c>
      <c r="M98" s="408">
        <v>86.3</v>
      </c>
      <c r="N98" s="408">
        <v>92.5</v>
      </c>
      <c r="O98" s="408">
        <v>96.2</v>
      </c>
      <c r="P98" s="408">
        <v>100</v>
      </c>
      <c r="Q98" s="407">
        <v>100</v>
      </c>
      <c r="R98" s="141">
        <v>0.06</v>
      </c>
      <c r="S98" s="141"/>
      <c r="T98" s="141"/>
      <c r="U98" s="141"/>
      <c r="V98" s="142">
        <v>6.7</v>
      </c>
      <c r="W98" s="1"/>
    </row>
    <row r="99" spans="1:23" x14ac:dyDescent="0.25">
      <c r="A99" s="531">
        <v>44848</v>
      </c>
      <c r="B99" s="532"/>
      <c r="C99" s="408">
        <v>3.9</v>
      </c>
      <c r="D99" s="408">
        <v>5.6</v>
      </c>
      <c r="E99" s="408">
        <v>10.5</v>
      </c>
      <c r="F99" s="408">
        <v>14.1</v>
      </c>
      <c r="G99" s="408">
        <v>20.3</v>
      </c>
      <c r="H99" s="408">
        <v>33.4</v>
      </c>
      <c r="I99" s="408">
        <v>50</v>
      </c>
      <c r="J99" s="408">
        <v>68.599999999999994</v>
      </c>
      <c r="K99" s="408">
        <v>78.2</v>
      </c>
      <c r="L99" s="408">
        <v>82.7</v>
      </c>
      <c r="M99" s="408">
        <v>88.1</v>
      </c>
      <c r="N99" s="408">
        <v>90.5</v>
      </c>
      <c r="O99" s="408">
        <v>97.6</v>
      </c>
      <c r="P99" s="408">
        <v>100</v>
      </c>
      <c r="Q99" s="407">
        <v>100</v>
      </c>
      <c r="R99" s="141">
        <v>0.08</v>
      </c>
      <c r="S99" s="141"/>
      <c r="T99" s="141"/>
      <c r="U99" s="141"/>
      <c r="V99" s="142">
        <v>7.6</v>
      </c>
      <c r="W99" s="1"/>
    </row>
    <row r="100" spans="1:23" x14ac:dyDescent="0.25">
      <c r="A100" s="531">
        <v>44985</v>
      </c>
      <c r="B100" s="532"/>
      <c r="C100" s="413">
        <v>2.4</v>
      </c>
      <c r="D100" s="413">
        <v>3.3</v>
      </c>
      <c r="E100" s="413">
        <v>5.9</v>
      </c>
      <c r="F100" s="413">
        <v>8.1</v>
      </c>
      <c r="G100" s="413">
        <v>12.2</v>
      </c>
      <c r="H100" s="413">
        <v>20.7</v>
      </c>
      <c r="I100" s="413">
        <v>34.4</v>
      </c>
      <c r="J100" s="413">
        <v>48.9</v>
      </c>
      <c r="K100" s="413">
        <v>53.3</v>
      </c>
      <c r="L100" s="413">
        <v>58.6</v>
      </c>
      <c r="M100" s="413">
        <v>65.7</v>
      </c>
      <c r="N100" s="413">
        <v>76.099999999999994</v>
      </c>
      <c r="O100" s="413">
        <v>87.9</v>
      </c>
      <c r="P100" s="413">
        <v>93.6</v>
      </c>
      <c r="Q100" s="413">
        <v>100</v>
      </c>
      <c r="R100" s="141">
        <v>0.04</v>
      </c>
      <c r="S100" s="141">
        <v>0.11600000000000001</v>
      </c>
      <c r="T100" s="141">
        <v>20</v>
      </c>
      <c r="U100" s="141">
        <v>14</v>
      </c>
      <c r="V100" s="142">
        <v>3.6</v>
      </c>
      <c r="W100" s="1"/>
    </row>
    <row r="101" spans="1:23" x14ac:dyDescent="0.25">
      <c r="A101" s="531">
        <v>44985</v>
      </c>
      <c r="B101" s="532"/>
      <c r="C101" s="413">
        <v>2.5</v>
      </c>
      <c r="D101" s="413">
        <v>3.4</v>
      </c>
      <c r="E101" s="413">
        <v>6.1</v>
      </c>
      <c r="F101" s="413">
        <v>8.5</v>
      </c>
      <c r="G101" s="413">
        <v>12.8</v>
      </c>
      <c r="H101" s="413">
        <v>23.6</v>
      </c>
      <c r="I101" s="413">
        <v>40.299999999999997</v>
      </c>
      <c r="J101" s="413">
        <v>55.6</v>
      </c>
      <c r="K101" s="413">
        <v>61</v>
      </c>
      <c r="L101" s="413">
        <v>66.7</v>
      </c>
      <c r="M101" s="413">
        <v>70.900000000000006</v>
      </c>
      <c r="N101" s="413">
        <v>77</v>
      </c>
      <c r="O101" s="413">
        <v>81.2</v>
      </c>
      <c r="P101" s="413">
        <v>91</v>
      </c>
      <c r="Q101" s="413">
        <v>100</v>
      </c>
      <c r="R101" s="141">
        <v>0.03</v>
      </c>
      <c r="S101" s="141"/>
      <c r="T101" s="141"/>
      <c r="U101" s="141"/>
      <c r="V101" s="142">
        <v>3.3</v>
      </c>
      <c r="W101" s="1"/>
    </row>
    <row r="102" spans="1:23" x14ac:dyDescent="0.25">
      <c r="A102" s="531">
        <v>44985</v>
      </c>
      <c r="B102" s="532"/>
      <c r="C102" s="413">
        <v>2.6</v>
      </c>
      <c r="D102" s="413">
        <v>3.7</v>
      </c>
      <c r="E102" s="413">
        <v>6.5</v>
      </c>
      <c r="F102" s="413">
        <v>9.1999999999999993</v>
      </c>
      <c r="G102" s="413">
        <v>13.9</v>
      </c>
      <c r="H102" s="413">
        <v>23.7</v>
      </c>
      <c r="I102" s="413">
        <v>38.9</v>
      </c>
      <c r="J102" s="413">
        <v>55.9</v>
      </c>
      <c r="K102" s="413">
        <v>60.9</v>
      </c>
      <c r="L102" s="413">
        <v>66.900000000000006</v>
      </c>
      <c r="M102" s="413">
        <v>72.599999999999994</v>
      </c>
      <c r="N102" s="413">
        <v>80.599999999999994</v>
      </c>
      <c r="O102" s="413">
        <v>90.7</v>
      </c>
      <c r="P102" s="413">
        <v>96.6</v>
      </c>
      <c r="Q102" s="413">
        <v>100</v>
      </c>
      <c r="R102" s="141">
        <v>0.04</v>
      </c>
      <c r="S102" s="141"/>
      <c r="T102" s="141"/>
      <c r="U102" s="141"/>
      <c r="V102" s="142">
        <v>4.2</v>
      </c>
      <c r="W102" s="1"/>
    </row>
    <row r="103" spans="1:23" x14ac:dyDescent="0.25">
      <c r="A103" s="531">
        <v>44959</v>
      </c>
      <c r="B103" s="532"/>
      <c r="C103" s="413">
        <v>2.4</v>
      </c>
      <c r="D103" s="413">
        <v>3.3</v>
      </c>
      <c r="E103" s="413">
        <v>6</v>
      </c>
      <c r="F103" s="413">
        <v>8.1</v>
      </c>
      <c r="G103" s="413">
        <v>11.6</v>
      </c>
      <c r="H103" s="413">
        <v>19.899999999999999</v>
      </c>
      <c r="I103" s="413">
        <v>35.299999999999997</v>
      </c>
      <c r="J103" s="413">
        <v>51.1</v>
      </c>
      <c r="K103" s="413">
        <v>55.5</v>
      </c>
      <c r="L103" s="413">
        <v>61.9</v>
      </c>
      <c r="M103" s="413">
        <v>70.599999999999994</v>
      </c>
      <c r="N103" s="413">
        <v>81.8</v>
      </c>
      <c r="O103" s="413">
        <v>88.8</v>
      </c>
      <c r="P103" s="413">
        <v>93.5</v>
      </c>
      <c r="Q103" s="413">
        <v>100</v>
      </c>
      <c r="R103" s="141">
        <v>0.03</v>
      </c>
      <c r="S103" s="141"/>
      <c r="T103" s="141"/>
      <c r="U103" s="141"/>
      <c r="V103" s="142">
        <v>4.3</v>
      </c>
      <c r="W103" s="1"/>
    </row>
    <row r="104" spans="1:23" x14ac:dyDescent="0.25">
      <c r="A104" s="531">
        <v>44959</v>
      </c>
      <c r="B104" s="532"/>
      <c r="C104" s="413">
        <v>2.9</v>
      </c>
      <c r="D104" s="413">
        <v>4.0999999999999996</v>
      </c>
      <c r="E104" s="413">
        <v>7.3</v>
      </c>
      <c r="F104" s="413">
        <v>9.6</v>
      </c>
      <c r="G104" s="413">
        <v>13.5</v>
      </c>
      <c r="H104" s="413">
        <v>22.5</v>
      </c>
      <c r="I104" s="413">
        <v>39</v>
      </c>
      <c r="J104" s="413">
        <v>61.2</v>
      </c>
      <c r="K104" s="413">
        <v>66.900000000000006</v>
      </c>
      <c r="L104" s="413">
        <v>72.099999999999994</v>
      </c>
      <c r="M104" s="413">
        <v>77.599999999999994</v>
      </c>
      <c r="N104" s="413">
        <v>86.5</v>
      </c>
      <c r="O104" s="413">
        <v>90.8</v>
      </c>
      <c r="P104" s="413">
        <v>94</v>
      </c>
      <c r="Q104" s="413">
        <v>100</v>
      </c>
      <c r="R104" s="141">
        <v>0.03</v>
      </c>
      <c r="S104" s="141"/>
      <c r="T104" s="141"/>
      <c r="U104" s="141"/>
      <c r="V104" s="142">
        <v>3.7</v>
      </c>
      <c r="W104" s="1"/>
    </row>
    <row r="105" spans="1:23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3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3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7">AVERAGE(C85:C107)</f>
        <v>3.6149999999999998</v>
      </c>
      <c r="D110" s="141">
        <f t="shared" si="7"/>
        <v>5.0649999999999995</v>
      </c>
      <c r="E110" s="141">
        <f t="shared" si="7"/>
        <v>9.1649999999999991</v>
      </c>
      <c r="F110" s="141">
        <f t="shared" si="7"/>
        <v>12.354999999999997</v>
      </c>
      <c r="G110" s="141">
        <f t="shared" si="7"/>
        <v>17.774999999999999</v>
      </c>
      <c r="H110" s="141">
        <f t="shared" si="7"/>
        <v>28.984999999999996</v>
      </c>
      <c r="I110" s="141">
        <f t="shared" si="7"/>
        <v>45.144999999999996</v>
      </c>
      <c r="J110" s="141">
        <f t="shared" si="7"/>
        <v>61.65</v>
      </c>
      <c r="K110" s="141">
        <f t="shared" si="7"/>
        <v>70.385000000000019</v>
      </c>
      <c r="L110" s="141">
        <f t="shared" si="7"/>
        <v>75.08</v>
      </c>
      <c r="M110" s="141">
        <f t="shared" si="7"/>
        <v>80.49499999999999</v>
      </c>
      <c r="N110" s="141">
        <f t="shared" si="7"/>
        <v>86.419999999999987</v>
      </c>
      <c r="O110" s="141">
        <f t="shared" si="7"/>
        <v>93.504999999999995</v>
      </c>
      <c r="P110" s="141">
        <f t="shared" si="7"/>
        <v>98.434999999999988</v>
      </c>
      <c r="Q110" s="141">
        <f t="shared" si="7"/>
        <v>100</v>
      </c>
      <c r="R110" s="141">
        <f t="shared" si="7"/>
        <v>5.800000000000001E-2</v>
      </c>
      <c r="S110" s="141">
        <f t="shared" si="7"/>
        <v>8.7999999999999995E-2</v>
      </c>
      <c r="T110" s="141">
        <f t="shared" si="7"/>
        <v>21</v>
      </c>
      <c r="U110" s="141">
        <f t="shared" si="7"/>
        <v>14.5</v>
      </c>
      <c r="V110" s="142">
        <f t="shared" si="7"/>
        <v>4.6849999999999996</v>
      </c>
    </row>
    <row r="111" spans="1:23" x14ac:dyDescent="0.25">
      <c r="A111" s="533" t="s">
        <v>53</v>
      </c>
      <c r="B111" s="532"/>
      <c r="C111" s="143">
        <f t="shared" ref="C111:V111" si="8">STDEV(C85:C107)</f>
        <v>0.91667304622979318</v>
      </c>
      <c r="D111" s="143">
        <f t="shared" si="8"/>
        <v>1.2520614580510199</v>
      </c>
      <c r="E111" s="143">
        <f t="shared" si="8"/>
        <v>2.2053225089362938</v>
      </c>
      <c r="F111" s="143">
        <f t="shared" si="8"/>
        <v>2.9895387780163047</v>
      </c>
      <c r="G111" s="143">
        <f t="shared" si="8"/>
        <v>4.2227298479089486</v>
      </c>
      <c r="H111" s="143">
        <f t="shared" si="8"/>
        <v>5.9284572414042076</v>
      </c>
      <c r="I111" s="143">
        <f t="shared" si="8"/>
        <v>6.0340677560175653</v>
      </c>
      <c r="J111" s="143">
        <f t="shared" si="8"/>
        <v>6.4601205789626901</v>
      </c>
      <c r="K111" s="143">
        <f t="shared" si="8"/>
        <v>7.7512834251393761</v>
      </c>
      <c r="L111" s="143">
        <f t="shared" si="8"/>
        <v>7.3207419813769379</v>
      </c>
      <c r="M111" s="143">
        <f t="shared" si="8"/>
        <v>6.5938947040744473</v>
      </c>
      <c r="N111" s="143">
        <f t="shared" si="8"/>
        <v>5.043975040632767</v>
      </c>
      <c r="O111" s="143">
        <f t="shared" si="8"/>
        <v>4.0258997033026827</v>
      </c>
      <c r="P111" s="143">
        <f t="shared" si="8"/>
        <v>2.9270561823676777</v>
      </c>
      <c r="Q111" s="143">
        <f t="shared" si="8"/>
        <v>0</v>
      </c>
      <c r="R111" s="143">
        <f t="shared" si="8"/>
        <v>2.0157276340658819E-2</v>
      </c>
      <c r="S111" s="185">
        <f>STDEV(S85:S104)</f>
        <v>3.9597979746446701E-2</v>
      </c>
      <c r="T111" s="143">
        <f t="shared" si="8"/>
        <v>1.4142135623730951</v>
      </c>
      <c r="U111" s="143">
        <f t="shared" si="8"/>
        <v>0.70710678118654757</v>
      </c>
      <c r="V111" s="144">
        <f t="shared" si="8"/>
        <v>1.1762003946696569</v>
      </c>
    </row>
    <row r="112" spans="1:23" x14ac:dyDescent="0.25">
      <c r="A112" s="533" t="s">
        <v>64</v>
      </c>
      <c r="B112" s="532"/>
      <c r="C112" s="141">
        <f t="shared" ref="C112:V112" si="9">MAX(C85:C107)</f>
        <v>6.1</v>
      </c>
      <c r="D112" s="141">
        <f t="shared" si="9"/>
        <v>7.9</v>
      </c>
      <c r="E112" s="141">
        <f t="shared" si="9"/>
        <v>13.3</v>
      </c>
      <c r="F112" s="141">
        <f t="shared" si="9"/>
        <v>18</v>
      </c>
      <c r="G112" s="141">
        <f t="shared" si="9"/>
        <v>26</v>
      </c>
      <c r="H112" s="141">
        <f t="shared" si="9"/>
        <v>38.6</v>
      </c>
      <c r="I112" s="141">
        <f t="shared" si="9"/>
        <v>54.9</v>
      </c>
      <c r="J112" s="141">
        <f t="shared" si="9"/>
        <v>72.2</v>
      </c>
      <c r="K112" s="141">
        <f t="shared" si="9"/>
        <v>80.8</v>
      </c>
      <c r="L112" s="141">
        <f t="shared" si="9"/>
        <v>85.7</v>
      </c>
      <c r="M112" s="141">
        <f t="shared" si="9"/>
        <v>89.1</v>
      </c>
      <c r="N112" s="141">
        <f t="shared" si="9"/>
        <v>94.2</v>
      </c>
      <c r="O112" s="141">
        <f t="shared" si="9"/>
        <v>97.6</v>
      </c>
      <c r="P112" s="141">
        <f t="shared" si="9"/>
        <v>100</v>
      </c>
      <c r="Q112" s="141">
        <f t="shared" si="9"/>
        <v>100</v>
      </c>
      <c r="R112" s="141">
        <f t="shared" si="9"/>
        <v>0.09</v>
      </c>
      <c r="S112" s="141">
        <f t="shared" si="9"/>
        <v>0.11600000000000001</v>
      </c>
      <c r="T112" s="141">
        <f t="shared" si="9"/>
        <v>22</v>
      </c>
      <c r="U112" s="141">
        <f t="shared" si="9"/>
        <v>15</v>
      </c>
      <c r="V112" s="142">
        <f t="shared" si="9"/>
        <v>7.6</v>
      </c>
    </row>
    <row r="113" spans="1:22" x14ac:dyDescent="0.25">
      <c r="A113" s="533" t="s">
        <v>52</v>
      </c>
      <c r="B113" s="532"/>
      <c r="C113" s="141">
        <f t="shared" ref="C113:V113" si="10">MIN(C85:C107)</f>
        <v>2.4</v>
      </c>
      <c r="D113" s="141">
        <f t="shared" si="10"/>
        <v>3.3</v>
      </c>
      <c r="E113" s="141">
        <f t="shared" si="10"/>
        <v>5.9</v>
      </c>
      <c r="F113" s="141">
        <f t="shared" si="10"/>
        <v>8.1</v>
      </c>
      <c r="G113" s="141">
        <f t="shared" si="10"/>
        <v>11.6</v>
      </c>
      <c r="H113" s="141">
        <f t="shared" si="10"/>
        <v>19.899999999999999</v>
      </c>
      <c r="I113" s="141">
        <f t="shared" si="10"/>
        <v>34.4</v>
      </c>
      <c r="J113" s="141">
        <f t="shared" si="10"/>
        <v>48.9</v>
      </c>
      <c r="K113" s="141">
        <f t="shared" si="10"/>
        <v>53.3</v>
      </c>
      <c r="L113" s="141">
        <f t="shared" si="10"/>
        <v>58.6</v>
      </c>
      <c r="M113" s="141">
        <f t="shared" si="10"/>
        <v>65.7</v>
      </c>
      <c r="N113" s="141">
        <f t="shared" si="10"/>
        <v>76.099999999999994</v>
      </c>
      <c r="O113" s="141">
        <f t="shared" si="10"/>
        <v>81.2</v>
      </c>
      <c r="P113" s="141">
        <f t="shared" si="10"/>
        <v>91</v>
      </c>
      <c r="Q113" s="141">
        <f t="shared" si="10"/>
        <v>100</v>
      </c>
      <c r="R113" s="141">
        <f t="shared" si="10"/>
        <v>0.03</v>
      </c>
      <c r="S113" s="141">
        <f t="shared" si="10"/>
        <v>0.06</v>
      </c>
      <c r="T113" s="141">
        <f t="shared" si="10"/>
        <v>20</v>
      </c>
      <c r="U113" s="141">
        <f t="shared" si="10"/>
        <v>14</v>
      </c>
      <c r="V113" s="142">
        <f t="shared" si="10"/>
        <v>3.3</v>
      </c>
    </row>
    <row r="114" spans="1:22" x14ac:dyDescent="0.25">
      <c r="A114" s="534" t="s">
        <v>54</v>
      </c>
      <c r="B114" s="535"/>
      <c r="C114" s="141">
        <f t="shared" ref="C114:V114" si="11">COUNT(C85:C107)</f>
        <v>20</v>
      </c>
      <c r="D114" s="141">
        <f t="shared" si="11"/>
        <v>20</v>
      </c>
      <c r="E114" s="141">
        <f t="shared" si="11"/>
        <v>20</v>
      </c>
      <c r="F114" s="141">
        <f t="shared" si="11"/>
        <v>20</v>
      </c>
      <c r="G114" s="141">
        <f t="shared" si="11"/>
        <v>20</v>
      </c>
      <c r="H114" s="141">
        <f t="shared" si="11"/>
        <v>20</v>
      </c>
      <c r="I114" s="141">
        <f t="shared" si="11"/>
        <v>20</v>
      </c>
      <c r="J114" s="141">
        <f t="shared" si="11"/>
        <v>20</v>
      </c>
      <c r="K114" s="141">
        <f t="shared" si="11"/>
        <v>20</v>
      </c>
      <c r="L114" s="141">
        <f t="shared" si="11"/>
        <v>20</v>
      </c>
      <c r="M114" s="141">
        <f t="shared" si="11"/>
        <v>20</v>
      </c>
      <c r="N114" s="141">
        <f t="shared" si="11"/>
        <v>20</v>
      </c>
      <c r="O114" s="141">
        <f t="shared" si="11"/>
        <v>20</v>
      </c>
      <c r="P114" s="141">
        <f t="shared" si="11"/>
        <v>20</v>
      </c>
      <c r="Q114" s="141">
        <f t="shared" si="11"/>
        <v>20</v>
      </c>
      <c r="R114" s="141">
        <f t="shared" si="11"/>
        <v>20</v>
      </c>
      <c r="S114" s="141">
        <f t="shared" si="11"/>
        <v>2</v>
      </c>
      <c r="T114" s="141">
        <f t="shared" si="11"/>
        <v>2</v>
      </c>
      <c r="U114" s="141">
        <f t="shared" si="11"/>
        <v>2</v>
      </c>
      <c r="V114" s="142">
        <f t="shared" si="11"/>
        <v>20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R82:R83"/>
    <mergeCell ref="S82:S83"/>
    <mergeCell ref="T82:T83"/>
    <mergeCell ref="V82:V83"/>
    <mergeCell ref="A83:B83"/>
    <mergeCell ref="U82:U83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P68:V71"/>
    <mergeCell ref="A73:V76"/>
    <mergeCell ref="A78:V80"/>
    <mergeCell ref="P67:V67"/>
    <mergeCell ref="H67:O67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U23:U24"/>
    <mergeCell ref="V23:V24"/>
    <mergeCell ref="M13:Q13"/>
    <mergeCell ref="R13:S13"/>
    <mergeCell ref="U13:V13"/>
    <mergeCell ref="A18:V18"/>
    <mergeCell ref="A19:D19"/>
    <mergeCell ref="F19:Q19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AFAA-3D2E-4748-B06E-49A94BFC50D7}">
  <sheetPr>
    <pageSetUpPr fitToPage="1"/>
  </sheetPr>
  <dimension ref="A1:AH1682"/>
  <sheetViews>
    <sheetView zoomScaleNormal="100" workbookViewId="0">
      <selection activeCell="Q11" sqref="Q11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36"/>
      <c r="B1" s="537"/>
      <c r="C1" s="537"/>
      <c r="D1" s="537"/>
      <c r="E1" s="538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539"/>
      <c r="B2" s="540"/>
      <c r="C2" s="540"/>
      <c r="D2" s="540"/>
      <c r="E2" s="541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539"/>
      <c r="B3" s="540"/>
      <c r="C3" s="540"/>
      <c r="D3" s="540"/>
      <c r="E3" s="541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539"/>
      <c r="B4" s="540"/>
      <c r="C4" s="540"/>
      <c r="D4" s="540"/>
      <c r="E4" s="541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539"/>
      <c r="B5" s="540"/>
      <c r="C5" s="540"/>
      <c r="D5" s="540"/>
      <c r="E5" s="541"/>
      <c r="F5" s="56" t="s">
        <v>19</v>
      </c>
      <c r="G5" s="446">
        <v>57</v>
      </c>
      <c r="H5" s="447"/>
      <c r="I5" s="448" t="s">
        <v>99</v>
      </c>
      <c r="J5" s="446"/>
      <c r="K5" s="446"/>
      <c r="L5" s="446"/>
      <c r="M5" s="447"/>
      <c r="N5" s="449">
        <f>MAX(A85:B109)</f>
        <v>44868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542"/>
      <c r="B6" s="450"/>
      <c r="C6" s="450"/>
      <c r="D6" s="450"/>
      <c r="E6" s="451"/>
      <c r="F6" s="370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A7" s="15"/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B9" s="1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B10" s="15"/>
      <c r="C10" s="371"/>
      <c r="D10" s="371"/>
      <c r="E10" s="371"/>
      <c r="F10" s="81" t="s">
        <v>27</v>
      </c>
      <c r="G10" s="15"/>
      <c r="H10" s="15"/>
      <c r="I10" s="15"/>
      <c r="J10" s="64"/>
      <c r="K10" s="371"/>
      <c r="L10" s="15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B11" s="15"/>
      <c r="C11" s="59" t="s">
        <v>28</v>
      </c>
      <c r="D11" s="59"/>
      <c r="E11" s="61"/>
      <c r="F11" s="61"/>
      <c r="G11" s="15"/>
      <c r="H11" s="59"/>
      <c r="I11" s="15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S11" s="15"/>
      <c r="T11" s="15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B12" s="15"/>
      <c r="C12" s="188" t="s">
        <v>236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B13" s="15"/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218</v>
      </c>
      <c r="N13" s="456"/>
      <c r="O13" s="456"/>
      <c r="P13" s="456"/>
      <c r="Q13" s="456"/>
      <c r="R13" s="457">
        <v>44848</v>
      </c>
      <c r="S13" s="457"/>
      <c r="T13" s="362" t="s">
        <v>234</v>
      </c>
      <c r="U13" s="458">
        <v>44869</v>
      </c>
      <c r="V13" s="458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372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7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S19" s="15"/>
      <c r="T19" s="15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17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373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5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B23" s="15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75"/>
      <c r="B25" s="546"/>
      <c r="C25" s="30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376"/>
      <c r="S25" s="376"/>
      <c r="T25" s="377"/>
      <c r="U25" s="378"/>
      <c r="V25" s="379"/>
      <c r="W25" s="380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162</v>
      </c>
      <c r="B26" s="546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34">
        <v>85</v>
      </c>
      <c r="L26" s="87"/>
      <c r="M26" s="34">
        <v>99</v>
      </c>
      <c r="N26" s="34">
        <v>100</v>
      </c>
      <c r="O26" s="87"/>
      <c r="P26" s="93"/>
      <c r="Q26" s="93"/>
      <c r="R26" s="381">
        <v>2.5</v>
      </c>
      <c r="S26" s="381">
        <v>0.8</v>
      </c>
      <c r="T26" s="382">
        <v>0.4</v>
      </c>
      <c r="U26" s="364">
        <v>40</v>
      </c>
      <c r="V26" s="363">
        <v>35</v>
      </c>
      <c r="W26" s="383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163</v>
      </c>
      <c r="B27" s="546"/>
      <c r="C27" s="33">
        <v>2</v>
      </c>
      <c r="D27" s="86"/>
      <c r="E27" s="86"/>
      <c r="F27" s="152">
        <v>5</v>
      </c>
      <c r="G27" s="152">
        <v>9</v>
      </c>
      <c r="H27" s="152">
        <v>16</v>
      </c>
      <c r="I27" s="152">
        <v>22</v>
      </c>
      <c r="J27" s="152">
        <v>35</v>
      </c>
      <c r="K27" s="34">
        <v>55</v>
      </c>
      <c r="L27" s="87"/>
      <c r="M27" s="34">
        <v>85</v>
      </c>
      <c r="N27" s="87"/>
      <c r="O27" s="87"/>
      <c r="P27" s="93"/>
      <c r="Q27" s="93"/>
      <c r="R27" s="384"/>
      <c r="S27" s="384"/>
      <c r="T27" s="385"/>
      <c r="U27" s="386"/>
      <c r="V27" s="387"/>
      <c r="W27" s="383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44"/>
      <c r="B28" s="545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388"/>
      <c r="S28" s="388"/>
      <c r="T28" s="389"/>
      <c r="U28" s="390"/>
      <c r="V28" s="391"/>
      <c r="W28" s="39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412"/>
      <c r="B32" s="15"/>
      <c r="C32" s="15"/>
      <c r="D32" s="15"/>
      <c r="E32" s="15"/>
      <c r="F32" s="15"/>
      <c r="G32" s="15"/>
      <c r="H32" s="15"/>
      <c r="I32" s="366" t="s">
        <v>235</v>
      </c>
      <c r="J32" s="481">
        <f>R13</f>
        <v>44848</v>
      </c>
      <c r="K32" s="482"/>
      <c r="L32" s="365" t="s">
        <v>234</v>
      </c>
      <c r="M32" s="481">
        <f>U13</f>
        <v>44869</v>
      </c>
      <c r="N32" s="482"/>
      <c r="O32" s="15"/>
      <c r="P32" s="15"/>
      <c r="Q32" s="15"/>
      <c r="R32" s="15"/>
      <c r="S32" s="15"/>
      <c r="T32" s="15"/>
      <c r="U32" s="15"/>
      <c r="V32" s="15"/>
      <c r="W32" s="17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5.2</v>
      </c>
      <c r="D35" s="123">
        <f t="shared" ref="D35:W35" si="0">IF(ISNUMBER(D105),D105,NA())</f>
        <v>5.4</v>
      </c>
      <c r="E35" s="123">
        <f t="shared" si="0"/>
        <v>7.2</v>
      </c>
      <c r="F35" s="123">
        <f t="shared" si="0"/>
        <v>12.9</v>
      </c>
      <c r="G35" s="123">
        <f t="shared" si="0"/>
        <v>17.7</v>
      </c>
      <c r="H35" s="123">
        <f t="shared" si="0"/>
        <v>25.4</v>
      </c>
      <c r="I35" s="123">
        <f t="shared" si="0"/>
        <v>35</v>
      </c>
      <c r="J35" s="123">
        <f t="shared" si="0"/>
        <v>55.1</v>
      </c>
      <c r="K35" s="123">
        <f>IF(ISNUMBER(K105),K105,NA())</f>
        <v>79.900000000000006</v>
      </c>
      <c r="L35" s="123">
        <f t="shared" si="0"/>
        <v>87.7</v>
      </c>
      <c r="M35" s="123">
        <f t="shared" si="0"/>
        <v>99.7</v>
      </c>
      <c r="N35" s="123">
        <f t="shared" si="0"/>
        <v>100</v>
      </c>
      <c r="O35" s="123">
        <f t="shared" si="0"/>
        <v>0</v>
      </c>
      <c r="P35" s="123">
        <f t="shared" si="0"/>
        <v>0</v>
      </c>
      <c r="Q35" s="123">
        <f t="shared" si="0"/>
        <v>0</v>
      </c>
      <c r="R35" s="123">
        <f t="shared" si="0"/>
        <v>1.56</v>
      </c>
      <c r="S35" s="123">
        <f t="shared" si="0"/>
        <v>0.38</v>
      </c>
      <c r="T35" s="123">
        <f t="shared" si="0"/>
        <v>0.06</v>
      </c>
      <c r="U35" s="123">
        <f t="shared" si="0"/>
        <v>22</v>
      </c>
      <c r="V35" s="150">
        <f t="shared" si="0"/>
        <v>15</v>
      </c>
      <c r="W35" s="124">
        <f t="shared" si="0"/>
        <v>6.3</v>
      </c>
    </row>
    <row r="36" spans="1:25" ht="12.75" customHeight="1" x14ac:dyDescent="0.25">
      <c r="A36" s="553" t="s">
        <v>49</v>
      </c>
      <c r="B36" s="554"/>
      <c r="C36" s="120">
        <f>C37+1.25*C40</f>
        <v>4.6860259632945924</v>
      </c>
      <c r="D36" s="108">
        <f t="shared" ref="D36:Q36" si="1">D37+1.25*D40</f>
        <v>4.968691585849351</v>
      </c>
      <c r="E36" s="108">
        <f t="shared" si="1"/>
        <v>7.0325429397569028</v>
      </c>
      <c r="F36" s="108">
        <f t="shared" si="1"/>
        <v>12.646598434988267</v>
      </c>
      <c r="G36" s="108">
        <f t="shared" si="1"/>
        <v>17.261638366979863</v>
      </c>
      <c r="H36" s="108">
        <f t="shared" si="1"/>
        <v>25.063797332171639</v>
      </c>
      <c r="I36" s="108">
        <f t="shared" si="1"/>
        <v>35.621659344018518</v>
      </c>
      <c r="J36" s="108">
        <f t="shared" si="1"/>
        <v>53.894323432455444</v>
      </c>
      <c r="K36" s="108">
        <f>K37+1.25*K40</f>
        <v>76.123136294094479</v>
      </c>
      <c r="L36" s="108">
        <f t="shared" si="1"/>
        <v>87.615739996770102</v>
      </c>
      <c r="M36" s="108">
        <f t="shared" si="1"/>
        <v>99.853086118804143</v>
      </c>
      <c r="N36" s="108">
        <f t="shared" si="1"/>
        <v>100</v>
      </c>
      <c r="O36" s="108" t="e">
        <f t="shared" si="1"/>
        <v>#N/A</v>
      </c>
      <c r="P36" s="108" t="e">
        <f t="shared" si="1"/>
        <v>#N/A</v>
      </c>
      <c r="Q36" s="108" t="e">
        <f t="shared" si="1"/>
        <v>#N/A</v>
      </c>
      <c r="R36" s="108">
        <f>R37+1.25*R40</f>
        <v>1.458911678252389</v>
      </c>
      <c r="S36" s="108">
        <f>S37+1.25*S40</f>
        <v>0.33059488640283391</v>
      </c>
      <c r="T36" s="108"/>
      <c r="U36" s="108"/>
      <c r="V36" s="151"/>
      <c r="W36" s="125">
        <f>W37+1.25*W40</f>
        <v>5.9880992500584842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3.7133333333333334</v>
      </c>
      <c r="D37" s="153">
        <f>IF(ISNUMBER(D103),D103,NA())</f>
        <v>3.9533333333333331</v>
      </c>
      <c r="E37" s="121">
        <f t="shared" ref="E37:W37" si="2">IF(ISNUMBER(E103),E103,NA())</f>
        <v>5.6266666666666669</v>
      </c>
      <c r="F37" s="121">
        <f t="shared" si="2"/>
        <v>10.140000000000002</v>
      </c>
      <c r="G37" s="121">
        <f t="shared" si="2"/>
        <v>13.699999999999998</v>
      </c>
      <c r="H37" s="121">
        <f t="shared" si="2"/>
        <v>19.846666666666668</v>
      </c>
      <c r="I37" s="121">
        <f t="shared" si="2"/>
        <v>28.36</v>
      </c>
      <c r="J37" s="121">
        <f t="shared" si="2"/>
        <v>45.226666666666667</v>
      </c>
      <c r="K37" s="121">
        <f t="shared" si="2"/>
        <v>66.506666666666661</v>
      </c>
      <c r="L37" s="121">
        <f t="shared" si="2"/>
        <v>77.053333333333313</v>
      </c>
      <c r="M37" s="121">
        <f t="shared" si="2"/>
        <v>96.260000000000019</v>
      </c>
      <c r="N37" s="34">
        <f t="shared" si="2"/>
        <v>100</v>
      </c>
      <c r="O37" s="34" t="e">
        <f t="shared" si="2"/>
        <v>#N/A</v>
      </c>
      <c r="P37" s="34" t="e">
        <f t="shared" si="2"/>
        <v>#N/A</v>
      </c>
      <c r="Q37" s="34" t="e">
        <f t="shared" si="2"/>
        <v>#N/A</v>
      </c>
      <c r="R37" s="34">
        <f t="shared" si="2"/>
        <v>1.2613333333333332</v>
      </c>
      <c r="S37" s="159">
        <f t="shared" si="2"/>
        <v>0.25</v>
      </c>
      <c r="T37" s="159">
        <f>IF(ISNUMBER(T103),T103,NA())</f>
        <v>0.06</v>
      </c>
      <c r="U37" s="34">
        <f t="shared" si="2"/>
        <v>22</v>
      </c>
      <c r="V37" s="152">
        <f t="shared" si="2"/>
        <v>15</v>
      </c>
      <c r="W37" s="44">
        <f t="shared" si="2"/>
        <v>5.253333333333333</v>
      </c>
    </row>
    <row r="38" spans="1:25" ht="12.75" customHeight="1" x14ac:dyDescent="0.25">
      <c r="A38" s="553" t="s">
        <v>51</v>
      </c>
      <c r="B38" s="554"/>
      <c r="C38" s="120">
        <f>C37-1.25*C40</f>
        <v>2.7406407033720743</v>
      </c>
      <c r="D38" s="108">
        <f t="shared" ref="D38:Q38" si="3">D37-1.25*D40</f>
        <v>2.9379750808173153</v>
      </c>
      <c r="E38" s="108">
        <f t="shared" si="3"/>
        <v>4.220790393576431</v>
      </c>
      <c r="F38" s="108">
        <f t="shared" si="3"/>
        <v>7.6334015650117379</v>
      </c>
      <c r="G38" s="108">
        <f t="shared" si="3"/>
        <v>10.138361633020134</v>
      </c>
      <c r="H38" s="108">
        <f t="shared" si="3"/>
        <v>14.629536001161698</v>
      </c>
      <c r="I38" s="108">
        <f t="shared" si="3"/>
        <v>21.098340655981481</v>
      </c>
      <c r="J38" s="108">
        <f t="shared" si="3"/>
        <v>36.559009900877889</v>
      </c>
      <c r="K38" s="108">
        <f t="shared" si="3"/>
        <v>56.890197039238842</v>
      </c>
      <c r="L38" s="108">
        <f t="shared" si="3"/>
        <v>66.490926669896524</v>
      </c>
      <c r="M38" s="108">
        <f>M37-1.25*M40</f>
        <v>92.666913881195896</v>
      </c>
      <c r="N38" s="108">
        <f t="shared" si="3"/>
        <v>100</v>
      </c>
      <c r="O38" s="108" t="e">
        <f t="shared" si="3"/>
        <v>#N/A</v>
      </c>
      <c r="P38" s="108" t="e">
        <f t="shared" si="3"/>
        <v>#N/A</v>
      </c>
      <c r="Q38" s="108" t="e">
        <f t="shared" si="3"/>
        <v>#N/A</v>
      </c>
      <c r="R38" s="108">
        <f>R37-1.25*R40</f>
        <v>1.0637549884142774</v>
      </c>
      <c r="S38" s="108">
        <f>S37-1.25*S40</f>
        <v>0.16940511359716609</v>
      </c>
      <c r="T38" s="108"/>
      <c r="U38" s="108"/>
      <c r="V38" s="151"/>
      <c r="W38" s="125">
        <f>W37-1.25*W40</f>
        <v>4.5185674166081817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2.7</v>
      </c>
      <c r="D39" s="34">
        <f t="shared" ref="D39:W39" si="4">IF(ISNUMBER(D106),D106,NA())</f>
        <v>2.8</v>
      </c>
      <c r="E39" s="34">
        <f t="shared" si="4"/>
        <v>3.7</v>
      </c>
      <c r="F39" s="34">
        <f>IF(ISNUMBER(F106),F106,NA())</f>
        <v>6.2</v>
      </c>
      <c r="G39" s="34">
        <f t="shared" si="4"/>
        <v>8.6</v>
      </c>
      <c r="H39" s="34">
        <f t="shared" si="4"/>
        <v>13.1</v>
      </c>
      <c r="I39" s="34">
        <f t="shared" si="4"/>
        <v>19.600000000000001</v>
      </c>
      <c r="J39" s="34">
        <f t="shared" si="4"/>
        <v>35.6</v>
      </c>
      <c r="K39" s="34">
        <f t="shared" si="4"/>
        <v>55.4</v>
      </c>
      <c r="L39" s="34">
        <f t="shared" si="4"/>
        <v>62.4</v>
      </c>
      <c r="M39" s="34">
        <f t="shared" si="4"/>
        <v>91.6</v>
      </c>
      <c r="N39" s="34">
        <f t="shared" si="4"/>
        <v>100</v>
      </c>
      <c r="O39" s="34">
        <f t="shared" si="4"/>
        <v>0</v>
      </c>
      <c r="P39" s="34">
        <f t="shared" si="4"/>
        <v>0</v>
      </c>
      <c r="Q39" s="34">
        <f t="shared" si="4"/>
        <v>0</v>
      </c>
      <c r="R39" s="34">
        <f t="shared" si="4"/>
        <v>0.99</v>
      </c>
      <c r="S39" s="34">
        <f t="shared" si="4"/>
        <v>0.16</v>
      </c>
      <c r="T39" s="34">
        <f t="shared" si="4"/>
        <v>0.06</v>
      </c>
      <c r="U39" s="34">
        <f>IF(ISNUMBER(U106),U106,NA())</f>
        <v>22</v>
      </c>
      <c r="V39" s="152">
        <f t="shared" si="4"/>
        <v>15</v>
      </c>
      <c r="W39" s="44">
        <f t="shared" si="4"/>
        <v>4.2</v>
      </c>
    </row>
    <row r="40" spans="1:25" ht="12.75" customHeight="1" x14ac:dyDescent="0.25">
      <c r="A40" s="493" t="s">
        <v>53</v>
      </c>
      <c r="B40" s="494"/>
      <c r="C40" s="120">
        <f>IF(ISNUMBER(C104),C104,NA())</f>
        <v>0.7781541039690073</v>
      </c>
      <c r="D40" s="121">
        <f t="shared" ref="D40:W40" si="5">IF(ISNUMBER(D104),D104,NA())</f>
        <v>0.81228660201281433</v>
      </c>
      <c r="E40" s="121">
        <f t="shared" si="5"/>
        <v>1.1247010184721884</v>
      </c>
      <c r="F40" s="121">
        <f t="shared" si="5"/>
        <v>2.0052787479906118</v>
      </c>
      <c r="G40" s="121">
        <f t="shared" si="5"/>
        <v>2.8493106935838912</v>
      </c>
      <c r="H40" s="121">
        <f t="shared" si="5"/>
        <v>4.1737045324039759</v>
      </c>
      <c r="I40" s="121">
        <f t="shared" si="5"/>
        <v>5.8093274752148165</v>
      </c>
      <c r="J40" s="121">
        <f t="shared" si="5"/>
        <v>6.9341254126310217</v>
      </c>
      <c r="K40" s="121">
        <f>IF(ISNUMBER(K104),K104,NA())</f>
        <v>7.6931757019422555</v>
      </c>
      <c r="L40" s="121">
        <f t="shared" si="5"/>
        <v>8.4499253307494282</v>
      </c>
      <c r="M40" s="121">
        <f t="shared" si="5"/>
        <v>2.8744688950432979</v>
      </c>
      <c r="N40" s="121">
        <f t="shared" si="5"/>
        <v>0</v>
      </c>
      <c r="O40" s="121" t="e">
        <f t="shared" si="5"/>
        <v>#N/A</v>
      </c>
      <c r="P40" s="121" t="e">
        <f t="shared" si="5"/>
        <v>#N/A</v>
      </c>
      <c r="Q40" s="121" t="e">
        <f t="shared" si="5"/>
        <v>#N/A</v>
      </c>
      <c r="R40" s="121">
        <f t="shared" si="5"/>
        <v>0.15806267593524462</v>
      </c>
      <c r="S40" s="121">
        <f t="shared" si="5"/>
        <v>6.4475909122267139E-2</v>
      </c>
      <c r="T40" s="121"/>
      <c r="U40" s="121"/>
      <c r="V40" s="153"/>
      <c r="W40" s="126">
        <f t="shared" si="5"/>
        <v>0.5878127333801213</v>
      </c>
    </row>
    <row r="41" spans="1:25" ht="12.75" customHeight="1" x14ac:dyDescent="0.25">
      <c r="A41" s="553" t="s">
        <v>54</v>
      </c>
      <c r="B41" s="554"/>
      <c r="C41" s="33">
        <f>IF(ISNUMBER(C107),C107,NA())</f>
        <v>15</v>
      </c>
      <c r="D41" s="34">
        <f t="shared" ref="D41:W41" si="6">IF(ISNUMBER(D107),D107,NA())</f>
        <v>15</v>
      </c>
      <c r="E41" s="34">
        <f t="shared" si="6"/>
        <v>15</v>
      </c>
      <c r="F41" s="34">
        <f t="shared" si="6"/>
        <v>15</v>
      </c>
      <c r="G41" s="34">
        <f t="shared" si="6"/>
        <v>15</v>
      </c>
      <c r="H41" s="34">
        <f t="shared" si="6"/>
        <v>15</v>
      </c>
      <c r="I41" s="34">
        <f t="shared" si="6"/>
        <v>15</v>
      </c>
      <c r="J41" s="34">
        <f t="shared" si="6"/>
        <v>15</v>
      </c>
      <c r="K41" s="34">
        <f t="shared" si="6"/>
        <v>15</v>
      </c>
      <c r="L41" s="34">
        <f t="shared" si="6"/>
        <v>15</v>
      </c>
      <c r="M41" s="34">
        <f t="shared" si="6"/>
        <v>15</v>
      </c>
      <c r="N41" s="34">
        <f t="shared" si="6"/>
        <v>15</v>
      </c>
      <c r="O41" s="34">
        <f t="shared" si="6"/>
        <v>0</v>
      </c>
      <c r="P41" s="34">
        <f t="shared" si="6"/>
        <v>0</v>
      </c>
      <c r="Q41" s="34">
        <f t="shared" si="6"/>
        <v>0</v>
      </c>
      <c r="R41" s="34">
        <f t="shared" si="6"/>
        <v>15</v>
      </c>
      <c r="S41" s="34">
        <f t="shared" si="6"/>
        <v>15</v>
      </c>
      <c r="T41" s="34">
        <f t="shared" si="6"/>
        <v>1</v>
      </c>
      <c r="U41" s="34">
        <f t="shared" si="6"/>
        <v>1</v>
      </c>
      <c r="V41" s="152">
        <f t="shared" si="6"/>
        <v>1</v>
      </c>
      <c r="W41" s="44">
        <f t="shared" si="6"/>
        <v>15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393"/>
      <c r="B43" s="394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4"/>
      <c r="V43" s="405"/>
      <c r="W43" s="406"/>
      <c r="X43" s="45"/>
    </row>
    <row r="44" spans="1:25" s="46" customFormat="1" x14ac:dyDescent="0.25">
      <c r="A44" s="397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8"/>
      <c r="X44" s="45"/>
    </row>
    <row r="45" spans="1:25" s="46" customFormat="1" x14ac:dyDescent="0.25">
      <c r="A45" s="397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8"/>
      <c r="X45" s="45"/>
    </row>
    <row r="46" spans="1:25" s="46" customFormat="1" x14ac:dyDescent="0.25">
      <c r="A46" s="397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8"/>
      <c r="X46" s="45"/>
    </row>
    <row r="47" spans="1:25" s="46" customFormat="1" x14ac:dyDescent="0.25">
      <c r="A47" s="397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8"/>
      <c r="X47" s="45"/>
    </row>
    <row r="48" spans="1:25" s="46" customFormat="1" x14ac:dyDescent="0.25">
      <c r="A48" s="397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8"/>
      <c r="X48" s="45"/>
    </row>
    <row r="49" spans="1:27" s="46" customFormat="1" x14ac:dyDescent="0.25">
      <c r="A49" s="397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8"/>
      <c r="X49" s="45"/>
    </row>
    <row r="50" spans="1:27" s="46" customFormat="1" x14ac:dyDescent="0.25">
      <c r="A50" s="397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8"/>
      <c r="X50" s="45"/>
    </row>
    <row r="51" spans="1:27" s="46" customFormat="1" x14ac:dyDescent="0.25">
      <c r="A51" s="397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8"/>
      <c r="X51" s="45"/>
    </row>
    <row r="52" spans="1:27" s="46" customFormat="1" x14ac:dyDescent="0.25">
      <c r="A52" s="397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8"/>
      <c r="X52" s="45"/>
    </row>
    <row r="53" spans="1:27" s="46" customFormat="1" x14ac:dyDescent="0.25">
      <c r="A53" s="397"/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8"/>
      <c r="X53" s="45"/>
    </row>
    <row r="54" spans="1:27" s="46" customFormat="1" x14ac:dyDescent="0.25">
      <c r="A54" s="397"/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8"/>
      <c r="X54" s="45"/>
    </row>
    <row r="55" spans="1:27" s="46" customFormat="1" x14ac:dyDescent="0.25">
      <c r="A55" s="397"/>
      <c r="B55" s="396"/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8"/>
      <c r="X55" s="45"/>
    </row>
    <row r="56" spans="1:27" s="46" customFormat="1" x14ac:dyDescent="0.25">
      <c r="A56" s="397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8"/>
      <c r="X56" s="45"/>
    </row>
    <row r="57" spans="1:27" s="46" customFormat="1" x14ac:dyDescent="0.25">
      <c r="A57" s="397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8"/>
      <c r="X57" s="45"/>
      <c r="Z57" s="411"/>
    </row>
    <row r="58" spans="1:27" s="46" customFormat="1" x14ac:dyDescent="0.25">
      <c r="A58" s="397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8"/>
      <c r="X58" s="45"/>
    </row>
    <row r="59" spans="1:27" s="46" customFormat="1" x14ac:dyDescent="0.25">
      <c r="A59" s="397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8"/>
      <c r="X59" s="45"/>
      <c r="AA59" s="410"/>
    </row>
    <row r="60" spans="1:27" s="46" customFormat="1" x14ac:dyDescent="0.25">
      <c r="A60" s="397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8"/>
      <c r="X60" s="45"/>
    </row>
    <row r="61" spans="1:27" s="46" customFormat="1" x14ac:dyDescent="0.25">
      <c r="A61" s="397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8"/>
      <c r="X61" s="45"/>
    </row>
    <row r="62" spans="1:27" s="46" customFormat="1" x14ac:dyDescent="0.25">
      <c r="A62" s="397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8"/>
      <c r="X62" s="45"/>
    </row>
    <row r="63" spans="1:27" s="46" customFormat="1" x14ac:dyDescent="0.25">
      <c r="A63" s="397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8"/>
      <c r="X63" s="45"/>
    </row>
    <row r="64" spans="1:27" s="46" customFormat="1" x14ac:dyDescent="0.25">
      <c r="A64" s="393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5"/>
      <c r="X64" s="45"/>
    </row>
    <row r="65" spans="1:24" s="46" customFormat="1" x14ac:dyDescent="0.25">
      <c r="A65" s="499" t="s">
        <v>56</v>
      </c>
      <c r="B65" s="557"/>
      <c r="C65" s="557"/>
      <c r="D65" s="557"/>
      <c r="E65" s="557"/>
      <c r="F65" s="557"/>
      <c r="G65" s="558"/>
      <c r="H65" s="491" t="s">
        <v>57</v>
      </c>
      <c r="I65" s="491"/>
      <c r="J65" s="491"/>
      <c r="K65" s="491"/>
      <c r="L65" s="491"/>
      <c r="M65" s="491"/>
      <c r="N65" s="491"/>
      <c r="O65" s="491"/>
      <c r="P65" s="491" t="s">
        <v>58</v>
      </c>
      <c r="Q65" s="491"/>
      <c r="R65" s="491"/>
      <c r="S65" s="491"/>
      <c r="T65" s="491"/>
      <c r="U65" s="491"/>
      <c r="V65" s="491"/>
      <c r="W65" s="491"/>
      <c r="X65" s="45"/>
    </row>
    <row r="66" spans="1:24" x14ac:dyDescent="0.25">
      <c r="A66" s="559">
        <f>N5</f>
        <v>44868</v>
      </c>
      <c r="B66" s="475"/>
      <c r="C66" s="475"/>
      <c r="D66" s="475"/>
      <c r="E66" s="475"/>
      <c r="F66" s="475"/>
      <c r="G66" s="475"/>
      <c r="H66" s="503" t="s">
        <v>92</v>
      </c>
      <c r="I66" s="503"/>
      <c r="J66" s="503"/>
      <c r="K66" s="503"/>
      <c r="L66" s="503"/>
      <c r="M66" s="503"/>
      <c r="N66" s="503"/>
      <c r="O66" s="503"/>
      <c r="P66" s="559">
        <f>EDATE(MAX(A83:B102),6)</f>
        <v>45049</v>
      </c>
      <c r="Q66" s="475"/>
      <c r="R66" s="475"/>
      <c r="S66" s="475"/>
      <c r="T66" s="475"/>
      <c r="U66" s="475"/>
      <c r="V66" s="475"/>
      <c r="W66" s="475"/>
    </row>
    <row r="67" spans="1:24" x14ac:dyDescent="0.25">
      <c r="A67" s="475"/>
      <c r="B67" s="475"/>
      <c r="C67" s="475"/>
      <c r="D67" s="475"/>
      <c r="E67" s="475"/>
      <c r="F67" s="475"/>
      <c r="G67" s="475"/>
      <c r="H67" s="503"/>
      <c r="I67" s="503"/>
      <c r="J67" s="503"/>
      <c r="K67" s="503"/>
      <c r="L67" s="503"/>
      <c r="M67" s="503"/>
      <c r="N67" s="503"/>
      <c r="O67" s="503"/>
      <c r="P67" s="475"/>
      <c r="Q67" s="475"/>
      <c r="R67" s="475"/>
      <c r="S67" s="475"/>
      <c r="T67" s="475"/>
      <c r="U67" s="475"/>
      <c r="V67" s="475"/>
      <c r="W67" s="475"/>
    </row>
    <row r="68" spans="1:24" x14ac:dyDescent="0.25">
      <c r="A68" s="475"/>
      <c r="B68" s="475"/>
      <c r="C68" s="475"/>
      <c r="D68" s="475"/>
      <c r="E68" s="475"/>
      <c r="F68" s="475"/>
      <c r="G68" s="475"/>
      <c r="H68" s="503"/>
      <c r="I68" s="503"/>
      <c r="J68" s="503"/>
      <c r="K68" s="503"/>
      <c r="L68" s="503"/>
      <c r="M68" s="503"/>
      <c r="N68" s="503"/>
      <c r="O68" s="503"/>
      <c r="P68" s="475"/>
      <c r="Q68" s="475"/>
      <c r="R68" s="475"/>
      <c r="S68" s="475"/>
      <c r="T68" s="475"/>
      <c r="U68" s="475"/>
      <c r="V68" s="475"/>
      <c r="W68" s="475"/>
    </row>
    <row r="69" spans="1:24" x14ac:dyDescent="0.25">
      <c r="A69" s="475"/>
      <c r="B69" s="475"/>
      <c r="C69" s="475"/>
      <c r="D69" s="475"/>
      <c r="E69" s="475"/>
      <c r="F69" s="475"/>
      <c r="G69" s="475"/>
      <c r="H69" s="503"/>
      <c r="I69" s="503"/>
      <c r="J69" s="503"/>
      <c r="K69" s="503"/>
      <c r="L69" s="503"/>
      <c r="M69" s="503"/>
      <c r="N69" s="503"/>
      <c r="O69" s="503"/>
      <c r="P69" s="475"/>
      <c r="Q69" s="475"/>
      <c r="R69" s="475"/>
      <c r="S69" s="475"/>
      <c r="T69" s="475"/>
      <c r="U69" s="475"/>
      <c r="V69" s="475"/>
      <c r="W69" s="475"/>
    </row>
    <row r="70" spans="1:24" ht="13.8" thickBot="1" x14ac:dyDescent="0.3">
      <c r="A70" s="15"/>
      <c r="B70" s="5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4" x14ac:dyDescent="0.25">
      <c r="A71" s="504" t="s">
        <v>203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1"/>
    </row>
    <row r="72" spans="1:24" x14ac:dyDescent="0.25">
      <c r="A72" s="507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62"/>
    </row>
    <row r="73" spans="1:24" x14ac:dyDescent="0.25">
      <c r="A73" s="507"/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62"/>
    </row>
    <row r="74" spans="1:24" ht="13.8" thickBot="1" x14ac:dyDescent="0.3">
      <c r="A74" s="563"/>
      <c r="B74" s="482"/>
      <c r="C74" s="482"/>
      <c r="D74" s="482"/>
      <c r="E74" s="482"/>
      <c r="F74" s="482"/>
      <c r="G74" s="482"/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482"/>
      <c r="U74" s="482"/>
      <c r="V74" s="482"/>
      <c r="W74" s="564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400"/>
      <c r="R80" s="566" t="s">
        <v>17</v>
      </c>
      <c r="S80" s="568" t="s">
        <v>41</v>
      </c>
      <c r="T80" s="529" t="s">
        <v>71</v>
      </c>
      <c r="U80" s="566" t="s">
        <v>7</v>
      </c>
      <c r="V80" s="566" t="s">
        <v>8</v>
      </c>
      <c r="W80" s="566" t="s">
        <v>42</v>
      </c>
    </row>
    <row r="81" spans="1:25" ht="13.8" thickBot="1" x14ac:dyDescent="0.3">
      <c r="A81" s="522" t="s">
        <v>61</v>
      </c>
      <c r="B81" s="523"/>
      <c r="C81" s="138">
        <v>6.3E-2</v>
      </c>
      <c r="D81" s="139">
        <v>0.08</v>
      </c>
      <c r="E81" s="139">
        <v>0.2</v>
      </c>
      <c r="F81" s="139">
        <v>0.5</v>
      </c>
      <c r="G81" s="139">
        <v>1</v>
      </c>
      <c r="H81" s="139">
        <v>2</v>
      </c>
      <c r="I81" s="139">
        <v>4</v>
      </c>
      <c r="J81" s="139">
        <v>8</v>
      </c>
      <c r="K81" s="139">
        <v>16</v>
      </c>
      <c r="L81" s="139">
        <v>20</v>
      </c>
      <c r="M81" s="139">
        <v>31.5</v>
      </c>
      <c r="N81" s="139">
        <v>45</v>
      </c>
      <c r="O81" s="140">
        <v>63</v>
      </c>
      <c r="P81" s="163">
        <v>80</v>
      </c>
      <c r="Q81" s="164">
        <v>100</v>
      </c>
      <c r="R81" s="567"/>
      <c r="S81" s="569"/>
      <c r="T81" s="530"/>
      <c r="U81" s="567"/>
      <c r="V81" s="567"/>
      <c r="W81" s="567"/>
    </row>
    <row r="82" spans="1:25" x14ac:dyDescent="0.25">
      <c r="A82" s="524" t="s">
        <v>62</v>
      </c>
      <c r="B82" s="525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399"/>
    </row>
    <row r="83" spans="1:25" x14ac:dyDescent="0.25">
      <c r="A83" s="518">
        <v>44848</v>
      </c>
      <c r="B83" s="526"/>
      <c r="C83" s="408">
        <v>3.2</v>
      </c>
      <c r="D83" s="408">
        <v>3.5</v>
      </c>
      <c r="E83" s="408">
        <v>5.4</v>
      </c>
      <c r="F83" s="408">
        <v>10</v>
      </c>
      <c r="G83" s="408">
        <v>13.6</v>
      </c>
      <c r="H83" s="408">
        <v>18.899999999999999</v>
      </c>
      <c r="I83" s="408">
        <v>27</v>
      </c>
      <c r="J83" s="408">
        <v>44</v>
      </c>
      <c r="K83" s="408">
        <v>73.5</v>
      </c>
      <c r="L83" s="408">
        <v>84.5</v>
      </c>
      <c r="M83" s="408">
        <v>99.6</v>
      </c>
      <c r="N83" s="408">
        <v>100</v>
      </c>
      <c r="O83" s="408"/>
      <c r="P83" s="408"/>
      <c r="Q83" s="408"/>
      <c r="R83" s="356">
        <v>1.56</v>
      </c>
      <c r="S83" s="356">
        <v>0.28999999999999998</v>
      </c>
      <c r="T83" s="356">
        <v>0.06</v>
      </c>
      <c r="U83" s="356">
        <v>22</v>
      </c>
      <c r="V83" s="356">
        <v>15</v>
      </c>
      <c r="W83" s="361">
        <v>5.2</v>
      </c>
    </row>
    <row r="84" spans="1:25" x14ac:dyDescent="0.25">
      <c r="A84" s="518">
        <v>44848</v>
      </c>
      <c r="B84" s="526"/>
      <c r="C84" s="408">
        <v>4.2</v>
      </c>
      <c r="D84" s="408">
        <v>4.5</v>
      </c>
      <c r="E84" s="408">
        <v>6.2</v>
      </c>
      <c r="F84" s="408">
        <v>11</v>
      </c>
      <c r="G84" s="408">
        <v>15.3</v>
      </c>
      <c r="H84" s="408">
        <v>23.4</v>
      </c>
      <c r="I84" s="408">
        <v>34.799999999999997</v>
      </c>
      <c r="J84" s="408">
        <v>55.1</v>
      </c>
      <c r="K84" s="408">
        <v>79.900000000000006</v>
      </c>
      <c r="L84" s="408">
        <v>87.7</v>
      </c>
      <c r="M84" s="408">
        <v>99.7</v>
      </c>
      <c r="N84" s="408">
        <v>100</v>
      </c>
      <c r="O84" s="408"/>
      <c r="P84" s="408"/>
      <c r="Q84" s="408"/>
      <c r="R84" s="356">
        <v>1.5</v>
      </c>
      <c r="S84" s="356">
        <v>0.35</v>
      </c>
      <c r="T84" s="356"/>
      <c r="U84" s="356"/>
      <c r="V84" s="356"/>
      <c r="W84" s="361">
        <v>5.6</v>
      </c>
      <c r="X84" s="1"/>
      <c r="Y84" s="176"/>
    </row>
    <row r="85" spans="1:25" x14ac:dyDescent="0.25">
      <c r="A85" s="518">
        <v>44848</v>
      </c>
      <c r="B85" s="526"/>
      <c r="C85" s="408">
        <v>4.3</v>
      </c>
      <c r="D85" s="408">
        <v>4.5999999999999996</v>
      </c>
      <c r="E85" s="408">
        <v>6.8</v>
      </c>
      <c r="F85" s="408">
        <v>12.7</v>
      </c>
      <c r="G85" s="408">
        <v>17.600000000000001</v>
      </c>
      <c r="H85" s="408">
        <v>25.2</v>
      </c>
      <c r="I85" s="408">
        <v>34.799999999999997</v>
      </c>
      <c r="J85" s="408">
        <v>52</v>
      </c>
      <c r="K85" s="408">
        <v>76</v>
      </c>
      <c r="L85" s="408">
        <v>84.7</v>
      </c>
      <c r="M85" s="408">
        <v>99.7</v>
      </c>
      <c r="N85" s="408">
        <v>100</v>
      </c>
      <c r="O85" s="408"/>
      <c r="P85" s="408"/>
      <c r="Q85" s="408"/>
      <c r="R85" s="356">
        <v>1.5</v>
      </c>
      <c r="S85" s="356">
        <v>0.38</v>
      </c>
      <c r="T85" s="356"/>
      <c r="U85" s="356"/>
      <c r="V85" s="356"/>
      <c r="W85" s="361">
        <v>5.4</v>
      </c>
      <c r="X85" s="1"/>
      <c r="Y85" s="176"/>
    </row>
    <row r="86" spans="1:25" x14ac:dyDescent="0.25">
      <c r="A86" s="518">
        <v>44858</v>
      </c>
      <c r="B86" s="526"/>
      <c r="C86" s="407">
        <v>2.7</v>
      </c>
      <c r="D86" s="407">
        <v>2.8</v>
      </c>
      <c r="E86" s="407">
        <v>3.7</v>
      </c>
      <c r="F86" s="407">
        <v>6.2</v>
      </c>
      <c r="G86" s="407">
        <v>8.6</v>
      </c>
      <c r="H86" s="407">
        <v>13.1</v>
      </c>
      <c r="I86" s="407">
        <v>19.600000000000001</v>
      </c>
      <c r="J86" s="407">
        <v>36.1</v>
      </c>
      <c r="K86" s="407">
        <v>56.2</v>
      </c>
      <c r="L86" s="407">
        <v>68.400000000000006</v>
      </c>
      <c r="M86" s="407">
        <v>92.1</v>
      </c>
      <c r="N86" s="407">
        <v>100</v>
      </c>
      <c r="O86" s="367"/>
      <c r="P86" s="367"/>
      <c r="Q86" s="367"/>
      <c r="R86" s="356">
        <v>1.24</v>
      </c>
      <c r="S86" s="356">
        <v>0.16</v>
      </c>
      <c r="T86" s="356"/>
      <c r="U86" s="356"/>
      <c r="V86" s="356"/>
      <c r="W86" s="361">
        <v>4.2</v>
      </c>
      <c r="X86" s="1"/>
      <c r="Y86" s="176"/>
    </row>
    <row r="87" spans="1:25" x14ac:dyDescent="0.25">
      <c r="A87" s="518">
        <v>44858</v>
      </c>
      <c r="B87" s="526"/>
      <c r="C87" s="407">
        <v>3.2</v>
      </c>
      <c r="D87" s="407">
        <v>3.4</v>
      </c>
      <c r="E87" s="407">
        <v>4.8</v>
      </c>
      <c r="F87" s="407">
        <v>8.6999999999999993</v>
      </c>
      <c r="G87" s="407">
        <v>11.9</v>
      </c>
      <c r="H87" s="407">
        <v>17.3</v>
      </c>
      <c r="I87" s="407">
        <v>24.4</v>
      </c>
      <c r="J87" s="407">
        <v>38.1</v>
      </c>
      <c r="K87" s="407">
        <v>55.4</v>
      </c>
      <c r="L87" s="407">
        <v>62.4</v>
      </c>
      <c r="M87" s="407">
        <v>92.3</v>
      </c>
      <c r="N87" s="407">
        <v>100</v>
      </c>
      <c r="O87" s="367"/>
      <c r="P87" s="367"/>
      <c r="Q87" s="367"/>
      <c r="R87" s="356">
        <v>0.99</v>
      </c>
      <c r="S87" s="356">
        <v>0.17</v>
      </c>
      <c r="T87" s="356"/>
      <c r="U87" s="356"/>
      <c r="V87" s="356"/>
      <c r="W87" s="361">
        <v>5.6</v>
      </c>
      <c r="X87" s="1"/>
      <c r="Y87" s="176"/>
    </row>
    <row r="88" spans="1:25" x14ac:dyDescent="0.25">
      <c r="A88" s="518">
        <v>44858</v>
      </c>
      <c r="B88" s="526"/>
      <c r="C88" s="407">
        <v>2.9</v>
      </c>
      <c r="D88" s="407">
        <v>3.1</v>
      </c>
      <c r="E88" s="407">
        <v>4.3</v>
      </c>
      <c r="F88" s="407">
        <v>7.6</v>
      </c>
      <c r="G88" s="407">
        <v>10.1</v>
      </c>
      <c r="H88" s="407">
        <v>14.6</v>
      </c>
      <c r="I88" s="407">
        <v>20.5</v>
      </c>
      <c r="J88" s="407">
        <v>37.6</v>
      </c>
      <c r="K88" s="407">
        <v>57.8</v>
      </c>
      <c r="L88" s="407">
        <v>66.400000000000006</v>
      </c>
      <c r="M88" s="407">
        <v>91.6</v>
      </c>
      <c r="N88" s="407">
        <v>100</v>
      </c>
      <c r="O88" s="367"/>
      <c r="P88" s="367"/>
      <c r="Q88" s="367"/>
      <c r="R88" s="356">
        <v>1.35</v>
      </c>
      <c r="S88" s="356">
        <v>0.2</v>
      </c>
      <c r="T88" s="356"/>
      <c r="U88" s="356"/>
      <c r="V88" s="356"/>
      <c r="W88" s="361">
        <v>4.7</v>
      </c>
      <c r="X88" s="1"/>
      <c r="Y88" s="176"/>
    </row>
    <row r="89" spans="1:25" x14ac:dyDescent="0.25">
      <c r="A89" s="518">
        <v>44858</v>
      </c>
      <c r="B89" s="526"/>
      <c r="C89" s="407">
        <v>3.1</v>
      </c>
      <c r="D89" s="407">
        <v>3.3</v>
      </c>
      <c r="E89" s="407">
        <v>4.5</v>
      </c>
      <c r="F89" s="407">
        <v>8.4</v>
      </c>
      <c r="G89" s="407">
        <v>10.6</v>
      </c>
      <c r="H89" s="407">
        <v>15</v>
      </c>
      <c r="I89" s="407">
        <v>21</v>
      </c>
      <c r="J89" s="407">
        <v>35.799999999999997</v>
      </c>
      <c r="K89" s="407">
        <v>55.9</v>
      </c>
      <c r="L89" s="407">
        <v>67.400000000000006</v>
      </c>
      <c r="M89" s="407">
        <v>92.7</v>
      </c>
      <c r="N89" s="407">
        <v>100</v>
      </c>
      <c r="O89" s="367"/>
      <c r="P89" s="367"/>
      <c r="Q89" s="367"/>
      <c r="R89" s="356">
        <v>1.18</v>
      </c>
      <c r="S89" s="356">
        <v>0.18</v>
      </c>
      <c r="T89" s="356"/>
      <c r="U89" s="356"/>
      <c r="V89" s="356"/>
      <c r="W89" s="361">
        <v>4.5999999999999996</v>
      </c>
      <c r="X89" s="1"/>
      <c r="Y89" s="176"/>
    </row>
    <row r="90" spans="1:25" x14ac:dyDescent="0.25">
      <c r="A90" s="518">
        <v>44861</v>
      </c>
      <c r="B90" s="526"/>
      <c r="C90" s="407">
        <v>3.2</v>
      </c>
      <c r="D90" s="407">
        <v>3.5</v>
      </c>
      <c r="E90" s="407">
        <v>5.2</v>
      </c>
      <c r="F90" s="407">
        <v>9.9</v>
      </c>
      <c r="G90" s="407">
        <v>13.3</v>
      </c>
      <c r="H90" s="407">
        <v>19.7</v>
      </c>
      <c r="I90" s="407">
        <v>29.4</v>
      </c>
      <c r="J90" s="407">
        <v>51</v>
      </c>
      <c r="K90" s="407">
        <v>70.099999999999994</v>
      </c>
      <c r="L90" s="407">
        <v>87.4</v>
      </c>
      <c r="M90" s="407">
        <v>98</v>
      </c>
      <c r="N90" s="407">
        <v>100</v>
      </c>
      <c r="O90" s="367"/>
      <c r="P90" s="367"/>
      <c r="Q90" s="367"/>
      <c r="R90" s="356">
        <v>1.25</v>
      </c>
      <c r="S90" s="356">
        <v>0.25</v>
      </c>
      <c r="T90" s="356"/>
      <c r="U90" s="356"/>
      <c r="V90" s="356"/>
      <c r="W90" s="361">
        <v>4.5</v>
      </c>
      <c r="X90" s="1"/>
      <c r="Y90" s="176"/>
    </row>
    <row r="91" spans="1:25" x14ac:dyDescent="0.25">
      <c r="A91" s="518">
        <v>44861</v>
      </c>
      <c r="B91" s="526"/>
      <c r="C91" s="407">
        <v>4.5</v>
      </c>
      <c r="D91" s="407">
        <v>4.9000000000000004</v>
      </c>
      <c r="E91" s="407">
        <v>6.9</v>
      </c>
      <c r="F91" s="407">
        <v>12.9</v>
      </c>
      <c r="G91" s="407">
        <v>17.7</v>
      </c>
      <c r="H91" s="407">
        <v>25.4</v>
      </c>
      <c r="I91" s="407">
        <v>35</v>
      </c>
      <c r="J91" s="407">
        <v>51.1</v>
      </c>
      <c r="K91" s="407">
        <v>66.400000000000006</v>
      </c>
      <c r="L91" s="407">
        <v>78.3</v>
      </c>
      <c r="M91" s="407">
        <v>97.5</v>
      </c>
      <c r="N91" s="407">
        <v>100</v>
      </c>
      <c r="O91" s="367"/>
      <c r="P91" s="367"/>
      <c r="Q91" s="367"/>
      <c r="R91" s="356">
        <v>1.1599999999999999</v>
      </c>
      <c r="S91" s="356">
        <v>0.28999999999999998</v>
      </c>
      <c r="T91" s="356"/>
      <c r="U91" s="356"/>
      <c r="V91" s="356"/>
      <c r="W91" s="361">
        <v>5.0999999999999996</v>
      </c>
      <c r="X91" s="1"/>
      <c r="Y91" s="176"/>
    </row>
    <row r="92" spans="1:25" x14ac:dyDescent="0.25">
      <c r="A92" s="518">
        <v>44861</v>
      </c>
      <c r="B92" s="526"/>
      <c r="C92" s="407">
        <v>3.4</v>
      </c>
      <c r="D92" s="407">
        <v>3.7</v>
      </c>
      <c r="E92" s="407">
        <v>5.4</v>
      </c>
      <c r="F92" s="407">
        <v>10.1</v>
      </c>
      <c r="G92" s="407">
        <v>13.5</v>
      </c>
      <c r="H92" s="407">
        <v>19.100000000000001</v>
      </c>
      <c r="I92" s="407">
        <v>28</v>
      </c>
      <c r="J92" s="407">
        <v>45.5</v>
      </c>
      <c r="K92" s="407">
        <v>67.900000000000006</v>
      </c>
      <c r="L92" s="407">
        <v>84.8</v>
      </c>
      <c r="M92" s="407">
        <v>97.6</v>
      </c>
      <c r="N92" s="407">
        <v>100</v>
      </c>
      <c r="O92" s="367"/>
      <c r="P92" s="367"/>
      <c r="Q92" s="367"/>
      <c r="R92" s="356">
        <v>1.23</v>
      </c>
      <c r="S92" s="356">
        <v>0.23</v>
      </c>
      <c r="T92" s="356"/>
      <c r="U92" s="356"/>
      <c r="V92" s="356"/>
      <c r="W92" s="361">
        <v>4.9000000000000004</v>
      </c>
      <c r="X92" s="1"/>
      <c r="Y92" s="176"/>
    </row>
    <row r="93" spans="1:25" x14ac:dyDescent="0.25">
      <c r="A93" s="518">
        <v>44861</v>
      </c>
      <c r="B93" s="526"/>
      <c r="C93" s="407">
        <v>3.7</v>
      </c>
      <c r="D93" s="407">
        <v>3.9</v>
      </c>
      <c r="E93" s="407">
        <v>6.7</v>
      </c>
      <c r="F93" s="407">
        <v>11.8</v>
      </c>
      <c r="G93" s="407">
        <v>15.8</v>
      </c>
      <c r="H93" s="407">
        <v>23.2</v>
      </c>
      <c r="I93" s="407">
        <v>33.4</v>
      </c>
      <c r="J93" s="407">
        <v>49.4</v>
      </c>
      <c r="K93" s="407">
        <v>68.2</v>
      </c>
      <c r="L93" s="407">
        <v>83.9</v>
      </c>
      <c r="M93" s="407">
        <v>97.8</v>
      </c>
      <c r="N93" s="407">
        <v>100</v>
      </c>
      <c r="O93" s="368"/>
      <c r="P93" s="367"/>
      <c r="Q93" s="367"/>
      <c r="R93" s="356">
        <v>1.1200000000000001</v>
      </c>
      <c r="S93" s="356">
        <v>0.26</v>
      </c>
      <c r="T93" s="356"/>
      <c r="U93" s="356"/>
      <c r="V93" s="356"/>
      <c r="W93" s="361">
        <v>5.3</v>
      </c>
      <c r="X93" s="1"/>
      <c r="Y93" s="176"/>
    </row>
    <row r="94" spans="1:25" x14ac:dyDescent="0.25">
      <c r="A94" s="518">
        <v>44868</v>
      </c>
      <c r="B94" s="526"/>
      <c r="C94" s="409">
        <v>5.2</v>
      </c>
      <c r="D94" s="409">
        <v>5.4</v>
      </c>
      <c r="E94" s="409">
        <v>7.2</v>
      </c>
      <c r="F94" s="409">
        <v>12.2</v>
      </c>
      <c r="G94" s="409">
        <v>16.7</v>
      </c>
      <c r="H94" s="409">
        <v>24.6</v>
      </c>
      <c r="I94" s="409">
        <v>34.4</v>
      </c>
      <c r="J94" s="409">
        <v>50.9</v>
      </c>
      <c r="K94" s="409">
        <v>69.099999999999994</v>
      </c>
      <c r="L94" s="409">
        <v>74.8</v>
      </c>
      <c r="M94" s="409">
        <v>94.8</v>
      </c>
      <c r="N94" s="409">
        <v>100</v>
      </c>
      <c r="O94" s="368"/>
      <c r="P94" s="368"/>
      <c r="Q94" s="367"/>
      <c r="R94" s="356">
        <v>1.1000000000000001</v>
      </c>
      <c r="S94" s="356">
        <v>0.27</v>
      </c>
      <c r="T94" s="356"/>
      <c r="U94" s="356"/>
      <c r="V94" s="356"/>
      <c r="W94" s="361">
        <v>6.3</v>
      </c>
      <c r="X94" s="1"/>
      <c r="Y94" s="176"/>
    </row>
    <row r="95" spans="1:25" x14ac:dyDescent="0.25">
      <c r="A95" s="518">
        <v>44868</v>
      </c>
      <c r="B95" s="526"/>
      <c r="C95" s="409">
        <v>3.1</v>
      </c>
      <c r="D95" s="409">
        <v>3.3</v>
      </c>
      <c r="E95" s="409">
        <v>4.7</v>
      </c>
      <c r="F95" s="409">
        <v>8.6</v>
      </c>
      <c r="G95" s="409">
        <v>11.2</v>
      </c>
      <c r="H95" s="409">
        <v>15.4</v>
      </c>
      <c r="I95" s="409">
        <v>21.7</v>
      </c>
      <c r="J95" s="409">
        <v>35.6</v>
      </c>
      <c r="K95" s="409">
        <v>62.3</v>
      </c>
      <c r="L95" s="409">
        <v>72.5</v>
      </c>
      <c r="M95" s="409">
        <v>96.9</v>
      </c>
      <c r="N95" s="409">
        <v>100</v>
      </c>
      <c r="O95" s="368"/>
      <c r="P95" s="368"/>
      <c r="Q95" s="367"/>
      <c r="R95" s="356">
        <v>1.25</v>
      </c>
      <c r="S95" s="356">
        <v>0.19</v>
      </c>
      <c r="T95" s="356"/>
      <c r="U95" s="356"/>
      <c r="V95" s="356"/>
      <c r="W95" s="361">
        <v>5.9</v>
      </c>
      <c r="X95" s="1"/>
      <c r="Y95" s="176"/>
    </row>
    <row r="96" spans="1:25" x14ac:dyDescent="0.25">
      <c r="A96" s="518">
        <v>44868</v>
      </c>
      <c r="B96" s="526"/>
      <c r="C96" s="409">
        <v>4</v>
      </c>
      <c r="D96" s="409">
        <v>4.0999999999999996</v>
      </c>
      <c r="E96" s="409">
        <v>5.5</v>
      </c>
      <c r="F96" s="409">
        <v>9.6999999999999993</v>
      </c>
      <c r="G96" s="409">
        <v>13.1</v>
      </c>
      <c r="H96" s="409">
        <v>19.3</v>
      </c>
      <c r="I96" s="409">
        <v>27.8</v>
      </c>
      <c r="J96" s="409">
        <v>44.9</v>
      </c>
      <c r="K96" s="409">
        <v>65.400000000000006</v>
      </c>
      <c r="L96" s="409">
        <v>72.2</v>
      </c>
      <c r="M96" s="409">
        <v>95.9</v>
      </c>
      <c r="N96" s="409">
        <v>100</v>
      </c>
      <c r="O96" s="356"/>
      <c r="P96" s="356"/>
      <c r="Q96" s="356"/>
      <c r="R96" s="356">
        <v>1.25</v>
      </c>
      <c r="S96" s="356">
        <v>0.24</v>
      </c>
      <c r="T96" s="356"/>
      <c r="U96" s="356"/>
      <c r="V96" s="356"/>
      <c r="W96" s="361">
        <v>5.7</v>
      </c>
      <c r="X96" s="1"/>
      <c r="Y96" s="176"/>
    </row>
    <row r="97" spans="1:34" x14ac:dyDescent="0.25">
      <c r="A97" s="518">
        <v>44868</v>
      </c>
      <c r="B97" s="526"/>
      <c r="C97" s="409">
        <v>5</v>
      </c>
      <c r="D97" s="409">
        <v>5.3</v>
      </c>
      <c r="E97" s="409">
        <v>7.1</v>
      </c>
      <c r="F97" s="409">
        <v>12.3</v>
      </c>
      <c r="G97" s="409">
        <v>16.5</v>
      </c>
      <c r="H97" s="409">
        <v>23.5</v>
      </c>
      <c r="I97" s="409">
        <v>33.6</v>
      </c>
      <c r="J97" s="409">
        <v>51.3</v>
      </c>
      <c r="K97" s="409">
        <v>73.5</v>
      </c>
      <c r="L97" s="409">
        <v>80.400000000000006</v>
      </c>
      <c r="M97" s="409">
        <v>97.7</v>
      </c>
      <c r="N97" s="409">
        <v>100</v>
      </c>
      <c r="O97" s="356"/>
      <c r="P97" s="356"/>
      <c r="Q97" s="367"/>
      <c r="R97" s="356">
        <v>1.24</v>
      </c>
      <c r="S97" s="356">
        <v>0.28999999999999998</v>
      </c>
      <c r="T97" s="356"/>
      <c r="U97" s="356"/>
      <c r="V97" s="356"/>
      <c r="W97" s="361">
        <v>5.8</v>
      </c>
      <c r="X97" s="1"/>
      <c r="Y97" s="176"/>
    </row>
    <row r="98" spans="1:34" x14ac:dyDescent="0.25">
      <c r="A98" s="518"/>
      <c r="B98" s="519"/>
      <c r="C98" s="356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61"/>
      <c r="X98" s="1"/>
      <c r="Y98" s="176"/>
    </row>
    <row r="99" spans="1:34" x14ac:dyDescent="0.25">
      <c r="A99" s="518"/>
      <c r="B99" s="519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61"/>
      <c r="X99" s="1"/>
      <c r="Y99" s="176"/>
    </row>
    <row r="100" spans="1:34" x14ac:dyDescent="0.25">
      <c r="A100" s="518"/>
      <c r="B100" s="519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356"/>
      <c r="S100" s="356"/>
      <c r="T100" s="356"/>
      <c r="U100" s="356"/>
      <c r="V100" s="356"/>
      <c r="W100" s="361"/>
      <c r="X100" s="1"/>
      <c r="Y100" s="176"/>
    </row>
    <row r="101" spans="1:34" x14ac:dyDescent="0.25">
      <c r="A101" s="518"/>
      <c r="B101" s="519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6"/>
      <c r="V101" s="356"/>
      <c r="W101" s="361"/>
      <c r="X101" s="1"/>
    </row>
    <row r="102" spans="1:34" x14ac:dyDescent="0.25">
      <c r="A102" s="518"/>
      <c r="B102" s="519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61"/>
      <c r="X102" s="1"/>
    </row>
    <row r="103" spans="1:34" x14ac:dyDescent="0.25">
      <c r="A103" s="533" t="s">
        <v>63</v>
      </c>
      <c r="B103" s="532"/>
      <c r="C103" s="143">
        <f>AVERAGE(C83:C100)</f>
        <v>3.7133333333333334</v>
      </c>
      <c r="D103" s="143">
        <f t="shared" ref="D103:W103" si="7">AVERAGE(D83:D100)</f>
        <v>3.9533333333333331</v>
      </c>
      <c r="E103" s="143">
        <f t="shared" si="7"/>
        <v>5.6266666666666669</v>
      </c>
      <c r="F103" s="143">
        <f t="shared" si="7"/>
        <v>10.140000000000002</v>
      </c>
      <c r="G103" s="143">
        <f t="shared" si="7"/>
        <v>13.699999999999998</v>
      </c>
      <c r="H103" s="143">
        <f t="shared" si="7"/>
        <v>19.846666666666668</v>
      </c>
      <c r="I103" s="143">
        <f t="shared" si="7"/>
        <v>28.36</v>
      </c>
      <c r="J103" s="143">
        <f t="shared" si="7"/>
        <v>45.226666666666667</v>
      </c>
      <c r="K103" s="143">
        <f t="shared" si="7"/>
        <v>66.506666666666661</v>
      </c>
      <c r="L103" s="143">
        <f t="shared" si="7"/>
        <v>77.053333333333313</v>
      </c>
      <c r="M103" s="143">
        <f t="shared" si="7"/>
        <v>96.260000000000019</v>
      </c>
      <c r="N103" s="143">
        <f t="shared" si="7"/>
        <v>100</v>
      </c>
      <c r="O103" s="143" t="e">
        <f t="shared" si="7"/>
        <v>#DIV/0!</v>
      </c>
      <c r="P103" s="143" t="e">
        <f t="shared" si="7"/>
        <v>#DIV/0!</v>
      </c>
      <c r="Q103" s="143" t="e">
        <f t="shared" si="7"/>
        <v>#DIV/0!</v>
      </c>
      <c r="R103" s="185">
        <f t="shared" si="7"/>
        <v>1.2613333333333332</v>
      </c>
      <c r="S103" s="185">
        <f>AVERAGE(S83:S100)</f>
        <v>0.25</v>
      </c>
      <c r="T103" s="345">
        <f>AVERAGE(T83:T102)</f>
        <v>0.06</v>
      </c>
      <c r="U103" s="197">
        <f t="shared" si="7"/>
        <v>22</v>
      </c>
      <c r="V103" s="197">
        <f t="shared" si="7"/>
        <v>15</v>
      </c>
      <c r="W103" s="143">
        <f t="shared" si="7"/>
        <v>5.253333333333333</v>
      </c>
    </row>
    <row r="104" spans="1:34" x14ac:dyDescent="0.25">
      <c r="A104" s="533" t="s">
        <v>53</v>
      </c>
      <c r="B104" s="532"/>
      <c r="C104" s="143">
        <f>STDEV(C83:C100)</f>
        <v>0.7781541039690073</v>
      </c>
      <c r="D104" s="143">
        <f t="shared" ref="D104:W104" si="8">STDEV(D83:D100)</f>
        <v>0.81228660201281433</v>
      </c>
      <c r="E104" s="143">
        <f t="shared" si="8"/>
        <v>1.1247010184721884</v>
      </c>
      <c r="F104" s="143">
        <f t="shared" si="8"/>
        <v>2.0052787479906118</v>
      </c>
      <c r="G104" s="143">
        <f t="shared" si="8"/>
        <v>2.8493106935838912</v>
      </c>
      <c r="H104" s="143">
        <f t="shared" si="8"/>
        <v>4.1737045324039759</v>
      </c>
      <c r="I104" s="143">
        <f t="shared" si="8"/>
        <v>5.8093274752148165</v>
      </c>
      <c r="J104" s="143">
        <f t="shared" si="8"/>
        <v>6.9341254126310217</v>
      </c>
      <c r="K104" s="143">
        <f>STDEV(K83:K100)</f>
        <v>7.6931757019422555</v>
      </c>
      <c r="L104" s="143">
        <f>STDEV(L83:L100)</f>
        <v>8.4499253307494282</v>
      </c>
      <c r="M104" s="143">
        <f t="shared" si="8"/>
        <v>2.8744688950432979</v>
      </c>
      <c r="N104" s="143">
        <f t="shared" si="8"/>
        <v>0</v>
      </c>
      <c r="O104" s="143" t="e">
        <f t="shared" si="8"/>
        <v>#DIV/0!</v>
      </c>
      <c r="P104" s="143" t="e">
        <f t="shared" si="8"/>
        <v>#DIV/0!</v>
      </c>
      <c r="Q104" s="143" t="e">
        <f t="shared" si="8"/>
        <v>#DIV/0!</v>
      </c>
      <c r="R104" s="185">
        <f t="shared" si="8"/>
        <v>0.15806267593524462</v>
      </c>
      <c r="S104" s="185">
        <f t="shared" si="8"/>
        <v>6.4475909122267139E-2</v>
      </c>
      <c r="T104" s="345"/>
      <c r="U104" s="143"/>
      <c r="V104" s="143"/>
      <c r="W104" s="143">
        <f t="shared" si="8"/>
        <v>0.5878127333801213</v>
      </c>
    </row>
    <row r="105" spans="1:34" x14ac:dyDescent="0.25">
      <c r="A105" s="533" t="s">
        <v>64</v>
      </c>
      <c r="B105" s="532"/>
      <c r="C105" s="141">
        <f>MAX(C83:C100)</f>
        <v>5.2</v>
      </c>
      <c r="D105" s="141">
        <f t="shared" ref="D105:W105" si="9">MAX(D83:D100)</f>
        <v>5.4</v>
      </c>
      <c r="E105" s="141">
        <f t="shared" si="9"/>
        <v>7.2</v>
      </c>
      <c r="F105" s="141">
        <f t="shared" si="9"/>
        <v>12.9</v>
      </c>
      <c r="G105" s="141">
        <f t="shared" si="9"/>
        <v>17.7</v>
      </c>
      <c r="H105" s="141">
        <f t="shared" si="9"/>
        <v>25.4</v>
      </c>
      <c r="I105" s="141">
        <f t="shared" si="9"/>
        <v>35</v>
      </c>
      <c r="J105" s="141">
        <f t="shared" si="9"/>
        <v>55.1</v>
      </c>
      <c r="K105" s="141">
        <f t="shared" si="9"/>
        <v>79.900000000000006</v>
      </c>
      <c r="L105" s="141">
        <f t="shared" si="9"/>
        <v>87.7</v>
      </c>
      <c r="M105" s="141">
        <f t="shared" si="9"/>
        <v>99.7</v>
      </c>
      <c r="N105" s="141">
        <f t="shared" si="9"/>
        <v>100</v>
      </c>
      <c r="O105" s="141">
        <f t="shared" si="9"/>
        <v>0</v>
      </c>
      <c r="P105" s="141">
        <f t="shared" si="9"/>
        <v>0</v>
      </c>
      <c r="Q105" s="141">
        <f t="shared" si="9"/>
        <v>0</v>
      </c>
      <c r="R105" s="185">
        <f t="shared" si="9"/>
        <v>1.56</v>
      </c>
      <c r="S105" s="185">
        <f t="shared" si="9"/>
        <v>0.38</v>
      </c>
      <c r="T105" s="345">
        <f t="shared" si="9"/>
        <v>0.06</v>
      </c>
      <c r="U105" s="141">
        <f t="shared" si="9"/>
        <v>22</v>
      </c>
      <c r="V105" s="141">
        <f t="shared" si="9"/>
        <v>15</v>
      </c>
      <c r="W105" s="143">
        <f t="shared" si="9"/>
        <v>6.3</v>
      </c>
    </row>
    <row r="106" spans="1:34" s="2" customFormat="1" x14ac:dyDescent="0.25">
      <c r="A106" s="533" t="s">
        <v>52</v>
      </c>
      <c r="B106" s="532"/>
      <c r="C106" s="141">
        <f>MIN(C83:C100)</f>
        <v>2.7</v>
      </c>
      <c r="D106" s="141">
        <f t="shared" ref="D106:W106" si="10">MIN(D83:D100)</f>
        <v>2.8</v>
      </c>
      <c r="E106" s="141">
        <f t="shared" si="10"/>
        <v>3.7</v>
      </c>
      <c r="F106" s="141">
        <f t="shared" si="10"/>
        <v>6.2</v>
      </c>
      <c r="G106" s="141">
        <f t="shared" si="10"/>
        <v>8.6</v>
      </c>
      <c r="H106" s="141">
        <f t="shared" si="10"/>
        <v>13.1</v>
      </c>
      <c r="I106" s="141">
        <f t="shared" si="10"/>
        <v>19.600000000000001</v>
      </c>
      <c r="J106" s="141">
        <f t="shared" si="10"/>
        <v>35.6</v>
      </c>
      <c r="K106" s="141">
        <f t="shared" si="10"/>
        <v>55.4</v>
      </c>
      <c r="L106" s="141">
        <f t="shared" si="10"/>
        <v>62.4</v>
      </c>
      <c r="M106" s="141">
        <f t="shared" si="10"/>
        <v>91.6</v>
      </c>
      <c r="N106" s="141">
        <f t="shared" si="10"/>
        <v>100</v>
      </c>
      <c r="O106" s="141">
        <f t="shared" si="10"/>
        <v>0</v>
      </c>
      <c r="P106" s="141">
        <f t="shared" si="10"/>
        <v>0</v>
      </c>
      <c r="Q106" s="141">
        <f t="shared" si="10"/>
        <v>0</v>
      </c>
      <c r="R106" s="185">
        <f t="shared" si="10"/>
        <v>0.99</v>
      </c>
      <c r="S106" s="185">
        <f t="shared" si="10"/>
        <v>0.16</v>
      </c>
      <c r="T106" s="345">
        <f t="shared" si="10"/>
        <v>0.06</v>
      </c>
      <c r="U106" s="141">
        <f t="shared" si="10"/>
        <v>22</v>
      </c>
      <c r="V106" s="141">
        <f t="shared" si="10"/>
        <v>15</v>
      </c>
      <c r="W106" s="143">
        <f t="shared" si="10"/>
        <v>4.2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3" t="s">
        <v>54</v>
      </c>
      <c r="B107" s="532"/>
      <c r="C107" s="141">
        <f>COUNT(C83:C100)</f>
        <v>15</v>
      </c>
      <c r="D107" s="141">
        <f t="shared" ref="D107:W107" si="11">COUNT(D83:D100)</f>
        <v>15</v>
      </c>
      <c r="E107" s="141">
        <f t="shared" si="11"/>
        <v>15</v>
      </c>
      <c r="F107" s="141">
        <f t="shared" si="11"/>
        <v>15</v>
      </c>
      <c r="G107" s="141">
        <f t="shared" si="11"/>
        <v>15</v>
      </c>
      <c r="H107" s="141">
        <f t="shared" si="11"/>
        <v>15</v>
      </c>
      <c r="I107" s="141">
        <f t="shared" si="11"/>
        <v>15</v>
      </c>
      <c r="J107" s="141">
        <f t="shared" si="11"/>
        <v>15</v>
      </c>
      <c r="K107" s="141">
        <f t="shared" si="11"/>
        <v>15</v>
      </c>
      <c r="L107" s="141">
        <f t="shared" si="11"/>
        <v>15</v>
      </c>
      <c r="M107" s="141">
        <f t="shared" si="11"/>
        <v>15</v>
      </c>
      <c r="N107" s="141">
        <f t="shared" si="11"/>
        <v>15</v>
      </c>
      <c r="O107" s="141">
        <f t="shared" si="11"/>
        <v>0</v>
      </c>
      <c r="P107" s="141">
        <f t="shared" si="11"/>
        <v>0</v>
      </c>
      <c r="Q107" s="141">
        <f t="shared" si="11"/>
        <v>0</v>
      </c>
      <c r="R107" s="141">
        <f t="shared" si="11"/>
        <v>15</v>
      </c>
      <c r="S107" s="141">
        <f t="shared" si="11"/>
        <v>15</v>
      </c>
      <c r="T107" s="141">
        <f t="shared" si="11"/>
        <v>1</v>
      </c>
      <c r="U107" s="141">
        <f t="shared" si="11"/>
        <v>1</v>
      </c>
      <c r="V107" s="141">
        <f t="shared" si="11"/>
        <v>1</v>
      </c>
      <c r="W107" s="141">
        <f t="shared" si="11"/>
        <v>15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8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V33:V34"/>
    <mergeCell ref="W33:W34"/>
    <mergeCell ref="A34:B34"/>
    <mergeCell ref="A28:B28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33:B33"/>
    <mergeCell ref="R33:R34"/>
    <mergeCell ref="S33:S34"/>
    <mergeCell ref="T33:T34"/>
    <mergeCell ref="U33:U34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87:B87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6:B106"/>
    <mergeCell ref="A107:B107"/>
    <mergeCell ref="A100:B100"/>
    <mergeCell ref="A101:B101"/>
    <mergeCell ref="A102:B102"/>
    <mergeCell ref="A103:B103"/>
    <mergeCell ref="A104:B104"/>
    <mergeCell ref="A105:B105"/>
    <mergeCell ref="R13:S13"/>
    <mergeCell ref="U13:V13"/>
    <mergeCell ref="M13:Q13"/>
    <mergeCell ref="J32:K32"/>
    <mergeCell ref="M32:N32"/>
    <mergeCell ref="A31:W31"/>
    <mergeCell ref="A26:B26"/>
    <mergeCell ref="A27:B2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B955-2529-4138-82B3-6CCEDAC29AD9}">
  <sheetPr>
    <pageSetUpPr fitToPage="1"/>
  </sheetPr>
  <dimension ref="A1:AG1689"/>
  <sheetViews>
    <sheetView zoomScaleNormal="100" workbookViewId="0">
      <selection activeCell="A100" sqref="A100:V102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56</v>
      </c>
      <c r="H5" s="447"/>
      <c r="I5" s="448" t="s">
        <v>99</v>
      </c>
      <c r="J5" s="446"/>
      <c r="K5" s="446"/>
      <c r="L5" s="446"/>
      <c r="M5" s="447"/>
      <c r="N5" s="449">
        <f>MAX(A85:B109)</f>
        <v>44848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230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95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v>44819</v>
      </c>
      <c r="S13" s="457"/>
      <c r="T13" s="362" t="s">
        <v>234</v>
      </c>
      <c r="U13" s="458">
        <v>44848</v>
      </c>
      <c r="V13" s="459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/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R13</f>
        <v>44819</v>
      </c>
      <c r="K34" s="482"/>
      <c r="L34" s="365" t="s">
        <v>234</v>
      </c>
      <c r="M34" s="481">
        <f>U13</f>
        <v>44848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6.1</v>
      </c>
      <c r="D37" s="123">
        <f t="shared" ref="D37:V37" si="0">D112</f>
        <v>7.9</v>
      </c>
      <c r="E37" s="123">
        <f t="shared" si="0"/>
        <v>13.3</v>
      </c>
      <c r="F37" s="123">
        <f t="shared" si="0"/>
        <v>18</v>
      </c>
      <c r="G37" s="123">
        <f t="shared" si="0"/>
        <v>26</v>
      </c>
      <c r="H37" s="123">
        <f t="shared" si="0"/>
        <v>38.6</v>
      </c>
      <c r="I37" s="123">
        <f t="shared" si="0"/>
        <v>54.9</v>
      </c>
      <c r="J37" s="123">
        <f t="shared" si="0"/>
        <v>72.2</v>
      </c>
      <c r="K37" s="123">
        <f t="shared" si="0"/>
        <v>80.8</v>
      </c>
      <c r="L37" s="123">
        <f t="shared" si="0"/>
        <v>85.7</v>
      </c>
      <c r="M37" s="123">
        <f t="shared" si="0"/>
        <v>89.1</v>
      </c>
      <c r="N37" s="123">
        <f t="shared" si="0"/>
        <v>94.2</v>
      </c>
      <c r="O37" s="123">
        <f t="shared" si="0"/>
        <v>97.6</v>
      </c>
      <c r="P37" s="123">
        <f t="shared" si="0"/>
        <v>100</v>
      </c>
      <c r="Q37" s="123">
        <f t="shared" si="0"/>
        <v>100</v>
      </c>
      <c r="R37" s="160">
        <f t="shared" si="0"/>
        <v>0.09</v>
      </c>
      <c r="S37" s="123">
        <f t="shared" si="0"/>
        <v>0.06</v>
      </c>
      <c r="T37" s="123">
        <f t="shared" si="0"/>
        <v>22</v>
      </c>
      <c r="U37" s="123">
        <f t="shared" si="0"/>
        <v>15</v>
      </c>
      <c r="V37" s="124">
        <f t="shared" si="0"/>
        <v>7.6</v>
      </c>
    </row>
    <row r="38" spans="1:24" ht="12.75" customHeight="1" x14ac:dyDescent="0.25">
      <c r="A38" s="495" t="s">
        <v>49</v>
      </c>
      <c r="B38" s="496"/>
      <c r="C38" s="120">
        <f>C39+1.25*C42</f>
        <v>4.9333743833648516</v>
      </c>
      <c r="D38" s="108">
        <f t="shared" ref="D38:V38" si="1">D39+1.25*D42</f>
        <v>6.8261544688344911</v>
      </c>
      <c r="E38" s="108">
        <f t="shared" si="1"/>
        <v>12.17665596572953</v>
      </c>
      <c r="F38" s="108">
        <f t="shared" si="1"/>
        <v>16.54134232606776</v>
      </c>
      <c r="G38" s="108">
        <f t="shared" si="1"/>
        <v>23.792915008328361</v>
      </c>
      <c r="H38" s="108">
        <f t="shared" si="1"/>
        <v>37.430018667775173</v>
      </c>
      <c r="I38" s="108">
        <f t="shared" si="1"/>
        <v>53.29457596721852</v>
      </c>
      <c r="J38" s="108">
        <f t="shared" si="1"/>
        <v>70.402033934636904</v>
      </c>
      <c r="K38" s="108">
        <f t="shared" si="1"/>
        <v>79.19475111452364</v>
      </c>
      <c r="L38" s="108">
        <f t="shared" si="1"/>
        <v>83.804279435465119</v>
      </c>
      <c r="M38" s="108">
        <f t="shared" si="1"/>
        <v>88.353662093129856</v>
      </c>
      <c r="N38" s="108">
        <f t="shared" si="1"/>
        <v>92.814776277009258</v>
      </c>
      <c r="O38" s="108">
        <f t="shared" si="1"/>
        <v>97.358229728101065</v>
      </c>
      <c r="P38" s="108">
        <f t="shared" si="1"/>
        <v>100</v>
      </c>
      <c r="Q38" s="108">
        <f t="shared" si="1"/>
        <v>100</v>
      </c>
      <c r="R38" s="159">
        <f t="shared" si="1"/>
        <v>8.648518628528569E-2</v>
      </c>
      <c r="S38" s="108" t="e">
        <f t="shared" si="1"/>
        <v>#DIV/0!</v>
      </c>
      <c r="T38" s="108" t="e">
        <f t="shared" si="1"/>
        <v>#DIV/0!</v>
      </c>
      <c r="U38" s="108" t="e">
        <f t="shared" si="1"/>
        <v>#DIV/0!</v>
      </c>
      <c r="V38" s="125">
        <f t="shared" si="1"/>
        <v>6.4892214118756355</v>
      </c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3.9666666666666663</v>
      </c>
      <c r="D39" s="121">
        <f>D110</f>
        <v>5.5666666666666655</v>
      </c>
      <c r="E39" s="121">
        <f>E110</f>
        <v>10.099999999999998</v>
      </c>
      <c r="F39" s="121">
        <f>F110</f>
        <v>13.573333333333331</v>
      </c>
      <c r="G39" s="121">
        <f>G110</f>
        <v>19.433333333333334</v>
      </c>
      <c r="H39" s="121">
        <f t="shared" ref="H39:V39" si="2">H110</f>
        <v>31.286666666666665</v>
      </c>
      <c r="I39" s="121">
        <f t="shared" si="2"/>
        <v>47.666666666666664</v>
      </c>
      <c r="J39" s="121">
        <f t="shared" si="2"/>
        <v>64.02</v>
      </c>
      <c r="K39" s="121">
        <f t="shared" si="2"/>
        <v>74.006666666666675</v>
      </c>
      <c r="L39" s="121">
        <f t="shared" si="2"/>
        <v>78.359999999999985</v>
      </c>
      <c r="M39" s="121">
        <f t="shared" si="2"/>
        <v>83.5</v>
      </c>
      <c r="N39" s="121">
        <f t="shared" si="2"/>
        <v>88.426666666666677</v>
      </c>
      <c r="O39" s="121">
        <f>O110</f>
        <v>95.379999999999981</v>
      </c>
      <c r="P39" s="121">
        <f t="shared" si="2"/>
        <v>100</v>
      </c>
      <c r="Q39" s="121">
        <f t="shared" si="2"/>
        <v>100</v>
      </c>
      <c r="R39" s="159">
        <f t="shared" si="2"/>
        <v>6.6000000000000003E-2</v>
      </c>
      <c r="S39" s="34">
        <f t="shared" si="2"/>
        <v>0.06</v>
      </c>
      <c r="T39" s="34">
        <f t="shared" si="2"/>
        <v>22</v>
      </c>
      <c r="U39" s="34">
        <f t="shared" si="2"/>
        <v>15</v>
      </c>
      <c r="V39" s="44">
        <f t="shared" si="2"/>
        <v>4.9733333333333327</v>
      </c>
    </row>
    <row r="40" spans="1:24" ht="12.75" customHeight="1" x14ac:dyDescent="0.25">
      <c r="A40" s="495" t="s">
        <v>51</v>
      </c>
      <c r="B40" s="496"/>
      <c r="C40" s="120">
        <f>C39-1.25*C42</f>
        <v>2.9999589499684811</v>
      </c>
      <c r="D40" s="121">
        <f t="shared" ref="D40:V40" si="3">D39-1.25*D42</f>
        <v>4.30717886449884</v>
      </c>
      <c r="E40" s="121">
        <f t="shared" si="3"/>
        <v>8.0233440342704654</v>
      </c>
      <c r="F40" s="121">
        <f t="shared" si="3"/>
        <v>10.6053243405989</v>
      </c>
      <c r="G40" s="121">
        <f t="shared" si="3"/>
        <v>15.073751658338306</v>
      </c>
      <c r="H40" s="121">
        <f t="shared" si="3"/>
        <v>25.143314665558155</v>
      </c>
      <c r="I40" s="121">
        <f t="shared" si="3"/>
        <v>42.038757366114808</v>
      </c>
      <c r="J40" s="121">
        <f t="shared" si="3"/>
        <v>57.637966065363081</v>
      </c>
      <c r="K40" s="121">
        <f t="shared" si="3"/>
        <v>68.818582218809709</v>
      </c>
      <c r="L40" s="121">
        <f t="shared" si="3"/>
        <v>72.915720564534851</v>
      </c>
      <c r="M40" s="121">
        <f t="shared" si="3"/>
        <v>78.646337906870144</v>
      </c>
      <c r="N40" s="121">
        <f t="shared" si="3"/>
        <v>84.038557056324095</v>
      </c>
      <c r="O40" s="121">
        <f t="shared" si="3"/>
        <v>93.401770271898897</v>
      </c>
      <c r="P40" s="121">
        <f t="shared" si="3"/>
        <v>100</v>
      </c>
      <c r="Q40" s="121">
        <f t="shared" si="3"/>
        <v>100</v>
      </c>
      <c r="R40" s="159">
        <f t="shared" si="3"/>
        <v>4.5514813714714317E-2</v>
      </c>
      <c r="S40" s="108" t="e">
        <f t="shared" si="3"/>
        <v>#DIV/0!</v>
      </c>
      <c r="T40" s="108" t="e">
        <f t="shared" si="3"/>
        <v>#DIV/0!</v>
      </c>
      <c r="U40" s="108" t="e">
        <f t="shared" si="3"/>
        <v>#DIV/0!</v>
      </c>
      <c r="V40" s="125">
        <f t="shared" si="3"/>
        <v>3.4574452547910299</v>
      </c>
    </row>
    <row r="41" spans="1:24" ht="12.75" customHeight="1" x14ac:dyDescent="0.25">
      <c r="A41" s="493" t="s">
        <v>52</v>
      </c>
      <c r="B41" s="494"/>
      <c r="C41" s="33">
        <f>C113</f>
        <v>3</v>
      </c>
      <c r="D41" s="34">
        <f>D113</f>
        <v>4.2</v>
      </c>
      <c r="E41" s="34">
        <f t="shared" ref="E41:V41" si="4">E113</f>
        <v>7.8</v>
      </c>
      <c r="F41" s="34">
        <f t="shared" si="4"/>
        <v>9.6999999999999993</v>
      </c>
      <c r="G41" s="34">
        <f t="shared" si="4"/>
        <v>13.4</v>
      </c>
      <c r="H41" s="34">
        <f t="shared" si="4"/>
        <v>20.9</v>
      </c>
      <c r="I41" s="34">
        <f t="shared" si="4"/>
        <v>39.9</v>
      </c>
      <c r="J41" s="34">
        <f t="shared" si="4"/>
        <v>54</v>
      </c>
      <c r="K41" s="34">
        <f t="shared" si="4"/>
        <v>65.099999999999994</v>
      </c>
      <c r="L41" s="34">
        <f t="shared" si="4"/>
        <v>67.599999999999994</v>
      </c>
      <c r="M41" s="34">
        <f t="shared" si="4"/>
        <v>73</v>
      </c>
      <c r="N41" s="34">
        <f t="shared" si="4"/>
        <v>79.2</v>
      </c>
      <c r="O41" s="34">
        <f t="shared" si="4"/>
        <v>92.5</v>
      </c>
      <c r="P41" s="34">
        <f t="shared" si="4"/>
        <v>100</v>
      </c>
      <c r="Q41" s="34">
        <f t="shared" si="4"/>
        <v>100</v>
      </c>
      <c r="R41" s="34">
        <f t="shared" si="4"/>
        <v>0.04</v>
      </c>
      <c r="S41" s="34">
        <f t="shared" si="4"/>
        <v>0.06</v>
      </c>
      <c r="T41" s="34">
        <f t="shared" si="4"/>
        <v>22</v>
      </c>
      <c r="U41" s="34">
        <f t="shared" si="4"/>
        <v>15</v>
      </c>
      <c r="V41" s="44">
        <f t="shared" si="4"/>
        <v>3.5</v>
      </c>
    </row>
    <row r="42" spans="1:24" ht="12.75" customHeight="1" x14ac:dyDescent="0.25">
      <c r="A42" s="493" t="s">
        <v>53</v>
      </c>
      <c r="B42" s="494"/>
      <c r="C42" s="120">
        <f>C111</f>
        <v>0.7733661733585484</v>
      </c>
      <c r="D42" s="121">
        <f t="shared" ref="D42:V42" si="5">D111</f>
        <v>1.0075902417342606</v>
      </c>
      <c r="E42" s="121">
        <f t="shared" si="5"/>
        <v>1.6613247725836269</v>
      </c>
      <c r="F42" s="121">
        <f t="shared" si="5"/>
        <v>2.3744071941875444</v>
      </c>
      <c r="G42" s="121">
        <f t="shared" si="5"/>
        <v>3.4876653399960222</v>
      </c>
      <c r="H42" s="121">
        <f t="shared" si="5"/>
        <v>4.9146816008868077</v>
      </c>
      <c r="I42" s="121">
        <f t="shared" si="5"/>
        <v>4.5023274404414861</v>
      </c>
      <c r="J42" s="121">
        <f t="shared" si="5"/>
        <v>5.1056271477095319</v>
      </c>
      <c r="K42" s="121">
        <f t="shared" si="5"/>
        <v>4.1504675582855679</v>
      </c>
      <c r="L42" s="121">
        <f t="shared" si="5"/>
        <v>4.3554235483721095</v>
      </c>
      <c r="M42" s="121">
        <f t="shared" si="5"/>
        <v>3.8829296745038846</v>
      </c>
      <c r="N42" s="121">
        <f t="shared" si="5"/>
        <v>3.510487688274067</v>
      </c>
      <c r="O42" s="121">
        <f t="shared" si="5"/>
        <v>1.5825837824808615</v>
      </c>
      <c r="P42" s="121">
        <f t="shared" si="5"/>
        <v>0</v>
      </c>
      <c r="Q42" s="121">
        <f t="shared" si="5"/>
        <v>0</v>
      </c>
      <c r="R42" s="121">
        <f t="shared" si="5"/>
        <v>1.6388149028228553E-2</v>
      </c>
      <c r="S42" s="121" t="e">
        <f t="shared" si="5"/>
        <v>#DIV/0!</v>
      </c>
      <c r="T42" s="121" t="e">
        <f t="shared" si="5"/>
        <v>#DIV/0!</v>
      </c>
      <c r="U42" s="121" t="e">
        <f t="shared" si="5"/>
        <v>#DIV/0!</v>
      </c>
      <c r="V42" s="126">
        <f t="shared" si="5"/>
        <v>1.2127104628338421</v>
      </c>
    </row>
    <row r="43" spans="1:24" ht="12.75" customHeight="1" x14ac:dyDescent="0.25">
      <c r="A43" s="495" t="s">
        <v>54</v>
      </c>
      <c r="B43" s="496"/>
      <c r="C43" s="33">
        <f>C114</f>
        <v>15</v>
      </c>
      <c r="D43" s="34">
        <f>D114</f>
        <v>15</v>
      </c>
      <c r="E43" s="34">
        <f t="shared" ref="E43:V43" si="6">E114</f>
        <v>15</v>
      </c>
      <c r="F43" s="34">
        <f t="shared" si="6"/>
        <v>15</v>
      </c>
      <c r="G43" s="34">
        <f t="shared" si="6"/>
        <v>15</v>
      </c>
      <c r="H43" s="34">
        <f t="shared" si="6"/>
        <v>15</v>
      </c>
      <c r="I43" s="34">
        <f t="shared" si="6"/>
        <v>15</v>
      </c>
      <c r="J43" s="34">
        <f t="shared" si="6"/>
        <v>15</v>
      </c>
      <c r="K43" s="34">
        <f t="shared" si="6"/>
        <v>15</v>
      </c>
      <c r="L43" s="34">
        <f t="shared" si="6"/>
        <v>15</v>
      </c>
      <c r="M43" s="34">
        <f t="shared" si="6"/>
        <v>15</v>
      </c>
      <c r="N43" s="34">
        <f t="shared" si="6"/>
        <v>15</v>
      </c>
      <c r="O43" s="34">
        <f t="shared" si="6"/>
        <v>15</v>
      </c>
      <c r="P43" s="34">
        <f t="shared" si="6"/>
        <v>15</v>
      </c>
      <c r="Q43" s="34">
        <f t="shared" si="6"/>
        <v>15</v>
      </c>
      <c r="R43" s="34">
        <f t="shared" si="6"/>
        <v>15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15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f>N5</f>
        <v>44848</v>
      </c>
      <c r="B68" s="502"/>
      <c r="C68" s="502"/>
      <c r="D68" s="502"/>
      <c r="E68" s="502"/>
      <c r="F68" s="502"/>
      <c r="G68" s="502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EDATE(MAX(A85:B109),6)</f>
        <v>45030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70"/>
      <c r="I69" s="570"/>
      <c r="J69" s="570"/>
      <c r="K69" s="570"/>
      <c r="L69" s="570"/>
      <c r="M69" s="570"/>
      <c r="N69" s="570"/>
      <c r="O69" s="570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70"/>
      <c r="I70" s="570"/>
      <c r="J70" s="570"/>
      <c r="K70" s="570"/>
      <c r="L70" s="570"/>
      <c r="M70" s="570"/>
      <c r="N70" s="570"/>
      <c r="O70" s="570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70"/>
      <c r="I71" s="570"/>
      <c r="J71" s="570"/>
      <c r="K71" s="570"/>
      <c r="L71" s="570"/>
      <c r="M71" s="570"/>
      <c r="N71" s="570"/>
      <c r="O71" s="570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44819</v>
      </c>
      <c r="B85" s="519"/>
      <c r="C85" s="350">
        <v>3.6</v>
      </c>
      <c r="D85" s="350">
        <v>5.3</v>
      </c>
      <c r="E85" s="350">
        <v>9.6999999999999993</v>
      </c>
      <c r="F85" s="350">
        <v>13.1</v>
      </c>
      <c r="G85" s="350">
        <v>18</v>
      </c>
      <c r="H85" s="350">
        <v>28.8</v>
      </c>
      <c r="I85" s="350">
        <v>43.5</v>
      </c>
      <c r="J85" s="350">
        <v>60.1</v>
      </c>
      <c r="K85" s="350">
        <v>72</v>
      </c>
      <c r="L85" s="350">
        <v>78.5</v>
      </c>
      <c r="M85" s="350">
        <v>84.4</v>
      </c>
      <c r="N85" s="350">
        <v>90.3</v>
      </c>
      <c r="O85" s="350">
        <v>94.6</v>
      </c>
      <c r="P85" s="350">
        <v>100</v>
      </c>
      <c r="Q85" s="350">
        <v>100</v>
      </c>
      <c r="R85" s="141">
        <v>0.06</v>
      </c>
      <c r="S85" s="141">
        <v>0.06</v>
      </c>
      <c r="T85" s="141">
        <v>22</v>
      </c>
      <c r="U85" s="141">
        <v>15</v>
      </c>
      <c r="V85" s="142">
        <v>3.5</v>
      </c>
    </row>
    <row r="86" spans="1:22" x14ac:dyDescent="0.25">
      <c r="A86" s="518">
        <v>44819</v>
      </c>
      <c r="B86" s="519"/>
      <c r="C86" s="350">
        <v>3.4</v>
      </c>
      <c r="D86" s="350">
        <v>5</v>
      </c>
      <c r="E86" s="350">
        <v>9.4</v>
      </c>
      <c r="F86" s="350">
        <v>12.6</v>
      </c>
      <c r="G86" s="350">
        <v>17.600000000000001</v>
      </c>
      <c r="H86" s="350">
        <v>28.3</v>
      </c>
      <c r="I86" s="350">
        <v>46.4</v>
      </c>
      <c r="J86" s="350">
        <v>64.7</v>
      </c>
      <c r="K86" s="350">
        <v>72.900000000000006</v>
      </c>
      <c r="L86" s="350">
        <v>76.400000000000006</v>
      </c>
      <c r="M86" s="350">
        <v>81.900000000000006</v>
      </c>
      <c r="N86" s="350">
        <v>86.2</v>
      </c>
      <c r="O86" s="350">
        <v>95.2</v>
      </c>
      <c r="P86" s="350">
        <v>100</v>
      </c>
      <c r="Q86" s="350">
        <v>100</v>
      </c>
      <c r="R86" s="141">
        <v>0.08</v>
      </c>
      <c r="S86" s="141"/>
      <c r="T86" s="141"/>
      <c r="U86" s="141"/>
      <c r="V86" s="142">
        <v>4.4000000000000004</v>
      </c>
    </row>
    <row r="87" spans="1:22" x14ac:dyDescent="0.25">
      <c r="A87" s="518">
        <v>44819</v>
      </c>
      <c r="B87" s="519"/>
      <c r="C87" s="350">
        <v>3.6</v>
      </c>
      <c r="D87" s="350">
        <v>5.4</v>
      </c>
      <c r="E87" s="350">
        <v>10.199999999999999</v>
      </c>
      <c r="F87" s="350">
        <v>13.9</v>
      </c>
      <c r="G87" s="350">
        <v>19.8</v>
      </c>
      <c r="H87" s="350">
        <v>31.9</v>
      </c>
      <c r="I87" s="350">
        <v>47.1</v>
      </c>
      <c r="J87" s="350">
        <v>60.9</v>
      </c>
      <c r="K87" s="350">
        <v>70.099999999999994</v>
      </c>
      <c r="L87" s="350">
        <v>76.900000000000006</v>
      </c>
      <c r="M87" s="350">
        <v>81.900000000000006</v>
      </c>
      <c r="N87" s="350">
        <v>89.3</v>
      </c>
      <c r="O87" s="350">
        <v>96.2</v>
      </c>
      <c r="P87" s="350">
        <v>100</v>
      </c>
      <c r="Q87" s="350">
        <v>100</v>
      </c>
      <c r="R87" s="141">
        <v>0.08</v>
      </c>
      <c r="S87" s="141"/>
      <c r="T87" s="141"/>
      <c r="U87" s="141"/>
      <c r="V87" s="142">
        <v>4</v>
      </c>
    </row>
    <row r="88" spans="1:22" x14ac:dyDescent="0.25">
      <c r="A88" s="518">
        <v>44819</v>
      </c>
      <c r="B88" s="519"/>
      <c r="C88" s="350">
        <v>4.7</v>
      </c>
      <c r="D88" s="350">
        <v>7</v>
      </c>
      <c r="E88" s="350">
        <v>13.3</v>
      </c>
      <c r="F88" s="350">
        <v>18</v>
      </c>
      <c r="G88" s="350">
        <v>25.1</v>
      </c>
      <c r="H88" s="350">
        <v>38.6</v>
      </c>
      <c r="I88" s="350">
        <v>54.9</v>
      </c>
      <c r="J88" s="350">
        <v>71.2</v>
      </c>
      <c r="K88" s="350">
        <v>80.8</v>
      </c>
      <c r="L88" s="350">
        <v>85.7</v>
      </c>
      <c r="M88" s="350">
        <v>89.1</v>
      </c>
      <c r="N88" s="350">
        <v>94.2</v>
      </c>
      <c r="O88" s="350">
        <v>97</v>
      </c>
      <c r="P88" s="350">
        <v>100</v>
      </c>
      <c r="Q88" s="350">
        <v>100</v>
      </c>
      <c r="R88" s="141">
        <v>0.09</v>
      </c>
      <c r="S88" s="141"/>
      <c r="T88" s="141"/>
      <c r="U88" s="141"/>
      <c r="V88" s="142">
        <v>3.7</v>
      </c>
    </row>
    <row r="89" spans="1:22" x14ac:dyDescent="0.25">
      <c r="A89" s="518">
        <v>44834</v>
      </c>
      <c r="B89" s="519"/>
      <c r="C89" s="407">
        <v>3</v>
      </c>
      <c r="D89" s="407">
        <v>4.2</v>
      </c>
      <c r="E89" s="407">
        <v>7.8</v>
      </c>
      <c r="F89" s="407">
        <v>9.6999999999999993</v>
      </c>
      <c r="G89" s="407">
        <v>13.4</v>
      </c>
      <c r="H89" s="407">
        <v>20.9</v>
      </c>
      <c r="I89" s="407">
        <v>39.9</v>
      </c>
      <c r="J89" s="407">
        <v>58.9</v>
      </c>
      <c r="K89" s="407">
        <v>71</v>
      </c>
      <c r="L89" s="407">
        <v>74.8</v>
      </c>
      <c r="M89" s="407">
        <v>82.9</v>
      </c>
      <c r="N89" s="407">
        <v>87.6</v>
      </c>
      <c r="O89" s="407">
        <v>92.5</v>
      </c>
      <c r="P89" s="407">
        <v>100</v>
      </c>
      <c r="Q89" s="407">
        <v>100</v>
      </c>
      <c r="R89" s="141">
        <v>0.04</v>
      </c>
      <c r="S89" s="141"/>
      <c r="T89" s="141"/>
      <c r="U89" s="141"/>
      <c r="V89" s="142">
        <v>4.8</v>
      </c>
    </row>
    <row r="90" spans="1:22" x14ac:dyDescent="0.25">
      <c r="A90" s="518">
        <v>44834</v>
      </c>
      <c r="B90" s="519"/>
      <c r="C90" s="407">
        <v>3.5</v>
      </c>
      <c r="D90" s="407">
        <v>4.7</v>
      </c>
      <c r="E90" s="407">
        <v>8.4</v>
      </c>
      <c r="F90" s="407">
        <v>10.6</v>
      </c>
      <c r="G90" s="407">
        <v>15</v>
      </c>
      <c r="H90" s="407">
        <v>25.2</v>
      </c>
      <c r="I90" s="407">
        <v>41.7</v>
      </c>
      <c r="J90" s="407">
        <v>60.4</v>
      </c>
      <c r="K90" s="407">
        <v>72</v>
      </c>
      <c r="L90" s="407">
        <v>76.7</v>
      </c>
      <c r="M90" s="407">
        <v>83.3</v>
      </c>
      <c r="N90" s="407">
        <v>88.7</v>
      </c>
      <c r="O90" s="407">
        <v>94</v>
      </c>
      <c r="P90" s="407">
        <v>100</v>
      </c>
      <c r="Q90" s="407">
        <v>100</v>
      </c>
      <c r="R90" s="141">
        <v>0.05</v>
      </c>
      <c r="S90" s="141"/>
      <c r="T90" s="141"/>
      <c r="U90" s="141"/>
      <c r="V90" s="142">
        <v>6.4</v>
      </c>
    </row>
    <row r="91" spans="1:22" x14ac:dyDescent="0.25">
      <c r="A91" s="518">
        <v>44834</v>
      </c>
      <c r="B91" s="519"/>
      <c r="C91" s="407">
        <v>3.4</v>
      </c>
      <c r="D91" s="407">
        <v>4.5999999999999996</v>
      </c>
      <c r="E91" s="407">
        <v>8.3000000000000007</v>
      </c>
      <c r="F91" s="407">
        <v>11.3</v>
      </c>
      <c r="G91" s="407">
        <v>16.600000000000001</v>
      </c>
      <c r="H91" s="407">
        <v>30</v>
      </c>
      <c r="I91" s="407">
        <v>47.2</v>
      </c>
      <c r="J91" s="407">
        <v>65.7</v>
      </c>
      <c r="K91" s="407">
        <v>74.400000000000006</v>
      </c>
      <c r="L91" s="407">
        <v>77.3</v>
      </c>
      <c r="M91" s="407">
        <v>81.900000000000006</v>
      </c>
      <c r="N91" s="407">
        <v>88.1</v>
      </c>
      <c r="O91" s="407">
        <v>97.4</v>
      </c>
      <c r="P91" s="407">
        <v>100</v>
      </c>
      <c r="Q91" s="407">
        <v>100</v>
      </c>
      <c r="R91" s="141">
        <v>7.0000000000000007E-2</v>
      </c>
      <c r="S91" s="141"/>
      <c r="T91" s="141"/>
      <c r="U91" s="141"/>
      <c r="V91" s="142">
        <v>6.4</v>
      </c>
    </row>
    <row r="92" spans="1:22" x14ac:dyDescent="0.25">
      <c r="A92" s="518">
        <v>44838</v>
      </c>
      <c r="B92" s="519"/>
      <c r="C92" s="407">
        <v>3.2</v>
      </c>
      <c r="D92" s="407">
        <v>4.3</v>
      </c>
      <c r="E92" s="407">
        <v>8.3000000000000007</v>
      </c>
      <c r="F92" s="407">
        <v>11.6</v>
      </c>
      <c r="G92" s="407">
        <v>16.899999999999999</v>
      </c>
      <c r="H92" s="407">
        <v>27.4</v>
      </c>
      <c r="I92" s="407">
        <v>44.5</v>
      </c>
      <c r="J92" s="407">
        <v>60.2</v>
      </c>
      <c r="K92" s="407">
        <v>70.8</v>
      </c>
      <c r="L92" s="407">
        <v>75</v>
      </c>
      <c r="M92" s="407">
        <v>81.900000000000006</v>
      </c>
      <c r="N92" s="407">
        <v>85.4</v>
      </c>
      <c r="O92" s="407">
        <v>96.5</v>
      </c>
      <c r="P92" s="407">
        <v>100</v>
      </c>
      <c r="Q92" s="407">
        <v>100</v>
      </c>
      <c r="R92" s="141">
        <v>0.04</v>
      </c>
      <c r="S92" s="141"/>
      <c r="T92" s="141"/>
      <c r="U92" s="141"/>
      <c r="V92" s="142">
        <v>5</v>
      </c>
    </row>
    <row r="93" spans="1:22" x14ac:dyDescent="0.25">
      <c r="A93" s="518">
        <v>44838</v>
      </c>
      <c r="B93" s="519"/>
      <c r="C93" s="407">
        <v>4.3</v>
      </c>
      <c r="D93" s="407">
        <v>6.1</v>
      </c>
      <c r="E93" s="407">
        <v>10.8</v>
      </c>
      <c r="F93" s="407">
        <v>14.6</v>
      </c>
      <c r="G93" s="407">
        <v>20.9</v>
      </c>
      <c r="H93" s="407">
        <v>32.9</v>
      </c>
      <c r="I93" s="407">
        <v>48.2</v>
      </c>
      <c r="J93" s="407">
        <v>64</v>
      </c>
      <c r="K93" s="407">
        <v>77.2</v>
      </c>
      <c r="L93" s="407">
        <v>83.3</v>
      </c>
      <c r="M93" s="407">
        <v>88.2</v>
      </c>
      <c r="N93" s="407">
        <v>91.7</v>
      </c>
      <c r="O93" s="407">
        <v>96.5</v>
      </c>
      <c r="P93" s="407">
        <v>100</v>
      </c>
      <c r="Q93" s="407">
        <v>100</v>
      </c>
      <c r="R93" s="141">
        <v>0.05</v>
      </c>
      <c r="S93" s="141"/>
      <c r="T93" s="141"/>
      <c r="U93" s="141"/>
      <c r="V93" s="142">
        <v>4.5</v>
      </c>
    </row>
    <row r="94" spans="1:22" x14ac:dyDescent="0.25">
      <c r="A94" s="531">
        <v>44840</v>
      </c>
      <c r="B94" s="532"/>
      <c r="C94" s="407">
        <v>6.1</v>
      </c>
      <c r="D94" s="407">
        <v>7.9</v>
      </c>
      <c r="E94" s="407">
        <v>13.3</v>
      </c>
      <c r="F94" s="407">
        <v>17.899999999999999</v>
      </c>
      <c r="G94" s="407">
        <v>26</v>
      </c>
      <c r="H94" s="407">
        <v>38.299999999999997</v>
      </c>
      <c r="I94" s="407">
        <v>51.8</v>
      </c>
      <c r="J94" s="407">
        <v>62.6</v>
      </c>
      <c r="K94" s="407">
        <v>73.2</v>
      </c>
      <c r="L94" s="407">
        <v>78.2</v>
      </c>
      <c r="M94" s="407">
        <v>82</v>
      </c>
      <c r="N94" s="407">
        <v>87.5</v>
      </c>
      <c r="O94" s="407">
        <v>95.3</v>
      </c>
      <c r="P94" s="407">
        <v>100</v>
      </c>
      <c r="Q94" s="407">
        <v>100</v>
      </c>
      <c r="R94" s="141">
        <v>0.09</v>
      </c>
      <c r="S94" s="141"/>
      <c r="T94" s="141"/>
      <c r="U94" s="141"/>
      <c r="V94" s="142">
        <v>4.4000000000000004</v>
      </c>
    </row>
    <row r="95" spans="1:22" x14ac:dyDescent="0.25">
      <c r="A95" s="531">
        <v>44840</v>
      </c>
      <c r="B95" s="532"/>
      <c r="C95" s="407">
        <v>3.8</v>
      </c>
      <c r="D95" s="407">
        <v>5.3</v>
      </c>
      <c r="E95" s="407">
        <v>9.3000000000000007</v>
      </c>
      <c r="F95" s="407">
        <v>12.4</v>
      </c>
      <c r="G95" s="407">
        <v>17.600000000000001</v>
      </c>
      <c r="H95" s="407">
        <v>28.7</v>
      </c>
      <c r="I95" s="407">
        <v>43.3</v>
      </c>
      <c r="J95" s="407">
        <v>54</v>
      </c>
      <c r="K95" s="407">
        <v>65.099999999999994</v>
      </c>
      <c r="L95" s="407">
        <v>67.599999999999994</v>
      </c>
      <c r="M95" s="407">
        <v>73</v>
      </c>
      <c r="N95" s="407">
        <v>79.2</v>
      </c>
      <c r="O95" s="407">
        <v>93.3</v>
      </c>
      <c r="P95" s="407">
        <v>100</v>
      </c>
      <c r="Q95" s="407">
        <v>100</v>
      </c>
      <c r="R95" s="141">
        <v>7.0000000000000007E-2</v>
      </c>
      <c r="S95" s="141"/>
      <c r="T95" s="141"/>
      <c r="U95" s="141"/>
      <c r="V95" s="142">
        <v>4.4000000000000004</v>
      </c>
    </row>
    <row r="96" spans="1:22" x14ac:dyDescent="0.25">
      <c r="A96" s="531">
        <v>44845</v>
      </c>
      <c r="B96" s="532"/>
      <c r="C96" s="408">
        <v>4.0999999999999996</v>
      </c>
      <c r="D96" s="408">
        <v>5.8</v>
      </c>
      <c r="E96" s="408">
        <v>10.6</v>
      </c>
      <c r="F96" s="408">
        <v>14.4</v>
      </c>
      <c r="G96" s="408">
        <v>21.3</v>
      </c>
      <c r="H96" s="408">
        <v>35.4</v>
      </c>
      <c r="I96" s="408">
        <v>52.1</v>
      </c>
      <c r="J96" s="408">
        <v>69.5</v>
      </c>
      <c r="K96" s="408">
        <v>75.900000000000006</v>
      </c>
      <c r="L96" s="408">
        <v>79.8</v>
      </c>
      <c r="M96" s="408">
        <v>82.3</v>
      </c>
      <c r="N96" s="408">
        <v>86.9</v>
      </c>
      <c r="O96" s="408">
        <v>95.1</v>
      </c>
      <c r="P96" s="408">
        <v>100</v>
      </c>
      <c r="Q96" s="407">
        <v>100</v>
      </c>
      <c r="R96" s="141">
        <v>0.06</v>
      </c>
      <c r="S96" s="141"/>
      <c r="T96" s="141"/>
      <c r="U96" s="141"/>
      <c r="V96" s="142">
        <v>4.4000000000000004</v>
      </c>
    </row>
    <row r="97" spans="1:23" x14ac:dyDescent="0.25">
      <c r="A97" s="531">
        <v>44845</v>
      </c>
      <c r="B97" s="532"/>
      <c r="C97" s="408">
        <v>4.5</v>
      </c>
      <c r="D97" s="408">
        <v>6.3</v>
      </c>
      <c r="E97" s="408">
        <v>11.2</v>
      </c>
      <c r="F97" s="408">
        <v>15.2</v>
      </c>
      <c r="G97" s="408">
        <v>22.1</v>
      </c>
      <c r="H97" s="408">
        <v>36.1</v>
      </c>
      <c r="I97" s="408">
        <v>53.5</v>
      </c>
      <c r="J97" s="408">
        <v>72.2</v>
      </c>
      <c r="K97" s="408">
        <v>79.599999999999994</v>
      </c>
      <c r="L97" s="408">
        <v>81.400000000000006</v>
      </c>
      <c r="M97" s="408">
        <v>85.3</v>
      </c>
      <c r="N97" s="408">
        <v>88.3</v>
      </c>
      <c r="O97" s="408">
        <v>93.3</v>
      </c>
      <c r="P97" s="408">
        <v>100</v>
      </c>
      <c r="Q97" s="407">
        <v>100</v>
      </c>
      <c r="R97" s="141">
        <v>7.0000000000000007E-2</v>
      </c>
      <c r="S97" s="141"/>
      <c r="T97" s="141"/>
      <c r="U97" s="141"/>
      <c r="V97" s="142">
        <v>4.4000000000000004</v>
      </c>
      <c r="W97" s="1"/>
    </row>
    <row r="98" spans="1:23" x14ac:dyDescent="0.25">
      <c r="A98" s="518">
        <v>44848</v>
      </c>
      <c r="B98" s="526"/>
      <c r="C98" s="408">
        <v>4.4000000000000004</v>
      </c>
      <c r="D98" s="408">
        <v>6</v>
      </c>
      <c r="E98" s="408">
        <v>10.4</v>
      </c>
      <c r="F98" s="408">
        <v>14.2</v>
      </c>
      <c r="G98" s="408">
        <v>20.9</v>
      </c>
      <c r="H98" s="408">
        <v>33.4</v>
      </c>
      <c r="I98" s="408">
        <v>50.9</v>
      </c>
      <c r="J98" s="408">
        <v>67.3</v>
      </c>
      <c r="K98" s="408">
        <v>76.900000000000006</v>
      </c>
      <c r="L98" s="408">
        <v>81.099999999999994</v>
      </c>
      <c r="M98" s="408">
        <v>86.3</v>
      </c>
      <c r="N98" s="408">
        <v>92.5</v>
      </c>
      <c r="O98" s="408">
        <v>96.2</v>
      </c>
      <c r="P98" s="408">
        <v>100</v>
      </c>
      <c r="Q98" s="407">
        <v>100</v>
      </c>
      <c r="R98" s="141">
        <v>0.06</v>
      </c>
      <c r="S98" s="141"/>
      <c r="T98" s="141"/>
      <c r="U98" s="141"/>
      <c r="V98" s="142">
        <v>6.7</v>
      </c>
      <c r="W98" s="1"/>
    </row>
    <row r="99" spans="1:23" x14ac:dyDescent="0.25">
      <c r="A99" s="531">
        <v>44848</v>
      </c>
      <c r="B99" s="532"/>
      <c r="C99" s="408">
        <v>3.9</v>
      </c>
      <c r="D99" s="408">
        <v>5.6</v>
      </c>
      <c r="E99" s="408">
        <v>10.5</v>
      </c>
      <c r="F99" s="408">
        <v>14.1</v>
      </c>
      <c r="G99" s="408">
        <v>20.3</v>
      </c>
      <c r="H99" s="408">
        <v>33.4</v>
      </c>
      <c r="I99" s="408">
        <v>50</v>
      </c>
      <c r="J99" s="408">
        <v>68.599999999999994</v>
      </c>
      <c r="K99" s="408">
        <v>78.2</v>
      </c>
      <c r="L99" s="408">
        <v>82.7</v>
      </c>
      <c r="M99" s="408">
        <v>88.1</v>
      </c>
      <c r="N99" s="408">
        <v>90.5</v>
      </c>
      <c r="O99" s="408">
        <v>97.6</v>
      </c>
      <c r="P99" s="408">
        <v>100</v>
      </c>
      <c r="Q99" s="407">
        <v>100</v>
      </c>
      <c r="R99" s="141">
        <v>0.08</v>
      </c>
      <c r="S99" s="141"/>
      <c r="T99" s="141"/>
      <c r="U99" s="141"/>
      <c r="V99" s="142">
        <v>7.6</v>
      </c>
      <c r="W99" s="1"/>
    </row>
    <row r="100" spans="1:23" x14ac:dyDescent="0.25">
      <c r="A100" s="531"/>
      <c r="B100" s="532"/>
      <c r="C100" s="413"/>
      <c r="D100" s="413"/>
      <c r="E100" s="413"/>
      <c r="F100" s="413"/>
      <c r="G100" s="413"/>
      <c r="H100" s="413"/>
      <c r="I100" s="413"/>
      <c r="J100" s="413"/>
      <c r="K100" s="413"/>
      <c r="L100" s="413"/>
      <c r="M100" s="413"/>
      <c r="N100" s="413"/>
      <c r="O100" s="413"/>
      <c r="P100" s="413"/>
      <c r="Q100" s="413"/>
      <c r="R100" s="141"/>
      <c r="S100" s="141"/>
      <c r="T100" s="141"/>
      <c r="U100" s="141"/>
      <c r="V100" s="142"/>
      <c r="W100" s="1"/>
    </row>
    <row r="101" spans="1:23" x14ac:dyDescent="0.25">
      <c r="A101" s="531"/>
      <c r="B101" s="532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141"/>
      <c r="S101" s="141"/>
      <c r="T101" s="141"/>
      <c r="U101" s="141"/>
      <c r="V101" s="142"/>
      <c r="W101" s="1"/>
    </row>
    <row r="102" spans="1:23" x14ac:dyDescent="0.25">
      <c r="A102" s="531"/>
      <c r="B102" s="53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141"/>
      <c r="S102" s="141"/>
      <c r="T102" s="141"/>
      <c r="U102" s="141"/>
      <c r="V102" s="142"/>
      <c r="W102" s="1"/>
    </row>
    <row r="103" spans="1:23" x14ac:dyDescent="0.25">
      <c r="A103" s="531"/>
      <c r="B103" s="532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2"/>
      <c r="W103" s="1"/>
    </row>
    <row r="104" spans="1:23" x14ac:dyDescent="0.25">
      <c r="A104" s="531"/>
      <c r="B104" s="532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2"/>
      <c r="W104" s="1"/>
    </row>
    <row r="105" spans="1:23" x14ac:dyDescent="0.25">
      <c r="A105" s="518"/>
      <c r="B105" s="526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2"/>
      <c r="W105" s="1"/>
    </row>
    <row r="106" spans="1:23" x14ac:dyDescent="0.25">
      <c r="A106" s="531"/>
      <c r="B106" s="532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2"/>
      <c r="W106" s="1"/>
    </row>
    <row r="107" spans="1:23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7">AVERAGE(C85:C107)</f>
        <v>3.9666666666666663</v>
      </c>
      <c r="D110" s="141">
        <f t="shared" si="7"/>
        <v>5.5666666666666655</v>
      </c>
      <c r="E110" s="141">
        <f t="shared" si="7"/>
        <v>10.099999999999998</v>
      </c>
      <c r="F110" s="141">
        <f t="shared" si="7"/>
        <v>13.573333333333331</v>
      </c>
      <c r="G110" s="141">
        <f t="shared" si="7"/>
        <v>19.433333333333334</v>
      </c>
      <c r="H110" s="141">
        <f t="shared" si="7"/>
        <v>31.286666666666665</v>
      </c>
      <c r="I110" s="141">
        <f t="shared" si="7"/>
        <v>47.666666666666664</v>
      </c>
      <c r="J110" s="141">
        <f t="shared" si="7"/>
        <v>64.02</v>
      </c>
      <c r="K110" s="141">
        <f t="shared" si="7"/>
        <v>74.006666666666675</v>
      </c>
      <c r="L110" s="141">
        <f t="shared" si="7"/>
        <v>78.359999999999985</v>
      </c>
      <c r="M110" s="141">
        <f t="shared" si="7"/>
        <v>83.5</v>
      </c>
      <c r="N110" s="141">
        <f t="shared" si="7"/>
        <v>88.426666666666677</v>
      </c>
      <c r="O110" s="141">
        <f t="shared" si="7"/>
        <v>95.379999999999981</v>
      </c>
      <c r="P110" s="141">
        <f t="shared" si="7"/>
        <v>100</v>
      </c>
      <c r="Q110" s="141">
        <f t="shared" si="7"/>
        <v>100</v>
      </c>
      <c r="R110" s="141">
        <f t="shared" si="7"/>
        <v>6.6000000000000003E-2</v>
      </c>
      <c r="S110" s="141">
        <f t="shared" si="7"/>
        <v>0.06</v>
      </c>
      <c r="T110" s="141">
        <f t="shared" si="7"/>
        <v>22</v>
      </c>
      <c r="U110" s="141">
        <f t="shared" si="7"/>
        <v>15</v>
      </c>
      <c r="V110" s="142">
        <f t="shared" si="7"/>
        <v>4.9733333333333327</v>
      </c>
    </row>
    <row r="111" spans="1:23" x14ac:dyDescent="0.25">
      <c r="A111" s="533" t="s">
        <v>53</v>
      </c>
      <c r="B111" s="532"/>
      <c r="C111" s="143">
        <f t="shared" ref="C111:V111" si="8">STDEV(C85:C107)</f>
        <v>0.7733661733585484</v>
      </c>
      <c r="D111" s="143">
        <f t="shared" si="8"/>
        <v>1.0075902417342606</v>
      </c>
      <c r="E111" s="143">
        <f t="shared" si="8"/>
        <v>1.6613247725836269</v>
      </c>
      <c r="F111" s="143">
        <f t="shared" si="8"/>
        <v>2.3744071941875444</v>
      </c>
      <c r="G111" s="143">
        <f t="shared" si="8"/>
        <v>3.4876653399960222</v>
      </c>
      <c r="H111" s="143">
        <f t="shared" si="8"/>
        <v>4.9146816008868077</v>
      </c>
      <c r="I111" s="143">
        <f t="shared" si="8"/>
        <v>4.5023274404414861</v>
      </c>
      <c r="J111" s="143">
        <f t="shared" si="8"/>
        <v>5.1056271477095319</v>
      </c>
      <c r="K111" s="143">
        <f t="shared" si="8"/>
        <v>4.1504675582855679</v>
      </c>
      <c r="L111" s="143">
        <f t="shared" si="8"/>
        <v>4.3554235483721095</v>
      </c>
      <c r="M111" s="143">
        <f t="shared" si="8"/>
        <v>3.8829296745038846</v>
      </c>
      <c r="N111" s="143">
        <f t="shared" si="8"/>
        <v>3.510487688274067</v>
      </c>
      <c r="O111" s="143">
        <f t="shared" si="8"/>
        <v>1.5825837824808615</v>
      </c>
      <c r="P111" s="143">
        <f t="shared" si="8"/>
        <v>0</v>
      </c>
      <c r="Q111" s="143">
        <f t="shared" si="8"/>
        <v>0</v>
      </c>
      <c r="R111" s="143">
        <f t="shared" si="8"/>
        <v>1.6388149028228553E-2</v>
      </c>
      <c r="S111" s="143" t="e">
        <f t="shared" si="8"/>
        <v>#DIV/0!</v>
      </c>
      <c r="T111" s="143" t="e">
        <f t="shared" si="8"/>
        <v>#DIV/0!</v>
      </c>
      <c r="U111" s="143" t="e">
        <f t="shared" si="8"/>
        <v>#DIV/0!</v>
      </c>
      <c r="V111" s="144">
        <f t="shared" si="8"/>
        <v>1.2127104628338421</v>
      </c>
    </row>
    <row r="112" spans="1:23" x14ac:dyDescent="0.25">
      <c r="A112" s="533" t="s">
        <v>64</v>
      </c>
      <c r="B112" s="532"/>
      <c r="C112" s="141">
        <f t="shared" ref="C112:V112" si="9">MAX(C85:C107)</f>
        <v>6.1</v>
      </c>
      <c r="D112" s="141">
        <f t="shared" si="9"/>
        <v>7.9</v>
      </c>
      <c r="E112" s="141">
        <f t="shared" si="9"/>
        <v>13.3</v>
      </c>
      <c r="F112" s="141">
        <f t="shared" si="9"/>
        <v>18</v>
      </c>
      <c r="G112" s="141">
        <f t="shared" si="9"/>
        <v>26</v>
      </c>
      <c r="H112" s="141">
        <f t="shared" si="9"/>
        <v>38.6</v>
      </c>
      <c r="I112" s="141">
        <f t="shared" si="9"/>
        <v>54.9</v>
      </c>
      <c r="J112" s="141">
        <f t="shared" si="9"/>
        <v>72.2</v>
      </c>
      <c r="K112" s="141">
        <f t="shared" si="9"/>
        <v>80.8</v>
      </c>
      <c r="L112" s="141">
        <f t="shared" si="9"/>
        <v>85.7</v>
      </c>
      <c r="M112" s="141">
        <f t="shared" si="9"/>
        <v>89.1</v>
      </c>
      <c r="N112" s="141">
        <f t="shared" si="9"/>
        <v>94.2</v>
      </c>
      <c r="O112" s="141">
        <f t="shared" si="9"/>
        <v>97.6</v>
      </c>
      <c r="P112" s="141">
        <f t="shared" si="9"/>
        <v>100</v>
      </c>
      <c r="Q112" s="141">
        <f t="shared" si="9"/>
        <v>100</v>
      </c>
      <c r="R112" s="141">
        <f t="shared" si="9"/>
        <v>0.09</v>
      </c>
      <c r="S112" s="141">
        <f t="shared" si="9"/>
        <v>0.06</v>
      </c>
      <c r="T112" s="141">
        <f t="shared" si="9"/>
        <v>22</v>
      </c>
      <c r="U112" s="141">
        <f t="shared" si="9"/>
        <v>15</v>
      </c>
      <c r="V112" s="142">
        <f t="shared" si="9"/>
        <v>7.6</v>
      </c>
    </row>
    <row r="113" spans="1:22" x14ac:dyDescent="0.25">
      <c r="A113" s="533" t="s">
        <v>52</v>
      </c>
      <c r="B113" s="532"/>
      <c r="C113" s="141">
        <f t="shared" ref="C113:V113" si="10">MIN(C85:C107)</f>
        <v>3</v>
      </c>
      <c r="D113" s="141">
        <f t="shared" si="10"/>
        <v>4.2</v>
      </c>
      <c r="E113" s="141">
        <f t="shared" si="10"/>
        <v>7.8</v>
      </c>
      <c r="F113" s="141">
        <f t="shared" si="10"/>
        <v>9.6999999999999993</v>
      </c>
      <c r="G113" s="141">
        <f t="shared" si="10"/>
        <v>13.4</v>
      </c>
      <c r="H113" s="141">
        <f t="shared" si="10"/>
        <v>20.9</v>
      </c>
      <c r="I113" s="141">
        <f t="shared" si="10"/>
        <v>39.9</v>
      </c>
      <c r="J113" s="141">
        <f t="shared" si="10"/>
        <v>54</v>
      </c>
      <c r="K113" s="141">
        <f t="shared" si="10"/>
        <v>65.099999999999994</v>
      </c>
      <c r="L113" s="141">
        <f t="shared" si="10"/>
        <v>67.599999999999994</v>
      </c>
      <c r="M113" s="141">
        <f t="shared" si="10"/>
        <v>73</v>
      </c>
      <c r="N113" s="141">
        <f t="shared" si="10"/>
        <v>79.2</v>
      </c>
      <c r="O113" s="141">
        <f t="shared" si="10"/>
        <v>92.5</v>
      </c>
      <c r="P113" s="141">
        <f t="shared" si="10"/>
        <v>100</v>
      </c>
      <c r="Q113" s="141">
        <f t="shared" si="10"/>
        <v>100</v>
      </c>
      <c r="R113" s="141">
        <f t="shared" si="10"/>
        <v>0.04</v>
      </c>
      <c r="S113" s="141">
        <f t="shared" si="10"/>
        <v>0.06</v>
      </c>
      <c r="T113" s="141">
        <f t="shared" si="10"/>
        <v>22</v>
      </c>
      <c r="U113" s="141">
        <f t="shared" si="10"/>
        <v>15</v>
      </c>
      <c r="V113" s="142">
        <f t="shared" si="10"/>
        <v>3.5</v>
      </c>
    </row>
    <row r="114" spans="1:22" x14ac:dyDescent="0.25">
      <c r="A114" s="534" t="s">
        <v>54</v>
      </c>
      <c r="B114" s="535"/>
      <c r="C114" s="141">
        <f t="shared" ref="C114:V114" si="11">COUNT(C85:C107)</f>
        <v>15</v>
      </c>
      <c r="D114" s="141">
        <f t="shared" si="11"/>
        <v>15</v>
      </c>
      <c r="E114" s="141">
        <f t="shared" si="11"/>
        <v>15</v>
      </c>
      <c r="F114" s="141">
        <f t="shared" si="11"/>
        <v>15</v>
      </c>
      <c r="G114" s="141">
        <f t="shared" si="11"/>
        <v>15</v>
      </c>
      <c r="H114" s="141">
        <f t="shared" si="11"/>
        <v>15</v>
      </c>
      <c r="I114" s="141">
        <f t="shared" si="11"/>
        <v>15</v>
      </c>
      <c r="J114" s="141">
        <f t="shared" si="11"/>
        <v>15</v>
      </c>
      <c r="K114" s="141">
        <f t="shared" si="11"/>
        <v>15</v>
      </c>
      <c r="L114" s="141">
        <f t="shared" si="11"/>
        <v>15</v>
      </c>
      <c r="M114" s="141">
        <f t="shared" si="11"/>
        <v>15</v>
      </c>
      <c r="N114" s="141">
        <f t="shared" si="11"/>
        <v>15</v>
      </c>
      <c r="O114" s="141">
        <f t="shared" si="11"/>
        <v>15</v>
      </c>
      <c r="P114" s="141">
        <f t="shared" si="11"/>
        <v>15</v>
      </c>
      <c r="Q114" s="141">
        <f t="shared" si="11"/>
        <v>15</v>
      </c>
      <c r="R114" s="141">
        <f t="shared" si="11"/>
        <v>15</v>
      </c>
      <c r="S114" s="141">
        <f t="shared" si="11"/>
        <v>1</v>
      </c>
      <c r="T114" s="141">
        <f t="shared" si="11"/>
        <v>1</v>
      </c>
      <c r="U114" s="141">
        <f t="shared" si="11"/>
        <v>1</v>
      </c>
      <c r="V114" s="142">
        <f t="shared" si="11"/>
        <v>15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12:B112"/>
    <mergeCell ref="A113:B113"/>
    <mergeCell ref="A114:B114"/>
    <mergeCell ref="A106:B106"/>
    <mergeCell ref="A107:B107"/>
    <mergeCell ref="A108:B108"/>
    <mergeCell ref="A109:B109"/>
    <mergeCell ref="A110:B110"/>
    <mergeCell ref="A111:B11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R82:R83"/>
    <mergeCell ref="S82:S83"/>
    <mergeCell ref="T82:T83"/>
    <mergeCell ref="V82:V83"/>
    <mergeCell ref="A83:B83"/>
    <mergeCell ref="U82:U83"/>
    <mergeCell ref="A88:B88"/>
    <mergeCell ref="A89:B89"/>
    <mergeCell ref="A90:B90"/>
    <mergeCell ref="A91:B91"/>
    <mergeCell ref="A68:G71"/>
    <mergeCell ref="A87:B87"/>
    <mergeCell ref="A82:B82"/>
    <mergeCell ref="A84:B84"/>
    <mergeCell ref="A85:B85"/>
    <mergeCell ref="A86:B86"/>
    <mergeCell ref="P68:V71"/>
    <mergeCell ref="A73:V76"/>
    <mergeCell ref="A78:V80"/>
    <mergeCell ref="P67:V67"/>
    <mergeCell ref="H67:O67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A30:B30"/>
    <mergeCell ref="A33:V33"/>
    <mergeCell ref="J34:K34"/>
    <mergeCell ref="M34:N34"/>
    <mergeCell ref="A35:B35"/>
    <mergeCell ref="R35:R36"/>
    <mergeCell ref="S35:S36"/>
    <mergeCell ref="T35:T36"/>
    <mergeCell ref="U35:U36"/>
    <mergeCell ref="V35:V36"/>
    <mergeCell ref="A36:B36"/>
    <mergeCell ref="A29:B29"/>
    <mergeCell ref="F20:Q20"/>
    <mergeCell ref="R23:R24"/>
    <mergeCell ref="S23:S24"/>
    <mergeCell ref="T23:T24"/>
    <mergeCell ref="A24:B24"/>
    <mergeCell ref="A25:B25"/>
    <mergeCell ref="A26:B26"/>
    <mergeCell ref="A27:B27"/>
    <mergeCell ref="A28:B28"/>
    <mergeCell ref="U23:U24"/>
    <mergeCell ref="V23:V24"/>
    <mergeCell ref="M13:Q13"/>
    <mergeCell ref="R13:S13"/>
    <mergeCell ref="U13:V13"/>
    <mergeCell ref="A18:V18"/>
    <mergeCell ref="A19:D19"/>
    <mergeCell ref="F19:Q19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5EEA-F40B-4790-9212-0017CC8B6691}">
  <sheetPr>
    <pageSetUpPr fitToPage="1"/>
  </sheetPr>
  <dimension ref="A1:AH1682"/>
  <sheetViews>
    <sheetView topLeftCell="A28" zoomScaleNormal="100" workbookViewId="0">
      <selection activeCell="Z59" sqref="Z59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36"/>
      <c r="B1" s="537"/>
      <c r="C1" s="537"/>
      <c r="D1" s="537"/>
      <c r="E1" s="538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539"/>
      <c r="B2" s="540"/>
      <c r="C2" s="540"/>
      <c r="D2" s="540"/>
      <c r="E2" s="541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539"/>
      <c r="B3" s="540"/>
      <c r="C3" s="540"/>
      <c r="D3" s="540"/>
      <c r="E3" s="541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539"/>
      <c r="B4" s="540"/>
      <c r="C4" s="540"/>
      <c r="D4" s="540"/>
      <c r="E4" s="541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539"/>
      <c r="B5" s="540"/>
      <c r="C5" s="540"/>
      <c r="D5" s="540"/>
      <c r="E5" s="541"/>
      <c r="F5" s="56" t="s">
        <v>19</v>
      </c>
      <c r="G5" s="446">
        <v>55</v>
      </c>
      <c r="H5" s="447"/>
      <c r="I5" s="448" t="s">
        <v>99</v>
      </c>
      <c r="J5" s="446"/>
      <c r="K5" s="446"/>
      <c r="L5" s="446"/>
      <c r="M5" s="447"/>
      <c r="N5" s="449">
        <f>MAX(A85:B109)</f>
        <v>44588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542"/>
      <c r="B6" s="450"/>
      <c r="C6" s="450"/>
      <c r="D6" s="450"/>
      <c r="E6" s="451"/>
      <c r="F6" s="370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A7" s="15"/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B9" s="1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B10" s="15"/>
      <c r="C10" s="371"/>
      <c r="D10" s="371"/>
      <c r="E10" s="371"/>
      <c r="F10" s="81" t="s">
        <v>27</v>
      </c>
      <c r="G10" s="15"/>
      <c r="H10" s="15"/>
      <c r="I10" s="15"/>
      <c r="J10" s="64"/>
      <c r="K10" s="371"/>
      <c r="L10" s="15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B11" s="15"/>
      <c r="C11" s="59" t="s">
        <v>28</v>
      </c>
      <c r="D11" s="59"/>
      <c r="E11" s="61"/>
      <c r="F11" s="61"/>
      <c r="G11" s="15"/>
      <c r="H11" s="59"/>
      <c r="I11" s="15"/>
      <c r="J11" s="59"/>
      <c r="K11" s="65"/>
      <c r="L11" s="65"/>
      <c r="M11" s="59" t="s">
        <v>32</v>
      </c>
      <c r="N11" s="59"/>
      <c r="O11" s="59"/>
      <c r="P11" s="59"/>
      <c r="Q11" s="62" t="s">
        <v>222</v>
      </c>
      <c r="R11" s="74"/>
      <c r="S11" s="15"/>
      <c r="T11" s="15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B12" s="15"/>
      <c r="C12" s="188" t="s">
        <v>236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B13" s="15"/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218</v>
      </c>
      <c r="N13" s="74"/>
      <c r="O13" s="62"/>
      <c r="P13" s="62"/>
      <c r="Q13" s="572" t="s">
        <v>231</v>
      </c>
      <c r="R13" s="572"/>
      <c r="S13" s="572"/>
      <c r="T13" s="572"/>
      <c r="U13" s="572"/>
      <c r="V13" s="572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372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1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7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S19" s="15"/>
      <c r="T19" s="15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17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373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5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B23" s="15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75"/>
      <c r="B25" s="546"/>
      <c r="C25" s="30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376"/>
      <c r="S25" s="376"/>
      <c r="T25" s="377"/>
      <c r="U25" s="378"/>
      <c r="V25" s="379"/>
      <c r="W25" s="380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162</v>
      </c>
      <c r="B26" s="546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34">
        <v>85</v>
      </c>
      <c r="L26" s="87"/>
      <c r="M26" s="34">
        <v>99</v>
      </c>
      <c r="N26" s="34">
        <v>100</v>
      </c>
      <c r="O26" s="87"/>
      <c r="P26" s="93"/>
      <c r="Q26" s="93"/>
      <c r="R26" s="381">
        <v>2.5</v>
      </c>
      <c r="S26" s="381">
        <v>0.8</v>
      </c>
      <c r="T26" s="382">
        <v>0.4</v>
      </c>
      <c r="U26" s="364">
        <v>40</v>
      </c>
      <c r="V26" s="363">
        <v>35</v>
      </c>
      <c r="W26" s="383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163</v>
      </c>
      <c r="B27" s="546"/>
      <c r="C27" s="33">
        <v>2</v>
      </c>
      <c r="D27" s="86"/>
      <c r="E27" s="86"/>
      <c r="F27" s="152">
        <v>5</v>
      </c>
      <c r="G27" s="152">
        <v>9</v>
      </c>
      <c r="H27" s="152">
        <v>16</v>
      </c>
      <c r="I27" s="152">
        <v>22</v>
      </c>
      <c r="J27" s="152">
        <v>35</v>
      </c>
      <c r="K27" s="34">
        <v>55</v>
      </c>
      <c r="L27" s="87"/>
      <c r="M27" s="34">
        <v>85</v>
      </c>
      <c r="N27" s="87"/>
      <c r="O27" s="87"/>
      <c r="P27" s="93"/>
      <c r="Q27" s="93"/>
      <c r="R27" s="384"/>
      <c r="S27" s="384"/>
      <c r="T27" s="385"/>
      <c r="U27" s="386"/>
      <c r="V27" s="387"/>
      <c r="W27" s="383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44"/>
      <c r="B28" s="545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388"/>
      <c r="S28" s="388"/>
      <c r="T28" s="389"/>
      <c r="U28" s="390"/>
      <c r="V28" s="391"/>
      <c r="W28" s="39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571" t="s">
        <v>231</v>
      </c>
      <c r="B32" s="540"/>
      <c r="C32" s="540"/>
      <c r="D32" s="540"/>
      <c r="E32" s="540"/>
      <c r="F32" s="540"/>
      <c r="G32" s="540"/>
      <c r="H32" s="540"/>
      <c r="I32" s="540"/>
      <c r="J32" s="540"/>
      <c r="K32" s="540"/>
      <c r="L32" s="540"/>
      <c r="M32" s="540"/>
      <c r="N32" s="540"/>
      <c r="O32" s="540"/>
      <c r="P32" s="540"/>
      <c r="Q32" s="540"/>
      <c r="R32" s="540"/>
      <c r="S32" s="540"/>
      <c r="T32" s="540"/>
      <c r="U32" s="540"/>
      <c r="V32" s="540"/>
      <c r="W32" s="541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4.3</v>
      </c>
      <c r="D35" s="123">
        <f t="shared" ref="D35:W35" si="0">IF(ISNUMBER(D105),D105,NA())</f>
        <v>4.5999999999999996</v>
      </c>
      <c r="E35" s="123">
        <f t="shared" si="0"/>
        <v>6.7</v>
      </c>
      <c r="F35" s="123">
        <f t="shared" si="0"/>
        <v>13.8</v>
      </c>
      <c r="G35" s="123">
        <f t="shared" si="0"/>
        <v>19.399999999999999</v>
      </c>
      <c r="H35" s="123">
        <f t="shared" si="0"/>
        <v>27.2</v>
      </c>
      <c r="I35" s="123">
        <f t="shared" si="0"/>
        <v>39.1</v>
      </c>
      <c r="J35" s="123">
        <f t="shared" si="0"/>
        <v>60.2</v>
      </c>
      <c r="K35" s="123">
        <f>IF(ISNUMBER(K105),K105,NA())</f>
        <v>81.7</v>
      </c>
      <c r="L35" s="123">
        <f t="shared" si="0"/>
        <v>89</v>
      </c>
      <c r="M35" s="123">
        <f t="shared" si="0"/>
        <v>100</v>
      </c>
      <c r="N35" s="123">
        <f t="shared" si="0"/>
        <v>100</v>
      </c>
      <c r="O35" s="123">
        <f t="shared" si="0"/>
        <v>100</v>
      </c>
      <c r="P35" s="123">
        <f t="shared" si="0"/>
        <v>100</v>
      </c>
      <c r="Q35" s="123">
        <f t="shared" si="0"/>
        <v>100</v>
      </c>
      <c r="R35" s="123">
        <f t="shared" si="0"/>
        <v>1.26</v>
      </c>
      <c r="S35" s="123">
        <f t="shared" si="0"/>
        <v>0.3</v>
      </c>
      <c r="T35" s="123">
        <f t="shared" si="0"/>
        <v>0.11</v>
      </c>
      <c r="U35" s="123">
        <f t="shared" si="0"/>
        <v>20</v>
      </c>
      <c r="V35" s="150">
        <f t="shared" si="0"/>
        <v>14</v>
      </c>
      <c r="W35" s="124">
        <f t="shared" si="0"/>
        <v>5.9</v>
      </c>
    </row>
    <row r="36" spans="1:25" ht="12.75" customHeight="1" x14ac:dyDescent="0.25">
      <c r="A36" s="553" t="s">
        <v>49</v>
      </c>
      <c r="B36" s="554"/>
      <c r="C36" s="120">
        <f>C37+1.25*C40</f>
        <v>3.7265138693889819</v>
      </c>
      <c r="D36" s="108">
        <f t="shared" ref="D36:Q36" si="1">D37+1.25*D40</f>
        <v>3.9605858919765158</v>
      </c>
      <c r="E36" s="108">
        <f t="shared" si="1"/>
        <v>5.9766802958850569</v>
      </c>
      <c r="F36" s="108">
        <f t="shared" si="1"/>
        <v>11.665745976181423</v>
      </c>
      <c r="G36" s="108">
        <f t="shared" si="1"/>
        <v>16.283132576624237</v>
      </c>
      <c r="H36" s="108">
        <f t="shared" si="1"/>
        <v>23.868567459602289</v>
      </c>
      <c r="I36" s="108">
        <f t="shared" si="1"/>
        <v>34.387892547729372</v>
      </c>
      <c r="J36" s="108">
        <f t="shared" si="1"/>
        <v>53.161931603407979</v>
      </c>
      <c r="K36" s="108">
        <f>K37+1.25*K40</f>
        <v>77.175704810173187</v>
      </c>
      <c r="L36" s="108">
        <f t="shared" si="1"/>
        <v>86.022426937593721</v>
      </c>
      <c r="M36" s="108">
        <f t="shared" si="1"/>
        <v>101.69061066512556</v>
      </c>
      <c r="N36" s="108">
        <f t="shared" si="1"/>
        <v>100.93141712474709</v>
      </c>
      <c r="O36" s="108">
        <f t="shared" si="1"/>
        <v>100.375</v>
      </c>
      <c r="P36" s="108">
        <f t="shared" si="1"/>
        <v>100</v>
      </c>
      <c r="Q36" s="108">
        <f t="shared" si="1"/>
        <v>100</v>
      </c>
      <c r="R36" s="108">
        <f>R37+1.25*R40</f>
        <v>1.1729050506680143</v>
      </c>
      <c r="S36" s="108">
        <f>S37+1.25*S40</f>
        <v>0.2538072319053985</v>
      </c>
      <c r="T36" s="108"/>
      <c r="U36" s="108"/>
      <c r="V36" s="151"/>
      <c r="W36" s="125">
        <f>W37+1.25*W40</f>
        <v>5.8322983831320911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2.8312500000000003</v>
      </c>
      <c r="D37" s="153">
        <f>IF(ISNUMBER(D103),D103,NA())</f>
        <v>3.05</v>
      </c>
      <c r="E37" s="121">
        <f t="shared" ref="E37:W37" si="2">IF(ISNUMBER(E103),E103,NA())</f>
        <v>4.55</v>
      </c>
      <c r="F37" s="121">
        <f t="shared" si="2"/>
        <v>8.7999999999999989</v>
      </c>
      <c r="G37" s="121">
        <f t="shared" si="2"/>
        <v>12.21875</v>
      </c>
      <c r="H37" s="121">
        <f t="shared" si="2"/>
        <v>17.912500000000001</v>
      </c>
      <c r="I37" s="121">
        <f t="shared" si="2"/>
        <v>25.962499999999999</v>
      </c>
      <c r="J37" s="121">
        <f t="shared" si="2"/>
        <v>41.387500000000003</v>
      </c>
      <c r="K37" s="121">
        <f t="shared" si="2"/>
        <v>65.056250000000006</v>
      </c>
      <c r="L37" s="121">
        <f t="shared" si="2"/>
        <v>76.712499999999991</v>
      </c>
      <c r="M37" s="121">
        <f t="shared" si="2"/>
        <v>93.175000000000011</v>
      </c>
      <c r="N37" s="34">
        <f t="shared" si="2"/>
        <v>99.256250000000023</v>
      </c>
      <c r="O37" s="34">
        <f t="shared" si="2"/>
        <v>99.90625</v>
      </c>
      <c r="P37" s="34">
        <f t="shared" si="2"/>
        <v>100</v>
      </c>
      <c r="Q37" s="34">
        <f t="shared" si="2"/>
        <v>100</v>
      </c>
      <c r="R37" s="34">
        <f t="shared" si="2"/>
        <v>0.94124999999999992</v>
      </c>
      <c r="S37" s="159">
        <f t="shared" si="2"/>
        <v>0.171875</v>
      </c>
      <c r="T37" s="159">
        <f>IF(ISNUMBER(T103),T103,NA())</f>
        <v>0.11</v>
      </c>
      <c r="U37" s="34">
        <f t="shared" si="2"/>
        <v>20</v>
      </c>
      <c r="V37" s="152">
        <f t="shared" si="2"/>
        <v>14</v>
      </c>
      <c r="W37" s="44">
        <f t="shared" si="2"/>
        <v>4.9437500000000005</v>
      </c>
    </row>
    <row r="38" spans="1:25" ht="12.75" customHeight="1" x14ac:dyDescent="0.25">
      <c r="A38" s="553" t="s">
        <v>51</v>
      </c>
      <c r="B38" s="554"/>
      <c r="C38" s="120">
        <f>C37-1.25*C40</f>
        <v>1.9359861306110189</v>
      </c>
      <c r="D38" s="108">
        <f t="shared" ref="D38:Q38" si="3">D37-1.25*D40</f>
        <v>2.1394141080234839</v>
      </c>
      <c r="E38" s="108">
        <f t="shared" si="3"/>
        <v>3.1233197041149428</v>
      </c>
      <c r="F38" s="108">
        <f t="shared" si="3"/>
        <v>5.9342540238185757</v>
      </c>
      <c r="G38" s="108">
        <f t="shared" si="3"/>
        <v>8.1543674233757635</v>
      </c>
      <c r="H38" s="108">
        <f t="shared" si="3"/>
        <v>11.956432540397715</v>
      </c>
      <c r="I38" s="108">
        <f t="shared" si="3"/>
        <v>17.537107452270625</v>
      </c>
      <c r="J38" s="108">
        <f t="shared" si="3"/>
        <v>29.613068396592027</v>
      </c>
      <c r="K38" s="108">
        <f t="shared" si="3"/>
        <v>52.936795189826817</v>
      </c>
      <c r="L38" s="108">
        <f t="shared" si="3"/>
        <v>67.402573062406262</v>
      </c>
      <c r="M38" s="108">
        <f>M37-1.25*M40</f>
        <v>84.659389334874461</v>
      </c>
      <c r="N38" s="108">
        <f t="shared" si="3"/>
        <v>97.58108287525296</v>
      </c>
      <c r="O38" s="108">
        <f t="shared" si="3"/>
        <v>99.4375</v>
      </c>
      <c r="P38" s="108">
        <f t="shared" si="3"/>
        <v>100</v>
      </c>
      <c r="Q38" s="108">
        <f t="shared" si="3"/>
        <v>100</v>
      </c>
      <c r="R38" s="108">
        <f>R37-1.25*R40</f>
        <v>0.70959494933198553</v>
      </c>
      <c r="S38" s="108">
        <f>S37-1.25*S40</f>
        <v>8.99427680946015E-2</v>
      </c>
      <c r="T38" s="108"/>
      <c r="U38" s="108"/>
      <c r="V38" s="151"/>
      <c r="W38" s="125">
        <f>W37-1.25*W40</f>
        <v>4.0552016168679099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2.2000000000000002</v>
      </c>
      <c r="D39" s="34">
        <f t="shared" ref="D39:W39" si="4">IF(ISNUMBER(D106),D106,NA())</f>
        <v>2.4</v>
      </c>
      <c r="E39" s="34">
        <f t="shared" si="4"/>
        <v>3.4</v>
      </c>
      <c r="F39" s="34">
        <f>IF(ISNUMBER(F106),F106,NA())</f>
        <v>6.5</v>
      </c>
      <c r="G39" s="34">
        <f t="shared" si="4"/>
        <v>8.6999999999999993</v>
      </c>
      <c r="H39" s="34">
        <f t="shared" si="4"/>
        <v>11.9</v>
      </c>
      <c r="I39" s="34">
        <f t="shared" si="4"/>
        <v>16.8</v>
      </c>
      <c r="J39" s="34">
        <f t="shared" si="4"/>
        <v>27.6</v>
      </c>
      <c r="K39" s="34">
        <f t="shared" si="4"/>
        <v>55</v>
      </c>
      <c r="L39" s="34">
        <f t="shared" si="4"/>
        <v>66.900000000000006</v>
      </c>
      <c r="M39" s="34">
        <f t="shared" si="4"/>
        <v>82.4</v>
      </c>
      <c r="N39" s="34">
        <f t="shared" si="4"/>
        <v>95</v>
      </c>
      <c r="O39" s="34">
        <f t="shared" si="4"/>
        <v>98.5</v>
      </c>
      <c r="P39" s="34">
        <f t="shared" si="4"/>
        <v>100</v>
      </c>
      <c r="Q39" s="34">
        <f t="shared" si="4"/>
        <v>100</v>
      </c>
      <c r="R39" s="34">
        <f t="shared" si="4"/>
        <v>0.6</v>
      </c>
      <c r="S39" s="34">
        <f t="shared" si="4"/>
        <v>0.09</v>
      </c>
      <c r="T39" s="34">
        <f t="shared" si="4"/>
        <v>0.11</v>
      </c>
      <c r="U39" s="34">
        <f>IF(ISNUMBER(U106),U106,NA())</f>
        <v>20</v>
      </c>
      <c r="V39" s="152">
        <f t="shared" si="4"/>
        <v>14</v>
      </c>
      <c r="W39" s="44">
        <f t="shared" si="4"/>
        <v>3.6</v>
      </c>
    </row>
    <row r="40" spans="1:25" ht="12.75" customHeight="1" x14ac:dyDescent="0.25">
      <c r="A40" s="493" t="s">
        <v>53</v>
      </c>
      <c r="B40" s="494"/>
      <c r="C40" s="120">
        <f>IF(ISNUMBER(C104),C104,NA())</f>
        <v>0.71621109551118511</v>
      </c>
      <c r="D40" s="121">
        <f t="shared" ref="D40:W40" si="5">IF(ISNUMBER(D104),D104,NA())</f>
        <v>0.7284687135812129</v>
      </c>
      <c r="E40" s="121">
        <f t="shared" si="5"/>
        <v>1.1413442367080457</v>
      </c>
      <c r="F40" s="121">
        <f t="shared" si="5"/>
        <v>2.2925967809451384</v>
      </c>
      <c r="G40" s="121">
        <f t="shared" si="5"/>
        <v>3.2515060612993882</v>
      </c>
      <c r="H40" s="121">
        <f t="shared" si="5"/>
        <v>4.7648539676818285</v>
      </c>
      <c r="I40" s="121">
        <f t="shared" si="5"/>
        <v>6.7403140381834969</v>
      </c>
      <c r="J40" s="121">
        <f t="shared" si="5"/>
        <v>9.4195452827263821</v>
      </c>
      <c r="K40" s="121">
        <f>IF(ISNUMBER(K104),K104,NA())</f>
        <v>9.6955638481385495</v>
      </c>
      <c r="L40" s="121">
        <f t="shared" si="5"/>
        <v>7.4479415500749839</v>
      </c>
      <c r="M40" s="121">
        <f t="shared" si="5"/>
        <v>6.8124885321004376</v>
      </c>
      <c r="N40" s="121">
        <f t="shared" si="5"/>
        <v>1.3401336997976476</v>
      </c>
      <c r="O40" s="121">
        <f t="shared" si="5"/>
        <v>0.375</v>
      </c>
      <c r="P40" s="121">
        <f t="shared" si="5"/>
        <v>0</v>
      </c>
      <c r="Q40" s="121">
        <f t="shared" si="5"/>
        <v>0</v>
      </c>
      <c r="R40" s="121">
        <f t="shared" si="5"/>
        <v>0.18532404053441148</v>
      </c>
      <c r="S40" s="121">
        <f t="shared" si="5"/>
        <v>6.5545785524318806E-2</v>
      </c>
      <c r="T40" s="121"/>
      <c r="U40" s="121"/>
      <c r="V40" s="153"/>
      <c r="W40" s="126">
        <f t="shared" si="5"/>
        <v>0.71083870650567216</v>
      </c>
    </row>
    <row r="41" spans="1:25" ht="12.75" customHeight="1" x14ac:dyDescent="0.25">
      <c r="A41" s="553" t="s">
        <v>54</v>
      </c>
      <c r="B41" s="554"/>
      <c r="C41" s="33">
        <f>IF(ISNUMBER(C107),C107,NA())</f>
        <v>16</v>
      </c>
      <c r="D41" s="34">
        <f t="shared" ref="D41:W41" si="6">IF(ISNUMBER(D107),D107,NA())</f>
        <v>16</v>
      </c>
      <c r="E41" s="34">
        <f t="shared" si="6"/>
        <v>16</v>
      </c>
      <c r="F41" s="34">
        <f t="shared" si="6"/>
        <v>16</v>
      </c>
      <c r="G41" s="34">
        <f t="shared" si="6"/>
        <v>16</v>
      </c>
      <c r="H41" s="34">
        <f t="shared" si="6"/>
        <v>16</v>
      </c>
      <c r="I41" s="34">
        <f t="shared" si="6"/>
        <v>16</v>
      </c>
      <c r="J41" s="34">
        <f t="shared" si="6"/>
        <v>16</v>
      </c>
      <c r="K41" s="34">
        <f t="shared" si="6"/>
        <v>16</v>
      </c>
      <c r="L41" s="34">
        <f t="shared" si="6"/>
        <v>16</v>
      </c>
      <c r="M41" s="34">
        <f t="shared" si="6"/>
        <v>16</v>
      </c>
      <c r="N41" s="34">
        <f t="shared" si="6"/>
        <v>16</v>
      </c>
      <c r="O41" s="34">
        <f t="shared" si="6"/>
        <v>16</v>
      </c>
      <c r="P41" s="34">
        <f t="shared" si="6"/>
        <v>16</v>
      </c>
      <c r="Q41" s="34">
        <f t="shared" si="6"/>
        <v>16</v>
      </c>
      <c r="R41" s="34">
        <f t="shared" si="6"/>
        <v>16</v>
      </c>
      <c r="S41" s="34">
        <f t="shared" si="6"/>
        <v>16</v>
      </c>
      <c r="T41" s="34">
        <f t="shared" si="6"/>
        <v>1</v>
      </c>
      <c r="U41" s="34">
        <f t="shared" si="6"/>
        <v>1</v>
      </c>
      <c r="V41" s="152">
        <f t="shared" si="6"/>
        <v>1</v>
      </c>
      <c r="W41" s="44">
        <f t="shared" si="6"/>
        <v>16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393"/>
      <c r="B43" s="394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4"/>
      <c r="V43" s="405"/>
      <c r="W43" s="406"/>
      <c r="X43" s="45"/>
    </row>
    <row r="44" spans="1:25" s="46" customFormat="1" x14ac:dyDescent="0.25">
      <c r="A44" s="397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8"/>
      <c r="X44" s="45"/>
    </row>
    <row r="45" spans="1:25" s="46" customFormat="1" x14ac:dyDescent="0.25">
      <c r="A45" s="397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8"/>
      <c r="X45" s="45"/>
    </row>
    <row r="46" spans="1:25" s="46" customFormat="1" x14ac:dyDescent="0.25">
      <c r="A46" s="397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8"/>
      <c r="X46" s="45"/>
    </row>
    <row r="47" spans="1:25" s="46" customFormat="1" x14ac:dyDescent="0.25">
      <c r="A47" s="397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8"/>
      <c r="X47" s="45"/>
    </row>
    <row r="48" spans="1:25" s="46" customFormat="1" x14ac:dyDescent="0.25">
      <c r="A48" s="397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8"/>
      <c r="X48" s="45"/>
    </row>
    <row r="49" spans="1:26" s="46" customFormat="1" x14ac:dyDescent="0.25">
      <c r="A49" s="397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8"/>
      <c r="X49" s="45"/>
    </row>
    <row r="50" spans="1:26" s="46" customFormat="1" x14ac:dyDescent="0.25">
      <c r="A50" s="397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8"/>
      <c r="X50" s="45"/>
    </row>
    <row r="51" spans="1:26" s="46" customFormat="1" x14ac:dyDescent="0.25">
      <c r="A51" s="397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8"/>
      <c r="X51" s="45"/>
    </row>
    <row r="52" spans="1:26" s="46" customFormat="1" x14ac:dyDescent="0.25">
      <c r="A52" s="397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8"/>
      <c r="X52" s="45"/>
    </row>
    <row r="53" spans="1:26" s="46" customFormat="1" x14ac:dyDescent="0.25">
      <c r="A53" s="397"/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8"/>
      <c r="X53" s="45"/>
    </row>
    <row r="54" spans="1:26" s="46" customFormat="1" x14ac:dyDescent="0.25">
      <c r="A54" s="397"/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8"/>
      <c r="X54" s="45"/>
    </row>
    <row r="55" spans="1:26" s="46" customFormat="1" x14ac:dyDescent="0.25">
      <c r="A55" s="397"/>
      <c r="B55" s="396"/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8"/>
      <c r="X55" s="45"/>
    </row>
    <row r="56" spans="1:26" s="46" customFormat="1" x14ac:dyDescent="0.25">
      <c r="A56" s="397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8"/>
      <c r="X56" s="45"/>
    </row>
    <row r="57" spans="1:26" s="46" customFormat="1" x14ac:dyDescent="0.25">
      <c r="A57" s="397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8"/>
      <c r="X57" s="45"/>
    </row>
    <row r="58" spans="1:26" s="46" customFormat="1" x14ac:dyDescent="0.25">
      <c r="A58" s="397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8"/>
      <c r="X58" s="45"/>
      <c r="Z58" s="46">
        <f>85.1+14.7</f>
        <v>99.8</v>
      </c>
    </row>
    <row r="59" spans="1:26" s="46" customFormat="1" x14ac:dyDescent="0.25">
      <c r="A59" s="397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8"/>
      <c r="X59" s="45"/>
    </row>
    <row r="60" spans="1:26" s="46" customFormat="1" x14ac:dyDescent="0.25">
      <c r="A60" s="397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8"/>
      <c r="X60" s="45"/>
    </row>
    <row r="61" spans="1:26" s="46" customFormat="1" x14ac:dyDescent="0.25">
      <c r="A61" s="397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8"/>
      <c r="X61" s="45"/>
    </row>
    <row r="62" spans="1:26" s="46" customFormat="1" x14ac:dyDescent="0.25">
      <c r="A62" s="397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8"/>
      <c r="X62" s="45"/>
    </row>
    <row r="63" spans="1:26" s="46" customFormat="1" x14ac:dyDescent="0.25">
      <c r="A63" s="397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8"/>
      <c r="X63" s="45"/>
    </row>
    <row r="64" spans="1:26" s="46" customFormat="1" x14ac:dyDescent="0.25">
      <c r="A64" s="393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5"/>
      <c r="X64" s="45"/>
    </row>
    <row r="65" spans="1:24" s="46" customFormat="1" x14ac:dyDescent="0.25">
      <c r="A65" s="499" t="s">
        <v>56</v>
      </c>
      <c r="B65" s="557"/>
      <c r="C65" s="557"/>
      <c r="D65" s="557"/>
      <c r="E65" s="557"/>
      <c r="F65" s="557"/>
      <c r="G65" s="558"/>
      <c r="H65" s="491" t="s">
        <v>57</v>
      </c>
      <c r="I65" s="491"/>
      <c r="J65" s="491"/>
      <c r="K65" s="491"/>
      <c r="L65" s="491"/>
      <c r="M65" s="491"/>
      <c r="N65" s="491"/>
      <c r="O65" s="491"/>
      <c r="P65" s="491" t="s">
        <v>58</v>
      </c>
      <c r="Q65" s="491"/>
      <c r="R65" s="491"/>
      <c r="S65" s="491"/>
      <c r="T65" s="491"/>
      <c r="U65" s="491"/>
      <c r="V65" s="491"/>
      <c r="W65" s="491"/>
      <c r="X65" s="45"/>
    </row>
    <row r="66" spans="1:24" x14ac:dyDescent="0.25">
      <c r="A66" s="559">
        <f>N5</f>
        <v>44588</v>
      </c>
      <c r="B66" s="475"/>
      <c r="C66" s="475"/>
      <c r="D66" s="475"/>
      <c r="E66" s="475"/>
      <c r="F66" s="475"/>
      <c r="G66" s="475"/>
      <c r="H66" s="503" t="s">
        <v>92</v>
      </c>
      <c r="I66" s="503"/>
      <c r="J66" s="503"/>
      <c r="K66" s="503"/>
      <c r="L66" s="503"/>
      <c r="M66" s="503"/>
      <c r="N66" s="503"/>
      <c r="O66" s="503"/>
      <c r="P66" s="559">
        <f>EDATE(MAX(A83:B102),6)</f>
        <v>44769</v>
      </c>
      <c r="Q66" s="475"/>
      <c r="R66" s="475"/>
      <c r="S66" s="475"/>
      <c r="T66" s="475"/>
      <c r="U66" s="475"/>
      <c r="V66" s="475"/>
      <c r="W66" s="475"/>
    </row>
    <row r="67" spans="1:24" x14ac:dyDescent="0.25">
      <c r="A67" s="475"/>
      <c r="B67" s="475"/>
      <c r="C67" s="475"/>
      <c r="D67" s="475"/>
      <c r="E67" s="475"/>
      <c r="F67" s="475"/>
      <c r="G67" s="475"/>
      <c r="H67" s="503"/>
      <c r="I67" s="503"/>
      <c r="J67" s="503"/>
      <c r="K67" s="503"/>
      <c r="L67" s="503"/>
      <c r="M67" s="503"/>
      <c r="N67" s="503"/>
      <c r="O67" s="503"/>
      <c r="P67" s="475"/>
      <c r="Q67" s="475"/>
      <c r="R67" s="475"/>
      <c r="S67" s="475"/>
      <c r="T67" s="475"/>
      <c r="U67" s="475"/>
      <c r="V67" s="475"/>
      <c r="W67" s="475"/>
    </row>
    <row r="68" spans="1:24" x14ac:dyDescent="0.25">
      <c r="A68" s="475"/>
      <c r="B68" s="475"/>
      <c r="C68" s="475"/>
      <c r="D68" s="475"/>
      <c r="E68" s="475"/>
      <c r="F68" s="475"/>
      <c r="G68" s="475"/>
      <c r="H68" s="503"/>
      <c r="I68" s="503"/>
      <c r="J68" s="503"/>
      <c r="K68" s="503"/>
      <c r="L68" s="503"/>
      <c r="M68" s="503"/>
      <c r="N68" s="503"/>
      <c r="O68" s="503"/>
      <c r="P68" s="475"/>
      <c r="Q68" s="475"/>
      <c r="R68" s="475"/>
      <c r="S68" s="475"/>
      <c r="T68" s="475"/>
      <c r="U68" s="475"/>
      <c r="V68" s="475"/>
      <c r="W68" s="475"/>
    </row>
    <row r="69" spans="1:24" x14ac:dyDescent="0.25">
      <c r="A69" s="475"/>
      <c r="B69" s="475"/>
      <c r="C69" s="475"/>
      <c r="D69" s="475"/>
      <c r="E69" s="475"/>
      <c r="F69" s="475"/>
      <c r="G69" s="475"/>
      <c r="H69" s="503"/>
      <c r="I69" s="503"/>
      <c r="J69" s="503"/>
      <c r="K69" s="503"/>
      <c r="L69" s="503"/>
      <c r="M69" s="503"/>
      <c r="N69" s="503"/>
      <c r="O69" s="503"/>
      <c r="P69" s="475"/>
      <c r="Q69" s="475"/>
      <c r="R69" s="475"/>
      <c r="S69" s="475"/>
      <c r="T69" s="475"/>
      <c r="U69" s="475"/>
      <c r="V69" s="475"/>
      <c r="W69" s="475"/>
    </row>
    <row r="70" spans="1:24" ht="13.8" thickBot="1" x14ac:dyDescent="0.3">
      <c r="A70" s="15"/>
      <c r="B70" s="5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4" x14ac:dyDescent="0.25">
      <c r="A71" s="504" t="s">
        <v>203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1"/>
    </row>
    <row r="72" spans="1:24" x14ac:dyDescent="0.25">
      <c r="A72" s="507"/>
      <c r="B72" s="540"/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62"/>
    </row>
    <row r="73" spans="1:24" x14ac:dyDescent="0.25">
      <c r="A73" s="507"/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62"/>
    </row>
    <row r="74" spans="1:24" ht="13.8" thickBot="1" x14ac:dyDescent="0.3">
      <c r="A74" s="563"/>
      <c r="B74" s="482"/>
      <c r="C74" s="482"/>
      <c r="D74" s="482"/>
      <c r="E74" s="482"/>
      <c r="F74" s="482"/>
      <c r="G74" s="482"/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482"/>
      <c r="U74" s="482"/>
      <c r="V74" s="482"/>
      <c r="W74" s="564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400"/>
      <c r="R80" s="566" t="s">
        <v>17</v>
      </c>
      <c r="S80" s="568" t="s">
        <v>41</v>
      </c>
      <c r="T80" s="529" t="s">
        <v>71</v>
      </c>
      <c r="U80" s="566" t="s">
        <v>7</v>
      </c>
      <c r="V80" s="566" t="s">
        <v>8</v>
      </c>
      <c r="W80" s="566" t="s">
        <v>42</v>
      </c>
    </row>
    <row r="81" spans="1:25" ht="13.8" thickBot="1" x14ac:dyDescent="0.3">
      <c r="A81" s="522" t="s">
        <v>61</v>
      </c>
      <c r="B81" s="523"/>
      <c r="C81" s="138">
        <v>6.3E-2</v>
      </c>
      <c r="D81" s="139">
        <v>0.08</v>
      </c>
      <c r="E81" s="139">
        <v>0.2</v>
      </c>
      <c r="F81" s="139">
        <v>0.5</v>
      </c>
      <c r="G81" s="139">
        <v>1</v>
      </c>
      <c r="H81" s="139">
        <v>2</v>
      </c>
      <c r="I81" s="139">
        <v>4</v>
      </c>
      <c r="J81" s="139">
        <v>8</v>
      </c>
      <c r="K81" s="139">
        <v>16</v>
      </c>
      <c r="L81" s="139">
        <v>20</v>
      </c>
      <c r="M81" s="139">
        <v>31.5</v>
      </c>
      <c r="N81" s="139">
        <v>45</v>
      </c>
      <c r="O81" s="140">
        <v>63</v>
      </c>
      <c r="P81" s="163">
        <v>80</v>
      </c>
      <c r="Q81" s="164">
        <v>100</v>
      </c>
      <c r="R81" s="567"/>
      <c r="S81" s="569"/>
      <c r="T81" s="530"/>
      <c r="U81" s="567"/>
      <c r="V81" s="567"/>
      <c r="W81" s="567"/>
    </row>
    <row r="82" spans="1:25" x14ac:dyDescent="0.25">
      <c r="A82" s="524" t="s">
        <v>62</v>
      </c>
      <c r="B82" s="525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399"/>
    </row>
    <row r="83" spans="1:25" x14ac:dyDescent="0.25">
      <c r="A83" s="518">
        <v>44378</v>
      </c>
      <c r="B83" s="526"/>
      <c r="C83" s="368">
        <v>4</v>
      </c>
      <c r="D83" s="368">
        <v>4.2</v>
      </c>
      <c r="E83" s="368">
        <v>6.7</v>
      </c>
      <c r="F83" s="368">
        <v>13.8</v>
      </c>
      <c r="G83" s="368">
        <v>19.399999999999999</v>
      </c>
      <c r="H83" s="368">
        <v>27.2</v>
      </c>
      <c r="I83" s="368">
        <v>38.200000000000003</v>
      </c>
      <c r="J83" s="368">
        <v>55.8</v>
      </c>
      <c r="K83" s="368">
        <v>79.900000000000006</v>
      </c>
      <c r="L83" s="368">
        <v>86.5</v>
      </c>
      <c r="M83" s="368">
        <v>99.4</v>
      </c>
      <c r="N83" s="367">
        <v>100</v>
      </c>
      <c r="O83" s="367">
        <v>100</v>
      </c>
      <c r="P83" s="367">
        <v>100</v>
      </c>
      <c r="Q83" s="367">
        <v>100</v>
      </c>
      <c r="R83" s="356">
        <v>1.1000000000000001</v>
      </c>
      <c r="S83" s="356">
        <v>0.3</v>
      </c>
      <c r="T83" s="356"/>
      <c r="U83" s="356"/>
      <c r="V83" s="356"/>
      <c r="W83" s="361">
        <v>5.2</v>
      </c>
    </row>
    <row r="84" spans="1:25" x14ac:dyDescent="0.25">
      <c r="A84" s="518">
        <v>44378</v>
      </c>
      <c r="B84" s="519"/>
      <c r="C84" s="369">
        <v>3</v>
      </c>
      <c r="D84" s="369">
        <v>3.1</v>
      </c>
      <c r="E84" s="369">
        <v>5.2</v>
      </c>
      <c r="F84" s="369">
        <v>10.7</v>
      </c>
      <c r="G84" s="369">
        <v>15.1</v>
      </c>
      <c r="H84" s="369">
        <v>21.6</v>
      </c>
      <c r="I84" s="369">
        <v>32.200000000000003</v>
      </c>
      <c r="J84" s="369">
        <v>51.6</v>
      </c>
      <c r="K84" s="369">
        <v>79</v>
      </c>
      <c r="L84" s="369">
        <v>84.4</v>
      </c>
      <c r="M84" s="369">
        <v>99.2</v>
      </c>
      <c r="N84" s="367">
        <v>100</v>
      </c>
      <c r="O84" s="367">
        <v>100</v>
      </c>
      <c r="P84" s="367">
        <v>100</v>
      </c>
      <c r="Q84" s="367">
        <v>100</v>
      </c>
      <c r="R84" s="356">
        <v>1</v>
      </c>
      <c r="S84" s="356">
        <v>0.22</v>
      </c>
      <c r="T84" s="356"/>
      <c r="U84" s="356"/>
      <c r="V84" s="356"/>
      <c r="W84" s="361">
        <v>5.0999999999999996</v>
      </c>
      <c r="X84" s="1"/>
      <c r="Y84" s="176"/>
    </row>
    <row r="85" spans="1:25" x14ac:dyDescent="0.25">
      <c r="A85" s="518">
        <v>44389</v>
      </c>
      <c r="B85" s="519"/>
      <c r="C85" s="369">
        <v>2.7</v>
      </c>
      <c r="D85" s="369">
        <v>3</v>
      </c>
      <c r="E85" s="369">
        <v>4.5</v>
      </c>
      <c r="F85" s="369">
        <v>8.4</v>
      </c>
      <c r="G85" s="369">
        <v>11</v>
      </c>
      <c r="H85" s="369">
        <v>15.2</v>
      </c>
      <c r="I85" s="369">
        <v>21.9</v>
      </c>
      <c r="J85" s="369">
        <v>36.1</v>
      </c>
      <c r="K85" s="369">
        <v>61.8</v>
      </c>
      <c r="L85" s="369">
        <v>71.400000000000006</v>
      </c>
      <c r="M85" s="369">
        <v>99.5</v>
      </c>
      <c r="N85" s="367">
        <v>100</v>
      </c>
      <c r="O85" s="367">
        <v>100</v>
      </c>
      <c r="P85" s="367">
        <v>100</v>
      </c>
      <c r="Q85" s="367">
        <v>100</v>
      </c>
      <c r="R85" s="356">
        <v>0.99</v>
      </c>
      <c r="S85" s="356">
        <v>0.15</v>
      </c>
      <c r="T85" s="356">
        <v>0.11</v>
      </c>
      <c r="U85" s="356">
        <v>20</v>
      </c>
      <c r="V85" s="356">
        <v>14</v>
      </c>
      <c r="W85" s="361">
        <v>5.3</v>
      </c>
      <c r="X85" s="1"/>
      <c r="Y85" s="176"/>
    </row>
    <row r="86" spans="1:25" x14ac:dyDescent="0.25">
      <c r="A86" s="518">
        <v>44389</v>
      </c>
      <c r="B86" s="526"/>
      <c r="C86" s="368">
        <v>2.4</v>
      </c>
      <c r="D86" s="368">
        <v>2.6</v>
      </c>
      <c r="E86" s="368">
        <v>3.7</v>
      </c>
      <c r="F86" s="368">
        <v>7.5</v>
      </c>
      <c r="G86" s="368">
        <v>10.3</v>
      </c>
      <c r="H86" s="368">
        <v>14.9</v>
      </c>
      <c r="I86" s="368">
        <v>21.6</v>
      </c>
      <c r="J86" s="368">
        <v>35.6</v>
      </c>
      <c r="K86" s="368">
        <v>63.1</v>
      </c>
      <c r="L86" s="368">
        <v>78.5</v>
      </c>
      <c r="M86" s="367">
        <v>100</v>
      </c>
      <c r="N86" s="367">
        <v>100</v>
      </c>
      <c r="O86" s="367">
        <v>100</v>
      </c>
      <c r="P86" s="367">
        <v>100</v>
      </c>
      <c r="Q86" s="367">
        <v>100</v>
      </c>
      <c r="R86" s="356">
        <v>1</v>
      </c>
      <c r="S86" s="356">
        <v>0.15</v>
      </c>
      <c r="T86" s="356"/>
      <c r="U86" s="356"/>
      <c r="V86" s="356"/>
      <c r="W86" s="361">
        <v>5.3</v>
      </c>
      <c r="X86" s="1"/>
      <c r="Y86" s="176"/>
    </row>
    <row r="87" spans="1:25" x14ac:dyDescent="0.25">
      <c r="A87" s="518">
        <v>44389</v>
      </c>
      <c r="B87" s="526"/>
      <c r="C87" s="368">
        <v>4.3</v>
      </c>
      <c r="D87" s="368">
        <v>4.5999999999999996</v>
      </c>
      <c r="E87" s="368">
        <v>6.6</v>
      </c>
      <c r="F87" s="368">
        <v>12.6</v>
      </c>
      <c r="G87" s="368">
        <v>17.899999999999999</v>
      </c>
      <c r="H87" s="368">
        <v>27.2</v>
      </c>
      <c r="I87" s="368">
        <v>39.1</v>
      </c>
      <c r="J87" s="368">
        <v>60.2</v>
      </c>
      <c r="K87" s="368">
        <v>81.7</v>
      </c>
      <c r="L87" s="368">
        <v>88.2</v>
      </c>
      <c r="M87" s="368">
        <v>99.7</v>
      </c>
      <c r="N87" s="367">
        <v>100</v>
      </c>
      <c r="O87" s="367">
        <v>100</v>
      </c>
      <c r="P87" s="367">
        <v>100</v>
      </c>
      <c r="Q87" s="367">
        <v>100</v>
      </c>
      <c r="R87" s="356">
        <v>1</v>
      </c>
      <c r="S87" s="356">
        <v>0.27</v>
      </c>
      <c r="T87" s="356"/>
      <c r="U87" s="356"/>
      <c r="V87" s="356"/>
      <c r="W87" s="361">
        <v>5.9</v>
      </c>
      <c r="X87" s="1"/>
      <c r="Y87" s="176"/>
    </row>
    <row r="88" spans="1:25" x14ac:dyDescent="0.25">
      <c r="A88" s="518">
        <v>44389</v>
      </c>
      <c r="B88" s="526"/>
      <c r="C88" s="368">
        <v>3.9</v>
      </c>
      <c r="D88" s="368">
        <v>4.0999999999999996</v>
      </c>
      <c r="E88" s="368">
        <v>5.9</v>
      </c>
      <c r="F88" s="368">
        <v>10.8</v>
      </c>
      <c r="G88" s="368">
        <v>14.9</v>
      </c>
      <c r="H88" s="368">
        <v>21.9</v>
      </c>
      <c r="I88" s="368">
        <v>30.9</v>
      </c>
      <c r="J88" s="368">
        <v>47.6</v>
      </c>
      <c r="K88" s="368">
        <v>75.8</v>
      </c>
      <c r="L88" s="368">
        <v>89</v>
      </c>
      <c r="M88" s="367">
        <v>100</v>
      </c>
      <c r="N88" s="367">
        <v>100</v>
      </c>
      <c r="O88" s="367">
        <v>100</v>
      </c>
      <c r="P88" s="367">
        <v>100</v>
      </c>
      <c r="Q88" s="367">
        <v>100</v>
      </c>
      <c r="R88" s="356">
        <v>0.99</v>
      </c>
      <c r="S88" s="356">
        <v>0.22</v>
      </c>
      <c r="T88" s="356"/>
      <c r="U88" s="356"/>
      <c r="V88" s="356"/>
      <c r="W88" s="361">
        <v>5.7</v>
      </c>
      <c r="X88" s="1"/>
      <c r="Y88" s="176"/>
    </row>
    <row r="89" spans="1:25" x14ac:dyDescent="0.25">
      <c r="A89" s="518">
        <v>44389</v>
      </c>
      <c r="B89" s="526"/>
      <c r="C89" s="368">
        <v>2.2000000000000002</v>
      </c>
      <c r="D89" s="368">
        <v>2.7</v>
      </c>
      <c r="E89" s="368">
        <v>3.5</v>
      </c>
      <c r="F89" s="368">
        <v>6.9</v>
      </c>
      <c r="G89" s="368">
        <v>9.9</v>
      </c>
      <c r="H89" s="368">
        <v>14.8</v>
      </c>
      <c r="I89" s="368">
        <v>22.1</v>
      </c>
      <c r="J89" s="368">
        <v>36.799999999999997</v>
      </c>
      <c r="K89" s="368">
        <v>65.8</v>
      </c>
      <c r="L89" s="368">
        <v>76.2</v>
      </c>
      <c r="M89" s="368">
        <v>99.5</v>
      </c>
      <c r="N89" s="367">
        <v>100</v>
      </c>
      <c r="O89" s="367">
        <v>100</v>
      </c>
      <c r="P89" s="367">
        <v>100</v>
      </c>
      <c r="Q89" s="367">
        <v>100</v>
      </c>
      <c r="R89" s="356">
        <v>1</v>
      </c>
      <c r="S89" s="356">
        <v>0.15</v>
      </c>
      <c r="T89" s="356"/>
      <c r="U89" s="356"/>
      <c r="V89" s="356"/>
      <c r="W89" s="361">
        <v>4.7</v>
      </c>
      <c r="X89" s="1"/>
      <c r="Y89" s="176"/>
    </row>
    <row r="90" spans="1:25" x14ac:dyDescent="0.25">
      <c r="A90" s="518">
        <v>44389</v>
      </c>
      <c r="B90" s="526"/>
      <c r="C90" s="368">
        <v>3.5</v>
      </c>
      <c r="D90" s="368">
        <v>3.8</v>
      </c>
      <c r="E90" s="368">
        <v>5.6</v>
      </c>
      <c r="F90" s="368">
        <v>10.7</v>
      </c>
      <c r="G90" s="368">
        <v>14.8</v>
      </c>
      <c r="H90" s="368">
        <v>21.5</v>
      </c>
      <c r="I90" s="368">
        <v>31</v>
      </c>
      <c r="J90" s="368">
        <v>48.6</v>
      </c>
      <c r="K90" s="368">
        <v>72.7</v>
      </c>
      <c r="L90" s="368">
        <v>82.7</v>
      </c>
      <c r="M90" s="368">
        <v>99.1</v>
      </c>
      <c r="N90" s="367">
        <v>100</v>
      </c>
      <c r="O90" s="367">
        <v>100</v>
      </c>
      <c r="P90" s="367">
        <v>100</v>
      </c>
      <c r="Q90" s="367">
        <v>100</v>
      </c>
      <c r="R90" s="356">
        <v>1.01</v>
      </c>
      <c r="S90" s="356">
        <v>0.22</v>
      </c>
      <c r="T90" s="356"/>
      <c r="U90" s="356"/>
      <c r="V90" s="356"/>
      <c r="W90" s="361">
        <v>5.0999999999999996</v>
      </c>
      <c r="X90" s="1"/>
      <c r="Y90" s="176"/>
    </row>
    <row r="91" spans="1:25" x14ac:dyDescent="0.25">
      <c r="A91" s="518">
        <v>44575</v>
      </c>
      <c r="B91" s="526"/>
      <c r="C91" s="368">
        <v>2.6</v>
      </c>
      <c r="D91" s="368">
        <v>2.8</v>
      </c>
      <c r="E91" s="368">
        <v>4</v>
      </c>
      <c r="F91" s="368">
        <v>7.7</v>
      </c>
      <c r="G91" s="368">
        <v>10.5</v>
      </c>
      <c r="H91" s="368">
        <v>14.4</v>
      </c>
      <c r="I91" s="368">
        <v>19.8</v>
      </c>
      <c r="J91" s="368">
        <v>30.5</v>
      </c>
      <c r="K91" s="368">
        <v>55</v>
      </c>
      <c r="L91" s="368">
        <v>66.900000000000006</v>
      </c>
      <c r="M91" s="368">
        <v>85.5</v>
      </c>
      <c r="N91" s="367">
        <v>98.9</v>
      </c>
      <c r="O91" s="367">
        <v>100</v>
      </c>
      <c r="P91" s="367">
        <v>100</v>
      </c>
      <c r="Q91" s="367">
        <v>100</v>
      </c>
      <c r="R91" s="356">
        <v>0.72</v>
      </c>
      <c r="S91" s="356">
        <v>0.1</v>
      </c>
      <c r="T91" s="356"/>
      <c r="U91" s="356"/>
      <c r="V91" s="356"/>
      <c r="W91" s="361">
        <v>4.7</v>
      </c>
      <c r="X91" s="1"/>
      <c r="Y91" s="176"/>
    </row>
    <row r="92" spans="1:25" x14ac:dyDescent="0.25">
      <c r="A92" s="518">
        <v>44575</v>
      </c>
      <c r="B92" s="526"/>
      <c r="C92" s="368">
        <v>2.2000000000000002</v>
      </c>
      <c r="D92" s="368">
        <v>2.4</v>
      </c>
      <c r="E92" s="368">
        <v>3.5</v>
      </c>
      <c r="F92" s="368">
        <v>6.5</v>
      </c>
      <c r="G92" s="368">
        <v>8.6999999999999993</v>
      </c>
      <c r="H92" s="368">
        <v>11.9</v>
      </c>
      <c r="I92" s="368">
        <v>16.8</v>
      </c>
      <c r="J92" s="368">
        <v>27.6</v>
      </c>
      <c r="K92" s="368">
        <v>55.1</v>
      </c>
      <c r="L92" s="368">
        <v>67.099999999999994</v>
      </c>
      <c r="M92" s="368">
        <v>85.4</v>
      </c>
      <c r="N92" s="367">
        <v>99</v>
      </c>
      <c r="O92" s="367">
        <v>100</v>
      </c>
      <c r="P92" s="367">
        <v>100</v>
      </c>
      <c r="Q92" s="367">
        <v>100</v>
      </c>
      <c r="R92" s="356">
        <v>0.75</v>
      </c>
      <c r="S92" s="356">
        <v>0.09</v>
      </c>
      <c r="T92" s="356"/>
      <c r="U92" s="356"/>
      <c r="V92" s="356"/>
      <c r="W92" s="361">
        <v>3.6</v>
      </c>
      <c r="X92" s="1"/>
      <c r="Y92" s="176"/>
    </row>
    <row r="93" spans="1:25" x14ac:dyDescent="0.25">
      <c r="A93" s="518">
        <v>44580</v>
      </c>
      <c r="B93" s="519"/>
      <c r="C93" s="368">
        <v>2.7</v>
      </c>
      <c r="D93" s="368">
        <v>2.8</v>
      </c>
      <c r="E93" s="368">
        <v>4.3</v>
      </c>
      <c r="F93" s="368">
        <v>8.6</v>
      </c>
      <c r="G93" s="368">
        <v>12.1</v>
      </c>
      <c r="H93" s="368">
        <v>18</v>
      </c>
      <c r="I93" s="368">
        <v>25.7</v>
      </c>
      <c r="J93" s="368">
        <v>41.1</v>
      </c>
      <c r="K93" s="368">
        <v>57.2</v>
      </c>
      <c r="L93" s="368">
        <v>74.2</v>
      </c>
      <c r="M93" s="368">
        <v>90</v>
      </c>
      <c r="N93" s="368">
        <v>99.5</v>
      </c>
      <c r="O93" s="368">
        <v>100</v>
      </c>
      <c r="P93" s="367">
        <v>100</v>
      </c>
      <c r="Q93" s="367">
        <v>100</v>
      </c>
      <c r="R93" s="356">
        <v>0.85</v>
      </c>
      <c r="S93" s="356">
        <v>0.15</v>
      </c>
      <c r="T93" s="356"/>
      <c r="U93" s="356"/>
      <c r="V93" s="356"/>
      <c r="W93" s="361">
        <v>5.6</v>
      </c>
      <c r="X93" s="1"/>
      <c r="Y93" s="176"/>
    </row>
    <row r="94" spans="1:25" x14ac:dyDescent="0.25">
      <c r="A94" s="518">
        <v>44580</v>
      </c>
      <c r="B94" s="519"/>
      <c r="C94" s="368">
        <v>2.2000000000000002</v>
      </c>
      <c r="D94" s="368">
        <v>2.4</v>
      </c>
      <c r="E94" s="368">
        <v>3.7</v>
      </c>
      <c r="F94" s="368">
        <v>7</v>
      </c>
      <c r="G94" s="368">
        <v>10.1</v>
      </c>
      <c r="H94" s="368">
        <v>15</v>
      </c>
      <c r="I94" s="368">
        <v>22.2</v>
      </c>
      <c r="J94" s="368">
        <v>37.200000000000003</v>
      </c>
      <c r="K94" s="368">
        <v>56.4</v>
      </c>
      <c r="L94" s="368">
        <v>74.8</v>
      </c>
      <c r="M94" s="368">
        <v>89.9</v>
      </c>
      <c r="N94" s="368">
        <v>100</v>
      </c>
      <c r="O94" s="368">
        <v>100</v>
      </c>
      <c r="P94" s="368">
        <v>100</v>
      </c>
      <c r="Q94" s="367">
        <v>100</v>
      </c>
      <c r="R94" s="356">
        <v>0.79</v>
      </c>
      <c r="S94" s="356">
        <v>0.12</v>
      </c>
      <c r="T94" s="356"/>
      <c r="U94" s="356"/>
      <c r="V94" s="356"/>
      <c r="W94" s="361">
        <v>4.9000000000000004</v>
      </c>
      <c r="X94" s="1"/>
      <c r="Y94" s="176"/>
    </row>
    <row r="95" spans="1:25" x14ac:dyDescent="0.25">
      <c r="A95" s="518">
        <v>44586</v>
      </c>
      <c r="B95" s="519"/>
      <c r="C95" s="368">
        <v>2.2000000000000002</v>
      </c>
      <c r="D95" s="368">
        <v>2.4</v>
      </c>
      <c r="E95" s="368">
        <v>3.4</v>
      </c>
      <c r="F95" s="368">
        <v>6.6</v>
      </c>
      <c r="G95" s="368">
        <v>9.1</v>
      </c>
      <c r="H95" s="368">
        <v>13.9</v>
      </c>
      <c r="I95" s="368">
        <v>20.399999999999999</v>
      </c>
      <c r="J95" s="368">
        <v>34.4</v>
      </c>
      <c r="K95" s="368">
        <v>55.4</v>
      </c>
      <c r="L95" s="368">
        <v>70</v>
      </c>
      <c r="M95" s="368">
        <v>82.4</v>
      </c>
      <c r="N95" s="368">
        <v>95</v>
      </c>
      <c r="O95" s="368">
        <v>98.5</v>
      </c>
      <c r="P95" s="368">
        <v>100</v>
      </c>
      <c r="Q95" s="367">
        <v>100</v>
      </c>
      <c r="R95" s="356">
        <v>1.25</v>
      </c>
      <c r="S95" s="356">
        <v>0.17</v>
      </c>
      <c r="T95" s="356"/>
      <c r="U95" s="356"/>
      <c r="V95" s="356"/>
      <c r="W95" s="361">
        <v>5.3</v>
      </c>
      <c r="X95" s="1"/>
      <c r="Y95" s="176"/>
    </row>
    <row r="96" spans="1:25" x14ac:dyDescent="0.25">
      <c r="A96" s="518">
        <v>44586</v>
      </c>
      <c r="B96" s="519"/>
      <c r="C96" s="356">
        <v>2.9</v>
      </c>
      <c r="D96" s="356">
        <v>3.1</v>
      </c>
      <c r="E96" s="356">
        <v>5</v>
      </c>
      <c r="F96" s="356">
        <v>9.3000000000000007</v>
      </c>
      <c r="G96" s="356">
        <v>11.9</v>
      </c>
      <c r="H96" s="356">
        <v>18.899999999999999</v>
      </c>
      <c r="I96" s="356">
        <v>28</v>
      </c>
      <c r="J96" s="356">
        <v>45</v>
      </c>
      <c r="K96" s="356">
        <v>60.9</v>
      </c>
      <c r="L96" s="356">
        <v>75.3</v>
      </c>
      <c r="M96" s="356">
        <v>87.6</v>
      </c>
      <c r="N96" s="356">
        <v>97.4</v>
      </c>
      <c r="O96" s="356">
        <v>100</v>
      </c>
      <c r="P96" s="356">
        <v>100</v>
      </c>
      <c r="Q96" s="356">
        <v>100</v>
      </c>
      <c r="R96" s="356">
        <v>1.26</v>
      </c>
      <c r="S96" s="356">
        <v>0.24</v>
      </c>
      <c r="T96" s="356"/>
      <c r="U96" s="356"/>
      <c r="V96" s="356"/>
      <c r="W96" s="361">
        <v>5.3</v>
      </c>
      <c r="X96" s="1"/>
      <c r="Y96" s="176"/>
    </row>
    <row r="97" spans="1:34" x14ac:dyDescent="0.25">
      <c r="A97" s="518">
        <v>44588</v>
      </c>
      <c r="B97" s="519"/>
      <c r="C97" s="356">
        <v>2.2999999999999998</v>
      </c>
      <c r="D97" s="356">
        <v>2.4</v>
      </c>
      <c r="E97" s="356">
        <v>3.7</v>
      </c>
      <c r="F97" s="356">
        <v>7.2</v>
      </c>
      <c r="G97" s="356">
        <v>10.8</v>
      </c>
      <c r="H97" s="356">
        <v>17.3</v>
      </c>
      <c r="I97" s="356">
        <v>26.5</v>
      </c>
      <c r="J97" s="356">
        <v>42.8</v>
      </c>
      <c r="K97" s="356">
        <v>65.099999999999994</v>
      </c>
      <c r="L97" s="356">
        <v>74.099999999999994</v>
      </c>
      <c r="M97" s="356">
        <v>87.7</v>
      </c>
      <c r="N97" s="356">
        <v>99.4</v>
      </c>
      <c r="O97" s="356">
        <v>100</v>
      </c>
      <c r="P97" s="356">
        <v>100</v>
      </c>
      <c r="Q97" s="367">
        <v>100</v>
      </c>
      <c r="R97" s="356">
        <v>0.6</v>
      </c>
      <c r="S97" s="356">
        <v>0.1</v>
      </c>
      <c r="T97" s="356"/>
      <c r="U97" s="356"/>
      <c r="V97" s="356"/>
      <c r="W97" s="361">
        <v>3.6</v>
      </c>
      <c r="X97" s="1"/>
      <c r="Y97" s="176"/>
    </row>
    <row r="98" spans="1:34" x14ac:dyDescent="0.25">
      <c r="A98" s="518">
        <v>44588</v>
      </c>
      <c r="B98" s="519"/>
      <c r="C98" s="356">
        <v>2.2000000000000002</v>
      </c>
      <c r="D98" s="356">
        <v>2.4</v>
      </c>
      <c r="E98" s="356">
        <v>3.5</v>
      </c>
      <c r="F98" s="356">
        <v>6.5</v>
      </c>
      <c r="G98" s="356">
        <v>9</v>
      </c>
      <c r="H98" s="356">
        <v>12.9</v>
      </c>
      <c r="I98" s="356">
        <v>19</v>
      </c>
      <c r="J98" s="356">
        <v>31.3</v>
      </c>
      <c r="K98" s="356">
        <v>56</v>
      </c>
      <c r="L98" s="356">
        <v>68.099999999999994</v>
      </c>
      <c r="M98" s="356">
        <v>85.9</v>
      </c>
      <c r="N98" s="356">
        <v>98.9</v>
      </c>
      <c r="O98" s="356">
        <v>100</v>
      </c>
      <c r="P98" s="356">
        <v>100</v>
      </c>
      <c r="Q98" s="356">
        <v>100</v>
      </c>
      <c r="R98" s="356">
        <v>0.75</v>
      </c>
      <c r="S98" s="356">
        <v>0.1</v>
      </c>
      <c r="T98" s="356"/>
      <c r="U98" s="356"/>
      <c r="V98" s="356"/>
      <c r="W98" s="361">
        <v>3.8</v>
      </c>
      <c r="X98" s="1"/>
      <c r="Y98" s="176"/>
    </row>
    <row r="99" spans="1:34" x14ac:dyDescent="0.25">
      <c r="A99" s="518"/>
      <c r="B99" s="519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61"/>
      <c r="X99" s="1"/>
      <c r="Y99" s="176"/>
    </row>
    <row r="100" spans="1:34" x14ac:dyDescent="0.25">
      <c r="A100" s="518"/>
      <c r="B100" s="519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356"/>
      <c r="S100" s="356"/>
      <c r="T100" s="356"/>
      <c r="U100" s="356"/>
      <c r="V100" s="356"/>
      <c r="W100" s="361"/>
      <c r="X100" s="1"/>
      <c r="Y100" s="176"/>
    </row>
    <row r="101" spans="1:34" x14ac:dyDescent="0.25">
      <c r="A101" s="518"/>
      <c r="B101" s="519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6"/>
      <c r="V101" s="356"/>
      <c r="W101" s="361"/>
      <c r="X101" s="1"/>
    </row>
    <row r="102" spans="1:34" x14ac:dyDescent="0.25">
      <c r="A102" s="518"/>
      <c r="B102" s="519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61"/>
      <c r="X102" s="1"/>
    </row>
    <row r="103" spans="1:34" x14ac:dyDescent="0.25">
      <c r="A103" s="533" t="s">
        <v>63</v>
      </c>
      <c r="B103" s="532"/>
      <c r="C103" s="143">
        <f>AVERAGE(C83:C100)</f>
        <v>2.8312500000000003</v>
      </c>
      <c r="D103" s="143">
        <f t="shared" ref="D103:W103" si="7">AVERAGE(D83:D100)</f>
        <v>3.05</v>
      </c>
      <c r="E103" s="143">
        <f t="shared" si="7"/>
        <v>4.55</v>
      </c>
      <c r="F103" s="143">
        <f t="shared" si="7"/>
        <v>8.7999999999999989</v>
      </c>
      <c r="G103" s="143">
        <f t="shared" si="7"/>
        <v>12.21875</v>
      </c>
      <c r="H103" s="143">
        <f t="shared" si="7"/>
        <v>17.912500000000001</v>
      </c>
      <c r="I103" s="143">
        <f t="shared" si="7"/>
        <v>25.962499999999999</v>
      </c>
      <c r="J103" s="143">
        <f t="shared" si="7"/>
        <v>41.387500000000003</v>
      </c>
      <c r="K103" s="143">
        <f t="shared" si="7"/>
        <v>65.056250000000006</v>
      </c>
      <c r="L103" s="143">
        <f t="shared" si="7"/>
        <v>76.712499999999991</v>
      </c>
      <c r="M103" s="143">
        <f t="shared" si="7"/>
        <v>93.175000000000011</v>
      </c>
      <c r="N103" s="143">
        <f t="shared" si="7"/>
        <v>99.256250000000023</v>
      </c>
      <c r="O103" s="143">
        <f t="shared" si="7"/>
        <v>99.90625</v>
      </c>
      <c r="P103" s="143">
        <f t="shared" si="7"/>
        <v>100</v>
      </c>
      <c r="Q103" s="143">
        <f t="shared" si="7"/>
        <v>100</v>
      </c>
      <c r="R103" s="185">
        <f t="shared" si="7"/>
        <v>0.94124999999999992</v>
      </c>
      <c r="S103" s="185">
        <f>AVERAGE(S83:S100)</f>
        <v>0.171875</v>
      </c>
      <c r="T103" s="345">
        <f>AVERAGE(T83:T102)</f>
        <v>0.11</v>
      </c>
      <c r="U103" s="197">
        <f t="shared" si="7"/>
        <v>20</v>
      </c>
      <c r="V103" s="197">
        <f t="shared" si="7"/>
        <v>14</v>
      </c>
      <c r="W103" s="143">
        <f t="shared" si="7"/>
        <v>4.9437500000000005</v>
      </c>
    </row>
    <row r="104" spans="1:34" x14ac:dyDescent="0.25">
      <c r="A104" s="533" t="s">
        <v>53</v>
      </c>
      <c r="B104" s="532"/>
      <c r="C104" s="143">
        <f>STDEV(C83:C100)</f>
        <v>0.71621109551118511</v>
      </c>
      <c r="D104" s="143">
        <f t="shared" ref="D104:W104" si="8">STDEV(D83:D100)</f>
        <v>0.7284687135812129</v>
      </c>
      <c r="E104" s="143">
        <f t="shared" si="8"/>
        <v>1.1413442367080457</v>
      </c>
      <c r="F104" s="143">
        <f t="shared" si="8"/>
        <v>2.2925967809451384</v>
      </c>
      <c r="G104" s="143">
        <f t="shared" si="8"/>
        <v>3.2515060612993882</v>
      </c>
      <c r="H104" s="143">
        <f t="shared" si="8"/>
        <v>4.7648539676818285</v>
      </c>
      <c r="I104" s="143">
        <f t="shared" si="8"/>
        <v>6.7403140381834969</v>
      </c>
      <c r="J104" s="143">
        <f t="shared" si="8"/>
        <v>9.4195452827263821</v>
      </c>
      <c r="K104" s="143">
        <f>STDEV(K83:K100)</f>
        <v>9.6955638481385495</v>
      </c>
      <c r="L104" s="143">
        <f>STDEV(L83:L100)</f>
        <v>7.4479415500749839</v>
      </c>
      <c r="M104" s="143">
        <f t="shared" si="8"/>
        <v>6.8124885321004376</v>
      </c>
      <c r="N104" s="143">
        <f t="shared" si="8"/>
        <v>1.3401336997976476</v>
      </c>
      <c r="O104" s="143">
        <f t="shared" si="8"/>
        <v>0.375</v>
      </c>
      <c r="P104" s="143">
        <f t="shared" si="8"/>
        <v>0</v>
      </c>
      <c r="Q104" s="143">
        <f t="shared" si="8"/>
        <v>0</v>
      </c>
      <c r="R104" s="185">
        <f t="shared" si="8"/>
        <v>0.18532404053441148</v>
      </c>
      <c r="S104" s="185">
        <f t="shared" si="8"/>
        <v>6.5545785524318806E-2</v>
      </c>
      <c r="T104" s="345"/>
      <c r="U104" s="143"/>
      <c r="V104" s="143"/>
      <c r="W104" s="143">
        <f t="shared" si="8"/>
        <v>0.71083870650567216</v>
      </c>
    </row>
    <row r="105" spans="1:34" x14ac:dyDescent="0.25">
      <c r="A105" s="533" t="s">
        <v>64</v>
      </c>
      <c r="B105" s="532"/>
      <c r="C105" s="141">
        <f>MAX(C83:C100)</f>
        <v>4.3</v>
      </c>
      <c r="D105" s="141">
        <f t="shared" ref="D105:W105" si="9">MAX(D83:D100)</f>
        <v>4.5999999999999996</v>
      </c>
      <c r="E105" s="141">
        <f t="shared" si="9"/>
        <v>6.7</v>
      </c>
      <c r="F105" s="141">
        <f t="shared" si="9"/>
        <v>13.8</v>
      </c>
      <c r="G105" s="141">
        <f t="shared" si="9"/>
        <v>19.399999999999999</v>
      </c>
      <c r="H105" s="141">
        <f t="shared" si="9"/>
        <v>27.2</v>
      </c>
      <c r="I105" s="141">
        <f t="shared" si="9"/>
        <v>39.1</v>
      </c>
      <c r="J105" s="141">
        <f t="shared" si="9"/>
        <v>60.2</v>
      </c>
      <c r="K105" s="141">
        <f t="shared" si="9"/>
        <v>81.7</v>
      </c>
      <c r="L105" s="141">
        <f t="shared" si="9"/>
        <v>89</v>
      </c>
      <c r="M105" s="141">
        <f t="shared" si="9"/>
        <v>100</v>
      </c>
      <c r="N105" s="141">
        <f t="shared" si="9"/>
        <v>100</v>
      </c>
      <c r="O105" s="141">
        <f t="shared" si="9"/>
        <v>100</v>
      </c>
      <c r="P105" s="141">
        <f t="shared" si="9"/>
        <v>100</v>
      </c>
      <c r="Q105" s="141">
        <f t="shared" si="9"/>
        <v>100</v>
      </c>
      <c r="R105" s="185">
        <f t="shared" si="9"/>
        <v>1.26</v>
      </c>
      <c r="S105" s="185">
        <f t="shared" si="9"/>
        <v>0.3</v>
      </c>
      <c r="T105" s="345">
        <f t="shared" si="9"/>
        <v>0.11</v>
      </c>
      <c r="U105" s="141">
        <f t="shared" si="9"/>
        <v>20</v>
      </c>
      <c r="V105" s="141">
        <f t="shared" si="9"/>
        <v>14</v>
      </c>
      <c r="W105" s="143">
        <f t="shared" si="9"/>
        <v>5.9</v>
      </c>
    </row>
    <row r="106" spans="1:34" s="2" customFormat="1" x14ac:dyDescent="0.25">
      <c r="A106" s="533" t="s">
        <v>52</v>
      </c>
      <c r="B106" s="532"/>
      <c r="C106" s="141">
        <f>MIN(C83:C100)</f>
        <v>2.2000000000000002</v>
      </c>
      <c r="D106" s="141">
        <f t="shared" ref="D106:W106" si="10">MIN(D83:D100)</f>
        <v>2.4</v>
      </c>
      <c r="E106" s="141">
        <f t="shared" si="10"/>
        <v>3.4</v>
      </c>
      <c r="F106" s="141">
        <f t="shared" si="10"/>
        <v>6.5</v>
      </c>
      <c r="G106" s="141">
        <f t="shared" si="10"/>
        <v>8.6999999999999993</v>
      </c>
      <c r="H106" s="141">
        <f t="shared" si="10"/>
        <v>11.9</v>
      </c>
      <c r="I106" s="141">
        <f t="shared" si="10"/>
        <v>16.8</v>
      </c>
      <c r="J106" s="141">
        <f t="shared" si="10"/>
        <v>27.6</v>
      </c>
      <c r="K106" s="141">
        <f t="shared" si="10"/>
        <v>55</v>
      </c>
      <c r="L106" s="141">
        <f t="shared" si="10"/>
        <v>66.900000000000006</v>
      </c>
      <c r="M106" s="141">
        <f t="shared" si="10"/>
        <v>82.4</v>
      </c>
      <c r="N106" s="141">
        <f t="shared" si="10"/>
        <v>95</v>
      </c>
      <c r="O106" s="141">
        <f t="shared" si="10"/>
        <v>98.5</v>
      </c>
      <c r="P106" s="141">
        <f t="shared" si="10"/>
        <v>100</v>
      </c>
      <c r="Q106" s="141">
        <f t="shared" si="10"/>
        <v>100</v>
      </c>
      <c r="R106" s="185">
        <f t="shared" si="10"/>
        <v>0.6</v>
      </c>
      <c r="S106" s="185">
        <f t="shared" si="10"/>
        <v>0.09</v>
      </c>
      <c r="T106" s="345">
        <f t="shared" si="10"/>
        <v>0.11</v>
      </c>
      <c r="U106" s="141">
        <f t="shared" si="10"/>
        <v>20</v>
      </c>
      <c r="V106" s="141">
        <f t="shared" si="10"/>
        <v>14</v>
      </c>
      <c r="W106" s="143">
        <f t="shared" si="10"/>
        <v>3.6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3" t="s">
        <v>54</v>
      </c>
      <c r="B107" s="532"/>
      <c r="C107" s="141">
        <f>COUNT(C83:C100)</f>
        <v>16</v>
      </c>
      <c r="D107" s="141">
        <f t="shared" ref="D107:W107" si="11">COUNT(D83:D100)</f>
        <v>16</v>
      </c>
      <c r="E107" s="141">
        <f t="shared" si="11"/>
        <v>16</v>
      </c>
      <c r="F107" s="141">
        <f t="shared" si="11"/>
        <v>16</v>
      </c>
      <c r="G107" s="141">
        <f t="shared" si="11"/>
        <v>16</v>
      </c>
      <c r="H107" s="141">
        <f t="shared" si="11"/>
        <v>16</v>
      </c>
      <c r="I107" s="141">
        <f t="shared" si="11"/>
        <v>16</v>
      </c>
      <c r="J107" s="141">
        <f t="shared" si="11"/>
        <v>16</v>
      </c>
      <c r="K107" s="141">
        <f t="shared" si="11"/>
        <v>16</v>
      </c>
      <c r="L107" s="141">
        <f t="shared" si="11"/>
        <v>16</v>
      </c>
      <c r="M107" s="141">
        <f t="shared" si="11"/>
        <v>16</v>
      </c>
      <c r="N107" s="141">
        <f t="shared" si="11"/>
        <v>16</v>
      </c>
      <c r="O107" s="141">
        <f t="shared" si="11"/>
        <v>16</v>
      </c>
      <c r="P107" s="141">
        <f t="shared" si="11"/>
        <v>16</v>
      </c>
      <c r="Q107" s="141">
        <f t="shared" si="11"/>
        <v>16</v>
      </c>
      <c r="R107" s="141">
        <f t="shared" si="11"/>
        <v>16</v>
      </c>
      <c r="S107" s="141">
        <f t="shared" si="11"/>
        <v>16</v>
      </c>
      <c r="T107" s="141">
        <f t="shared" si="11"/>
        <v>1</v>
      </c>
      <c r="U107" s="141">
        <f t="shared" si="11"/>
        <v>1</v>
      </c>
      <c r="V107" s="141">
        <f t="shared" si="11"/>
        <v>1</v>
      </c>
      <c r="W107" s="141">
        <f t="shared" si="11"/>
        <v>16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5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28:B28"/>
    <mergeCell ref="Q13:V13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31:W31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87:B87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6:B106"/>
    <mergeCell ref="A107:B107"/>
    <mergeCell ref="A100:B100"/>
    <mergeCell ref="A101:B101"/>
    <mergeCell ref="A102:B102"/>
    <mergeCell ref="A103:B103"/>
    <mergeCell ref="A104:B104"/>
    <mergeCell ref="A105:B10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322E-AA4D-46A4-9688-8266F1958CFE}">
  <sheetPr>
    <pageSetUpPr fitToPage="1"/>
  </sheetPr>
  <dimension ref="A1:AG1689"/>
  <sheetViews>
    <sheetView zoomScaleNormal="100" workbookViewId="0">
      <selection activeCell="S93" sqref="S93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54</v>
      </c>
      <c r="H5" s="447"/>
      <c r="I5" s="448" t="s">
        <v>99</v>
      </c>
      <c r="J5" s="446"/>
      <c r="K5" s="446"/>
      <c r="L5" s="446"/>
      <c r="M5" s="447"/>
      <c r="N5" s="449">
        <f>MAX(A85:B109)</f>
        <v>44588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230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95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456" t="s">
        <v>237</v>
      </c>
      <c r="N13" s="456"/>
      <c r="O13" s="456"/>
      <c r="P13" s="456"/>
      <c r="Q13" s="456"/>
      <c r="R13" s="457">
        <f>MIN(A85:B109)</f>
        <v>44378</v>
      </c>
      <c r="S13" s="457"/>
      <c r="T13" s="362" t="s">
        <v>234</v>
      </c>
      <c r="U13" s="458">
        <f>MAX(A85:B109)</f>
        <v>44588</v>
      </c>
      <c r="V13" s="459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14" t="s">
        <v>232</v>
      </c>
      <c r="B34" s="15"/>
      <c r="C34" s="15"/>
      <c r="D34" s="15"/>
      <c r="E34" s="15"/>
      <c r="F34" s="15"/>
      <c r="G34" s="15"/>
      <c r="H34" s="15"/>
      <c r="I34" s="366" t="s">
        <v>235</v>
      </c>
      <c r="J34" s="481">
        <f>MIN(A85:B109)</f>
        <v>44378</v>
      </c>
      <c r="K34" s="482"/>
      <c r="L34" s="365" t="s">
        <v>234</v>
      </c>
      <c r="M34" s="481">
        <f>MAX(A85:B109)</f>
        <v>44588</v>
      </c>
      <c r="N34" s="482"/>
      <c r="O34" s="15"/>
      <c r="P34" s="15"/>
      <c r="Q34" s="15"/>
      <c r="R34" s="15"/>
      <c r="S34" s="15"/>
      <c r="T34" s="15"/>
      <c r="U34" s="15"/>
      <c r="V34" s="17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3.5</v>
      </c>
      <c r="D37" s="123">
        <f t="shared" ref="D37:V37" si="0">D112</f>
        <v>5</v>
      </c>
      <c r="E37" s="123">
        <f t="shared" si="0"/>
        <v>9.1999999999999993</v>
      </c>
      <c r="F37" s="123">
        <f t="shared" si="0"/>
        <v>12.1</v>
      </c>
      <c r="G37" s="123">
        <f t="shared" si="0"/>
        <v>17</v>
      </c>
      <c r="H37" s="123">
        <f t="shared" si="0"/>
        <v>27.3</v>
      </c>
      <c r="I37" s="123">
        <f t="shared" si="0"/>
        <v>44.2</v>
      </c>
      <c r="J37" s="123">
        <f t="shared" si="0"/>
        <v>65.7</v>
      </c>
      <c r="K37" s="123">
        <f t="shared" si="0"/>
        <v>75.7</v>
      </c>
      <c r="L37" s="123">
        <f t="shared" si="0"/>
        <v>81.5</v>
      </c>
      <c r="M37" s="123">
        <f t="shared" si="0"/>
        <v>85.9</v>
      </c>
      <c r="N37" s="123">
        <f t="shared" si="0"/>
        <v>92.7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0.06</v>
      </c>
      <c r="S37" s="123">
        <f t="shared" si="0"/>
        <v>0.13100000000000001</v>
      </c>
      <c r="T37" s="123">
        <f t="shared" si="0"/>
        <v>20</v>
      </c>
      <c r="U37" s="123">
        <f t="shared" si="0"/>
        <v>14</v>
      </c>
      <c r="V37" s="124">
        <f t="shared" si="0"/>
        <v>9.1</v>
      </c>
    </row>
    <row r="38" spans="1:24" ht="12.75" customHeight="1" x14ac:dyDescent="0.25">
      <c r="A38" s="495" t="s">
        <v>49</v>
      </c>
      <c r="B38" s="496"/>
      <c r="C38" s="120">
        <f>C39+1.25*C42</f>
        <v>3.3627237475154654</v>
      </c>
      <c r="D38" s="108">
        <f t="shared" ref="D38:V38" si="1">D39+1.25*D42</f>
        <v>4.6022339701720201</v>
      </c>
      <c r="E38" s="108">
        <f t="shared" si="1"/>
        <v>8.2297686034656881</v>
      </c>
      <c r="F38" s="108">
        <f t="shared" si="1"/>
        <v>11.245037633993197</v>
      </c>
      <c r="G38" s="108">
        <f t="shared" si="1"/>
        <v>16.097828377169616</v>
      </c>
      <c r="H38" s="108">
        <f t="shared" si="1"/>
        <v>26.563486595880729</v>
      </c>
      <c r="I38" s="108">
        <f t="shared" si="1"/>
        <v>40.969653750563673</v>
      </c>
      <c r="J38" s="108">
        <f t="shared" si="1"/>
        <v>58.151952003334571</v>
      </c>
      <c r="K38" s="108">
        <f t="shared" si="1"/>
        <v>70.73713401340332</v>
      </c>
      <c r="L38" s="108">
        <f t="shared" si="1"/>
        <v>78.6264978205853</v>
      </c>
      <c r="M38" s="108">
        <f t="shared" si="1"/>
        <v>84.907536853692449</v>
      </c>
      <c r="N38" s="108">
        <f t="shared" si="1"/>
        <v>91.442020305714081</v>
      </c>
      <c r="O38" s="108">
        <f t="shared" si="1"/>
        <v>98.278526333502754</v>
      </c>
      <c r="P38" s="108">
        <f t="shared" si="1"/>
        <v>102.32616186033685</v>
      </c>
      <c r="Q38" s="108">
        <f t="shared" si="1"/>
        <v>100</v>
      </c>
      <c r="R38" s="159">
        <f t="shared" si="1"/>
        <v>5.6936327019204466E-2</v>
      </c>
      <c r="S38" s="108">
        <f t="shared" si="1"/>
        <v>0.13607052730086544</v>
      </c>
      <c r="T38" s="108">
        <f t="shared" si="1"/>
        <v>19.979093818533027</v>
      </c>
      <c r="U38" s="108">
        <f t="shared" si="1"/>
        <v>13.979093818533027</v>
      </c>
      <c r="V38" s="125">
        <f t="shared" si="1"/>
        <v>7.2609000882909349</v>
      </c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2.6454545454545451</v>
      </c>
      <c r="D39" s="121">
        <f>D110</f>
        <v>3.6772727272727268</v>
      </c>
      <c r="E39" s="121">
        <f>E110</f>
        <v>6.6727272727272746</v>
      </c>
      <c r="F39" s="121">
        <f>F110</f>
        <v>9.081818181818182</v>
      </c>
      <c r="G39" s="121">
        <f>G110</f>
        <v>12.936363636363636</v>
      </c>
      <c r="H39" s="121">
        <f t="shared" ref="H39:V39" si="2">H110</f>
        <v>21.418181818181818</v>
      </c>
      <c r="I39" s="121">
        <f t="shared" si="2"/>
        <v>34.045454545454547</v>
      </c>
      <c r="J39" s="121">
        <f t="shared" si="2"/>
        <v>50.290909090909096</v>
      </c>
      <c r="K39" s="121">
        <f t="shared" si="2"/>
        <v>61.868181818181824</v>
      </c>
      <c r="L39" s="121">
        <f t="shared" si="2"/>
        <v>70.204545454545453</v>
      </c>
      <c r="M39" s="121">
        <f t="shared" si="2"/>
        <v>77.504545454545465</v>
      </c>
      <c r="N39" s="121">
        <f t="shared" si="2"/>
        <v>84.704545454545439</v>
      </c>
      <c r="O39" s="121">
        <f>O110</f>
        <v>92.881818181818161</v>
      </c>
      <c r="P39" s="121">
        <f t="shared" si="2"/>
        <v>98.659090909090907</v>
      </c>
      <c r="Q39" s="121">
        <f t="shared" si="2"/>
        <v>100</v>
      </c>
      <c r="R39" s="159">
        <f t="shared" si="2"/>
        <v>3.8181818181818199E-2</v>
      </c>
      <c r="S39" s="34">
        <f t="shared" si="2"/>
        <v>0.12368181818181823</v>
      </c>
      <c r="T39" s="34">
        <f t="shared" si="2"/>
        <v>19.363636363636363</v>
      </c>
      <c r="U39" s="34">
        <f t="shared" si="2"/>
        <v>13.363636363636363</v>
      </c>
      <c r="V39" s="44">
        <f t="shared" si="2"/>
        <v>5.5363636363636353</v>
      </c>
    </row>
    <row r="40" spans="1:24" ht="12.75" customHeight="1" x14ac:dyDescent="0.25">
      <c r="A40" s="495" t="s">
        <v>51</v>
      </c>
      <c r="B40" s="496"/>
      <c r="C40" s="120">
        <f>C39-1.25*C42</f>
        <v>1.9281853433936245</v>
      </c>
      <c r="D40" s="121">
        <f t="shared" ref="D40:V40" si="3">D39-1.25*D42</f>
        <v>2.7523114843734335</v>
      </c>
      <c r="E40" s="121">
        <f t="shared" si="3"/>
        <v>5.1156859419888612</v>
      </c>
      <c r="F40" s="121">
        <f t="shared" si="3"/>
        <v>6.9185987296431666</v>
      </c>
      <c r="G40" s="121">
        <f t="shared" si="3"/>
        <v>9.774898895557655</v>
      </c>
      <c r="H40" s="121">
        <f t="shared" si="3"/>
        <v>16.272877040482907</v>
      </c>
      <c r="I40" s="121">
        <f t="shared" si="3"/>
        <v>27.121255340345421</v>
      </c>
      <c r="J40" s="121">
        <f t="shared" si="3"/>
        <v>42.429866178483621</v>
      </c>
      <c r="K40" s="121">
        <f t="shared" si="3"/>
        <v>52.999229622960328</v>
      </c>
      <c r="L40" s="121">
        <f t="shared" si="3"/>
        <v>61.782593088505607</v>
      </c>
      <c r="M40" s="121">
        <f t="shared" si="3"/>
        <v>70.101554055398481</v>
      </c>
      <c r="N40" s="121">
        <f t="shared" si="3"/>
        <v>77.967070603376797</v>
      </c>
      <c r="O40" s="121">
        <f t="shared" si="3"/>
        <v>87.485110030133569</v>
      </c>
      <c r="P40" s="121">
        <f t="shared" si="3"/>
        <v>94.99201995784496</v>
      </c>
      <c r="Q40" s="121">
        <f t="shared" si="3"/>
        <v>100</v>
      </c>
      <c r="R40" s="159">
        <f t="shared" si="3"/>
        <v>1.9427309344431931E-2</v>
      </c>
      <c r="S40" s="108">
        <f t="shared" si="3"/>
        <v>0.11129310906277101</v>
      </c>
      <c r="T40" s="108">
        <f t="shared" si="3"/>
        <v>18.7481789087397</v>
      </c>
      <c r="U40" s="108">
        <f t="shared" si="3"/>
        <v>12.7481789087397</v>
      </c>
      <c r="V40" s="125">
        <f t="shared" si="3"/>
        <v>3.8118271844363352</v>
      </c>
    </row>
    <row r="41" spans="1:24" ht="12.75" customHeight="1" x14ac:dyDescent="0.25">
      <c r="A41" s="493" t="s">
        <v>52</v>
      </c>
      <c r="B41" s="494"/>
      <c r="C41" s="33">
        <f>C113</f>
        <v>1.5</v>
      </c>
      <c r="D41" s="34">
        <f>D113</f>
        <v>2.2000000000000002</v>
      </c>
      <c r="E41" s="34">
        <f t="shared" ref="E41:V41" si="4">E113</f>
        <v>4.2</v>
      </c>
      <c r="F41" s="34">
        <f t="shared" si="4"/>
        <v>5.5</v>
      </c>
      <c r="G41" s="34">
        <f t="shared" si="4"/>
        <v>7.4</v>
      </c>
      <c r="H41" s="34">
        <f t="shared" si="4"/>
        <v>12.7</v>
      </c>
      <c r="I41" s="34">
        <f t="shared" si="4"/>
        <v>24.2</v>
      </c>
      <c r="J41" s="34">
        <f t="shared" si="4"/>
        <v>41.8</v>
      </c>
      <c r="K41" s="34">
        <f t="shared" si="4"/>
        <v>49</v>
      </c>
      <c r="L41" s="34">
        <f t="shared" si="4"/>
        <v>58.5</v>
      </c>
      <c r="M41" s="34">
        <f t="shared" si="4"/>
        <v>66.400000000000006</v>
      </c>
      <c r="N41" s="34">
        <f t="shared" si="4"/>
        <v>73.400000000000006</v>
      </c>
      <c r="O41" s="34">
        <f t="shared" si="4"/>
        <v>83.5</v>
      </c>
      <c r="P41" s="34">
        <f t="shared" si="4"/>
        <v>91.4</v>
      </c>
      <c r="Q41" s="34">
        <f t="shared" si="4"/>
        <v>100</v>
      </c>
      <c r="R41" s="34">
        <f t="shared" si="4"/>
        <v>0.01</v>
      </c>
      <c r="S41" s="34">
        <f t="shared" si="4"/>
        <v>0.11</v>
      </c>
      <c r="T41" s="34">
        <f t="shared" si="4"/>
        <v>19</v>
      </c>
      <c r="U41" s="34">
        <f t="shared" si="4"/>
        <v>13</v>
      </c>
      <c r="V41" s="44">
        <f t="shared" si="4"/>
        <v>3.5</v>
      </c>
    </row>
    <row r="42" spans="1:24" ht="12.75" customHeight="1" x14ac:dyDescent="0.25">
      <c r="A42" s="493" t="s">
        <v>53</v>
      </c>
      <c r="B42" s="494"/>
      <c r="C42" s="120">
        <f>C111</f>
        <v>0.57381536164873648</v>
      </c>
      <c r="D42" s="121">
        <f t="shared" ref="D42:V42" si="5">D111</f>
        <v>0.73996899431943453</v>
      </c>
      <c r="E42" s="121">
        <f t="shared" si="5"/>
        <v>1.2456330645907308</v>
      </c>
      <c r="F42" s="121">
        <f t="shared" si="5"/>
        <v>1.730575561740012</v>
      </c>
      <c r="G42" s="121">
        <f t="shared" si="5"/>
        <v>2.5291717926447839</v>
      </c>
      <c r="H42" s="121">
        <f t="shared" si="5"/>
        <v>4.1162438221591282</v>
      </c>
      <c r="I42" s="121">
        <f t="shared" si="5"/>
        <v>5.5393593640873018</v>
      </c>
      <c r="J42" s="121">
        <f t="shared" si="5"/>
        <v>6.2888343299403813</v>
      </c>
      <c r="K42" s="121">
        <f t="shared" si="5"/>
        <v>7.0951617561772</v>
      </c>
      <c r="L42" s="121">
        <f t="shared" si="5"/>
        <v>6.7375618928318772</v>
      </c>
      <c r="M42" s="121">
        <f t="shared" si="5"/>
        <v>5.9223931193175838</v>
      </c>
      <c r="N42" s="121">
        <f t="shared" si="5"/>
        <v>5.3899798809349102</v>
      </c>
      <c r="O42" s="121">
        <f t="shared" si="5"/>
        <v>4.3173665213476706</v>
      </c>
      <c r="P42" s="121">
        <f t="shared" si="5"/>
        <v>2.9336567609967577</v>
      </c>
      <c r="Q42" s="121">
        <f t="shared" si="5"/>
        <v>0</v>
      </c>
      <c r="R42" s="121">
        <f t="shared" si="5"/>
        <v>1.5003607069909013E-2</v>
      </c>
      <c r="S42" s="121">
        <f t="shared" si="5"/>
        <v>9.9109672952377732E-3</v>
      </c>
      <c r="T42" s="121">
        <f t="shared" si="5"/>
        <v>0.49236596391733078</v>
      </c>
      <c r="U42" s="121">
        <f t="shared" si="5"/>
        <v>0.49236596391733078</v>
      </c>
      <c r="V42" s="126">
        <f t="shared" si="5"/>
        <v>1.3796291615418401</v>
      </c>
    </row>
    <row r="43" spans="1:24" ht="12.75" customHeight="1" x14ac:dyDescent="0.25">
      <c r="A43" s="495" t="s">
        <v>54</v>
      </c>
      <c r="B43" s="496"/>
      <c r="C43" s="33">
        <f>C114</f>
        <v>22</v>
      </c>
      <c r="D43" s="34">
        <f>D114</f>
        <v>22</v>
      </c>
      <c r="E43" s="34">
        <f t="shared" ref="E43:V43" si="6">E114</f>
        <v>22</v>
      </c>
      <c r="F43" s="34">
        <f t="shared" si="6"/>
        <v>22</v>
      </c>
      <c r="G43" s="34">
        <f t="shared" si="6"/>
        <v>22</v>
      </c>
      <c r="H43" s="34">
        <f t="shared" si="6"/>
        <v>22</v>
      </c>
      <c r="I43" s="34">
        <f t="shared" si="6"/>
        <v>22</v>
      </c>
      <c r="J43" s="34">
        <f t="shared" si="6"/>
        <v>22</v>
      </c>
      <c r="K43" s="34">
        <f t="shared" si="6"/>
        <v>22</v>
      </c>
      <c r="L43" s="34">
        <f t="shared" si="6"/>
        <v>22</v>
      </c>
      <c r="M43" s="34">
        <f t="shared" si="6"/>
        <v>22</v>
      </c>
      <c r="N43" s="34">
        <f t="shared" si="6"/>
        <v>22</v>
      </c>
      <c r="O43" s="34">
        <f t="shared" si="6"/>
        <v>22</v>
      </c>
      <c r="P43" s="34">
        <f t="shared" si="6"/>
        <v>22</v>
      </c>
      <c r="Q43" s="34">
        <f t="shared" si="6"/>
        <v>22</v>
      </c>
      <c r="R43" s="34">
        <f t="shared" si="6"/>
        <v>22</v>
      </c>
      <c r="S43" s="34">
        <f t="shared" si="6"/>
        <v>22</v>
      </c>
      <c r="T43" s="34">
        <f t="shared" si="6"/>
        <v>22</v>
      </c>
      <c r="U43" s="34">
        <f t="shared" si="6"/>
        <v>22</v>
      </c>
      <c r="V43" s="44">
        <f t="shared" si="6"/>
        <v>22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2"/>
    </row>
    <row r="46" spans="1:24" s="46" customFormat="1" x14ac:dyDescent="0.25">
      <c r="A46" s="47"/>
      <c r="W46" s="402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f>N5</f>
        <v>44588</v>
      </c>
      <c r="B68" s="502"/>
      <c r="C68" s="502"/>
      <c r="D68" s="502"/>
      <c r="E68" s="502"/>
      <c r="F68" s="502"/>
      <c r="G68" s="502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EDATE(MAX(A85:B109),6)</f>
        <v>44769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70"/>
      <c r="I69" s="570"/>
      <c r="J69" s="570"/>
      <c r="K69" s="570"/>
      <c r="L69" s="570"/>
      <c r="M69" s="570"/>
      <c r="N69" s="570"/>
      <c r="O69" s="570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70"/>
      <c r="I70" s="570"/>
      <c r="J70" s="570"/>
      <c r="K70" s="570"/>
      <c r="L70" s="570"/>
      <c r="M70" s="570"/>
      <c r="N70" s="570"/>
      <c r="O70" s="570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70"/>
      <c r="I71" s="570"/>
      <c r="J71" s="570"/>
      <c r="K71" s="570"/>
      <c r="L71" s="570"/>
      <c r="M71" s="570"/>
      <c r="N71" s="570"/>
      <c r="O71" s="570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28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520" t="s">
        <v>7</v>
      </c>
      <c r="U82" s="520" t="s">
        <v>8</v>
      </c>
      <c r="V82" s="520" t="s">
        <v>42</v>
      </c>
    </row>
    <row r="83" spans="1:22" ht="13.8" thickBot="1" x14ac:dyDescent="0.3">
      <c r="A83" s="522" t="s">
        <v>61</v>
      </c>
      <c r="B83" s="523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521"/>
      <c r="U83" s="521"/>
      <c r="V83" s="521"/>
    </row>
    <row r="84" spans="1:22" x14ac:dyDescent="0.25">
      <c r="A84" s="524" t="s">
        <v>62</v>
      </c>
      <c r="B84" s="525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18">
        <v>44378</v>
      </c>
      <c r="B85" s="519"/>
      <c r="C85" s="141">
        <v>2.4</v>
      </c>
      <c r="D85" s="141">
        <v>3.5</v>
      </c>
      <c r="E85" s="141">
        <v>6.7</v>
      </c>
      <c r="F85" s="141">
        <v>8.9</v>
      </c>
      <c r="G85" s="141">
        <v>12.1</v>
      </c>
      <c r="H85" s="141">
        <v>20.399999999999999</v>
      </c>
      <c r="I85" s="141">
        <v>33.700000000000003</v>
      </c>
      <c r="J85" s="141">
        <v>51.1</v>
      </c>
      <c r="K85" s="141">
        <v>64.400000000000006</v>
      </c>
      <c r="L85" s="141">
        <v>73.5</v>
      </c>
      <c r="M85" s="141">
        <v>80.5</v>
      </c>
      <c r="N85" s="141">
        <v>89.7</v>
      </c>
      <c r="O85" s="141">
        <v>91.8</v>
      </c>
      <c r="P85" s="141">
        <v>100</v>
      </c>
      <c r="Q85" s="141">
        <v>100</v>
      </c>
      <c r="R85" s="141">
        <v>0.04</v>
      </c>
      <c r="S85" s="141">
        <v>0.111</v>
      </c>
      <c r="T85" s="141">
        <v>20</v>
      </c>
      <c r="U85" s="141">
        <v>14</v>
      </c>
      <c r="V85" s="142">
        <v>5.5</v>
      </c>
    </row>
    <row r="86" spans="1:22" x14ac:dyDescent="0.25">
      <c r="A86" s="518">
        <v>44378</v>
      </c>
      <c r="B86" s="519"/>
      <c r="C86" s="141">
        <v>2.1</v>
      </c>
      <c r="D86" s="141">
        <v>3.1</v>
      </c>
      <c r="E86" s="141">
        <v>5.8</v>
      </c>
      <c r="F86" s="141">
        <v>7.8</v>
      </c>
      <c r="G86" s="141">
        <v>10.6</v>
      </c>
      <c r="H86" s="141">
        <v>17.2</v>
      </c>
      <c r="I86" s="141">
        <v>28.1</v>
      </c>
      <c r="J86" s="141">
        <v>44.9</v>
      </c>
      <c r="K86" s="141">
        <v>58.1</v>
      </c>
      <c r="L86" s="141">
        <v>66.7</v>
      </c>
      <c r="M86" s="141">
        <v>76.099999999999994</v>
      </c>
      <c r="N86" s="141">
        <v>83</v>
      </c>
      <c r="O86" s="141">
        <v>92.4</v>
      </c>
      <c r="P86" s="141">
        <v>100</v>
      </c>
      <c r="Q86" s="141">
        <v>100</v>
      </c>
      <c r="R86" s="141">
        <v>0.03</v>
      </c>
      <c r="S86" s="141">
        <v>0.111</v>
      </c>
      <c r="T86" s="141">
        <v>20</v>
      </c>
      <c r="U86" s="141">
        <v>14</v>
      </c>
      <c r="V86" s="142">
        <v>5.2</v>
      </c>
    </row>
    <row r="87" spans="1:22" x14ac:dyDescent="0.25">
      <c r="A87" s="518">
        <v>44380</v>
      </c>
      <c r="B87" s="519"/>
      <c r="C87" s="141">
        <v>3.5</v>
      </c>
      <c r="D87" s="141">
        <v>4.8</v>
      </c>
      <c r="E87" s="141">
        <v>7.8</v>
      </c>
      <c r="F87" s="141">
        <v>11.3</v>
      </c>
      <c r="G87" s="141">
        <v>15.4</v>
      </c>
      <c r="H87" s="141">
        <v>27.2</v>
      </c>
      <c r="I87" s="141">
        <v>38.200000000000003</v>
      </c>
      <c r="J87" s="141">
        <v>46.3</v>
      </c>
      <c r="K87" s="141">
        <v>58.6</v>
      </c>
      <c r="L87" s="141">
        <v>68.5</v>
      </c>
      <c r="M87" s="141">
        <v>78.3</v>
      </c>
      <c r="N87" s="141">
        <v>88.1</v>
      </c>
      <c r="O87" s="141">
        <v>93.8</v>
      </c>
      <c r="P87" s="141">
        <v>100</v>
      </c>
      <c r="Q87" s="141">
        <v>100</v>
      </c>
      <c r="R87" s="141">
        <v>0.06</v>
      </c>
      <c r="S87" s="141">
        <v>0.111</v>
      </c>
      <c r="T87" s="141">
        <v>20</v>
      </c>
      <c r="U87" s="141">
        <v>14</v>
      </c>
      <c r="V87" s="142">
        <v>6.8</v>
      </c>
    </row>
    <row r="88" spans="1:22" x14ac:dyDescent="0.25">
      <c r="A88" s="518">
        <v>44380</v>
      </c>
      <c r="B88" s="519"/>
      <c r="C88" s="141">
        <v>2.8</v>
      </c>
      <c r="D88" s="141">
        <v>3.9</v>
      </c>
      <c r="E88" s="141">
        <v>7.1</v>
      </c>
      <c r="F88" s="141">
        <v>9.5</v>
      </c>
      <c r="G88" s="141">
        <v>14.2</v>
      </c>
      <c r="H88" s="141">
        <v>24.3</v>
      </c>
      <c r="I88" s="141">
        <v>35.4</v>
      </c>
      <c r="J88" s="141">
        <v>48.5</v>
      </c>
      <c r="K88" s="141">
        <v>65.3</v>
      </c>
      <c r="L88" s="141">
        <v>74.8</v>
      </c>
      <c r="M88" s="141">
        <v>80.099999999999994</v>
      </c>
      <c r="N88" s="141">
        <v>87.6</v>
      </c>
      <c r="O88" s="141">
        <v>94.3</v>
      </c>
      <c r="P88" s="141">
        <v>100</v>
      </c>
      <c r="Q88" s="141">
        <v>100</v>
      </c>
      <c r="R88" s="141">
        <v>0.05</v>
      </c>
      <c r="S88" s="141">
        <v>0.111</v>
      </c>
      <c r="T88" s="141">
        <v>20</v>
      </c>
      <c r="U88" s="141">
        <v>14</v>
      </c>
      <c r="V88" s="142">
        <v>8</v>
      </c>
    </row>
    <row r="89" spans="1:22" x14ac:dyDescent="0.25">
      <c r="A89" s="518">
        <v>44380</v>
      </c>
      <c r="B89" s="519"/>
      <c r="C89" s="141">
        <v>3</v>
      </c>
      <c r="D89" s="141">
        <v>3.7</v>
      </c>
      <c r="E89" s="141">
        <v>6.7</v>
      </c>
      <c r="F89" s="141">
        <v>10</v>
      </c>
      <c r="G89" s="141">
        <v>13.4</v>
      </c>
      <c r="H89" s="141">
        <v>21.8</v>
      </c>
      <c r="I89" s="141">
        <v>34</v>
      </c>
      <c r="J89" s="141">
        <v>46.3</v>
      </c>
      <c r="K89" s="141">
        <v>59.6</v>
      </c>
      <c r="L89" s="141">
        <v>65</v>
      </c>
      <c r="M89" s="141">
        <v>72.099999999999994</v>
      </c>
      <c r="N89" s="141">
        <v>84.2</v>
      </c>
      <c r="O89" s="141">
        <v>93.4</v>
      </c>
      <c r="P89" s="141">
        <v>100</v>
      </c>
      <c r="Q89" s="141">
        <v>100</v>
      </c>
      <c r="R89" s="141">
        <v>0.04</v>
      </c>
      <c r="S89" s="141">
        <v>0.111</v>
      </c>
      <c r="T89" s="141">
        <v>20</v>
      </c>
      <c r="U89" s="141">
        <v>14</v>
      </c>
      <c r="V89" s="142">
        <v>5.7</v>
      </c>
    </row>
    <row r="90" spans="1:22" x14ac:dyDescent="0.25">
      <c r="A90" s="518">
        <v>44384</v>
      </c>
      <c r="B90" s="519"/>
      <c r="C90" s="141">
        <v>3.3</v>
      </c>
      <c r="D90" s="141">
        <v>4.5</v>
      </c>
      <c r="E90" s="141">
        <v>8</v>
      </c>
      <c r="F90" s="141">
        <v>10.9</v>
      </c>
      <c r="G90" s="141">
        <v>16.100000000000001</v>
      </c>
      <c r="H90" s="141">
        <v>26.4</v>
      </c>
      <c r="I90" s="141">
        <v>37.1</v>
      </c>
      <c r="J90" s="141">
        <v>47.1</v>
      </c>
      <c r="K90" s="141">
        <v>59.1</v>
      </c>
      <c r="L90" s="141">
        <v>68.5</v>
      </c>
      <c r="M90" s="141">
        <v>77.2</v>
      </c>
      <c r="N90" s="141">
        <v>87</v>
      </c>
      <c r="O90" s="141">
        <v>94.8</v>
      </c>
      <c r="P90" s="141">
        <v>100</v>
      </c>
      <c r="Q90" s="141">
        <v>100</v>
      </c>
      <c r="R90" s="141">
        <v>0.05</v>
      </c>
      <c r="S90" s="141">
        <v>0.111</v>
      </c>
      <c r="T90" s="141">
        <v>20</v>
      </c>
      <c r="U90" s="141">
        <v>14</v>
      </c>
      <c r="V90" s="142">
        <v>7.4</v>
      </c>
    </row>
    <row r="91" spans="1:22" x14ac:dyDescent="0.25">
      <c r="A91" s="518">
        <v>44384</v>
      </c>
      <c r="B91" s="519"/>
      <c r="C91" s="141">
        <v>2.5</v>
      </c>
      <c r="D91" s="141">
        <v>3.5</v>
      </c>
      <c r="E91" s="141">
        <v>6.5</v>
      </c>
      <c r="F91" s="141">
        <v>8.9</v>
      </c>
      <c r="G91" s="141">
        <v>13</v>
      </c>
      <c r="H91" s="141">
        <v>22.2</v>
      </c>
      <c r="I91" s="141">
        <v>33.4</v>
      </c>
      <c r="J91" s="141">
        <v>47</v>
      </c>
      <c r="K91" s="141">
        <v>65.099999999999994</v>
      </c>
      <c r="L91" s="141">
        <v>73.599999999999994</v>
      </c>
      <c r="M91" s="141">
        <v>79.7</v>
      </c>
      <c r="N91" s="141">
        <v>85.4</v>
      </c>
      <c r="O91" s="141">
        <v>95.6</v>
      </c>
      <c r="P91" s="141">
        <v>100</v>
      </c>
      <c r="Q91" s="141">
        <v>100</v>
      </c>
      <c r="R91" s="141">
        <v>0.04</v>
      </c>
      <c r="S91" s="141">
        <v>0.11</v>
      </c>
      <c r="T91" s="141">
        <v>20</v>
      </c>
      <c r="U91" s="141">
        <v>14</v>
      </c>
      <c r="V91" s="142">
        <v>9.1</v>
      </c>
    </row>
    <row r="92" spans="1:22" x14ac:dyDescent="0.25">
      <c r="A92" s="518">
        <v>44384</v>
      </c>
      <c r="B92" s="519"/>
      <c r="C92" s="141">
        <v>2.7</v>
      </c>
      <c r="D92" s="141">
        <v>3.7</v>
      </c>
      <c r="E92" s="141">
        <v>6.7</v>
      </c>
      <c r="F92" s="141">
        <v>9</v>
      </c>
      <c r="G92" s="141">
        <v>12.9</v>
      </c>
      <c r="H92" s="141">
        <v>21.4</v>
      </c>
      <c r="I92" s="141">
        <v>33.1</v>
      </c>
      <c r="J92" s="141">
        <v>47.2</v>
      </c>
      <c r="K92" s="141">
        <v>58.6</v>
      </c>
      <c r="L92" s="141">
        <v>66</v>
      </c>
      <c r="M92" s="141">
        <v>71.599999999999994</v>
      </c>
      <c r="N92" s="141">
        <v>85.3</v>
      </c>
      <c r="O92" s="141">
        <v>95</v>
      </c>
      <c r="P92" s="141">
        <v>100</v>
      </c>
      <c r="Q92" s="141">
        <v>100</v>
      </c>
      <c r="R92" s="141">
        <v>0.05</v>
      </c>
      <c r="S92" s="141">
        <v>0.111</v>
      </c>
      <c r="T92" s="141">
        <v>20</v>
      </c>
      <c r="U92" s="141">
        <v>14</v>
      </c>
      <c r="V92" s="142">
        <v>6.8</v>
      </c>
    </row>
    <row r="93" spans="1:22" x14ac:dyDescent="0.25">
      <c r="A93" s="518">
        <v>44503</v>
      </c>
      <c r="B93" s="519"/>
      <c r="C93" s="141">
        <v>2.9</v>
      </c>
      <c r="D93" s="141">
        <v>4.0999999999999996</v>
      </c>
      <c r="E93" s="141">
        <v>7.6</v>
      </c>
      <c r="F93" s="141">
        <v>10.1</v>
      </c>
      <c r="G93" s="141">
        <v>14.3</v>
      </c>
      <c r="H93" s="141">
        <v>23.9</v>
      </c>
      <c r="I93" s="141">
        <v>40.9</v>
      </c>
      <c r="J93" s="141">
        <v>57.5</v>
      </c>
      <c r="K93" s="141">
        <v>68.7</v>
      </c>
      <c r="L93" s="141">
        <v>76.5</v>
      </c>
      <c r="M93" s="141">
        <v>81.5</v>
      </c>
      <c r="N93" s="141">
        <v>91</v>
      </c>
      <c r="O93" s="141">
        <v>96.6</v>
      </c>
      <c r="P93" s="141">
        <v>100</v>
      </c>
      <c r="Q93" s="141">
        <v>100</v>
      </c>
      <c r="R93" s="141">
        <v>0.05</v>
      </c>
      <c r="S93" s="141">
        <v>0.13100000000000001</v>
      </c>
      <c r="T93" s="141">
        <v>19</v>
      </c>
      <c r="U93" s="141">
        <v>13</v>
      </c>
      <c r="V93" s="142">
        <v>4.8</v>
      </c>
    </row>
    <row r="94" spans="1:22" x14ac:dyDescent="0.25">
      <c r="A94" s="531">
        <v>44503</v>
      </c>
      <c r="B94" s="532"/>
      <c r="C94" s="141">
        <v>3.5</v>
      </c>
      <c r="D94" s="141">
        <v>5</v>
      </c>
      <c r="E94" s="141">
        <v>9.1999999999999993</v>
      </c>
      <c r="F94" s="141">
        <v>12.1</v>
      </c>
      <c r="G94" s="141">
        <v>16.399999999999999</v>
      </c>
      <c r="H94" s="141">
        <v>26.3</v>
      </c>
      <c r="I94" s="141">
        <v>42.2</v>
      </c>
      <c r="J94" s="141">
        <v>60.7</v>
      </c>
      <c r="K94" s="141">
        <v>68.2</v>
      </c>
      <c r="L94" s="141">
        <v>76.099999999999994</v>
      </c>
      <c r="M94" s="141">
        <v>85.9</v>
      </c>
      <c r="N94" s="141">
        <v>91</v>
      </c>
      <c r="O94" s="141">
        <v>95.8</v>
      </c>
      <c r="P94" s="141">
        <v>100</v>
      </c>
      <c r="Q94" s="141">
        <v>100</v>
      </c>
      <c r="R94" s="141">
        <v>0.05</v>
      </c>
      <c r="S94" s="141">
        <v>0.13100000000000001</v>
      </c>
      <c r="T94" s="141">
        <v>19</v>
      </c>
      <c r="U94" s="141">
        <v>13</v>
      </c>
      <c r="V94" s="142">
        <v>5.2</v>
      </c>
    </row>
    <row r="95" spans="1:22" x14ac:dyDescent="0.25">
      <c r="A95" s="531">
        <v>44509</v>
      </c>
      <c r="B95" s="532"/>
      <c r="C95" s="141">
        <v>2.1</v>
      </c>
      <c r="D95" s="141">
        <v>2.9</v>
      </c>
      <c r="E95" s="141">
        <v>5.2</v>
      </c>
      <c r="F95" s="141">
        <v>6.8</v>
      </c>
      <c r="G95" s="141">
        <v>9.4</v>
      </c>
      <c r="H95" s="141">
        <v>16</v>
      </c>
      <c r="I95" s="141">
        <v>28.2</v>
      </c>
      <c r="J95" s="141">
        <v>48.5</v>
      </c>
      <c r="K95" s="141">
        <v>61.2</v>
      </c>
      <c r="L95" s="141">
        <v>69.5</v>
      </c>
      <c r="M95" s="141">
        <v>77.2</v>
      </c>
      <c r="N95" s="141">
        <v>82.2</v>
      </c>
      <c r="O95" s="141">
        <v>94.6</v>
      </c>
      <c r="P95" s="141">
        <v>100</v>
      </c>
      <c r="Q95" s="141">
        <v>100</v>
      </c>
      <c r="R95" s="141">
        <v>0.03</v>
      </c>
      <c r="S95" s="141">
        <v>0.13100000000000001</v>
      </c>
      <c r="T95" s="141">
        <v>19</v>
      </c>
      <c r="U95" s="141">
        <v>13</v>
      </c>
      <c r="V95" s="142">
        <v>4.3</v>
      </c>
    </row>
    <row r="96" spans="1:22" x14ac:dyDescent="0.25">
      <c r="A96" s="531">
        <v>44509</v>
      </c>
      <c r="B96" s="532"/>
      <c r="C96" s="141">
        <v>3.2</v>
      </c>
      <c r="D96" s="141">
        <v>4.3</v>
      </c>
      <c r="E96" s="141">
        <v>7.4</v>
      </c>
      <c r="F96" s="141">
        <v>9.6</v>
      </c>
      <c r="G96" s="141">
        <v>13.2</v>
      </c>
      <c r="H96" s="141">
        <v>21.8</v>
      </c>
      <c r="I96" s="141">
        <v>35.799999999999997</v>
      </c>
      <c r="J96" s="141">
        <v>51.7</v>
      </c>
      <c r="K96" s="141">
        <v>65</v>
      </c>
      <c r="L96" s="141">
        <v>73.599999999999994</v>
      </c>
      <c r="M96" s="141">
        <v>82.5</v>
      </c>
      <c r="N96" s="141">
        <v>86.2</v>
      </c>
      <c r="O96" s="141">
        <v>95.2</v>
      </c>
      <c r="P96" s="141">
        <v>100</v>
      </c>
      <c r="Q96" s="141">
        <v>100</v>
      </c>
      <c r="R96" s="141">
        <v>0.03</v>
      </c>
      <c r="S96" s="141">
        <v>0.13100000000000001</v>
      </c>
      <c r="T96" s="141">
        <v>19</v>
      </c>
      <c r="U96" s="141">
        <v>13</v>
      </c>
      <c r="V96" s="142">
        <v>5.0999999999999996</v>
      </c>
    </row>
    <row r="97" spans="1:23" x14ac:dyDescent="0.25">
      <c r="A97" s="531">
        <v>44518</v>
      </c>
      <c r="B97" s="532"/>
      <c r="C97" s="141">
        <v>3.3</v>
      </c>
      <c r="D97" s="141">
        <v>4.4000000000000004</v>
      </c>
      <c r="E97" s="141">
        <v>7.7</v>
      </c>
      <c r="F97" s="141">
        <v>10.8</v>
      </c>
      <c r="G97" s="141">
        <v>16.2</v>
      </c>
      <c r="H97" s="141">
        <v>26.7</v>
      </c>
      <c r="I97" s="141">
        <v>41.9</v>
      </c>
      <c r="J97" s="141">
        <v>54.9</v>
      </c>
      <c r="K97" s="141">
        <v>65.7</v>
      </c>
      <c r="L97" s="141">
        <v>68.599999999999994</v>
      </c>
      <c r="M97" s="141">
        <v>72.3</v>
      </c>
      <c r="N97" s="141">
        <v>73.400000000000006</v>
      </c>
      <c r="O97" s="141">
        <v>94.9</v>
      </c>
      <c r="P97" s="141">
        <v>100</v>
      </c>
      <c r="Q97" s="141">
        <v>100</v>
      </c>
      <c r="R97" s="141">
        <v>0.06</v>
      </c>
      <c r="S97" s="141">
        <v>0.13100000000000001</v>
      </c>
      <c r="T97" s="141">
        <v>19</v>
      </c>
      <c r="U97" s="141">
        <v>13</v>
      </c>
      <c r="V97" s="142">
        <v>5.8</v>
      </c>
      <c r="W97" s="1"/>
    </row>
    <row r="98" spans="1:23" x14ac:dyDescent="0.25">
      <c r="A98" s="518">
        <v>44518</v>
      </c>
      <c r="B98" s="526"/>
      <c r="C98" s="141">
        <v>3.4</v>
      </c>
      <c r="D98" s="141">
        <v>4.7</v>
      </c>
      <c r="E98" s="141">
        <v>8.6999999999999993</v>
      </c>
      <c r="F98" s="141">
        <v>11.7</v>
      </c>
      <c r="G98" s="141">
        <v>17</v>
      </c>
      <c r="H98" s="141">
        <v>27.3</v>
      </c>
      <c r="I98" s="141">
        <v>44.2</v>
      </c>
      <c r="J98" s="141">
        <v>65.7</v>
      </c>
      <c r="K98" s="141">
        <v>75.7</v>
      </c>
      <c r="L98" s="141">
        <v>81.5</v>
      </c>
      <c r="M98" s="141">
        <v>85.1</v>
      </c>
      <c r="N98" s="141">
        <v>87</v>
      </c>
      <c r="O98" s="141">
        <v>94.2</v>
      </c>
      <c r="P98" s="141">
        <v>100</v>
      </c>
      <c r="Q98" s="141">
        <v>100</v>
      </c>
      <c r="R98" s="141">
        <v>0.06</v>
      </c>
      <c r="S98" s="141">
        <v>0.13100000000000001</v>
      </c>
      <c r="T98" s="141">
        <v>19</v>
      </c>
      <c r="U98" s="141">
        <v>13</v>
      </c>
      <c r="V98" s="142">
        <v>5.9</v>
      </c>
      <c r="W98" s="1"/>
    </row>
    <row r="99" spans="1:23" x14ac:dyDescent="0.25">
      <c r="A99" s="531">
        <v>44522</v>
      </c>
      <c r="B99" s="532"/>
      <c r="C99" s="141">
        <v>2.6</v>
      </c>
      <c r="D99" s="141">
        <v>3.5</v>
      </c>
      <c r="E99" s="141">
        <v>6.3</v>
      </c>
      <c r="F99" s="141">
        <v>8.4</v>
      </c>
      <c r="G99" s="141">
        <v>12.6</v>
      </c>
      <c r="H99" s="141">
        <v>22.5</v>
      </c>
      <c r="I99" s="141">
        <v>39.299999999999997</v>
      </c>
      <c r="J99" s="141">
        <v>57.8</v>
      </c>
      <c r="K99" s="141">
        <v>72</v>
      </c>
      <c r="L99" s="141">
        <v>80.400000000000006</v>
      </c>
      <c r="M99" s="141">
        <v>85.3</v>
      </c>
      <c r="N99" s="141">
        <v>89.7</v>
      </c>
      <c r="O99" s="141">
        <v>97.6</v>
      </c>
      <c r="P99" s="141">
        <v>100</v>
      </c>
      <c r="Q99" s="141">
        <v>100</v>
      </c>
      <c r="R99" s="141">
        <v>0.04</v>
      </c>
      <c r="S99" s="141">
        <v>0.13100000000000001</v>
      </c>
      <c r="T99" s="141">
        <v>19</v>
      </c>
      <c r="U99" s="141">
        <v>13</v>
      </c>
      <c r="V99" s="142">
        <v>3.5</v>
      </c>
      <c r="W99" s="1"/>
    </row>
    <row r="100" spans="1:23" x14ac:dyDescent="0.25">
      <c r="A100" s="531">
        <v>44522</v>
      </c>
      <c r="B100" s="532"/>
      <c r="C100" s="141">
        <v>1.8</v>
      </c>
      <c r="D100" s="141">
        <v>2.6</v>
      </c>
      <c r="E100" s="141">
        <v>4.8</v>
      </c>
      <c r="F100" s="141">
        <v>6.4</v>
      </c>
      <c r="G100" s="141">
        <v>9.1</v>
      </c>
      <c r="H100" s="141">
        <v>16.3</v>
      </c>
      <c r="I100" s="141">
        <v>31.2</v>
      </c>
      <c r="J100" s="141">
        <v>58.4</v>
      </c>
      <c r="K100" s="141">
        <v>71.2</v>
      </c>
      <c r="L100" s="141">
        <v>78.8</v>
      </c>
      <c r="M100" s="141">
        <v>83.3</v>
      </c>
      <c r="N100" s="141">
        <v>89.1</v>
      </c>
      <c r="O100" s="141">
        <v>94.1</v>
      </c>
      <c r="P100" s="141">
        <v>100</v>
      </c>
      <c r="Q100" s="141">
        <v>100</v>
      </c>
      <c r="R100" s="141">
        <v>0.04</v>
      </c>
      <c r="S100" s="141">
        <v>0.13100000000000001</v>
      </c>
      <c r="T100" s="141">
        <v>19</v>
      </c>
      <c r="U100" s="141">
        <v>13</v>
      </c>
      <c r="V100" s="142">
        <v>3.7</v>
      </c>
      <c r="W100" s="1"/>
    </row>
    <row r="101" spans="1:23" x14ac:dyDescent="0.25">
      <c r="A101" s="531">
        <v>44580</v>
      </c>
      <c r="B101" s="532"/>
      <c r="C101" s="141">
        <v>1.5</v>
      </c>
      <c r="D101" s="141">
        <v>2.2000000000000002</v>
      </c>
      <c r="E101" s="141">
        <v>4.2</v>
      </c>
      <c r="F101" s="141">
        <v>5.5</v>
      </c>
      <c r="G101" s="141">
        <v>7.4</v>
      </c>
      <c r="H101" s="141">
        <v>12.7</v>
      </c>
      <c r="I101" s="141">
        <v>24.2</v>
      </c>
      <c r="J101" s="141">
        <v>49.9</v>
      </c>
      <c r="K101" s="141">
        <v>63.3</v>
      </c>
      <c r="L101" s="141">
        <v>76.400000000000006</v>
      </c>
      <c r="M101" s="141">
        <v>85.4</v>
      </c>
      <c r="N101" s="141">
        <v>92.7</v>
      </c>
      <c r="O101" s="141">
        <v>100</v>
      </c>
      <c r="P101" s="141">
        <v>100</v>
      </c>
      <c r="Q101" s="141">
        <v>100</v>
      </c>
      <c r="R101" s="141">
        <v>0.01</v>
      </c>
      <c r="S101" s="141">
        <v>0.13100000000000001</v>
      </c>
      <c r="T101" s="141">
        <v>19</v>
      </c>
      <c r="U101" s="141">
        <v>13</v>
      </c>
      <c r="V101" s="142">
        <v>5.3</v>
      </c>
      <c r="W101" s="1"/>
    </row>
    <row r="102" spans="1:23" x14ac:dyDescent="0.25">
      <c r="A102" s="531">
        <v>44580</v>
      </c>
      <c r="B102" s="532"/>
      <c r="C102" s="141">
        <v>2.2000000000000002</v>
      </c>
      <c r="D102" s="141">
        <v>3</v>
      </c>
      <c r="E102" s="141">
        <v>5.7</v>
      </c>
      <c r="F102" s="141">
        <v>8</v>
      </c>
      <c r="G102" s="141">
        <v>11.9</v>
      </c>
      <c r="H102" s="141">
        <v>19.3</v>
      </c>
      <c r="I102" s="141">
        <v>30.5</v>
      </c>
      <c r="J102" s="141">
        <v>45.9</v>
      </c>
      <c r="K102" s="141">
        <v>54.9</v>
      </c>
      <c r="L102" s="141">
        <v>64.099999999999994</v>
      </c>
      <c r="M102" s="141">
        <v>73</v>
      </c>
      <c r="N102" s="141">
        <v>78.400000000000006</v>
      </c>
      <c r="O102" s="141">
        <v>88.6</v>
      </c>
      <c r="P102" s="141">
        <v>100</v>
      </c>
      <c r="Q102" s="141">
        <v>100</v>
      </c>
      <c r="R102" s="141">
        <v>0.02</v>
      </c>
      <c r="S102" s="141">
        <v>0.13100000000000001</v>
      </c>
      <c r="T102" s="141">
        <v>19</v>
      </c>
      <c r="U102" s="141">
        <v>13</v>
      </c>
      <c r="V102" s="142">
        <v>5.3</v>
      </c>
      <c r="W102" s="1"/>
    </row>
    <row r="103" spans="1:23" x14ac:dyDescent="0.25">
      <c r="A103" s="531">
        <v>44586</v>
      </c>
      <c r="B103" s="532"/>
      <c r="C103" s="141">
        <v>2.4</v>
      </c>
      <c r="D103" s="141">
        <v>3.3</v>
      </c>
      <c r="E103" s="141">
        <v>5.8</v>
      </c>
      <c r="F103" s="141">
        <v>7.9</v>
      </c>
      <c r="G103" s="141">
        <v>11.3</v>
      </c>
      <c r="H103" s="141">
        <v>17.399999999999999</v>
      </c>
      <c r="I103" s="141">
        <v>27.1</v>
      </c>
      <c r="J103" s="141">
        <v>41.9</v>
      </c>
      <c r="K103" s="141">
        <v>49</v>
      </c>
      <c r="L103" s="141">
        <v>58.5</v>
      </c>
      <c r="M103" s="141">
        <v>66.400000000000006</v>
      </c>
      <c r="N103" s="141">
        <v>76.599999999999994</v>
      </c>
      <c r="O103" s="141">
        <v>85</v>
      </c>
      <c r="P103" s="141">
        <v>91.4</v>
      </c>
      <c r="Q103" s="141">
        <v>100</v>
      </c>
      <c r="R103" s="141">
        <v>0.03</v>
      </c>
      <c r="S103" s="141">
        <v>0.13100000000000001</v>
      </c>
      <c r="T103" s="141">
        <v>19</v>
      </c>
      <c r="U103" s="141">
        <v>13</v>
      </c>
      <c r="V103" s="142">
        <v>4.9000000000000004</v>
      </c>
      <c r="W103" s="1"/>
    </row>
    <row r="104" spans="1:23" x14ac:dyDescent="0.25">
      <c r="A104" s="531">
        <v>44586</v>
      </c>
      <c r="B104" s="532"/>
      <c r="C104" s="141">
        <v>2.7</v>
      </c>
      <c r="D104" s="141">
        <v>3.8</v>
      </c>
      <c r="E104" s="141">
        <v>7</v>
      </c>
      <c r="F104" s="141">
        <v>9.5</v>
      </c>
      <c r="G104" s="141">
        <v>13.9</v>
      </c>
      <c r="H104" s="141">
        <v>21.4</v>
      </c>
      <c r="I104" s="141">
        <v>31.3</v>
      </c>
      <c r="J104" s="141">
        <v>47.1</v>
      </c>
      <c r="K104" s="141">
        <v>53.1</v>
      </c>
      <c r="L104" s="141">
        <v>61.3</v>
      </c>
      <c r="M104" s="141">
        <v>68.400000000000006</v>
      </c>
      <c r="N104" s="141">
        <v>76.099999999999994</v>
      </c>
      <c r="O104" s="141">
        <v>83.5</v>
      </c>
      <c r="P104" s="141">
        <v>93.6</v>
      </c>
      <c r="Q104" s="141">
        <v>100</v>
      </c>
      <c r="R104" s="141">
        <v>0.03</v>
      </c>
      <c r="S104" s="141">
        <v>0.13100000000000001</v>
      </c>
      <c r="T104" s="141">
        <v>19</v>
      </c>
      <c r="U104" s="141">
        <v>13</v>
      </c>
      <c r="V104" s="142">
        <v>5.0999999999999996</v>
      </c>
      <c r="W104" s="1"/>
    </row>
    <row r="105" spans="1:23" x14ac:dyDescent="0.25">
      <c r="A105" s="518">
        <v>44588</v>
      </c>
      <c r="B105" s="526"/>
      <c r="C105" s="141">
        <v>2</v>
      </c>
      <c r="D105" s="141">
        <v>2.9</v>
      </c>
      <c r="E105" s="141">
        <v>5.3</v>
      </c>
      <c r="F105" s="141">
        <v>7.3</v>
      </c>
      <c r="G105" s="141">
        <v>10.5</v>
      </c>
      <c r="H105" s="141">
        <v>16.600000000000001</v>
      </c>
      <c r="I105" s="141">
        <v>26.2</v>
      </c>
      <c r="J105" s="141">
        <v>41.8</v>
      </c>
      <c r="K105" s="141">
        <v>50.5</v>
      </c>
      <c r="L105" s="141">
        <v>60.3</v>
      </c>
      <c r="M105" s="141">
        <v>71.8</v>
      </c>
      <c r="N105" s="141">
        <v>80.7</v>
      </c>
      <c r="O105" s="141">
        <v>86.1</v>
      </c>
      <c r="P105" s="141">
        <v>92.4</v>
      </c>
      <c r="Q105" s="141">
        <v>100</v>
      </c>
      <c r="R105" s="141">
        <v>0.01</v>
      </c>
      <c r="S105" s="141">
        <v>0.13100000000000001</v>
      </c>
      <c r="T105" s="141">
        <v>19</v>
      </c>
      <c r="U105" s="141">
        <v>13</v>
      </c>
      <c r="V105" s="142">
        <v>4.0999999999999996</v>
      </c>
      <c r="W105" s="1"/>
    </row>
    <row r="106" spans="1:23" x14ac:dyDescent="0.25">
      <c r="A106" s="531">
        <v>44588</v>
      </c>
      <c r="B106" s="532"/>
      <c r="C106" s="141">
        <v>2.2999999999999998</v>
      </c>
      <c r="D106" s="141">
        <v>3.5</v>
      </c>
      <c r="E106" s="141">
        <v>6.6</v>
      </c>
      <c r="F106" s="141">
        <v>9.4</v>
      </c>
      <c r="G106" s="141">
        <v>13.7</v>
      </c>
      <c r="H106" s="141">
        <v>22.1</v>
      </c>
      <c r="I106" s="141">
        <v>33</v>
      </c>
      <c r="J106" s="141">
        <v>46.2</v>
      </c>
      <c r="K106" s="141">
        <v>53.8</v>
      </c>
      <c r="L106" s="141">
        <v>62.3</v>
      </c>
      <c r="M106" s="141">
        <v>71.400000000000006</v>
      </c>
      <c r="N106" s="141">
        <v>79.099999999999994</v>
      </c>
      <c r="O106" s="141">
        <v>86.1</v>
      </c>
      <c r="P106" s="141">
        <v>93.1</v>
      </c>
      <c r="Q106" s="141">
        <v>100</v>
      </c>
      <c r="R106" s="141">
        <v>0.02</v>
      </c>
      <c r="S106" s="141">
        <v>0.13100000000000001</v>
      </c>
      <c r="T106" s="141">
        <v>19</v>
      </c>
      <c r="U106" s="141">
        <v>13</v>
      </c>
      <c r="V106" s="142">
        <v>4.3</v>
      </c>
      <c r="W106" s="1"/>
    </row>
    <row r="107" spans="1:23" x14ac:dyDescent="0.25">
      <c r="A107" s="531"/>
      <c r="B107" s="532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2"/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7">AVERAGE(C85:C107)</f>
        <v>2.6454545454545451</v>
      </c>
      <c r="D110" s="141">
        <f t="shared" si="7"/>
        <v>3.6772727272727268</v>
      </c>
      <c r="E110" s="141">
        <f t="shared" si="7"/>
        <v>6.6727272727272746</v>
      </c>
      <c r="F110" s="141">
        <f t="shared" si="7"/>
        <v>9.081818181818182</v>
      </c>
      <c r="G110" s="141">
        <f t="shared" si="7"/>
        <v>12.936363636363636</v>
      </c>
      <c r="H110" s="141">
        <f t="shared" si="7"/>
        <v>21.418181818181818</v>
      </c>
      <c r="I110" s="141">
        <f t="shared" si="7"/>
        <v>34.045454545454547</v>
      </c>
      <c r="J110" s="141">
        <f t="shared" si="7"/>
        <v>50.290909090909096</v>
      </c>
      <c r="K110" s="141">
        <f t="shared" si="7"/>
        <v>61.868181818181824</v>
      </c>
      <c r="L110" s="141">
        <f t="shared" si="7"/>
        <v>70.204545454545453</v>
      </c>
      <c r="M110" s="141">
        <f t="shared" si="7"/>
        <v>77.504545454545465</v>
      </c>
      <c r="N110" s="141">
        <f t="shared" si="7"/>
        <v>84.704545454545439</v>
      </c>
      <c r="O110" s="141">
        <f t="shared" si="7"/>
        <v>92.881818181818161</v>
      </c>
      <c r="P110" s="141">
        <f t="shared" si="7"/>
        <v>98.659090909090907</v>
      </c>
      <c r="Q110" s="141">
        <f t="shared" si="7"/>
        <v>100</v>
      </c>
      <c r="R110" s="141">
        <f t="shared" si="7"/>
        <v>3.8181818181818199E-2</v>
      </c>
      <c r="S110" s="141">
        <f t="shared" si="7"/>
        <v>0.12368181818181823</v>
      </c>
      <c r="T110" s="141">
        <f t="shared" si="7"/>
        <v>19.363636363636363</v>
      </c>
      <c r="U110" s="141">
        <f t="shared" si="7"/>
        <v>13.363636363636363</v>
      </c>
      <c r="V110" s="142">
        <f t="shared" si="7"/>
        <v>5.5363636363636353</v>
      </c>
    </row>
    <row r="111" spans="1:23" x14ac:dyDescent="0.25">
      <c r="A111" s="533" t="s">
        <v>53</v>
      </c>
      <c r="B111" s="532"/>
      <c r="C111" s="143">
        <f t="shared" ref="C111:V111" si="8">STDEV(C85:C107)</f>
        <v>0.57381536164873648</v>
      </c>
      <c r="D111" s="143">
        <f t="shared" si="8"/>
        <v>0.73996899431943453</v>
      </c>
      <c r="E111" s="143">
        <f t="shared" si="8"/>
        <v>1.2456330645907308</v>
      </c>
      <c r="F111" s="143">
        <f t="shared" si="8"/>
        <v>1.730575561740012</v>
      </c>
      <c r="G111" s="143">
        <f t="shared" si="8"/>
        <v>2.5291717926447839</v>
      </c>
      <c r="H111" s="143">
        <f t="shared" si="8"/>
        <v>4.1162438221591282</v>
      </c>
      <c r="I111" s="143">
        <f t="shared" si="8"/>
        <v>5.5393593640873018</v>
      </c>
      <c r="J111" s="143">
        <f t="shared" si="8"/>
        <v>6.2888343299403813</v>
      </c>
      <c r="K111" s="143">
        <f t="shared" si="8"/>
        <v>7.0951617561772</v>
      </c>
      <c r="L111" s="143">
        <f t="shared" si="8"/>
        <v>6.7375618928318772</v>
      </c>
      <c r="M111" s="143">
        <f t="shared" si="8"/>
        <v>5.9223931193175838</v>
      </c>
      <c r="N111" s="143">
        <f t="shared" si="8"/>
        <v>5.3899798809349102</v>
      </c>
      <c r="O111" s="143">
        <f t="shared" si="8"/>
        <v>4.3173665213476706</v>
      </c>
      <c r="P111" s="143">
        <f t="shared" si="8"/>
        <v>2.9336567609967577</v>
      </c>
      <c r="Q111" s="143">
        <f t="shared" si="8"/>
        <v>0</v>
      </c>
      <c r="R111" s="143">
        <f t="shared" si="8"/>
        <v>1.5003607069909013E-2</v>
      </c>
      <c r="S111" s="143">
        <f t="shared" si="8"/>
        <v>9.9109672952377732E-3</v>
      </c>
      <c r="T111" s="143">
        <f t="shared" si="8"/>
        <v>0.49236596391733078</v>
      </c>
      <c r="U111" s="143">
        <f t="shared" si="8"/>
        <v>0.49236596391733078</v>
      </c>
      <c r="V111" s="144">
        <f t="shared" si="8"/>
        <v>1.3796291615418401</v>
      </c>
    </row>
    <row r="112" spans="1:23" x14ac:dyDescent="0.25">
      <c r="A112" s="533" t="s">
        <v>64</v>
      </c>
      <c r="B112" s="532"/>
      <c r="C112" s="141">
        <f t="shared" ref="C112:V112" si="9">MAX(C85:C107)</f>
        <v>3.5</v>
      </c>
      <c r="D112" s="141">
        <f t="shared" si="9"/>
        <v>5</v>
      </c>
      <c r="E112" s="141">
        <f t="shared" si="9"/>
        <v>9.1999999999999993</v>
      </c>
      <c r="F112" s="141">
        <f t="shared" si="9"/>
        <v>12.1</v>
      </c>
      <c r="G112" s="141">
        <f t="shared" si="9"/>
        <v>17</v>
      </c>
      <c r="H112" s="141">
        <f t="shared" si="9"/>
        <v>27.3</v>
      </c>
      <c r="I112" s="141">
        <f t="shared" si="9"/>
        <v>44.2</v>
      </c>
      <c r="J112" s="141">
        <f t="shared" si="9"/>
        <v>65.7</v>
      </c>
      <c r="K112" s="141">
        <f t="shared" si="9"/>
        <v>75.7</v>
      </c>
      <c r="L112" s="141">
        <f t="shared" si="9"/>
        <v>81.5</v>
      </c>
      <c r="M112" s="141">
        <f t="shared" si="9"/>
        <v>85.9</v>
      </c>
      <c r="N112" s="141">
        <f t="shared" si="9"/>
        <v>92.7</v>
      </c>
      <c r="O112" s="141">
        <f t="shared" si="9"/>
        <v>100</v>
      </c>
      <c r="P112" s="141">
        <f t="shared" si="9"/>
        <v>100</v>
      </c>
      <c r="Q112" s="141">
        <f t="shared" si="9"/>
        <v>100</v>
      </c>
      <c r="R112" s="141">
        <f t="shared" si="9"/>
        <v>0.06</v>
      </c>
      <c r="S112" s="141">
        <f t="shared" si="9"/>
        <v>0.13100000000000001</v>
      </c>
      <c r="T112" s="141">
        <f t="shared" si="9"/>
        <v>20</v>
      </c>
      <c r="U112" s="141">
        <f t="shared" si="9"/>
        <v>14</v>
      </c>
      <c r="V112" s="142">
        <f t="shared" si="9"/>
        <v>9.1</v>
      </c>
    </row>
    <row r="113" spans="1:22" x14ac:dyDescent="0.25">
      <c r="A113" s="533" t="s">
        <v>52</v>
      </c>
      <c r="B113" s="532"/>
      <c r="C113" s="141">
        <f t="shared" ref="C113:V113" si="10">MIN(C85:C107)</f>
        <v>1.5</v>
      </c>
      <c r="D113" s="141">
        <f t="shared" si="10"/>
        <v>2.2000000000000002</v>
      </c>
      <c r="E113" s="141">
        <f t="shared" si="10"/>
        <v>4.2</v>
      </c>
      <c r="F113" s="141">
        <f t="shared" si="10"/>
        <v>5.5</v>
      </c>
      <c r="G113" s="141">
        <f t="shared" si="10"/>
        <v>7.4</v>
      </c>
      <c r="H113" s="141">
        <f t="shared" si="10"/>
        <v>12.7</v>
      </c>
      <c r="I113" s="141">
        <f t="shared" si="10"/>
        <v>24.2</v>
      </c>
      <c r="J113" s="141">
        <f t="shared" si="10"/>
        <v>41.8</v>
      </c>
      <c r="K113" s="141">
        <f t="shared" si="10"/>
        <v>49</v>
      </c>
      <c r="L113" s="141">
        <f t="shared" si="10"/>
        <v>58.5</v>
      </c>
      <c r="M113" s="141">
        <f t="shared" si="10"/>
        <v>66.400000000000006</v>
      </c>
      <c r="N113" s="141">
        <f t="shared" si="10"/>
        <v>73.400000000000006</v>
      </c>
      <c r="O113" s="141">
        <f t="shared" si="10"/>
        <v>83.5</v>
      </c>
      <c r="P113" s="141">
        <f t="shared" si="10"/>
        <v>91.4</v>
      </c>
      <c r="Q113" s="141">
        <f t="shared" si="10"/>
        <v>100</v>
      </c>
      <c r="R113" s="141">
        <f t="shared" si="10"/>
        <v>0.01</v>
      </c>
      <c r="S113" s="141">
        <f t="shared" si="10"/>
        <v>0.11</v>
      </c>
      <c r="T113" s="141">
        <f t="shared" si="10"/>
        <v>19</v>
      </c>
      <c r="U113" s="141">
        <f t="shared" si="10"/>
        <v>13</v>
      </c>
      <c r="V113" s="142">
        <f t="shared" si="10"/>
        <v>3.5</v>
      </c>
    </row>
    <row r="114" spans="1:22" x14ac:dyDescent="0.25">
      <c r="A114" s="534" t="s">
        <v>54</v>
      </c>
      <c r="B114" s="535"/>
      <c r="C114" s="141">
        <f t="shared" ref="C114:V114" si="11">COUNT(C85:C107)</f>
        <v>22</v>
      </c>
      <c r="D114" s="141">
        <f t="shared" si="11"/>
        <v>22</v>
      </c>
      <c r="E114" s="141">
        <f t="shared" si="11"/>
        <v>22</v>
      </c>
      <c r="F114" s="141">
        <f t="shared" si="11"/>
        <v>22</v>
      </c>
      <c r="G114" s="141">
        <f t="shared" si="11"/>
        <v>22</v>
      </c>
      <c r="H114" s="141">
        <f t="shared" si="11"/>
        <v>22</v>
      </c>
      <c r="I114" s="141">
        <f t="shared" si="11"/>
        <v>22</v>
      </c>
      <c r="J114" s="141">
        <f t="shared" si="11"/>
        <v>22</v>
      </c>
      <c r="K114" s="141">
        <f t="shared" si="11"/>
        <v>22</v>
      </c>
      <c r="L114" s="141">
        <f t="shared" si="11"/>
        <v>22</v>
      </c>
      <c r="M114" s="141">
        <f t="shared" si="11"/>
        <v>22</v>
      </c>
      <c r="N114" s="141">
        <f t="shared" si="11"/>
        <v>22</v>
      </c>
      <c r="O114" s="141">
        <f t="shared" si="11"/>
        <v>22</v>
      </c>
      <c r="P114" s="141">
        <f t="shared" si="11"/>
        <v>22</v>
      </c>
      <c r="Q114" s="141">
        <f t="shared" si="11"/>
        <v>22</v>
      </c>
      <c r="R114" s="141">
        <f t="shared" si="11"/>
        <v>22</v>
      </c>
      <c r="S114" s="141">
        <f t="shared" si="11"/>
        <v>22</v>
      </c>
      <c r="T114" s="141">
        <f t="shared" si="11"/>
        <v>22</v>
      </c>
      <c r="U114" s="141">
        <f t="shared" si="11"/>
        <v>22</v>
      </c>
      <c r="V114" s="142">
        <f t="shared" si="11"/>
        <v>22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33:V33"/>
    <mergeCell ref="A35:B35"/>
    <mergeCell ref="R35:R36"/>
    <mergeCell ref="S35:S36"/>
    <mergeCell ref="T35:T36"/>
    <mergeCell ref="U35:U36"/>
    <mergeCell ref="V35:V36"/>
    <mergeCell ref="A36:B36"/>
    <mergeCell ref="A68:G71"/>
    <mergeCell ref="H68:O71"/>
    <mergeCell ref="P68:V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V67"/>
    <mergeCell ref="A73:V76"/>
    <mergeCell ref="A78:V80"/>
    <mergeCell ref="A82:B82"/>
    <mergeCell ref="R82:R83"/>
    <mergeCell ref="S82:S83"/>
    <mergeCell ref="T82:T83"/>
    <mergeCell ref="U82:U83"/>
    <mergeCell ref="V82:V83"/>
    <mergeCell ref="A83:B83"/>
    <mergeCell ref="A95:B95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U13:V13"/>
    <mergeCell ref="M13:Q13"/>
    <mergeCell ref="R13:S13"/>
    <mergeCell ref="A114:B114"/>
    <mergeCell ref="M34:N34"/>
    <mergeCell ref="J34:K34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DF14-29BD-44B5-8C64-04A68C9EF19D}">
  <sheetPr>
    <pageSetUpPr fitToPage="1"/>
  </sheetPr>
  <dimension ref="A1:AH1682"/>
  <sheetViews>
    <sheetView zoomScaleNormal="100" workbookViewId="0">
      <selection activeCell="AA95" sqref="AA95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53</v>
      </c>
      <c r="H5" s="592"/>
      <c r="I5" s="593" t="s">
        <v>99</v>
      </c>
      <c r="J5" s="591"/>
      <c r="K5" s="591"/>
      <c r="L5" s="591"/>
      <c r="M5" s="592"/>
      <c r="N5" s="594">
        <v>44386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222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228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218</v>
      </c>
      <c r="N13" s="229"/>
      <c r="O13" s="233"/>
      <c r="P13" s="233"/>
      <c r="Q13" s="597" t="s">
        <v>231</v>
      </c>
      <c r="R13" s="597"/>
      <c r="S13" s="597"/>
      <c r="T13" s="597"/>
      <c r="U13" s="597"/>
      <c r="V13" s="597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 t="s">
        <v>231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IF(ISNUMBER(C105),C105,NA())</f>
        <v>4.3</v>
      </c>
      <c r="D35" s="304">
        <f t="shared" ref="D35:W35" si="0">IF(ISNUMBER(D105),D105,NA())</f>
        <v>4.5999999999999996</v>
      </c>
      <c r="E35" s="304">
        <f t="shared" si="0"/>
        <v>6.7</v>
      </c>
      <c r="F35" s="304">
        <f t="shared" si="0"/>
        <v>13.8</v>
      </c>
      <c r="G35" s="304">
        <f t="shared" si="0"/>
        <v>19.399999999999999</v>
      </c>
      <c r="H35" s="304">
        <f t="shared" si="0"/>
        <v>27.2</v>
      </c>
      <c r="I35" s="304">
        <f t="shared" si="0"/>
        <v>39.1</v>
      </c>
      <c r="J35" s="304">
        <f t="shared" si="0"/>
        <v>60.2</v>
      </c>
      <c r="K35" s="304">
        <f>IF(ISNUMBER(K105),K105,NA())</f>
        <v>81.7</v>
      </c>
      <c r="L35" s="304">
        <f t="shared" si="0"/>
        <v>89</v>
      </c>
      <c r="M35" s="304">
        <f t="shared" si="0"/>
        <v>100</v>
      </c>
      <c r="N35" s="304">
        <f t="shared" si="0"/>
        <v>100</v>
      </c>
      <c r="O35" s="304">
        <f t="shared" si="0"/>
        <v>100</v>
      </c>
      <c r="P35" s="304">
        <f t="shared" si="0"/>
        <v>100</v>
      </c>
      <c r="Q35" s="304">
        <f t="shared" si="0"/>
        <v>100</v>
      </c>
      <c r="R35" s="304">
        <f t="shared" si="0"/>
        <v>1.1000000000000001</v>
      </c>
      <c r="S35" s="304">
        <f t="shared" si="0"/>
        <v>0.3</v>
      </c>
      <c r="T35" s="304">
        <f t="shared" si="0"/>
        <v>0.111</v>
      </c>
      <c r="U35" s="304">
        <f t="shared" si="0"/>
        <v>20</v>
      </c>
      <c r="V35" s="305">
        <f t="shared" si="0"/>
        <v>14</v>
      </c>
      <c r="W35" s="306">
        <f t="shared" si="0"/>
        <v>5.9</v>
      </c>
    </row>
    <row r="36" spans="1:25" ht="12.75" customHeight="1" x14ac:dyDescent="0.25">
      <c r="A36" s="637" t="s">
        <v>49</v>
      </c>
      <c r="B36" s="638"/>
      <c r="C36" s="307">
        <f>C37+1.25*C40</f>
        <v>4.1041066868523552</v>
      </c>
      <c r="D36" s="308">
        <f t="shared" ref="D36:Q36" si="1">D37+1.25*D40</f>
        <v>4.3346111860232206</v>
      </c>
      <c r="E36" s="308">
        <f t="shared" si="1"/>
        <v>6.5208903230301747</v>
      </c>
      <c r="F36" s="308">
        <f t="shared" si="1"/>
        <v>12.721280987619785</v>
      </c>
      <c r="G36" s="308">
        <f t="shared" si="1"/>
        <v>17.826982368682085</v>
      </c>
      <c r="H36" s="308">
        <f t="shared" si="1"/>
        <v>26.007814755085569</v>
      </c>
      <c r="I36" s="308">
        <f t="shared" si="1"/>
        <v>37.291383055449209</v>
      </c>
      <c r="J36" s="308">
        <f t="shared" si="1"/>
        <v>56.933010447195763</v>
      </c>
      <c r="K36" s="308">
        <f>K37+1.25*K40</f>
        <v>80.867790037783521</v>
      </c>
      <c r="L36" s="308">
        <f t="shared" si="1"/>
        <v>89.070547533164657</v>
      </c>
      <c r="M36" s="308">
        <f t="shared" si="1"/>
        <v>99.950412794286493</v>
      </c>
      <c r="N36" s="308">
        <f t="shared" si="1"/>
        <v>100</v>
      </c>
      <c r="O36" s="308">
        <f t="shared" si="1"/>
        <v>100</v>
      </c>
      <c r="P36" s="308">
        <f t="shared" si="1"/>
        <v>100</v>
      </c>
      <c r="Q36" s="308">
        <f t="shared" si="1"/>
        <v>100</v>
      </c>
      <c r="R36" s="308">
        <f>R37+1.25*R40</f>
        <v>1.0511602692000717</v>
      </c>
      <c r="S36" s="308">
        <f>S37+1.25*S40</f>
        <v>0.27087166818676212</v>
      </c>
      <c r="T36" s="308"/>
      <c r="U36" s="308"/>
      <c r="V36" s="309"/>
      <c r="W36" s="310">
        <f>W37+1.25*W40</f>
        <v>5.669793231940921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IF(ISNUMBER(C103),C103,NA())</f>
        <v>3.2299999999999995</v>
      </c>
      <c r="D37" s="311">
        <f>IF(ISNUMBER(D103),D103,NA())</f>
        <v>3.4900000000000007</v>
      </c>
      <c r="E37" s="312">
        <f t="shared" ref="E37:W37" si="2">IF(ISNUMBER(E103),E103,NA())</f>
        <v>5.15</v>
      </c>
      <c r="F37" s="312">
        <f t="shared" si="2"/>
        <v>9.99</v>
      </c>
      <c r="G37" s="312">
        <f t="shared" si="2"/>
        <v>13.830000000000002</v>
      </c>
      <c r="H37" s="312">
        <f t="shared" si="2"/>
        <v>20.140000000000004</v>
      </c>
      <c r="I37" s="312">
        <f t="shared" si="2"/>
        <v>29.15</v>
      </c>
      <c r="J37" s="312">
        <f t="shared" si="2"/>
        <v>46.13000000000001</v>
      </c>
      <c r="K37" s="312">
        <f t="shared" si="2"/>
        <v>71.099999999999994</v>
      </c>
      <c r="L37" s="312">
        <f t="shared" si="2"/>
        <v>81.78</v>
      </c>
      <c r="M37" s="312">
        <f t="shared" si="2"/>
        <v>99.39</v>
      </c>
      <c r="N37" s="283">
        <f t="shared" si="2"/>
        <v>100</v>
      </c>
      <c r="O37" s="283">
        <f t="shared" si="2"/>
        <v>100</v>
      </c>
      <c r="P37" s="283">
        <f t="shared" si="2"/>
        <v>100</v>
      </c>
      <c r="Q37" s="283">
        <f t="shared" si="2"/>
        <v>100</v>
      </c>
      <c r="R37" s="283">
        <f t="shared" si="2"/>
        <v>1.0109999999999999</v>
      </c>
      <c r="S37" s="313">
        <f t="shared" si="2"/>
        <v>0.20599999999999996</v>
      </c>
      <c r="T37" s="313">
        <f>IF(ISNUMBER(T103),T103,NA())</f>
        <v>0.1105</v>
      </c>
      <c r="U37" s="283">
        <f t="shared" si="2"/>
        <v>20</v>
      </c>
      <c r="V37" s="282">
        <f t="shared" si="2"/>
        <v>14</v>
      </c>
      <c r="W37" s="314">
        <f t="shared" si="2"/>
        <v>5.24</v>
      </c>
    </row>
    <row r="38" spans="1:25" ht="12.75" customHeight="1" x14ac:dyDescent="0.25">
      <c r="A38" s="637" t="s">
        <v>51</v>
      </c>
      <c r="B38" s="638"/>
      <c r="C38" s="307">
        <f>C37-1.25*C40</f>
        <v>2.3558933131476438</v>
      </c>
      <c r="D38" s="308">
        <f t="shared" ref="D38:Q38" si="3">D37-1.25*D40</f>
        <v>2.6453888139767812</v>
      </c>
      <c r="E38" s="308">
        <f t="shared" si="3"/>
        <v>3.779109676969826</v>
      </c>
      <c r="F38" s="308">
        <f t="shared" si="3"/>
        <v>7.2587190123802161</v>
      </c>
      <c r="G38" s="308">
        <f t="shared" si="3"/>
        <v>9.8330176313179187</v>
      </c>
      <c r="H38" s="308">
        <f t="shared" si="3"/>
        <v>14.272185244914441</v>
      </c>
      <c r="I38" s="308">
        <f t="shared" si="3"/>
        <v>21.008616944550788</v>
      </c>
      <c r="J38" s="308">
        <f t="shared" si="3"/>
        <v>35.326989552804257</v>
      </c>
      <c r="K38" s="308">
        <f t="shared" si="3"/>
        <v>61.332209962216467</v>
      </c>
      <c r="L38" s="308">
        <f t="shared" si="3"/>
        <v>74.489452466835345</v>
      </c>
      <c r="M38" s="308">
        <f>M37-1.25*M40</f>
        <v>98.829587205713509</v>
      </c>
      <c r="N38" s="308">
        <f t="shared" si="3"/>
        <v>100</v>
      </c>
      <c r="O38" s="308">
        <f t="shared" si="3"/>
        <v>100</v>
      </c>
      <c r="P38" s="308">
        <f t="shared" si="3"/>
        <v>100</v>
      </c>
      <c r="Q38" s="308">
        <f t="shared" si="3"/>
        <v>100</v>
      </c>
      <c r="R38" s="308">
        <f>R37-1.25*R40</f>
        <v>0.97083973079992825</v>
      </c>
      <c r="S38" s="308">
        <f>S37-1.25*S40</f>
        <v>0.14112833181323781</v>
      </c>
      <c r="T38" s="308"/>
      <c r="U38" s="308"/>
      <c r="V38" s="309"/>
      <c r="W38" s="310">
        <f>W37-1.25*W40</f>
        <v>4.8102067680590794</v>
      </c>
      <c r="Y38" s="155"/>
    </row>
    <row r="39" spans="1:25" ht="12.75" customHeight="1" x14ac:dyDescent="0.25">
      <c r="A39" s="633" t="s">
        <v>52</v>
      </c>
      <c r="B39" s="634"/>
      <c r="C39" s="280">
        <f>IF(ISNUMBER(C106),C106,NA())</f>
        <v>2.2000000000000002</v>
      </c>
      <c r="D39" s="283">
        <f t="shared" ref="D39:W39" si="4">IF(ISNUMBER(D106),D106,NA())</f>
        <v>2.6</v>
      </c>
      <c r="E39" s="283">
        <f t="shared" si="4"/>
        <v>3.5</v>
      </c>
      <c r="F39" s="283">
        <f>IF(ISNUMBER(F106),F106,NA())</f>
        <v>6.9</v>
      </c>
      <c r="G39" s="283">
        <f t="shared" si="4"/>
        <v>9.9</v>
      </c>
      <c r="H39" s="283">
        <f t="shared" si="4"/>
        <v>14.8</v>
      </c>
      <c r="I39" s="283">
        <f t="shared" si="4"/>
        <v>21.6</v>
      </c>
      <c r="J39" s="283">
        <f t="shared" si="4"/>
        <v>35.6</v>
      </c>
      <c r="K39" s="283">
        <f t="shared" si="4"/>
        <v>61.5</v>
      </c>
      <c r="L39" s="283">
        <f t="shared" si="4"/>
        <v>71.400000000000006</v>
      </c>
      <c r="M39" s="283">
        <f t="shared" si="4"/>
        <v>98.7</v>
      </c>
      <c r="N39" s="283">
        <f t="shared" si="4"/>
        <v>100</v>
      </c>
      <c r="O39" s="283">
        <f t="shared" si="4"/>
        <v>100</v>
      </c>
      <c r="P39" s="283">
        <f t="shared" si="4"/>
        <v>100</v>
      </c>
      <c r="Q39" s="283">
        <f t="shared" si="4"/>
        <v>100</v>
      </c>
      <c r="R39" s="283">
        <f t="shared" si="4"/>
        <v>0.99</v>
      </c>
      <c r="S39" s="283">
        <f t="shared" si="4"/>
        <v>0.15</v>
      </c>
      <c r="T39" s="283">
        <f t="shared" si="4"/>
        <v>0.11</v>
      </c>
      <c r="U39" s="283">
        <f>IF(ISNUMBER(U106),U106,NA())</f>
        <v>20</v>
      </c>
      <c r="V39" s="282">
        <f t="shared" si="4"/>
        <v>14</v>
      </c>
      <c r="W39" s="314">
        <f t="shared" si="4"/>
        <v>4.7</v>
      </c>
    </row>
    <row r="40" spans="1:25" ht="12.75" customHeight="1" x14ac:dyDescent="0.25">
      <c r="A40" s="633" t="s">
        <v>53</v>
      </c>
      <c r="B40" s="634"/>
      <c r="C40" s="307">
        <f>IF(ISNUMBER(C104),C104,NA())</f>
        <v>0.69928534948188437</v>
      </c>
      <c r="D40" s="312">
        <f t="shared" ref="D40:W40" si="5">IF(ISNUMBER(D104),D104,NA())</f>
        <v>0.67568894881857566</v>
      </c>
      <c r="E40" s="312">
        <f t="shared" si="5"/>
        <v>1.0967122584241396</v>
      </c>
      <c r="F40" s="312">
        <f t="shared" si="5"/>
        <v>2.1850247900958273</v>
      </c>
      <c r="G40" s="312">
        <f t="shared" si="5"/>
        <v>3.1975858949456661</v>
      </c>
      <c r="H40" s="312">
        <f t="shared" si="5"/>
        <v>4.6942518040684504</v>
      </c>
      <c r="I40" s="312">
        <f t="shared" si="5"/>
        <v>6.5131064443593685</v>
      </c>
      <c r="J40" s="312">
        <f t="shared" si="5"/>
        <v>8.6424083577566009</v>
      </c>
      <c r="K40" s="312">
        <f>IF(ISNUMBER(K104),K104,NA())</f>
        <v>7.8142320302268198</v>
      </c>
      <c r="L40" s="312">
        <f t="shared" si="5"/>
        <v>5.8324380265317286</v>
      </c>
      <c r="M40" s="312">
        <f t="shared" si="5"/>
        <v>0.44833023542919831</v>
      </c>
      <c r="N40" s="312">
        <f t="shared" si="5"/>
        <v>0</v>
      </c>
      <c r="O40" s="312">
        <f t="shared" si="5"/>
        <v>0</v>
      </c>
      <c r="P40" s="312">
        <f t="shared" si="5"/>
        <v>0</v>
      </c>
      <c r="Q40" s="312">
        <f t="shared" si="5"/>
        <v>0</v>
      </c>
      <c r="R40" s="312">
        <f t="shared" si="5"/>
        <v>3.212821536005734E-2</v>
      </c>
      <c r="S40" s="312">
        <f t="shared" si="5"/>
        <v>5.1897334549409722E-2</v>
      </c>
      <c r="T40" s="312"/>
      <c r="U40" s="312"/>
      <c r="V40" s="311"/>
      <c r="W40" s="315">
        <f t="shared" si="5"/>
        <v>0.34383458555273683</v>
      </c>
    </row>
    <row r="41" spans="1:25" ht="12.75" customHeight="1" x14ac:dyDescent="0.25">
      <c r="A41" s="637" t="s">
        <v>54</v>
      </c>
      <c r="B41" s="638"/>
      <c r="C41" s="280">
        <f>IF(ISNUMBER(C107),C107,NA())</f>
        <v>10</v>
      </c>
      <c r="D41" s="283">
        <f t="shared" ref="D41:W41" si="6">IF(ISNUMBER(D107),D107,NA())</f>
        <v>10</v>
      </c>
      <c r="E41" s="283">
        <f t="shared" si="6"/>
        <v>10</v>
      </c>
      <c r="F41" s="283">
        <f t="shared" si="6"/>
        <v>10</v>
      </c>
      <c r="G41" s="283">
        <f t="shared" si="6"/>
        <v>10</v>
      </c>
      <c r="H41" s="283">
        <f t="shared" si="6"/>
        <v>10</v>
      </c>
      <c r="I41" s="283">
        <f t="shared" si="6"/>
        <v>10</v>
      </c>
      <c r="J41" s="283">
        <f t="shared" si="6"/>
        <v>10</v>
      </c>
      <c r="K41" s="283">
        <f t="shared" si="6"/>
        <v>10</v>
      </c>
      <c r="L41" s="283">
        <f t="shared" si="6"/>
        <v>10</v>
      </c>
      <c r="M41" s="283">
        <f t="shared" si="6"/>
        <v>10</v>
      </c>
      <c r="N41" s="283">
        <f t="shared" si="6"/>
        <v>10</v>
      </c>
      <c r="O41" s="283">
        <f t="shared" si="6"/>
        <v>10</v>
      </c>
      <c r="P41" s="283">
        <f t="shared" si="6"/>
        <v>10</v>
      </c>
      <c r="Q41" s="283">
        <f t="shared" si="6"/>
        <v>10</v>
      </c>
      <c r="R41" s="283">
        <f t="shared" si="6"/>
        <v>10</v>
      </c>
      <c r="S41" s="283">
        <f t="shared" si="6"/>
        <v>10</v>
      </c>
      <c r="T41" s="283">
        <f t="shared" si="6"/>
        <v>2</v>
      </c>
      <c r="U41" s="283">
        <f t="shared" si="6"/>
        <v>2</v>
      </c>
      <c r="V41" s="282">
        <f t="shared" si="6"/>
        <v>2</v>
      </c>
      <c r="W41" s="314">
        <f t="shared" si="6"/>
        <v>10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4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4" x14ac:dyDescent="0.25">
      <c r="A66" s="635">
        <v>44386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v>44570</v>
      </c>
      <c r="Q66" s="615"/>
      <c r="R66" s="615"/>
      <c r="S66" s="615"/>
      <c r="T66" s="615"/>
      <c r="U66" s="615"/>
      <c r="V66" s="615"/>
      <c r="W66" s="615"/>
    </row>
    <row r="67" spans="1:24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4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4" x14ac:dyDescent="0.25">
      <c r="A71" s="645" t="s">
        <v>203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4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4" x14ac:dyDescent="0.25">
      <c r="A73" s="648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649"/>
    </row>
    <row r="74" spans="1:24" ht="13.8" thickBot="1" x14ac:dyDescent="0.3">
      <c r="A74" s="650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2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137"/>
      <c r="R80" s="653" t="s">
        <v>17</v>
      </c>
      <c r="S80" s="655" t="s">
        <v>41</v>
      </c>
      <c r="T80" s="657" t="s">
        <v>71</v>
      </c>
      <c r="U80" s="653" t="s">
        <v>7</v>
      </c>
      <c r="V80" s="653" t="s">
        <v>8</v>
      </c>
      <c r="W80" s="659" t="s">
        <v>42</v>
      </c>
    </row>
    <row r="81" spans="1:25" x14ac:dyDescent="0.25">
      <c r="A81" s="661" t="s">
        <v>61</v>
      </c>
      <c r="B81" s="662"/>
      <c r="C81" s="200">
        <v>6.3E-2</v>
      </c>
      <c r="D81" s="201">
        <v>0.08</v>
      </c>
      <c r="E81" s="201">
        <v>0.2</v>
      </c>
      <c r="F81" s="201">
        <v>0.5</v>
      </c>
      <c r="G81" s="201">
        <v>1</v>
      </c>
      <c r="H81" s="201">
        <v>2</v>
      </c>
      <c r="I81" s="201">
        <v>4</v>
      </c>
      <c r="J81" s="201">
        <v>8</v>
      </c>
      <c r="K81" s="201">
        <v>16</v>
      </c>
      <c r="L81" s="201">
        <v>20</v>
      </c>
      <c r="M81" s="201">
        <v>31.5</v>
      </c>
      <c r="N81" s="201">
        <v>45</v>
      </c>
      <c r="O81" s="202">
        <v>63</v>
      </c>
      <c r="P81" s="209">
        <v>80</v>
      </c>
      <c r="Q81" s="210">
        <v>100</v>
      </c>
      <c r="R81" s="654"/>
      <c r="S81" s="656"/>
      <c r="T81" s="658"/>
      <c r="U81" s="654"/>
      <c r="V81" s="654"/>
      <c r="W81" s="660"/>
    </row>
    <row r="82" spans="1:25" x14ac:dyDescent="0.25">
      <c r="A82" s="533" t="s">
        <v>62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</row>
    <row r="83" spans="1:25" ht="13.8" x14ac:dyDescent="0.25">
      <c r="A83" s="518">
        <v>44371</v>
      </c>
      <c r="B83" s="526"/>
      <c r="C83" s="350">
        <v>3.3</v>
      </c>
      <c r="D83" s="350">
        <v>3.6</v>
      </c>
      <c r="E83" s="350">
        <v>5.2</v>
      </c>
      <c r="F83" s="350">
        <v>9.8000000000000007</v>
      </c>
      <c r="G83" s="350">
        <v>13.3</v>
      </c>
      <c r="H83" s="350">
        <v>20.3</v>
      </c>
      <c r="I83" s="350">
        <v>30.3</v>
      </c>
      <c r="J83" s="350">
        <v>48.9</v>
      </c>
      <c r="K83" s="350">
        <v>69.7</v>
      </c>
      <c r="L83" s="350">
        <v>84.3</v>
      </c>
      <c r="M83" s="350">
        <v>98.8</v>
      </c>
      <c r="N83" s="349">
        <v>100</v>
      </c>
      <c r="O83" s="349">
        <v>100</v>
      </c>
      <c r="P83" s="349">
        <v>100</v>
      </c>
      <c r="Q83" s="349">
        <v>100</v>
      </c>
      <c r="R83" s="185">
        <v>1.01</v>
      </c>
      <c r="S83" s="185">
        <v>0.21</v>
      </c>
      <c r="T83" s="141">
        <v>0.111</v>
      </c>
      <c r="U83" s="141">
        <v>20</v>
      </c>
      <c r="V83" s="141">
        <v>14</v>
      </c>
      <c r="W83" s="142">
        <v>5</v>
      </c>
    </row>
    <row r="84" spans="1:25" ht="13.8" x14ac:dyDescent="0.25">
      <c r="A84" s="518">
        <v>44371</v>
      </c>
      <c r="B84" s="526"/>
      <c r="C84" s="348">
        <v>3</v>
      </c>
      <c r="D84" s="348">
        <v>3.2</v>
      </c>
      <c r="E84" s="348">
        <v>4.5999999999999996</v>
      </c>
      <c r="F84" s="348">
        <v>8.6999999999999993</v>
      </c>
      <c r="G84" s="348">
        <v>11.7</v>
      </c>
      <c r="H84" s="348">
        <v>16.8</v>
      </c>
      <c r="I84" s="348">
        <v>24.2</v>
      </c>
      <c r="J84" s="348">
        <v>40.1</v>
      </c>
      <c r="K84" s="348">
        <v>61.5</v>
      </c>
      <c r="L84" s="348">
        <v>76.599999999999994</v>
      </c>
      <c r="M84" s="348">
        <v>98.7</v>
      </c>
      <c r="N84" s="349">
        <v>100</v>
      </c>
      <c r="O84" s="349">
        <v>100</v>
      </c>
      <c r="P84" s="349">
        <v>100</v>
      </c>
      <c r="Q84" s="349">
        <v>100</v>
      </c>
      <c r="R84" s="141">
        <v>1.01</v>
      </c>
      <c r="S84" s="141">
        <v>0.17</v>
      </c>
      <c r="T84" s="141"/>
      <c r="U84" s="141"/>
      <c r="V84" s="141"/>
      <c r="W84" s="142">
        <v>5.0999999999999996</v>
      </c>
      <c r="X84" s="1"/>
      <c r="Y84" s="176">
        <f t="shared" ref="Y84:Y98" si="7">A84+(30*6)</f>
        <v>44551</v>
      </c>
    </row>
    <row r="85" spans="1:25" ht="13.8" x14ac:dyDescent="0.25">
      <c r="A85" s="518">
        <v>44378</v>
      </c>
      <c r="B85" s="526"/>
      <c r="C85" s="348">
        <v>4</v>
      </c>
      <c r="D85" s="348">
        <v>4.2</v>
      </c>
      <c r="E85" s="348">
        <v>6.7</v>
      </c>
      <c r="F85" s="348">
        <v>13.8</v>
      </c>
      <c r="G85" s="348">
        <v>19.399999999999999</v>
      </c>
      <c r="H85" s="348">
        <v>27.2</v>
      </c>
      <c r="I85" s="348">
        <v>38.200000000000003</v>
      </c>
      <c r="J85" s="348">
        <v>55.8</v>
      </c>
      <c r="K85" s="348">
        <v>79.900000000000006</v>
      </c>
      <c r="L85" s="348">
        <v>86.5</v>
      </c>
      <c r="M85" s="348">
        <v>99.4</v>
      </c>
      <c r="N85" s="349">
        <v>100</v>
      </c>
      <c r="O85" s="349">
        <v>100</v>
      </c>
      <c r="P85" s="349">
        <v>100</v>
      </c>
      <c r="Q85" s="349">
        <v>100</v>
      </c>
      <c r="R85" s="141">
        <v>1.1000000000000001</v>
      </c>
      <c r="S85" s="141">
        <v>0.3</v>
      </c>
      <c r="T85" s="141"/>
      <c r="U85" s="141"/>
      <c r="V85" s="141"/>
      <c r="W85" s="142">
        <v>5.2</v>
      </c>
      <c r="X85" s="1"/>
      <c r="Y85" s="176">
        <f t="shared" si="7"/>
        <v>44558</v>
      </c>
    </row>
    <row r="86" spans="1:25" ht="13.8" x14ac:dyDescent="0.25">
      <c r="A86" s="518">
        <v>44378</v>
      </c>
      <c r="B86" s="526"/>
      <c r="C86" s="342">
        <v>3</v>
      </c>
      <c r="D86" s="342">
        <v>3.1</v>
      </c>
      <c r="E86" s="342">
        <v>5.2</v>
      </c>
      <c r="F86" s="342">
        <v>10.7</v>
      </c>
      <c r="G86" s="342">
        <v>15.1</v>
      </c>
      <c r="H86" s="342">
        <v>21.6</v>
      </c>
      <c r="I86" s="342">
        <v>32.200000000000003</v>
      </c>
      <c r="J86" s="342">
        <v>51.6</v>
      </c>
      <c r="K86" s="342">
        <v>79</v>
      </c>
      <c r="L86" s="342">
        <v>84.4</v>
      </c>
      <c r="M86" s="342">
        <v>99.2</v>
      </c>
      <c r="N86" s="349">
        <v>100</v>
      </c>
      <c r="O86" s="349">
        <v>100</v>
      </c>
      <c r="P86" s="349">
        <v>100</v>
      </c>
      <c r="Q86" s="349">
        <v>100</v>
      </c>
      <c r="R86" s="141">
        <v>1</v>
      </c>
      <c r="S86" s="141">
        <v>0.22</v>
      </c>
      <c r="T86" s="141"/>
      <c r="U86" s="141"/>
      <c r="V86" s="141"/>
      <c r="W86" s="142">
        <v>5.0999999999999996</v>
      </c>
      <c r="X86" s="1"/>
      <c r="Y86" s="176">
        <f t="shared" si="7"/>
        <v>44558</v>
      </c>
    </row>
    <row r="87" spans="1:25" ht="13.8" x14ac:dyDescent="0.25">
      <c r="A87" s="518">
        <v>44389</v>
      </c>
      <c r="B87" s="526"/>
      <c r="C87" s="342">
        <v>2.7</v>
      </c>
      <c r="D87" s="342">
        <v>3</v>
      </c>
      <c r="E87" s="342">
        <v>4.5</v>
      </c>
      <c r="F87" s="342">
        <v>8.4</v>
      </c>
      <c r="G87" s="342">
        <v>11</v>
      </c>
      <c r="H87" s="342">
        <v>15.2</v>
      </c>
      <c r="I87" s="342">
        <v>21.9</v>
      </c>
      <c r="J87" s="342">
        <v>36.1</v>
      </c>
      <c r="K87" s="342">
        <v>61.8</v>
      </c>
      <c r="L87" s="342">
        <v>71.400000000000006</v>
      </c>
      <c r="M87" s="342">
        <v>99.5</v>
      </c>
      <c r="N87" s="349">
        <v>100</v>
      </c>
      <c r="O87" s="349">
        <v>100</v>
      </c>
      <c r="P87" s="349">
        <v>100</v>
      </c>
      <c r="Q87" s="349">
        <v>100</v>
      </c>
      <c r="R87" s="141">
        <v>0.99</v>
      </c>
      <c r="S87" s="141">
        <v>0.15</v>
      </c>
      <c r="T87" s="141">
        <v>0.11</v>
      </c>
      <c r="U87" s="141">
        <v>20</v>
      </c>
      <c r="V87" s="141">
        <v>14</v>
      </c>
      <c r="W87" s="142">
        <v>5.3</v>
      </c>
      <c r="X87" s="1"/>
      <c r="Y87" s="176">
        <f t="shared" si="7"/>
        <v>44569</v>
      </c>
    </row>
    <row r="88" spans="1:25" ht="13.8" x14ac:dyDescent="0.25">
      <c r="A88" s="518">
        <v>44389</v>
      </c>
      <c r="B88" s="526"/>
      <c r="C88" s="348">
        <v>2.4</v>
      </c>
      <c r="D88" s="348">
        <v>2.6</v>
      </c>
      <c r="E88" s="348">
        <v>3.7</v>
      </c>
      <c r="F88" s="348">
        <v>7.5</v>
      </c>
      <c r="G88" s="348">
        <v>10.3</v>
      </c>
      <c r="H88" s="348">
        <v>14.9</v>
      </c>
      <c r="I88" s="348">
        <v>21.6</v>
      </c>
      <c r="J88" s="348">
        <v>35.6</v>
      </c>
      <c r="K88" s="348">
        <v>63.1</v>
      </c>
      <c r="L88" s="348">
        <v>78.5</v>
      </c>
      <c r="M88" s="349">
        <v>100</v>
      </c>
      <c r="N88" s="349">
        <v>100</v>
      </c>
      <c r="O88" s="349">
        <v>100</v>
      </c>
      <c r="P88" s="349">
        <v>100</v>
      </c>
      <c r="Q88" s="349">
        <v>100</v>
      </c>
      <c r="R88" s="141">
        <v>1</v>
      </c>
      <c r="S88" s="141">
        <v>0.15</v>
      </c>
      <c r="T88" s="141"/>
      <c r="U88" s="141"/>
      <c r="V88" s="141"/>
      <c r="W88" s="142">
        <v>5.3</v>
      </c>
      <c r="X88" s="1"/>
      <c r="Y88" s="176">
        <f t="shared" si="7"/>
        <v>44569</v>
      </c>
    </row>
    <row r="89" spans="1:25" ht="13.8" x14ac:dyDescent="0.25">
      <c r="A89" s="518">
        <v>44389</v>
      </c>
      <c r="B89" s="526"/>
      <c r="C89" s="348">
        <v>4.3</v>
      </c>
      <c r="D89" s="348">
        <v>4.5999999999999996</v>
      </c>
      <c r="E89" s="348">
        <v>6.6</v>
      </c>
      <c r="F89" s="348">
        <v>12.6</v>
      </c>
      <c r="G89" s="348">
        <v>17.899999999999999</v>
      </c>
      <c r="H89" s="348">
        <v>27.2</v>
      </c>
      <c r="I89" s="348">
        <v>39.1</v>
      </c>
      <c r="J89" s="348">
        <v>60.2</v>
      </c>
      <c r="K89" s="348">
        <v>81.7</v>
      </c>
      <c r="L89" s="348">
        <v>88.2</v>
      </c>
      <c r="M89" s="348">
        <v>99.7</v>
      </c>
      <c r="N89" s="349">
        <v>100</v>
      </c>
      <c r="O89" s="349">
        <v>100</v>
      </c>
      <c r="P89" s="349">
        <v>100</v>
      </c>
      <c r="Q89" s="349">
        <v>100</v>
      </c>
      <c r="R89" s="141">
        <v>1</v>
      </c>
      <c r="S89" s="141">
        <v>0.27</v>
      </c>
      <c r="T89" s="141"/>
      <c r="U89" s="141"/>
      <c r="V89" s="141"/>
      <c r="W89" s="142">
        <v>5.9</v>
      </c>
      <c r="X89" s="1"/>
      <c r="Y89" s="176">
        <f t="shared" si="7"/>
        <v>44569</v>
      </c>
    </row>
    <row r="90" spans="1:25" ht="13.8" x14ac:dyDescent="0.25">
      <c r="A90" s="518">
        <v>44389</v>
      </c>
      <c r="B90" s="526"/>
      <c r="C90" s="348">
        <v>3.9</v>
      </c>
      <c r="D90" s="348">
        <v>4.0999999999999996</v>
      </c>
      <c r="E90" s="348">
        <v>5.9</v>
      </c>
      <c r="F90" s="348">
        <v>10.8</v>
      </c>
      <c r="G90" s="348">
        <v>14.9</v>
      </c>
      <c r="H90" s="348">
        <v>21.9</v>
      </c>
      <c r="I90" s="348">
        <v>30.9</v>
      </c>
      <c r="J90" s="348">
        <v>47.6</v>
      </c>
      <c r="K90" s="348">
        <v>75.8</v>
      </c>
      <c r="L90" s="348">
        <v>89</v>
      </c>
      <c r="M90" s="349">
        <v>100</v>
      </c>
      <c r="N90" s="349">
        <v>100</v>
      </c>
      <c r="O90" s="349">
        <v>100</v>
      </c>
      <c r="P90" s="349">
        <v>100</v>
      </c>
      <c r="Q90" s="349">
        <v>100</v>
      </c>
      <c r="R90" s="141">
        <v>0.99</v>
      </c>
      <c r="S90" s="141">
        <v>0.22</v>
      </c>
      <c r="T90" s="141"/>
      <c r="U90" s="141"/>
      <c r="V90" s="141"/>
      <c r="W90" s="142">
        <v>5.7</v>
      </c>
      <c r="X90" s="1"/>
      <c r="Y90" s="176">
        <f t="shared" si="7"/>
        <v>44569</v>
      </c>
    </row>
    <row r="91" spans="1:25" ht="13.8" x14ac:dyDescent="0.25">
      <c r="A91" s="518">
        <v>44389</v>
      </c>
      <c r="B91" s="526"/>
      <c r="C91" s="348">
        <v>2.2000000000000002</v>
      </c>
      <c r="D91" s="348">
        <v>2.7</v>
      </c>
      <c r="E91" s="348">
        <v>3.5</v>
      </c>
      <c r="F91" s="348">
        <v>6.9</v>
      </c>
      <c r="G91" s="348">
        <v>9.9</v>
      </c>
      <c r="H91" s="348">
        <v>14.8</v>
      </c>
      <c r="I91" s="348">
        <v>22.1</v>
      </c>
      <c r="J91" s="348">
        <v>36.799999999999997</v>
      </c>
      <c r="K91" s="348">
        <v>65.8</v>
      </c>
      <c r="L91" s="348">
        <v>76.2</v>
      </c>
      <c r="M91" s="348">
        <v>99.5</v>
      </c>
      <c r="N91" s="349">
        <v>100</v>
      </c>
      <c r="O91" s="349">
        <v>100</v>
      </c>
      <c r="P91" s="349">
        <v>100</v>
      </c>
      <c r="Q91" s="349">
        <v>100</v>
      </c>
      <c r="R91" s="141">
        <v>1</v>
      </c>
      <c r="S91" s="141">
        <v>0.15</v>
      </c>
      <c r="T91" s="141"/>
      <c r="U91" s="141"/>
      <c r="V91" s="141"/>
      <c r="W91" s="142">
        <v>4.7</v>
      </c>
      <c r="X91" s="1"/>
      <c r="Y91" s="176">
        <f t="shared" si="7"/>
        <v>44569</v>
      </c>
    </row>
    <row r="92" spans="1:25" ht="13.8" x14ac:dyDescent="0.25">
      <c r="A92" s="518">
        <v>44389</v>
      </c>
      <c r="B92" s="526"/>
      <c r="C92" s="348">
        <v>3.5</v>
      </c>
      <c r="D92" s="348">
        <v>3.8</v>
      </c>
      <c r="E92" s="348">
        <v>5.6</v>
      </c>
      <c r="F92" s="348">
        <v>10.7</v>
      </c>
      <c r="G92" s="348">
        <v>14.8</v>
      </c>
      <c r="H92" s="348">
        <v>21.5</v>
      </c>
      <c r="I92" s="348">
        <v>31</v>
      </c>
      <c r="J92" s="348">
        <v>48.6</v>
      </c>
      <c r="K92" s="348">
        <v>72.7</v>
      </c>
      <c r="L92" s="348">
        <v>82.7</v>
      </c>
      <c r="M92" s="348">
        <v>99.1</v>
      </c>
      <c r="N92" s="349">
        <v>100</v>
      </c>
      <c r="O92" s="349">
        <v>100</v>
      </c>
      <c r="P92" s="349">
        <v>100</v>
      </c>
      <c r="Q92" s="349">
        <v>100</v>
      </c>
      <c r="R92" s="141">
        <v>1.01</v>
      </c>
      <c r="S92" s="141">
        <v>0.22</v>
      </c>
      <c r="T92" s="141"/>
      <c r="U92" s="141"/>
      <c r="V92" s="141"/>
      <c r="W92" s="142">
        <v>5.0999999999999996</v>
      </c>
      <c r="X92" s="1"/>
      <c r="Y92" s="176">
        <f t="shared" si="7"/>
        <v>44569</v>
      </c>
    </row>
    <row r="93" spans="1:25" ht="13.8" x14ac:dyDescent="0.25">
      <c r="A93" s="518"/>
      <c r="B93" s="519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9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ht="13.8" x14ac:dyDescent="0.25">
      <c r="A94" s="518"/>
      <c r="B94" s="519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9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ht="13.8" x14ac:dyDescent="0.25">
      <c r="A95" s="518"/>
      <c r="B95" s="519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9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>AVERAGE(C83:C100)</f>
        <v>3.2299999999999995</v>
      </c>
      <c r="D103" s="143">
        <f t="shared" ref="D103:W103" si="8">AVERAGE(D83:D100)</f>
        <v>3.4900000000000007</v>
      </c>
      <c r="E103" s="143">
        <f t="shared" si="8"/>
        <v>5.15</v>
      </c>
      <c r="F103" s="143">
        <f t="shared" si="8"/>
        <v>9.99</v>
      </c>
      <c r="G103" s="143">
        <f t="shared" si="8"/>
        <v>13.830000000000002</v>
      </c>
      <c r="H103" s="143">
        <f t="shared" si="8"/>
        <v>20.140000000000004</v>
      </c>
      <c r="I103" s="143">
        <f t="shared" si="8"/>
        <v>29.15</v>
      </c>
      <c r="J103" s="143">
        <f t="shared" si="8"/>
        <v>46.13000000000001</v>
      </c>
      <c r="K103" s="143">
        <f t="shared" si="8"/>
        <v>71.099999999999994</v>
      </c>
      <c r="L103" s="143">
        <f t="shared" si="8"/>
        <v>81.78</v>
      </c>
      <c r="M103" s="143">
        <f t="shared" si="8"/>
        <v>99.39</v>
      </c>
      <c r="N103" s="143">
        <f t="shared" si="8"/>
        <v>100</v>
      </c>
      <c r="O103" s="143">
        <f t="shared" si="8"/>
        <v>100</v>
      </c>
      <c r="P103" s="143">
        <f t="shared" si="8"/>
        <v>100</v>
      </c>
      <c r="Q103" s="143">
        <f t="shared" si="8"/>
        <v>100</v>
      </c>
      <c r="R103" s="185">
        <f t="shared" si="8"/>
        <v>1.0109999999999999</v>
      </c>
      <c r="S103" s="185">
        <f>AVERAGE(S83:S100)</f>
        <v>0.20599999999999996</v>
      </c>
      <c r="T103" s="345">
        <f>AVERAGE(T83:T102)</f>
        <v>0.1105</v>
      </c>
      <c r="U103" s="197">
        <f t="shared" si="8"/>
        <v>20</v>
      </c>
      <c r="V103" s="197">
        <f t="shared" si="8"/>
        <v>14</v>
      </c>
      <c r="W103" s="143">
        <f t="shared" si="8"/>
        <v>5.24</v>
      </c>
    </row>
    <row r="104" spans="1:34" x14ac:dyDescent="0.25">
      <c r="A104" s="533" t="s">
        <v>53</v>
      </c>
      <c r="B104" s="532"/>
      <c r="C104" s="143">
        <f>STDEV(C83:C100)</f>
        <v>0.69928534948188437</v>
      </c>
      <c r="D104" s="143">
        <f t="shared" ref="D104:W104" si="9">STDEV(D83:D100)</f>
        <v>0.67568894881857566</v>
      </c>
      <c r="E104" s="143">
        <f t="shared" si="9"/>
        <v>1.0967122584241396</v>
      </c>
      <c r="F104" s="143">
        <f t="shared" si="9"/>
        <v>2.1850247900958273</v>
      </c>
      <c r="G104" s="143">
        <f t="shared" si="9"/>
        <v>3.1975858949456661</v>
      </c>
      <c r="H104" s="143">
        <f t="shared" si="9"/>
        <v>4.6942518040684504</v>
      </c>
      <c r="I104" s="143">
        <f t="shared" si="9"/>
        <v>6.5131064443593685</v>
      </c>
      <c r="J104" s="143">
        <f t="shared" si="9"/>
        <v>8.6424083577566009</v>
      </c>
      <c r="K104" s="143">
        <f>STDEV(K83:K100)</f>
        <v>7.8142320302268198</v>
      </c>
      <c r="L104" s="143">
        <f>STDEV(L83:L100)</f>
        <v>5.8324380265317286</v>
      </c>
      <c r="M104" s="143">
        <f t="shared" si="9"/>
        <v>0.44833023542919831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85">
        <f t="shared" si="9"/>
        <v>3.212821536005734E-2</v>
      </c>
      <c r="S104" s="185">
        <f t="shared" si="9"/>
        <v>5.1897334549409722E-2</v>
      </c>
      <c r="T104" s="345"/>
      <c r="U104" s="143"/>
      <c r="V104" s="143"/>
      <c r="W104" s="143">
        <f t="shared" si="9"/>
        <v>0.34383458555273683</v>
      </c>
    </row>
    <row r="105" spans="1:34" x14ac:dyDescent="0.25">
      <c r="A105" s="533" t="s">
        <v>64</v>
      </c>
      <c r="B105" s="532"/>
      <c r="C105" s="141">
        <f>MAX(C83:C100)</f>
        <v>4.3</v>
      </c>
      <c r="D105" s="141">
        <f t="shared" ref="D105:W105" si="10">MAX(D83:D100)</f>
        <v>4.5999999999999996</v>
      </c>
      <c r="E105" s="141">
        <f t="shared" si="10"/>
        <v>6.7</v>
      </c>
      <c r="F105" s="141">
        <f t="shared" si="10"/>
        <v>13.8</v>
      </c>
      <c r="G105" s="141">
        <f t="shared" si="10"/>
        <v>19.399999999999999</v>
      </c>
      <c r="H105" s="141">
        <f t="shared" si="10"/>
        <v>27.2</v>
      </c>
      <c r="I105" s="141">
        <f t="shared" si="10"/>
        <v>39.1</v>
      </c>
      <c r="J105" s="141">
        <f t="shared" si="10"/>
        <v>60.2</v>
      </c>
      <c r="K105" s="141">
        <f t="shared" si="10"/>
        <v>81.7</v>
      </c>
      <c r="L105" s="141">
        <f t="shared" si="10"/>
        <v>89</v>
      </c>
      <c r="M105" s="141">
        <f t="shared" si="10"/>
        <v>100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85">
        <f t="shared" si="10"/>
        <v>1.1000000000000001</v>
      </c>
      <c r="S105" s="185">
        <f t="shared" si="10"/>
        <v>0.3</v>
      </c>
      <c r="T105" s="345">
        <f t="shared" si="10"/>
        <v>0.111</v>
      </c>
      <c r="U105" s="141">
        <f t="shared" si="10"/>
        <v>20</v>
      </c>
      <c r="V105" s="141">
        <f t="shared" si="10"/>
        <v>14</v>
      </c>
      <c r="W105" s="143">
        <f t="shared" si="10"/>
        <v>5.9</v>
      </c>
    </row>
    <row r="106" spans="1:34" s="2" customFormat="1" x14ac:dyDescent="0.25">
      <c r="A106" s="533" t="s">
        <v>52</v>
      </c>
      <c r="B106" s="532"/>
      <c r="C106" s="141">
        <f>MIN(C83:C100)</f>
        <v>2.2000000000000002</v>
      </c>
      <c r="D106" s="141">
        <f t="shared" ref="D106:W106" si="11">MIN(D83:D100)</f>
        <v>2.6</v>
      </c>
      <c r="E106" s="141">
        <f t="shared" si="11"/>
        <v>3.5</v>
      </c>
      <c r="F106" s="141">
        <f t="shared" si="11"/>
        <v>6.9</v>
      </c>
      <c r="G106" s="141">
        <f t="shared" si="11"/>
        <v>9.9</v>
      </c>
      <c r="H106" s="141">
        <f t="shared" si="11"/>
        <v>14.8</v>
      </c>
      <c r="I106" s="141">
        <f t="shared" si="11"/>
        <v>21.6</v>
      </c>
      <c r="J106" s="141">
        <f t="shared" si="11"/>
        <v>35.6</v>
      </c>
      <c r="K106" s="141">
        <f t="shared" si="11"/>
        <v>61.5</v>
      </c>
      <c r="L106" s="141">
        <f t="shared" si="11"/>
        <v>71.400000000000006</v>
      </c>
      <c r="M106" s="141">
        <f t="shared" si="11"/>
        <v>98.7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85">
        <f t="shared" si="11"/>
        <v>0.99</v>
      </c>
      <c r="S106" s="185">
        <f t="shared" si="11"/>
        <v>0.15</v>
      </c>
      <c r="T106" s="345">
        <f t="shared" si="11"/>
        <v>0.11</v>
      </c>
      <c r="U106" s="141">
        <f t="shared" si="11"/>
        <v>20</v>
      </c>
      <c r="V106" s="141">
        <f t="shared" si="11"/>
        <v>14</v>
      </c>
      <c r="W106" s="143">
        <f t="shared" si="11"/>
        <v>4.7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>COUNT(C83:C100)</f>
        <v>10</v>
      </c>
      <c r="D107" s="141">
        <f t="shared" ref="D107:W107" si="12">COUNT(D83:D100)</f>
        <v>10</v>
      </c>
      <c r="E107" s="141">
        <f t="shared" si="12"/>
        <v>10</v>
      </c>
      <c r="F107" s="141">
        <f t="shared" si="12"/>
        <v>10</v>
      </c>
      <c r="G107" s="141">
        <f t="shared" si="12"/>
        <v>10</v>
      </c>
      <c r="H107" s="141">
        <f t="shared" si="12"/>
        <v>10</v>
      </c>
      <c r="I107" s="141">
        <f t="shared" si="12"/>
        <v>10</v>
      </c>
      <c r="J107" s="141">
        <f t="shared" si="12"/>
        <v>10</v>
      </c>
      <c r="K107" s="141">
        <f t="shared" si="12"/>
        <v>10</v>
      </c>
      <c r="L107" s="141">
        <f t="shared" si="12"/>
        <v>10</v>
      </c>
      <c r="M107" s="141">
        <f t="shared" si="12"/>
        <v>10</v>
      </c>
      <c r="N107" s="141">
        <f t="shared" si="12"/>
        <v>10</v>
      </c>
      <c r="O107" s="141">
        <f t="shared" si="12"/>
        <v>10</v>
      </c>
      <c r="P107" s="141">
        <f t="shared" si="12"/>
        <v>10</v>
      </c>
      <c r="Q107" s="141">
        <f t="shared" si="12"/>
        <v>10</v>
      </c>
      <c r="R107" s="141">
        <f t="shared" si="12"/>
        <v>10</v>
      </c>
      <c r="S107" s="141">
        <f t="shared" si="12"/>
        <v>10</v>
      </c>
      <c r="T107" s="141">
        <f t="shared" si="12"/>
        <v>2</v>
      </c>
      <c r="U107" s="141">
        <f t="shared" si="12"/>
        <v>2</v>
      </c>
      <c r="V107" s="141">
        <f t="shared" si="12"/>
        <v>2</v>
      </c>
      <c r="W107" s="141">
        <f t="shared" si="12"/>
        <v>10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5">
    <mergeCell ref="A106:B106"/>
    <mergeCell ref="A107:B107"/>
    <mergeCell ref="A100:B100"/>
    <mergeCell ref="A101:B101"/>
    <mergeCell ref="A102:B102"/>
    <mergeCell ref="A103:B103"/>
    <mergeCell ref="A104:B104"/>
    <mergeCell ref="A105:B105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7:B87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82:B82"/>
    <mergeCell ref="A83:B83"/>
    <mergeCell ref="A84:B84"/>
    <mergeCell ref="A85:B85"/>
    <mergeCell ref="A86:B86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31:W31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28:B28"/>
    <mergeCell ref="Q13:V13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F90C-A2D9-476E-B4CB-3AB97443ED76}">
  <sheetPr>
    <pageSetUpPr fitToPage="1"/>
  </sheetPr>
  <dimension ref="A1:AG1689"/>
  <sheetViews>
    <sheetView zoomScaleNormal="100" workbookViewId="0">
      <selection activeCell="A118" sqref="A118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52</v>
      </c>
      <c r="H5" s="447"/>
      <c r="I5" s="448" t="s">
        <v>99</v>
      </c>
      <c r="J5" s="446"/>
      <c r="K5" s="446"/>
      <c r="L5" s="446"/>
      <c r="M5" s="447"/>
      <c r="N5" s="449">
        <v>44523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228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230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95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233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232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3.5</v>
      </c>
      <c r="D37" s="123">
        <f t="shared" ref="D37:V37" si="0">D112</f>
        <v>5</v>
      </c>
      <c r="E37" s="123">
        <f t="shared" si="0"/>
        <v>9.1999999999999993</v>
      </c>
      <c r="F37" s="123">
        <f t="shared" si="0"/>
        <v>12.1</v>
      </c>
      <c r="G37" s="123">
        <f t="shared" si="0"/>
        <v>17</v>
      </c>
      <c r="H37" s="123">
        <f t="shared" si="0"/>
        <v>27.3</v>
      </c>
      <c r="I37" s="123">
        <f t="shared" si="0"/>
        <v>44.2</v>
      </c>
      <c r="J37" s="123">
        <f t="shared" si="0"/>
        <v>65.7</v>
      </c>
      <c r="K37" s="123">
        <f t="shared" si="0"/>
        <v>75.7</v>
      </c>
      <c r="L37" s="123">
        <f t="shared" si="0"/>
        <v>81.5</v>
      </c>
      <c r="M37" s="123">
        <f t="shared" si="0"/>
        <v>85.9</v>
      </c>
      <c r="N37" s="123">
        <f t="shared" si="0"/>
        <v>91</v>
      </c>
      <c r="O37" s="123">
        <f t="shared" si="0"/>
        <v>98.1</v>
      </c>
      <c r="P37" s="123">
        <f t="shared" si="0"/>
        <v>100</v>
      </c>
      <c r="Q37" s="123">
        <f t="shared" si="0"/>
        <v>100</v>
      </c>
      <c r="R37" s="160">
        <f t="shared" si="0"/>
        <v>0.06</v>
      </c>
      <c r="S37" s="123">
        <f t="shared" si="0"/>
        <v>0.13100000000000001</v>
      </c>
      <c r="T37" s="123">
        <f t="shared" si="0"/>
        <v>20</v>
      </c>
      <c r="U37" s="123">
        <f t="shared" si="0"/>
        <v>14</v>
      </c>
      <c r="V37" s="124">
        <f t="shared" si="0"/>
        <v>9.1</v>
      </c>
    </row>
    <row r="38" spans="1:24" ht="12.75" customHeight="1" x14ac:dyDescent="0.25">
      <c r="A38" s="495" t="s">
        <v>49</v>
      </c>
      <c r="B38" s="496"/>
      <c r="C38" s="120">
        <f>C39+1.25*C42</f>
        <v>3.4345100007229545</v>
      </c>
      <c r="D38" s="108">
        <f t="shared" ref="D38:V38" si="1">D39+1.25*D42</f>
        <v>4.7221836808319937</v>
      </c>
      <c r="E38" s="108">
        <f t="shared" si="1"/>
        <v>8.3269073666540585</v>
      </c>
      <c r="F38" s="108">
        <f t="shared" si="1"/>
        <v>11.282982144330408</v>
      </c>
      <c r="G38" s="108">
        <f t="shared" si="1"/>
        <v>16.208029945403887</v>
      </c>
      <c r="H38" s="108">
        <f t="shared" si="1"/>
        <v>26.678448340331698</v>
      </c>
      <c r="I38" s="108">
        <f t="shared" si="1"/>
        <v>41.128630052684166</v>
      </c>
      <c r="J38" s="108">
        <f t="shared" si="1"/>
        <v>58.270952153227825</v>
      </c>
      <c r="K38" s="108">
        <f t="shared" si="1"/>
        <v>70.04564186041749</v>
      </c>
      <c r="L38" s="108">
        <f t="shared" si="1"/>
        <v>77.743166649898583</v>
      </c>
      <c r="M38" s="108">
        <f t="shared" si="1"/>
        <v>84.732247565215971</v>
      </c>
      <c r="N38" s="108">
        <f t="shared" si="1"/>
        <v>91.418693958869724</v>
      </c>
      <c r="O38" s="108">
        <f t="shared" si="1"/>
        <v>96.704286369504416</v>
      </c>
      <c r="P38" s="108">
        <f t="shared" si="1"/>
        <v>100</v>
      </c>
      <c r="Q38" s="108">
        <f t="shared" si="1"/>
        <v>100</v>
      </c>
      <c r="R38" s="159">
        <f t="shared" si="1"/>
        <v>5.8737980200940648E-2</v>
      </c>
      <c r="S38" s="108">
        <f t="shared" si="1"/>
        <v>0.13013095741430653</v>
      </c>
      <c r="T38" s="108">
        <f t="shared" si="1"/>
        <v>20.260904854990571</v>
      </c>
      <c r="U38" s="108">
        <f t="shared" si="1"/>
        <v>14.260904854990571</v>
      </c>
      <c r="V38" s="125">
        <f t="shared" si="1"/>
        <v>7.4436264765994196</v>
      </c>
      <c r="X38" s="1" t="s">
        <v>59</v>
      </c>
    </row>
    <row r="39" spans="1:24" ht="12.75" customHeight="1" x14ac:dyDescent="0.25">
      <c r="A39" s="493" t="s">
        <v>50</v>
      </c>
      <c r="B39" s="494"/>
      <c r="C39" s="120">
        <f>C110</f>
        <v>2.7739130434782608</v>
      </c>
      <c r="D39" s="121">
        <f>D110</f>
        <v>3.8521739130434787</v>
      </c>
      <c r="E39" s="121">
        <f>E110</f>
        <v>6.8913043478260869</v>
      </c>
      <c r="F39" s="121">
        <f>F110</f>
        <v>9.2478260869565219</v>
      </c>
      <c r="G39" s="121">
        <f>G110</f>
        <v>13.256521739130438</v>
      </c>
      <c r="H39" s="121">
        <f t="shared" ref="H39:V39" si="2">H110</f>
        <v>22.182608695652171</v>
      </c>
      <c r="I39" s="121">
        <f t="shared" si="2"/>
        <v>35.434782608695656</v>
      </c>
      <c r="J39" s="121">
        <f t="shared" si="2"/>
        <v>51.526086956521745</v>
      </c>
      <c r="K39" s="121">
        <f t="shared" si="2"/>
        <v>64.104347826086965</v>
      </c>
      <c r="L39" s="121">
        <f t="shared" si="2"/>
        <v>71.986956521739117</v>
      </c>
      <c r="M39" s="121">
        <f t="shared" si="2"/>
        <v>79.530434782608694</v>
      </c>
      <c r="N39" s="121">
        <f t="shared" si="2"/>
        <v>86.634782608695673</v>
      </c>
      <c r="O39" s="121">
        <f>O110</f>
        <v>94.75652173913042</v>
      </c>
      <c r="P39" s="121">
        <f t="shared" si="2"/>
        <v>100</v>
      </c>
      <c r="Q39" s="121">
        <f t="shared" si="2"/>
        <v>100</v>
      </c>
      <c r="R39" s="159">
        <f t="shared" si="2"/>
        <v>4.5217391304347848E-2</v>
      </c>
      <c r="S39" s="34">
        <f t="shared" si="2"/>
        <v>0.11791304347826094</v>
      </c>
      <c r="T39" s="34">
        <f t="shared" si="2"/>
        <v>19.652173913043477</v>
      </c>
      <c r="U39" s="34">
        <f t="shared" si="2"/>
        <v>13.652173913043478</v>
      </c>
      <c r="V39" s="44">
        <f t="shared" si="2"/>
        <v>5.4869565217391303</v>
      </c>
    </row>
    <row r="40" spans="1:24" ht="12.75" customHeight="1" x14ac:dyDescent="0.25">
      <c r="A40" s="495" t="s">
        <v>51</v>
      </c>
      <c r="B40" s="496"/>
      <c r="C40" s="120">
        <f>C39-1.25*C42</f>
        <v>2.1133160862335671</v>
      </c>
      <c r="D40" s="121">
        <f t="shared" ref="D40:V40" si="3">D39-1.25*D42</f>
        <v>2.9821641452549636</v>
      </c>
      <c r="E40" s="121">
        <f t="shared" si="3"/>
        <v>5.4557013289981153</v>
      </c>
      <c r="F40" s="121">
        <f t="shared" si="3"/>
        <v>7.212670029582636</v>
      </c>
      <c r="G40" s="121">
        <f t="shared" si="3"/>
        <v>10.305013532856991</v>
      </c>
      <c r="H40" s="121">
        <f t="shared" si="3"/>
        <v>17.686769050972643</v>
      </c>
      <c r="I40" s="121">
        <f t="shared" si="3"/>
        <v>29.740935164707142</v>
      </c>
      <c r="J40" s="121">
        <f t="shared" si="3"/>
        <v>44.781221759815665</v>
      </c>
      <c r="K40" s="121">
        <f t="shared" si="3"/>
        <v>58.163053791756433</v>
      </c>
      <c r="L40" s="121">
        <f t="shared" si="3"/>
        <v>66.230746393579651</v>
      </c>
      <c r="M40" s="121">
        <f t="shared" si="3"/>
        <v>74.328622000001417</v>
      </c>
      <c r="N40" s="121">
        <f t="shared" si="3"/>
        <v>81.850871258521622</v>
      </c>
      <c r="O40" s="121">
        <f t="shared" si="3"/>
        <v>92.808757108756424</v>
      </c>
      <c r="P40" s="121">
        <f t="shared" si="3"/>
        <v>100</v>
      </c>
      <c r="Q40" s="121">
        <f t="shared" si="3"/>
        <v>100</v>
      </c>
      <c r="R40" s="159">
        <f t="shared" si="3"/>
        <v>3.1696802407755048E-2</v>
      </c>
      <c r="S40" s="108">
        <f t="shared" si="3"/>
        <v>0.10569512954221537</v>
      </c>
      <c r="T40" s="108">
        <f t="shared" si="3"/>
        <v>19.043442971096383</v>
      </c>
      <c r="U40" s="108">
        <f t="shared" si="3"/>
        <v>13.043442971096386</v>
      </c>
      <c r="V40" s="125">
        <f t="shared" si="3"/>
        <v>3.530286566878841</v>
      </c>
    </row>
    <row r="41" spans="1:24" ht="12.75" customHeight="1" x14ac:dyDescent="0.25">
      <c r="A41" s="493" t="s">
        <v>52</v>
      </c>
      <c r="B41" s="494"/>
      <c r="C41" s="33">
        <f>C113</f>
        <v>1.8</v>
      </c>
      <c r="D41" s="34">
        <f>D113</f>
        <v>2.6</v>
      </c>
      <c r="E41" s="34">
        <f t="shared" ref="E41:V41" si="4">E113</f>
        <v>4.8</v>
      </c>
      <c r="F41" s="34">
        <f t="shared" si="4"/>
        <v>6.3</v>
      </c>
      <c r="G41" s="34">
        <f t="shared" si="4"/>
        <v>8.9</v>
      </c>
      <c r="H41" s="34">
        <f t="shared" si="4"/>
        <v>15.4</v>
      </c>
      <c r="I41" s="34">
        <f t="shared" si="4"/>
        <v>28.1</v>
      </c>
      <c r="J41" s="34">
        <f t="shared" si="4"/>
        <v>44.9</v>
      </c>
      <c r="K41" s="34">
        <f t="shared" si="4"/>
        <v>57.5</v>
      </c>
      <c r="L41" s="34">
        <f t="shared" si="4"/>
        <v>65</v>
      </c>
      <c r="M41" s="34">
        <f t="shared" si="4"/>
        <v>71.599999999999994</v>
      </c>
      <c r="N41" s="34">
        <f t="shared" si="4"/>
        <v>73.400000000000006</v>
      </c>
      <c r="O41" s="34">
        <f t="shared" si="4"/>
        <v>91.8</v>
      </c>
      <c r="P41" s="34">
        <f t="shared" si="4"/>
        <v>100</v>
      </c>
      <c r="Q41" s="34">
        <f t="shared" si="4"/>
        <v>100</v>
      </c>
      <c r="R41" s="34">
        <f t="shared" si="4"/>
        <v>0.02</v>
      </c>
      <c r="S41" s="34">
        <f t="shared" si="4"/>
        <v>0.11</v>
      </c>
      <c r="T41" s="34">
        <f t="shared" si="4"/>
        <v>19</v>
      </c>
      <c r="U41" s="34">
        <f t="shared" si="4"/>
        <v>13</v>
      </c>
      <c r="V41" s="44">
        <f t="shared" si="4"/>
        <v>2.2999999999999998</v>
      </c>
    </row>
    <row r="42" spans="1:24" ht="12.75" customHeight="1" x14ac:dyDescent="0.25">
      <c r="A42" s="493" t="s">
        <v>53</v>
      </c>
      <c r="B42" s="494"/>
      <c r="C42" s="120">
        <f>C111</f>
        <v>0.52847756579575489</v>
      </c>
      <c r="D42" s="121">
        <f t="shared" ref="D42:V42" si="5">D111</f>
        <v>0.69600781423081193</v>
      </c>
      <c r="E42" s="121">
        <f t="shared" si="5"/>
        <v>1.1484824150623769</v>
      </c>
      <c r="F42" s="121">
        <f t="shared" si="5"/>
        <v>1.6281248458991082</v>
      </c>
      <c r="G42" s="121">
        <f t="shared" si="5"/>
        <v>2.3612065650187573</v>
      </c>
      <c r="H42" s="121">
        <f t="shared" si="5"/>
        <v>3.5966717157436237</v>
      </c>
      <c r="I42" s="121">
        <f t="shared" si="5"/>
        <v>4.5550779551908098</v>
      </c>
      <c r="J42" s="121">
        <f t="shared" si="5"/>
        <v>5.3958921573648659</v>
      </c>
      <c r="K42" s="121">
        <f t="shared" si="5"/>
        <v>4.7530352274644239</v>
      </c>
      <c r="L42" s="121">
        <f t="shared" si="5"/>
        <v>4.604968102527577</v>
      </c>
      <c r="M42" s="121">
        <f t="shared" si="5"/>
        <v>4.1614502260858215</v>
      </c>
      <c r="N42" s="121">
        <f t="shared" si="5"/>
        <v>3.8271290801392386</v>
      </c>
      <c r="O42" s="121">
        <f t="shared" si="5"/>
        <v>1.5582117042991985</v>
      </c>
      <c r="P42" s="121">
        <f t="shared" si="5"/>
        <v>0</v>
      </c>
      <c r="Q42" s="121">
        <f t="shared" si="5"/>
        <v>0</v>
      </c>
      <c r="R42" s="121">
        <f t="shared" si="5"/>
        <v>1.0816471117274237E-2</v>
      </c>
      <c r="S42" s="121">
        <f t="shared" si="5"/>
        <v>9.7743311488364612E-3</v>
      </c>
      <c r="T42" s="121">
        <f t="shared" si="5"/>
        <v>0.48698475355767401</v>
      </c>
      <c r="U42" s="121">
        <f t="shared" si="5"/>
        <v>0.4869847535576739</v>
      </c>
      <c r="V42" s="126">
        <f t="shared" si="5"/>
        <v>1.5653359638882316</v>
      </c>
    </row>
    <row r="43" spans="1:24" ht="12.75" customHeight="1" x14ac:dyDescent="0.25">
      <c r="A43" s="495" t="s">
        <v>54</v>
      </c>
      <c r="B43" s="496"/>
      <c r="C43" s="33">
        <f>C114</f>
        <v>23</v>
      </c>
      <c r="D43" s="34">
        <f>D114</f>
        <v>23</v>
      </c>
      <c r="E43" s="34">
        <f t="shared" ref="E43:V43" si="6">E114</f>
        <v>23</v>
      </c>
      <c r="F43" s="34">
        <f t="shared" si="6"/>
        <v>23</v>
      </c>
      <c r="G43" s="34">
        <f t="shared" si="6"/>
        <v>23</v>
      </c>
      <c r="H43" s="34">
        <f t="shared" si="6"/>
        <v>23</v>
      </c>
      <c r="I43" s="34">
        <f t="shared" si="6"/>
        <v>23</v>
      </c>
      <c r="J43" s="34">
        <f t="shared" si="6"/>
        <v>23</v>
      </c>
      <c r="K43" s="34">
        <f t="shared" si="6"/>
        <v>23</v>
      </c>
      <c r="L43" s="34">
        <f t="shared" si="6"/>
        <v>23</v>
      </c>
      <c r="M43" s="34">
        <f t="shared" si="6"/>
        <v>23</v>
      </c>
      <c r="N43" s="34">
        <f t="shared" si="6"/>
        <v>23</v>
      </c>
      <c r="O43" s="34">
        <f t="shared" si="6"/>
        <v>23</v>
      </c>
      <c r="P43" s="34">
        <f t="shared" si="6"/>
        <v>23</v>
      </c>
      <c r="Q43" s="34">
        <f t="shared" si="6"/>
        <v>23</v>
      </c>
      <c r="R43" s="34">
        <f t="shared" si="6"/>
        <v>23</v>
      </c>
      <c r="S43" s="34">
        <f t="shared" si="6"/>
        <v>23</v>
      </c>
      <c r="T43" s="34">
        <f t="shared" si="6"/>
        <v>23</v>
      </c>
      <c r="U43" s="34">
        <f t="shared" si="6"/>
        <v>23</v>
      </c>
      <c r="V43" s="44">
        <f t="shared" si="6"/>
        <v>23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44523</v>
      </c>
      <c r="B68" s="502"/>
      <c r="C68" s="502"/>
      <c r="D68" s="502"/>
      <c r="E68" s="502"/>
      <c r="F68" s="502"/>
      <c r="G68" s="502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A107+(30*6)</f>
        <v>44702</v>
      </c>
      <c r="Q68" s="502"/>
      <c r="R68" s="502"/>
      <c r="S68" s="502"/>
      <c r="T68" s="502"/>
      <c r="U68" s="502"/>
      <c r="V68" s="502"/>
    </row>
    <row r="69" spans="1:23" x14ac:dyDescent="0.25">
      <c r="A69" s="502"/>
      <c r="B69" s="502"/>
      <c r="C69" s="502"/>
      <c r="D69" s="502"/>
      <c r="E69" s="502"/>
      <c r="F69" s="502"/>
      <c r="G69" s="502"/>
      <c r="H69" s="570"/>
      <c r="I69" s="570"/>
      <c r="J69" s="570"/>
      <c r="K69" s="570"/>
      <c r="L69" s="570"/>
      <c r="M69" s="570"/>
      <c r="N69" s="570"/>
      <c r="O69" s="570"/>
      <c r="P69" s="502"/>
      <c r="Q69" s="502"/>
      <c r="R69" s="502"/>
      <c r="S69" s="502"/>
      <c r="T69" s="502"/>
      <c r="U69" s="502"/>
      <c r="V69" s="502"/>
    </row>
    <row r="70" spans="1:23" x14ac:dyDescent="0.25">
      <c r="A70" s="502"/>
      <c r="B70" s="502"/>
      <c r="C70" s="502"/>
      <c r="D70" s="502"/>
      <c r="E70" s="502"/>
      <c r="F70" s="502"/>
      <c r="G70" s="502"/>
      <c r="H70" s="570"/>
      <c r="I70" s="570"/>
      <c r="J70" s="570"/>
      <c r="K70" s="570"/>
      <c r="L70" s="570"/>
      <c r="M70" s="570"/>
      <c r="N70" s="570"/>
      <c r="O70" s="570"/>
      <c r="P70" s="502"/>
      <c r="Q70" s="502"/>
      <c r="R70" s="502"/>
      <c r="S70" s="502"/>
      <c r="T70" s="502"/>
      <c r="U70" s="502"/>
      <c r="V70" s="502"/>
    </row>
    <row r="71" spans="1:23" x14ac:dyDescent="0.25">
      <c r="A71" s="502"/>
      <c r="B71" s="502"/>
      <c r="C71" s="502"/>
      <c r="D71" s="502"/>
      <c r="E71" s="502"/>
      <c r="F71" s="502"/>
      <c r="G71" s="502"/>
      <c r="H71" s="570"/>
      <c r="I71" s="570"/>
      <c r="J71" s="570"/>
      <c r="K71" s="570"/>
      <c r="L71" s="570"/>
      <c r="M71" s="570"/>
      <c r="N71" s="570"/>
      <c r="O71" s="570"/>
      <c r="P71" s="502"/>
      <c r="Q71" s="502"/>
      <c r="R71" s="502"/>
      <c r="S71" s="502"/>
      <c r="T71" s="502"/>
      <c r="U71" s="502"/>
      <c r="V71" s="502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663" t="s">
        <v>7</v>
      </c>
      <c r="U82" s="665" t="s">
        <v>8</v>
      </c>
      <c r="V82" s="667" t="s">
        <v>42</v>
      </c>
    </row>
    <row r="83" spans="1:22" ht="13.8" thickBot="1" x14ac:dyDescent="0.3">
      <c r="A83" s="533" t="s">
        <v>61</v>
      </c>
      <c r="B83" s="669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664"/>
      <c r="U83" s="666"/>
      <c r="V83" s="668"/>
    </row>
    <row r="84" spans="1:22" x14ac:dyDescent="0.25">
      <c r="A84" s="670" t="s">
        <v>62</v>
      </c>
      <c r="B84" s="671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31">
        <v>44364</v>
      </c>
      <c r="B85" s="532"/>
      <c r="C85" s="141">
        <v>1.9</v>
      </c>
      <c r="D85" s="141">
        <v>2.9</v>
      </c>
      <c r="E85" s="141">
        <v>5.6</v>
      </c>
      <c r="F85" s="141">
        <v>7.8</v>
      </c>
      <c r="G85" s="141">
        <v>11.8</v>
      </c>
      <c r="H85" s="141">
        <v>21</v>
      </c>
      <c r="I85" s="141">
        <v>36.299999999999997</v>
      </c>
      <c r="J85" s="141">
        <v>54.2</v>
      </c>
      <c r="K85" s="141">
        <v>65.599999999999994</v>
      </c>
      <c r="L85" s="141">
        <v>73.5</v>
      </c>
      <c r="M85" s="141">
        <v>84.9</v>
      </c>
      <c r="N85" s="141">
        <v>88.5</v>
      </c>
      <c r="O85" s="141">
        <v>98.1</v>
      </c>
      <c r="P85" s="141">
        <v>100</v>
      </c>
      <c r="Q85" s="141">
        <v>100</v>
      </c>
      <c r="R85" s="141">
        <v>0.04</v>
      </c>
      <c r="S85" s="141">
        <v>0.111</v>
      </c>
      <c r="T85" s="141">
        <v>20</v>
      </c>
      <c r="U85" s="141">
        <v>14</v>
      </c>
      <c r="V85" s="142">
        <v>2.2999999999999998</v>
      </c>
    </row>
    <row r="86" spans="1:22" x14ac:dyDescent="0.25">
      <c r="A86" s="531">
        <v>44364</v>
      </c>
      <c r="B86" s="532"/>
      <c r="C86" s="141">
        <v>1.9</v>
      </c>
      <c r="D86" s="141">
        <v>2.6</v>
      </c>
      <c r="E86" s="141">
        <v>4.8</v>
      </c>
      <c r="F86" s="141">
        <v>6.3</v>
      </c>
      <c r="G86" s="141">
        <v>8.9</v>
      </c>
      <c r="H86" s="141">
        <v>15.4</v>
      </c>
      <c r="I86" s="141">
        <v>28.7</v>
      </c>
      <c r="J86" s="141">
        <v>49</v>
      </c>
      <c r="K86" s="141">
        <v>62.1</v>
      </c>
      <c r="L86" s="141">
        <v>67.7</v>
      </c>
      <c r="M86" s="141">
        <v>78.5</v>
      </c>
      <c r="N86" s="141">
        <v>87.1</v>
      </c>
      <c r="O86" s="141">
        <v>94.5</v>
      </c>
      <c r="P86" s="141">
        <v>100</v>
      </c>
      <c r="Q86" s="141">
        <v>100</v>
      </c>
      <c r="R86" s="141">
        <v>0.02</v>
      </c>
      <c r="S86" s="141">
        <v>0.111</v>
      </c>
      <c r="T86" s="141">
        <v>20</v>
      </c>
      <c r="U86" s="141">
        <v>14</v>
      </c>
      <c r="V86" s="142">
        <v>3.2</v>
      </c>
    </row>
    <row r="87" spans="1:22" x14ac:dyDescent="0.25">
      <c r="A87" s="531">
        <v>44371</v>
      </c>
      <c r="B87" s="532"/>
      <c r="C87" s="141">
        <v>3.1</v>
      </c>
      <c r="D87" s="141">
        <v>3.8</v>
      </c>
      <c r="E87" s="141">
        <v>6.5</v>
      </c>
      <c r="F87" s="141">
        <v>8.8000000000000007</v>
      </c>
      <c r="G87" s="141">
        <v>12.6</v>
      </c>
      <c r="H87" s="141">
        <v>20.6</v>
      </c>
      <c r="I87" s="141">
        <v>33.4</v>
      </c>
      <c r="J87" s="141">
        <v>49.7</v>
      </c>
      <c r="K87" s="141">
        <v>63</v>
      </c>
      <c r="L87" s="141">
        <v>71.900000000000006</v>
      </c>
      <c r="M87" s="141">
        <v>80.5</v>
      </c>
      <c r="N87" s="141">
        <v>88.3</v>
      </c>
      <c r="O87" s="141">
        <v>95.8</v>
      </c>
      <c r="P87" s="141">
        <v>100</v>
      </c>
      <c r="Q87" s="141">
        <v>100</v>
      </c>
      <c r="R87" s="141">
        <v>0.05</v>
      </c>
      <c r="S87" s="141">
        <v>0.111</v>
      </c>
      <c r="T87" s="141">
        <v>20</v>
      </c>
      <c r="U87" s="141">
        <v>14</v>
      </c>
      <c r="V87" s="142">
        <v>6.2</v>
      </c>
    </row>
    <row r="88" spans="1:22" x14ac:dyDescent="0.25">
      <c r="A88" s="531">
        <v>44371</v>
      </c>
      <c r="B88" s="532"/>
      <c r="C88" s="141">
        <v>3</v>
      </c>
      <c r="D88" s="141">
        <v>4.2</v>
      </c>
      <c r="E88" s="141">
        <v>7.9</v>
      </c>
      <c r="F88" s="141">
        <v>11</v>
      </c>
      <c r="G88" s="141">
        <v>16.2</v>
      </c>
      <c r="H88" s="141">
        <v>26.1</v>
      </c>
      <c r="I88" s="141">
        <v>40</v>
      </c>
      <c r="J88" s="141">
        <v>51.8</v>
      </c>
      <c r="K88" s="141">
        <v>63.7</v>
      </c>
      <c r="L88" s="141">
        <v>71</v>
      </c>
      <c r="M88" s="141">
        <v>82.7</v>
      </c>
      <c r="N88" s="141">
        <v>89.8</v>
      </c>
      <c r="O88" s="141">
        <v>94.1</v>
      </c>
      <c r="P88" s="141">
        <v>100</v>
      </c>
      <c r="Q88" s="141">
        <v>100</v>
      </c>
      <c r="R88" s="141">
        <v>0.05</v>
      </c>
      <c r="S88" s="141">
        <v>0.111</v>
      </c>
      <c r="T88" s="141">
        <v>20</v>
      </c>
      <c r="U88" s="141">
        <v>14</v>
      </c>
      <c r="V88" s="142">
        <v>5.8</v>
      </c>
    </row>
    <row r="89" spans="1:22" x14ac:dyDescent="0.25">
      <c r="A89" s="531">
        <v>44371</v>
      </c>
      <c r="B89" s="532"/>
      <c r="C89" s="141">
        <v>3</v>
      </c>
      <c r="D89" s="141">
        <v>4.0999999999999996</v>
      </c>
      <c r="E89" s="141">
        <v>6.9</v>
      </c>
      <c r="F89" s="141">
        <v>9.8000000000000007</v>
      </c>
      <c r="G89" s="141">
        <v>14.7</v>
      </c>
      <c r="H89" s="141">
        <v>23.2</v>
      </c>
      <c r="I89" s="141">
        <v>35.299999999999997</v>
      </c>
      <c r="J89" s="141">
        <v>48.8</v>
      </c>
      <c r="K89" s="141">
        <v>62</v>
      </c>
      <c r="L89" s="141">
        <v>70.2</v>
      </c>
      <c r="M89" s="141">
        <v>77.3</v>
      </c>
      <c r="N89" s="141">
        <v>84.9</v>
      </c>
      <c r="O89" s="141">
        <v>96.6</v>
      </c>
      <c r="P89" s="141">
        <v>100</v>
      </c>
      <c r="Q89" s="141">
        <v>100</v>
      </c>
      <c r="R89" s="141">
        <v>0.05</v>
      </c>
      <c r="S89" s="141">
        <v>0.111</v>
      </c>
      <c r="T89" s="141">
        <v>20</v>
      </c>
      <c r="U89" s="141">
        <v>14</v>
      </c>
      <c r="V89" s="142">
        <v>6.3</v>
      </c>
    </row>
    <row r="90" spans="1:22" x14ac:dyDescent="0.25">
      <c r="A90" s="531">
        <v>44375</v>
      </c>
      <c r="B90" s="532"/>
      <c r="C90" s="141">
        <v>3</v>
      </c>
      <c r="D90" s="141">
        <v>4.5</v>
      </c>
      <c r="E90" s="141">
        <v>7.7</v>
      </c>
      <c r="F90" s="141">
        <v>8.8000000000000007</v>
      </c>
      <c r="G90" s="141">
        <v>12.9</v>
      </c>
      <c r="H90" s="141">
        <v>21.4</v>
      </c>
      <c r="I90" s="141">
        <v>34.200000000000003</v>
      </c>
      <c r="J90" s="141">
        <v>51.1</v>
      </c>
      <c r="K90" s="141">
        <v>64</v>
      </c>
      <c r="L90" s="141">
        <v>72.900000000000006</v>
      </c>
      <c r="M90" s="141">
        <v>79.8</v>
      </c>
      <c r="N90" s="141">
        <v>90.1</v>
      </c>
      <c r="O90" s="141">
        <v>92.8</v>
      </c>
      <c r="P90" s="141">
        <v>100</v>
      </c>
      <c r="Q90" s="141">
        <v>100</v>
      </c>
      <c r="R90" s="141">
        <v>0.06</v>
      </c>
      <c r="S90" s="141">
        <v>0.111</v>
      </c>
      <c r="T90" s="141">
        <v>20</v>
      </c>
      <c r="U90" s="141">
        <v>14</v>
      </c>
      <c r="V90" s="142">
        <v>4.5</v>
      </c>
    </row>
    <row r="91" spans="1:22" x14ac:dyDescent="0.25">
      <c r="A91" s="531">
        <v>44375</v>
      </c>
      <c r="B91" s="532"/>
      <c r="C91" s="141">
        <v>2.8</v>
      </c>
      <c r="D91" s="141">
        <v>4.3</v>
      </c>
      <c r="E91" s="141">
        <v>6.9</v>
      </c>
      <c r="F91" s="141">
        <v>8</v>
      </c>
      <c r="G91" s="141">
        <v>11.9</v>
      </c>
      <c r="H91" s="141">
        <v>20.8</v>
      </c>
      <c r="I91" s="141">
        <v>30.4</v>
      </c>
      <c r="J91" s="141">
        <v>46.9</v>
      </c>
      <c r="K91" s="141">
        <v>57.5</v>
      </c>
      <c r="L91" s="141">
        <v>66.900000000000006</v>
      </c>
      <c r="M91" s="141">
        <v>76.8</v>
      </c>
      <c r="N91" s="141">
        <v>84</v>
      </c>
      <c r="O91" s="141">
        <v>93.4</v>
      </c>
      <c r="P91" s="141">
        <v>100</v>
      </c>
      <c r="Q91" s="141">
        <v>100</v>
      </c>
      <c r="R91" s="141">
        <v>0.05</v>
      </c>
      <c r="S91" s="141">
        <v>0.111</v>
      </c>
      <c r="T91" s="141">
        <v>20</v>
      </c>
      <c r="U91" s="141">
        <v>14</v>
      </c>
      <c r="V91" s="142">
        <v>5.0999999999999996</v>
      </c>
    </row>
    <row r="92" spans="1:22" x14ac:dyDescent="0.25">
      <c r="A92" s="531">
        <v>44378</v>
      </c>
      <c r="B92" s="532"/>
      <c r="C92" s="141">
        <v>2.4</v>
      </c>
      <c r="D92" s="141">
        <v>3.5</v>
      </c>
      <c r="E92" s="141">
        <v>6.7</v>
      </c>
      <c r="F92" s="141">
        <v>8.9</v>
      </c>
      <c r="G92" s="141">
        <v>12.1</v>
      </c>
      <c r="H92" s="141">
        <v>20.399999999999999</v>
      </c>
      <c r="I92" s="141">
        <v>33.700000000000003</v>
      </c>
      <c r="J92" s="141">
        <v>51.1</v>
      </c>
      <c r="K92" s="141">
        <v>64.400000000000006</v>
      </c>
      <c r="L92" s="141">
        <v>73.5</v>
      </c>
      <c r="M92" s="141">
        <v>80.5</v>
      </c>
      <c r="N92" s="141">
        <v>89.7</v>
      </c>
      <c r="O92" s="141">
        <v>91.8</v>
      </c>
      <c r="P92" s="141">
        <v>100</v>
      </c>
      <c r="Q92" s="141">
        <v>100</v>
      </c>
      <c r="R92" s="141">
        <v>0.04</v>
      </c>
      <c r="S92" s="141">
        <v>0.111</v>
      </c>
      <c r="T92" s="141">
        <v>20</v>
      </c>
      <c r="U92" s="141">
        <v>14</v>
      </c>
      <c r="V92" s="142">
        <v>5.5</v>
      </c>
    </row>
    <row r="93" spans="1:22" x14ac:dyDescent="0.25">
      <c r="A93" s="531">
        <v>44378</v>
      </c>
      <c r="B93" s="532"/>
      <c r="C93" s="141">
        <v>2.1</v>
      </c>
      <c r="D93" s="141">
        <v>3.1</v>
      </c>
      <c r="E93" s="141">
        <v>5.8</v>
      </c>
      <c r="F93" s="141">
        <v>7.8</v>
      </c>
      <c r="G93" s="141">
        <v>10.6</v>
      </c>
      <c r="H93" s="141">
        <v>17.2</v>
      </c>
      <c r="I93" s="141">
        <v>28.1</v>
      </c>
      <c r="J93" s="141">
        <v>44.9</v>
      </c>
      <c r="K93" s="141">
        <v>58.1</v>
      </c>
      <c r="L93" s="141">
        <v>66.7</v>
      </c>
      <c r="M93" s="141">
        <v>76.099999999999994</v>
      </c>
      <c r="N93" s="141">
        <v>83</v>
      </c>
      <c r="O93" s="141">
        <v>92.4</v>
      </c>
      <c r="P93" s="141">
        <v>100</v>
      </c>
      <c r="Q93" s="141">
        <v>100</v>
      </c>
      <c r="R93" s="141">
        <v>0.03</v>
      </c>
      <c r="S93" s="141">
        <v>0.111</v>
      </c>
      <c r="T93" s="141">
        <v>20</v>
      </c>
      <c r="U93" s="141">
        <v>14</v>
      </c>
      <c r="V93" s="142">
        <v>5.2</v>
      </c>
    </row>
    <row r="94" spans="1:22" x14ac:dyDescent="0.25">
      <c r="A94" s="531">
        <v>44380</v>
      </c>
      <c r="B94" s="532"/>
      <c r="C94" s="141">
        <v>3.5</v>
      </c>
      <c r="D94" s="141">
        <v>4.8</v>
      </c>
      <c r="E94" s="141">
        <v>7.8</v>
      </c>
      <c r="F94" s="141">
        <v>11.3</v>
      </c>
      <c r="G94" s="141">
        <v>15.4</v>
      </c>
      <c r="H94" s="141">
        <v>27.2</v>
      </c>
      <c r="I94" s="141">
        <v>38.200000000000003</v>
      </c>
      <c r="J94" s="141">
        <v>46.3</v>
      </c>
      <c r="K94" s="141">
        <v>58.6</v>
      </c>
      <c r="L94" s="141">
        <v>68.5</v>
      </c>
      <c r="M94" s="141">
        <v>78.3</v>
      </c>
      <c r="N94" s="141">
        <v>88.1</v>
      </c>
      <c r="O94" s="141">
        <v>93.8</v>
      </c>
      <c r="P94" s="141">
        <v>100</v>
      </c>
      <c r="Q94" s="141">
        <v>100</v>
      </c>
      <c r="R94" s="141">
        <v>0.06</v>
      </c>
      <c r="S94" s="141">
        <v>0.111</v>
      </c>
      <c r="T94" s="141">
        <v>20</v>
      </c>
      <c r="U94" s="141">
        <v>14</v>
      </c>
      <c r="V94" s="142">
        <v>6.8</v>
      </c>
    </row>
    <row r="95" spans="1:22" x14ac:dyDescent="0.25">
      <c r="A95" s="531">
        <v>44380</v>
      </c>
      <c r="B95" s="532"/>
      <c r="C95" s="141">
        <v>2.8</v>
      </c>
      <c r="D95" s="141">
        <v>3.9</v>
      </c>
      <c r="E95" s="141">
        <v>7.1</v>
      </c>
      <c r="F95" s="141">
        <v>9.5</v>
      </c>
      <c r="G95" s="141">
        <v>14.2</v>
      </c>
      <c r="H95" s="141">
        <v>24.3</v>
      </c>
      <c r="I95" s="141">
        <v>35.4</v>
      </c>
      <c r="J95" s="141">
        <v>48.5</v>
      </c>
      <c r="K95" s="141">
        <v>65.3</v>
      </c>
      <c r="L95" s="141">
        <v>74.8</v>
      </c>
      <c r="M95" s="141">
        <v>80.099999999999994</v>
      </c>
      <c r="N95" s="141">
        <v>87.6</v>
      </c>
      <c r="O95" s="141">
        <v>94.3</v>
      </c>
      <c r="P95" s="141">
        <v>100</v>
      </c>
      <c r="Q95" s="141">
        <v>100</v>
      </c>
      <c r="R95" s="141">
        <v>0.05</v>
      </c>
      <c r="S95" s="141">
        <v>0.111</v>
      </c>
      <c r="T95" s="141">
        <v>20</v>
      </c>
      <c r="U95" s="141">
        <v>14</v>
      </c>
      <c r="V95" s="142">
        <v>8</v>
      </c>
    </row>
    <row r="96" spans="1:22" x14ac:dyDescent="0.25">
      <c r="A96" s="531">
        <v>44380</v>
      </c>
      <c r="B96" s="532"/>
      <c r="C96" s="141">
        <v>3</v>
      </c>
      <c r="D96" s="141">
        <v>3.7</v>
      </c>
      <c r="E96" s="141">
        <v>6.7</v>
      </c>
      <c r="F96" s="141">
        <v>10</v>
      </c>
      <c r="G96" s="141">
        <v>13.4</v>
      </c>
      <c r="H96" s="141">
        <v>21.8</v>
      </c>
      <c r="I96" s="141">
        <v>34</v>
      </c>
      <c r="J96" s="141">
        <v>46.3</v>
      </c>
      <c r="K96" s="141">
        <v>59.6</v>
      </c>
      <c r="L96" s="141">
        <v>65</v>
      </c>
      <c r="M96" s="141">
        <v>72.099999999999994</v>
      </c>
      <c r="N96" s="141">
        <v>84.2</v>
      </c>
      <c r="O96" s="141">
        <v>93.4</v>
      </c>
      <c r="P96" s="141">
        <v>100</v>
      </c>
      <c r="Q96" s="141">
        <v>100</v>
      </c>
      <c r="R96" s="141">
        <v>0.04</v>
      </c>
      <c r="S96" s="141">
        <v>0.111</v>
      </c>
      <c r="T96" s="141">
        <v>20</v>
      </c>
      <c r="U96" s="141">
        <v>14</v>
      </c>
      <c r="V96" s="142">
        <v>5.7</v>
      </c>
    </row>
    <row r="97" spans="1:23" x14ac:dyDescent="0.25">
      <c r="A97" s="531">
        <v>44384</v>
      </c>
      <c r="B97" s="532"/>
      <c r="C97" s="141">
        <v>3.3</v>
      </c>
      <c r="D97" s="141">
        <v>4.5</v>
      </c>
      <c r="E97" s="141">
        <v>8</v>
      </c>
      <c r="F97" s="141">
        <v>10.9</v>
      </c>
      <c r="G97" s="141">
        <v>16.100000000000001</v>
      </c>
      <c r="H97" s="141">
        <v>26.4</v>
      </c>
      <c r="I97" s="141">
        <v>37.1</v>
      </c>
      <c r="J97" s="141">
        <v>47.1</v>
      </c>
      <c r="K97" s="141">
        <v>59.1</v>
      </c>
      <c r="L97" s="141">
        <v>68.5</v>
      </c>
      <c r="M97" s="141">
        <v>77.2</v>
      </c>
      <c r="N97" s="141">
        <v>87</v>
      </c>
      <c r="O97" s="141">
        <v>94.8</v>
      </c>
      <c r="P97" s="141">
        <v>100</v>
      </c>
      <c r="Q97" s="141">
        <v>100</v>
      </c>
      <c r="R97" s="141">
        <v>0.05</v>
      </c>
      <c r="S97" s="141">
        <v>0.111</v>
      </c>
      <c r="T97" s="141">
        <v>20</v>
      </c>
      <c r="U97" s="141">
        <v>14</v>
      </c>
      <c r="V97" s="142">
        <v>7.4</v>
      </c>
      <c r="W97" s="1"/>
    </row>
    <row r="98" spans="1:23" x14ac:dyDescent="0.25">
      <c r="A98" s="531">
        <v>44384</v>
      </c>
      <c r="B98" s="532"/>
      <c r="C98" s="141">
        <v>2.5</v>
      </c>
      <c r="D98" s="141">
        <v>3.5</v>
      </c>
      <c r="E98" s="141">
        <v>6.5</v>
      </c>
      <c r="F98" s="141">
        <v>8.9</v>
      </c>
      <c r="G98" s="141">
        <v>13</v>
      </c>
      <c r="H98" s="141">
        <v>22.2</v>
      </c>
      <c r="I98" s="141">
        <v>33.4</v>
      </c>
      <c r="J98" s="141">
        <v>47</v>
      </c>
      <c r="K98" s="141">
        <v>65.099999999999994</v>
      </c>
      <c r="L98" s="141">
        <v>73.599999999999994</v>
      </c>
      <c r="M98" s="141">
        <v>79.7</v>
      </c>
      <c r="N98" s="141">
        <v>85.4</v>
      </c>
      <c r="O98" s="141">
        <v>95.6</v>
      </c>
      <c r="P98" s="141">
        <v>100</v>
      </c>
      <c r="Q98" s="141">
        <v>100</v>
      </c>
      <c r="R98" s="141">
        <v>0.04</v>
      </c>
      <c r="S98" s="141">
        <v>0.11</v>
      </c>
      <c r="T98" s="141">
        <v>20</v>
      </c>
      <c r="U98" s="141">
        <v>14</v>
      </c>
      <c r="V98" s="142">
        <v>9.1</v>
      </c>
      <c r="W98" s="1"/>
    </row>
    <row r="99" spans="1:23" x14ac:dyDescent="0.25">
      <c r="A99" s="531">
        <v>44384</v>
      </c>
      <c r="B99" s="532"/>
      <c r="C99" s="141">
        <v>2.7</v>
      </c>
      <c r="D99" s="141">
        <v>3.7</v>
      </c>
      <c r="E99" s="141">
        <v>6.7</v>
      </c>
      <c r="F99" s="141">
        <v>9</v>
      </c>
      <c r="G99" s="141">
        <v>12.9</v>
      </c>
      <c r="H99" s="141">
        <v>21.4</v>
      </c>
      <c r="I99" s="141">
        <v>33.1</v>
      </c>
      <c r="J99" s="141">
        <v>47.2</v>
      </c>
      <c r="K99" s="141">
        <v>58.6</v>
      </c>
      <c r="L99" s="141">
        <v>66</v>
      </c>
      <c r="M99" s="141">
        <v>71.599999999999994</v>
      </c>
      <c r="N99" s="141">
        <v>85.3</v>
      </c>
      <c r="O99" s="141">
        <v>95</v>
      </c>
      <c r="P99" s="141">
        <v>100</v>
      </c>
      <c r="Q99" s="141">
        <v>100</v>
      </c>
      <c r="R99" s="141">
        <v>0.05</v>
      </c>
      <c r="S99" s="141">
        <v>0.111</v>
      </c>
      <c r="T99" s="141">
        <v>20</v>
      </c>
      <c r="U99" s="141">
        <v>14</v>
      </c>
      <c r="V99" s="142">
        <v>6.8</v>
      </c>
      <c r="W99" s="1"/>
    </row>
    <row r="100" spans="1:23" x14ac:dyDescent="0.25">
      <c r="A100" s="531">
        <v>44503</v>
      </c>
      <c r="B100" s="532"/>
      <c r="C100" s="141">
        <v>2.9</v>
      </c>
      <c r="D100" s="141">
        <v>4.0999999999999996</v>
      </c>
      <c r="E100" s="141">
        <v>7.6</v>
      </c>
      <c r="F100" s="141">
        <v>10.1</v>
      </c>
      <c r="G100" s="141">
        <v>14.3</v>
      </c>
      <c r="H100" s="141">
        <v>23.9</v>
      </c>
      <c r="I100" s="141">
        <v>40.9</v>
      </c>
      <c r="J100" s="141">
        <v>57.5</v>
      </c>
      <c r="K100" s="141">
        <v>68.7</v>
      </c>
      <c r="L100" s="141">
        <v>76.5</v>
      </c>
      <c r="M100" s="141">
        <v>81.5</v>
      </c>
      <c r="N100" s="141">
        <v>91</v>
      </c>
      <c r="O100" s="141">
        <v>96.6</v>
      </c>
      <c r="P100" s="141">
        <v>100</v>
      </c>
      <c r="Q100" s="141">
        <v>100</v>
      </c>
      <c r="R100" s="141">
        <v>0.05</v>
      </c>
      <c r="S100" s="141">
        <v>0.13100000000000001</v>
      </c>
      <c r="T100" s="141">
        <v>19</v>
      </c>
      <c r="U100" s="141">
        <v>13</v>
      </c>
      <c r="V100" s="142">
        <v>4.8</v>
      </c>
      <c r="W100" s="1"/>
    </row>
    <row r="101" spans="1:23" x14ac:dyDescent="0.25">
      <c r="A101" s="531">
        <v>44503</v>
      </c>
      <c r="B101" s="532"/>
      <c r="C101" s="141">
        <v>3.5</v>
      </c>
      <c r="D101" s="141">
        <v>5</v>
      </c>
      <c r="E101" s="141">
        <v>9.1999999999999993</v>
      </c>
      <c r="F101" s="141">
        <v>12.1</v>
      </c>
      <c r="G101" s="141">
        <v>16.399999999999999</v>
      </c>
      <c r="H101" s="141">
        <v>26.3</v>
      </c>
      <c r="I101" s="141">
        <v>42.2</v>
      </c>
      <c r="J101" s="141">
        <v>60.7</v>
      </c>
      <c r="K101" s="141">
        <v>68.2</v>
      </c>
      <c r="L101" s="141">
        <v>76.099999999999994</v>
      </c>
      <c r="M101" s="141">
        <v>85.9</v>
      </c>
      <c r="N101" s="141">
        <v>91</v>
      </c>
      <c r="O101" s="141">
        <v>95.8</v>
      </c>
      <c r="P101" s="141">
        <v>100</v>
      </c>
      <c r="Q101" s="141">
        <v>100</v>
      </c>
      <c r="R101" s="141">
        <v>0.05</v>
      </c>
      <c r="S101" s="141">
        <v>0.13100000000000001</v>
      </c>
      <c r="T101" s="141">
        <v>19</v>
      </c>
      <c r="U101" s="141">
        <v>13</v>
      </c>
      <c r="V101" s="142">
        <v>5.2</v>
      </c>
      <c r="W101" s="1"/>
    </row>
    <row r="102" spans="1:23" x14ac:dyDescent="0.25">
      <c r="A102" s="531">
        <v>44509</v>
      </c>
      <c r="B102" s="532"/>
      <c r="C102" s="141">
        <v>2.1</v>
      </c>
      <c r="D102" s="141">
        <v>2.9</v>
      </c>
      <c r="E102" s="141">
        <v>5.2</v>
      </c>
      <c r="F102" s="141">
        <v>6.8</v>
      </c>
      <c r="G102" s="141">
        <v>9.4</v>
      </c>
      <c r="H102" s="141">
        <v>16</v>
      </c>
      <c r="I102" s="141">
        <v>28.2</v>
      </c>
      <c r="J102" s="141">
        <v>48.5</v>
      </c>
      <c r="K102" s="141">
        <v>61.2</v>
      </c>
      <c r="L102" s="141">
        <v>69.5</v>
      </c>
      <c r="M102" s="141">
        <v>77.2</v>
      </c>
      <c r="N102" s="141">
        <v>82.2</v>
      </c>
      <c r="O102" s="141">
        <v>94.6</v>
      </c>
      <c r="P102" s="141">
        <v>100</v>
      </c>
      <c r="Q102" s="141">
        <v>100</v>
      </c>
      <c r="R102" s="141">
        <v>0.03</v>
      </c>
      <c r="S102" s="141">
        <v>0.13100000000000001</v>
      </c>
      <c r="T102" s="141">
        <v>19</v>
      </c>
      <c r="U102" s="141">
        <v>13</v>
      </c>
      <c r="V102" s="142">
        <v>4.3</v>
      </c>
      <c r="W102" s="1"/>
    </row>
    <row r="103" spans="1:23" x14ac:dyDescent="0.25">
      <c r="A103" s="531">
        <v>44509</v>
      </c>
      <c r="B103" s="532"/>
      <c r="C103" s="141">
        <v>3.2</v>
      </c>
      <c r="D103" s="141">
        <v>4.3</v>
      </c>
      <c r="E103" s="141">
        <v>7.4</v>
      </c>
      <c r="F103" s="141">
        <v>9.6</v>
      </c>
      <c r="G103" s="141">
        <v>13.2</v>
      </c>
      <c r="H103" s="141">
        <v>21.8</v>
      </c>
      <c r="I103" s="141">
        <v>35.799999999999997</v>
      </c>
      <c r="J103" s="141">
        <v>51.7</v>
      </c>
      <c r="K103" s="141">
        <v>65</v>
      </c>
      <c r="L103" s="141">
        <v>73.599999999999994</v>
      </c>
      <c r="M103" s="141">
        <v>82.5</v>
      </c>
      <c r="N103" s="141">
        <v>86.2</v>
      </c>
      <c r="O103" s="141">
        <v>95.2</v>
      </c>
      <c r="P103" s="141">
        <v>100</v>
      </c>
      <c r="Q103" s="141">
        <v>100</v>
      </c>
      <c r="R103" s="141">
        <v>0.03</v>
      </c>
      <c r="S103" s="141">
        <v>0.13100000000000001</v>
      </c>
      <c r="T103" s="141">
        <v>19</v>
      </c>
      <c r="U103" s="141">
        <v>13</v>
      </c>
      <c r="V103" s="142">
        <v>5.0999999999999996</v>
      </c>
      <c r="W103" s="1"/>
    </row>
    <row r="104" spans="1:23" x14ac:dyDescent="0.25">
      <c r="A104" s="531">
        <v>44518</v>
      </c>
      <c r="B104" s="532"/>
      <c r="C104" s="141">
        <v>3.3</v>
      </c>
      <c r="D104" s="141">
        <v>4.4000000000000004</v>
      </c>
      <c r="E104" s="141">
        <v>7.7</v>
      </c>
      <c r="F104" s="141">
        <v>10.8</v>
      </c>
      <c r="G104" s="141">
        <v>16.2</v>
      </c>
      <c r="H104" s="141">
        <v>26.7</v>
      </c>
      <c r="I104" s="141">
        <v>41.9</v>
      </c>
      <c r="J104" s="141">
        <v>54.9</v>
      </c>
      <c r="K104" s="141">
        <v>65.7</v>
      </c>
      <c r="L104" s="141">
        <v>68.599999999999994</v>
      </c>
      <c r="M104" s="141">
        <v>72.3</v>
      </c>
      <c r="N104" s="141">
        <v>73.400000000000006</v>
      </c>
      <c r="O104" s="141">
        <v>94.9</v>
      </c>
      <c r="P104" s="141">
        <v>100</v>
      </c>
      <c r="Q104" s="141">
        <v>100</v>
      </c>
      <c r="R104" s="141">
        <v>0.06</v>
      </c>
      <c r="S104" s="141">
        <v>0.13100000000000001</v>
      </c>
      <c r="T104" s="141">
        <v>19</v>
      </c>
      <c r="U104" s="141">
        <v>13</v>
      </c>
      <c r="V104" s="142">
        <v>5.8</v>
      </c>
      <c r="W104" s="1"/>
    </row>
    <row r="105" spans="1:23" x14ac:dyDescent="0.25">
      <c r="A105" s="518">
        <v>44518</v>
      </c>
      <c r="B105" s="526"/>
      <c r="C105" s="141">
        <v>3.4</v>
      </c>
      <c r="D105" s="141">
        <v>4.7</v>
      </c>
      <c r="E105" s="141">
        <v>8.6999999999999993</v>
      </c>
      <c r="F105" s="141">
        <v>11.7</v>
      </c>
      <c r="G105" s="141">
        <v>17</v>
      </c>
      <c r="H105" s="141">
        <v>27.3</v>
      </c>
      <c r="I105" s="141">
        <v>44.2</v>
      </c>
      <c r="J105" s="141">
        <v>65.7</v>
      </c>
      <c r="K105" s="141">
        <v>75.7</v>
      </c>
      <c r="L105" s="141">
        <v>81.5</v>
      </c>
      <c r="M105" s="141">
        <v>85.1</v>
      </c>
      <c r="N105" s="141">
        <v>87</v>
      </c>
      <c r="O105" s="141">
        <v>94.2</v>
      </c>
      <c r="P105" s="141">
        <v>100</v>
      </c>
      <c r="Q105" s="141">
        <v>100</v>
      </c>
      <c r="R105" s="141">
        <v>0.06</v>
      </c>
      <c r="S105" s="141">
        <v>0.13100000000000001</v>
      </c>
      <c r="T105" s="141">
        <v>19</v>
      </c>
      <c r="U105" s="141">
        <v>13</v>
      </c>
      <c r="V105" s="142">
        <v>5.9</v>
      </c>
      <c r="W105" s="1"/>
    </row>
    <row r="106" spans="1:23" x14ac:dyDescent="0.25">
      <c r="A106" s="531">
        <v>44522</v>
      </c>
      <c r="B106" s="532"/>
      <c r="C106" s="141">
        <v>2.6</v>
      </c>
      <c r="D106" s="141">
        <v>3.5</v>
      </c>
      <c r="E106" s="141">
        <v>6.3</v>
      </c>
      <c r="F106" s="141">
        <v>8.4</v>
      </c>
      <c r="G106" s="141">
        <v>12.6</v>
      </c>
      <c r="H106" s="141">
        <v>22.5</v>
      </c>
      <c r="I106" s="141">
        <v>39.299999999999997</v>
      </c>
      <c r="J106" s="141">
        <v>57.8</v>
      </c>
      <c r="K106" s="141">
        <v>72</v>
      </c>
      <c r="L106" s="141">
        <v>80.400000000000006</v>
      </c>
      <c r="M106" s="141">
        <v>85.3</v>
      </c>
      <c r="N106" s="141">
        <v>89.7</v>
      </c>
      <c r="O106" s="141">
        <v>97.6</v>
      </c>
      <c r="P106" s="141">
        <v>100</v>
      </c>
      <c r="Q106" s="141">
        <v>100</v>
      </c>
      <c r="R106" s="141">
        <v>0.04</v>
      </c>
      <c r="S106" s="141">
        <v>0.13100000000000001</v>
      </c>
      <c r="T106" s="141">
        <v>19</v>
      </c>
      <c r="U106" s="141">
        <v>13</v>
      </c>
      <c r="V106" s="142">
        <v>3.5</v>
      </c>
      <c r="W106" s="1"/>
    </row>
    <row r="107" spans="1:23" x14ac:dyDescent="0.25">
      <c r="A107" s="531">
        <v>44522</v>
      </c>
      <c r="B107" s="532"/>
      <c r="C107" s="141">
        <v>1.8</v>
      </c>
      <c r="D107" s="141">
        <v>2.6</v>
      </c>
      <c r="E107" s="141">
        <v>4.8</v>
      </c>
      <c r="F107" s="141">
        <v>6.4</v>
      </c>
      <c r="G107" s="141">
        <v>9.1</v>
      </c>
      <c r="H107" s="141">
        <v>16.3</v>
      </c>
      <c r="I107" s="141">
        <v>31.2</v>
      </c>
      <c r="J107" s="141">
        <v>58.4</v>
      </c>
      <c r="K107" s="141">
        <v>71.2</v>
      </c>
      <c r="L107" s="141">
        <v>78.8</v>
      </c>
      <c r="M107" s="141">
        <v>83.3</v>
      </c>
      <c r="N107" s="141">
        <v>89.1</v>
      </c>
      <c r="O107" s="141">
        <v>94.1</v>
      </c>
      <c r="P107" s="141">
        <v>100</v>
      </c>
      <c r="Q107" s="141">
        <v>100</v>
      </c>
      <c r="R107" s="141">
        <v>0.04</v>
      </c>
      <c r="S107" s="141">
        <v>0.13100000000000001</v>
      </c>
      <c r="T107" s="141">
        <v>19</v>
      </c>
      <c r="U107" s="141">
        <v>13</v>
      </c>
      <c r="V107" s="142">
        <v>3.7</v>
      </c>
      <c r="W107" s="1"/>
    </row>
    <row r="108" spans="1:23" x14ac:dyDescent="0.25">
      <c r="A108" s="531"/>
      <c r="B108" s="532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2"/>
      <c r="W108" s="1"/>
    </row>
    <row r="109" spans="1:23" x14ac:dyDescent="0.25">
      <c r="A109" s="531"/>
      <c r="B109" s="532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2"/>
      <c r="W109" s="1"/>
    </row>
    <row r="110" spans="1:23" x14ac:dyDescent="0.25">
      <c r="A110" s="533" t="s">
        <v>63</v>
      </c>
      <c r="B110" s="532"/>
      <c r="C110" s="141">
        <f t="shared" ref="C110:V110" si="7">AVERAGE(C85:C107)</f>
        <v>2.7739130434782608</v>
      </c>
      <c r="D110" s="141">
        <f t="shared" si="7"/>
        <v>3.8521739130434787</v>
      </c>
      <c r="E110" s="141">
        <f t="shared" si="7"/>
        <v>6.8913043478260869</v>
      </c>
      <c r="F110" s="141">
        <f t="shared" si="7"/>
        <v>9.2478260869565219</v>
      </c>
      <c r="G110" s="141">
        <f t="shared" si="7"/>
        <v>13.256521739130438</v>
      </c>
      <c r="H110" s="141">
        <f t="shared" si="7"/>
        <v>22.182608695652171</v>
      </c>
      <c r="I110" s="141">
        <f t="shared" si="7"/>
        <v>35.434782608695656</v>
      </c>
      <c r="J110" s="141">
        <f t="shared" si="7"/>
        <v>51.526086956521745</v>
      </c>
      <c r="K110" s="141">
        <f t="shared" si="7"/>
        <v>64.104347826086965</v>
      </c>
      <c r="L110" s="141">
        <f t="shared" si="7"/>
        <v>71.986956521739117</v>
      </c>
      <c r="M110" s="141">
        <f t="shared" si="7"/>
        <v>79.530434782608694</v>
      </c>
      <c r="N110" s="141">
        <f t="shared" si="7"/>
        <v>86.634782608695673</v>
      </c>
      <c r="O110" s="141">
        <f t="shared" si="7"/>
        <v>94.75652173913042</v>
      </c>
      <c r="P110" s="141">
        <f t="shared" si="7"/>
        <v>100</v>
      </c>
      <c r="Q110" s="141">
        <f t="shared" si="7"/>
        <v>100</v>
      </c>
      <c r="R110" s="141">
        <f t="shared" si="7"/>
        <v>4.5217391304347848E-2</v>
      </c>
      <c r="S110" s="141">
        <f t="shared" si="7"/>
        <v>0.11791304347826094</v>
      </c>
      <c r="T110" s="141">
        <f t="shared" si="7"/>
        <v>19.652173913043477</v>
      </c>
      <c r="U110" s="141">
        <f t="shared" si="7"/>
        <v>13.652173913043478</v>
      </c>
      <c r="V110" s="142">
        <f t="shared" si="7"/>
        <v>5.4869565217391303</v>
      </c>
    </row>
    <row r="111" spans="1:23" x14ac:dyDescent="0.25">
      <c r="A111" s="533" t="s">
        <v>53</v>
      </c>
      <c r="B111" s="532"/>
      <c r="C111" s="143">
        <f t="shared" ref="C111:V111" si="8">STDEV(C85:C107)</f>
        <v>0.52847756579575489</v>
      </c>
      <c r="D111" s="143">
        <f t="shared" si="8"/>
        <v>0.69600781423081193</v>
      </c>
      <c r="E111" s="143">
        <f t="shared" si="8"/>
        <v>1.1484824150623769</v>
      </c>
      <c r="F111" s="143">
        <f t="shared" si="8"/>
        <v>1.6281248458991082</v>
      </c>
      <c r="G111" s="143">
        <f t="shared" si="8"/>
        <v>2.3612065650187573</v>
      </c>
      <c r="H111" s="143">
        <f t="shared" si="8"/>
        <v>3.5966717157436237</v>
      </c>
      <c r="I111" s="143">
        <f t="shared" si="8"/>
        <v>4.5550779551908098</v>
      </c>
      <c r="J111" s="143">
        <f t="shared" si="8"/>
        <v>5.3958921573648659</v>
      </c>
      <c r="K111" s="143">
        <f t="shared" si="8"/>
        <v>4.7530352274644239</v>
      </c>
      <c r="L111" s="143">
        <f t="shared" si="8"/>
        <v>4.604968102527577</v>
      </c>
      <c r="M111" s="143">
        <f t="shared" si="8"/>
        <v>4.1614502260858215</v>
      </c>
      <c r="N111" s="143">
        <f t="shared" si="8"/>
        <v>3.8271290801392386</v>
      </c>
      <c r="O111" s="143">
        <f t="shared" si="8"/>
        <v>1.5582117042991985</v>
      </c>
      <c r="P111" s="143">
        <f t="shared" si="8"/>
        <v>0</v>
      </c>
      <c r="Q111" s="143">
        <f t="shared" si="8"/>
        <v>0</v>
      </c>
      <c r="R111" s="143">
        <f t="shared" si="8"/>
        <v>1.0816471117274237E-2</v>
      </c>
      <c r="S111" s="143">
        <f t="shared" si="8"/>
        <v>9.7743311488364612E-3</v>
      </c>
      <c r="T111" s="143">
        <f t="shared" si="8"/>
        <v>0.48698475355767401</v>
      </c>
      <c r="U111" s="143">
        <f t="shared" si="8"/>
        <v>0.4869847535576739</v>
      </c>
      <c r="V111" s="144">
        <f t="shared" si="8"/>
        <v>1.5653359638882316</v>
      </c>
    </row>
    <row r="112" spans="1:23" x14ac:dyDescent="0.25">
      <c r="A112" s="533" t="s">
        <v>64</v>
      </c>
      <c r="B112" s="532"/>
      <c r="C112" s="141">
        <f t="shared" ref="C112:V112" si="9">MAX(C85:C107)</f>
        <v>3.5</v>
      </c>
      <c r="D112" s="141">
        <f t="shared" si="9"/>
        <v>5</v>
      </c>
      <c r="E112" s="141">
        <f t="shared" si="9"/>
        <v>9.1999999999999993</v>
      </c>
      <c r="F112" s="141">
        <f t="shared" si="9"/>
        <v>12.1</v>
      </c>
      <c r="G112" s="141">
        <f t="shared" si="9"/>
        <v>17</v>
      </c>
      <c r="H112" s="141">
        <f t="shared" si="9"/>
        <v>27.3</v>
      </c>
      <c r="I112" s="141">
        <f t="shared" si="9"/>
        <v>44.2</v>
      </c>
      <c r="J112" s="141">
        <f t="shared" si="9"/>
        <v>65.7</v>
      </c>
      <c r="K112" s="141">
        <f t="shared" si="9"/>
        <v>75.7</v>
      </c>
      <c r="L112" s="141">
        <f t="shared" si="9"/>
        <v>81.5</v>
      </c>
      <c r="M112" s="141">
        <f t="shared" si="9"/>
        <v>85.9</v>
      </c>
      <c r="N112" s="141">
        <f t="shared" si="9"/>
        <v>91</v>
      </c>
      <c r="O112" s="141">
        <f t="shared" si="9"/>
        <v>98.1</v>
      </c>
      <c r="P112" s="141">
        <f t="shared" si="9"/>
        <v>100</v>
      </c>
      <c r="Q112" s="141">
        <f t="shared" si="9"/>
        <v>100</v>
      </c>
      <c r="R112" s="141">
        <f t="shared" si="9"/>
        <v>0.06</v>
      </c>
      <c r="S112" s="141">
        <f t="shared" si="9"/>
        <v>0.13100000000000001</v>
      </c>
      <c r="T112" s="141">
        <f t="shared" si="9"/>
        <v>20</v>
      </c>
      <c r="U112" s="141">
        <f t="shared" si="9"/>
        <v>14</v>
      </c>
      <c r="V112" s="142">
        <f t="shared" si="9"/>
        <v>9.1</v>
      </c>
    </row>
    <row r="113" spans="1:22" x14ac:dyDescent="0.25">
      <c r="A113" s="533" t="s">
        <v>52</v>
      </c>
      <c r="B113" s="532"/>
      <c r="C113" s="141">
        <f t="shared" ref="C113:V113" si="10">MIN(C85:C107)</f>
        <v>1.8</v>
      </c>
      <c r="D113" s="141">
        <f t="shared" si="10"/>
        <v>2.6</v>
      </c>
      <c r="E113" s="141">
        <f t="shared" si="10"/>
        <v>4.8</v>
      </c>
      <c r="F113" s="141">
        <f t="shared" si="10"/>
        <v>6.3</v>
      </c>
      <c r="G113" s="141">
        <f t="shared" si="10"/>
        <v>8.9</v>
      </c>
      <c r="H113" s="141">
        <f t="shared" si="10"/>
        <v>15.4</v>
      </c>
      <c r="I113" s="141">
        <f t="shared" si="10"/>
        <v>28.1</v>
      </c>
      <c r="J113" s="141">
        <f t="shared" si="10"/>
        <v>44.9</v>
      </c>
      <c r="K113" s="141">
        <f t="shared" si="10"/>
        <v>57.5</v>
      </c>
      <c r="L113" s="141">
        <f t="shared" si="10"/>
        <v>65</v>
      </c>
      <c r="M113" s="141">
        <f t="shared" si="10"/>
        <v>71.599999999999994</v>
      </c>
      <c r="N113" s="141">
        <f t="shared" si="10"/>
        <v>73.400000000000006</v>
      </c>
      <c r="O113" s="141">
        <f t="shared" si="10"/>
        <v>91.8</v>
      </c>
      <c r="P113" s="141">
        <f t="shared" si="10"/>
        <v>100</v>
      </c>
      <c r="Q113" s="141">
        <f t="shared" si="10"/>
        <v>100</v>
      </c>
      <c r="R113" s="141">
        <f t="shared" si="10"/>
        <v>0.02</v>
      </c>
      <c r="S113" s="141">
        <f t="shared" si="10"/>
        <v>0.11</v>
      </c>
      <c r="T113" s="141">
        <f t="shared" si="10"/>
        <v>19</v>
      </c>
      <c r="U113" s="141">
        <f t="shared" si="10"/>
        <v>13</v>
      </c>
      <c r="V113" s="142">
        <f t="shared" si="10"/>
        <v>2.2999999999999998</v>
      </c>
    </row>
    <row r="114" spans="1:22" x14ac:dyDescent="0.25">
      <c r="A114" s="534" t="s">
        <v>54</v>
      </c>
      <c r="B114" s="535"/>
      <c r="C114" s="141">
        <f t="shared" ref="C114:V114" si="11">COUNT(C85:C107)</f>
        <v>23</v>
      </c>
      <c r="D114" s="141">
        <f t="shared" si="11"/>
        <v>23</v>
      </c>
      <c r="E114" s="141">
        <f t="shared" si="11"/>
        <v>23</v>
      </c>
      <c r="F114" s="141">
        <f t="shared" si="11"/>
        <v>23</v>
      </c>
      <c r="G114" s="141">
        <f t="shared" si="11"/>
        <v>23</v>
      </c>
      <c r="H114" s="141">
        <f t="shared" si="11"/>
        <v>23</v>
      </c>
      <c r="I114" s="141">
        <f t="shared" si="11"/>
        <v>23</v>
      </c>
      <c r="J114" s="141">
        <f t="shared" si="11"/>
        <v>23</v>
      </c>
      <c r="K114" s="141">
        <f t="shared" si="11"/>
        <v>23</v>
      </c>
      <c r="L114" s="141">
        <f t="shared" si="11"/>
        <v>23</v>
      </c>
      <c r="M114" s="141">
        <f t="shared" si="11"/>
        <v>23</v>
      </c>
      <c r="N114" s="141">
        <f t="shared" si="11"/>
        <v>23</v>
      </c>
      <c r="O114" s="141">
        <f t="shared" si="11"/>
        <v>23</v>
      </c>
      <c r="P114" s="141">
        <f t="shared" si="11"/>
        <v>23</v>
      </c>
      <c r="Q114" s="141">
        <f t="shared" si="11"/>
        <v>23</v>
      </c>
      <c r="R114" s="141">
        <f t="shared" si="11"/>
        <v>23</v>
      </c>
      <c r="S114" s="141">
        <f t="shared" si="11"/>
        <v>23</v>
      </c>
      <c r="T114" s="141">
        <f t="shared" si="11"/>
        <v>23</v>
      </c>
      <c r="U114" s="141">
        <f t="shared" si="11"/>
        <v>23</v>
      </c>
      <c r="V114" s="142">
        <f t="shared" si="11"/>
        <v>23</v>
      </c>
    </row>
    <row r="115" spans="1:22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2" x14ac:dyDescent="0.25">
      <c r="B116" s="52"/>
    </row>
    <row r="117" spans="1:22" x14ac:dyDescent="0.25">
      <c r="B117" s="52"/>
    </row>
    <row r="118" spans="1:22" x14ac:dyDescent="0.25">
      <c r="B118" s="52"/>
    </row>
    <row r="119" spans="1:22" x14ac:dyDescent="0.25">
      <c r="B119" s="52"/>
    </row>
    <row r="120" spans="1:22" x14ac:dyDescent="0.25">
      <c r="B120" s="52"/>
    </row>
    <row r="121" spans="1:22" x14ac:dyDescent="0.25">
      <c r="B121" s="52"/>
    </row>
    <row r="122" spans="1:22" x14ac:dyDescent="0.25">
      <c r="B122" s="52"/>
    </row>
    <row r="123" spans="1:22" x14ac:dyDescent="0.25">
      <c r="B123" s="52"/>
    </row>
    <row r="124" spans="1:22" x14ac:dyDescent="0.25">
      <c r="B124" s="52"/>
    </row>
    <row r="125" spans="1:22" x14ac:dyDescent="0.25">
      <c r="B125" s="52"/>
    </row>
    <row r="126" spans="1:22" x14ac:dyDescent="0.25">
      <c r="B126" s="52"/>
    </row>
    <row r="127" spans="1:22" x14ac:dyDescent="0.25">
      <c r="B127" s="52"/>
    </row>
    <row r="128" spans="1:2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88">
    <mergeCell ref="A105:B105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112:B112"/>
    <mergeCell ref="A113:B113"/>
    <mergeCell ref="A114:B114"/>
    <mergeCell ref="G5:H5"/>
    <mergeCell ref="A96:B96"/>
    <mergeCell ref="A97:B97"/>
    <mergeCell ref="A98:B98"/>
    <mergeCell ref="A99:B99"/>
    <mergeCell ref="A110:B110"/>
    <mergeCell ref="A111:B111"/>
    <mergeCell ref="A90:B90"/>
    <mergeCell ref="A91:B91"/>
    <mergeCell ref="A92:B92"/>
    <mergeCell ref="A93:B93"/>
    <mergeCell ref="A94:B94"/>
    <mergeCell ref="A95:B95"/>
    <mergeCell ref="A89:B89"/>
    <mergeCell ref="A73:V76"/>
    <mergeCell ref="A78:V80"/>
    <mergeCell ref="A82:B82"/>
    <mergeCell ref="R82:R83"/>
    <mergeCell ref="S82:S83"/>
    <mergeCell ref="T82:T83"/>
    <mergeCell ref="U82:U83"/>
    <mergeCell ref="V82:V83"/>
    <mergeCell ref="A83:B83"/>
    <mergeCell ref="A84:B84"/>
    <mergeCell ref="A85:B85"/>
    <mergeCell ref="A86:B86"/>
    <mergeCell ref="A87:B87"/>
    <mergeCell ref="A88:B88"/>
    <mergeCell ref="A68:G71"/>
    <mergeCell ref="H68:O71"/>
    <mergeCell ref="P68:V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V67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1:E6"/>
    <mergeCell ref="F1:Q4"/>
    <mergeCell ref="R1:V6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63C8-548D-41C1-AEF8-A06557CE101C}">
  <sheetPr>
    <pageSetUpPr fitToPage="1"/>
  </sheetPr>
  <dimension ref="A1:AH1682"/>
  <sheetViews>
    <sheetView zoomScaleNormal="100" workbookViewId="0">
      <selection activeCell="Y90" sqref="Y90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51</v>
      </c>
      <c r="H5" s="592"/>
      <c r="I5" s="593" t="s">
        <v>99</v>
      </c>
      <c r="J5" s="591"/>
      <c r="K5" s="591"/>
      <c r="L5" s="591"/>
      <c r="M5" s="592"/>
      <c r="N5" s="594">
        <v>44156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222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228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218</v>
      </c>
      <c r="N13" s="229"/>
      <c r="O13" s="233"/>
      <c r="P13" s="233"/>
      <c r="Q13" s="597" t="s">
        <v>224</v>
      </c>
      <c r="R13" s="597"/>
      <c r="S13" s="597"/>
      <c r="T13" s="597"/>
      <c r="U13" s="597"/>
      <c r="V13" s="597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 t="s">
        <v>224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IF(ISNUMBER(C105),C105,NA())</f>
        <v>6.7</v>
      </c>
      <c r="D35" s="304">
        <f t="shared" ref="D35:W35" si="0">IF(ISNUMBER(D105),D105,NA())</f>
        <v>6.7</v>
      </c>
      <c r="E35" s="304">
        <f t="shared" si="0"/>
        <v>9.6999999999999993</v>
      </c>
      <c r="F35" s="304">
        <f t="shared" si="0"/>
        <v>18.5</v>
      </c>
      <c r="G35" s="304">
        <f t="shared" si="0"/>
        <v>25.5</v>
      </c>
      <c r="H35" s="304">
        <f t="shared" si="0"/>
        <v>35.5</v>
      </c>
      <c r="I35" s="304">
        <f t="shared" si="0"/>
        <v>50</v>
      </c>
      <c r="J35" s="304">
        <f t="shared" si="0"/>
        <v>70</v>
      </c>
      <c r="K35" s="304">
        <f>IF(ISNUMBER(K105),K105,NA())</f>
        <v>85.4</v>
      </c>
      <c r="L35" s="304">
        <f t="shared" si="0"/>
        <v>90.8</v>
      </c>
      <c r="M35" s="304">
        <f t="shared" si="0"/>
        <v>99.5</v>
      </c>
      <c r="N35" s="304">
        <f t="shared" si="0"/>
        <v>100</v>
      </c>
      <c r="O35" s="304">
        <f t="shared" si="0"/>
        <v>100</v>
      </c>
      <c r="P35" s="304">
        <f t="shared" si="0"/>
        <v>100</v>
      </c>
      <c r="Q35" s="304">
        <f t="shared" si="0"/>
        <v>100</v>
      </c>
      <c r="R35" s="304">
        <f t="shared" si="0"/>
        <v>2</v>
      </c>
      <c r="S35" s="304">
        <f t="shared" si="0"/>
        <v>0.71</v>
      </c>
      <c r="T35" s="304">
        <f t="shared" si="0"/>
        <v>0.154</v>
      </c>
      <c r="U35" s="304">
        <f t="shared" si="0"/>
        <v>24</v>
      </c>
      <c r="V35" s="305">
        <f t="shared" si="0"/>
        <v>28</v>
      </c>
      <c r="W35" s="306">
        <f t="shared" si="0"/>
        <v>8.3000000000000007</v>
      </c>
    </row>
    <row r="36" spans="1:25" ht="12.75" customHeight="1" x14ac:dyDescent="0.25">
      <c r="A36" s="637" t="s">
        <v>49</v>
      </c>
      <c r="B36" s="638"/>
      <c r="C36" s="307">
        <f>C37+1.25*C40</f>
        <v>6.9467583197981169</v>
      </c>
      <c r="D36" s="308">
        <f t="shared" ref="D36:Q36" si="1">D37+1.25*D40</f>
        <v>7.1078565009577952</v>
      </c>
      <c r="E36" s="308">
        <f t="shared" si="1"/>
        <v>10.241838645569791</v>
      </c>
      <c r="F36" s="308">
        <f t="shared" si="1"/>
        <v>19.590813567134383</v>
      </c>
      <c r="G36" s="308">
        <f t="shared" si="1"/>
        <v>26.983525846548648</v>
      </c>
      <c r="H36" s="308">
        <f t="shared" si="1"/>
        <v>37.244725358464592</v>
      </c>
      <c r="I36" s="308">
        <f t="shared" si="1"/>
        <v>51.17459264188367</v>
      </c>
      <c r="J36" s="308">
        <f t="shared" si="1"/>
        <v>73.533252875022882</v>
      </c>
      <c r="K36" s="308">
        <f>K37+1.25*K40</f>
        <v>88.882793938905024</v>
      </c>
      <c r="L36" s="308">
        <f t="shared" si="1"/>
        <v>92.746007127525743</v>
      </c>
      <c r="M36" s="308">
        <f t="shared" si="1"/>
        <v>100.72910604649088</v>
      </c>
      <c r="N36" s="308">
        <f t="shared" si="1"/>
        <v>100</v>
      </c>
      <c r="O36" s="308">
        <f t="shared" si="1"/>
        <v>100</v>
      </c>
      <c r="P36" s="308">
        <f t="shared" si="1"/>
        <v>100</v>
      </c>
      <c r="Q36" s="308">
        <f t="shared" si="1"/>
        <v>100</v>
      </c>
      <c r="R36" s="308">
        <f>R37+1.25*R40</f>
        <v>2.0525454412074131</v>
      </c>
      <c r="S36" s="308">
        <f>S37+1.25*S40</f>
        <v>0.67668550237215419</v>
      </c>
      <c r="T36" s="308"/>
      <c r="U36" s="308"/>
      <c r="V36" s="309"/>
      <c r="W36" s="310">
        <f>W37+1.25*W40</f>
        <v>7.6599903100229279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IF(ISNUMBER(C103),C103,NA())</f>
        <v>5.1285714285714281</v>
      </c>
      <c r="D37" s="311">
        <f>IF(ISNUMBER(D103),D103,NA())</f>
        <v>5.3857142857142852</v>
      </c>
      <c r="E37" s="312">
        <f t="shared" ref="E37:W37" si="2">IF(ISNUMBER(E103),E103,NA())</f>
        <v>7.9714285714285698</v>
      </c>
      <c r="F37" s="312">
        <f t="shared" si="2"/>
        <v>15.314285714285715</v>
      </c>
      <c r="G37" s="312">
        <f t="shared" si="2"/>
        <v>20.814285714285717</v>
      </c>
      <c r="H37" s="312">
        <f t="shared" si="2"/>
        <v>28.400000000000002</v>
      </c>
      <c r="I37" s="312">
        <f t="shared" si="2"/>
        <v>39.057142857142857</v>
      </c>
      <c r="J37" s="312">
        <f t="shared" si="2"/>
        <v>57.671428571428571</v>
      </c>
      <c r="K37" s="312">
        <f t="shared" si="2"/>
        <v>75.94285714285715</v>
      </c>
      <c r="L37" s="312">
        <f t="shared" si="2"/>
        <v>83.071428571428569</v>
      </c>
      <c r="M37" s="312">
        <f t="shared" si="2"/>
        <v>98.271428571428586</v>
      </c>
      <c r="N37" s="283">
        <f t="shared" si="2"/>
        <v>100</v>
      </c>
      <c r="O37" s="283">
        <f t="shared" si="2"/>
        <v>100</v>
      </c>
      <c r="P37" s="283">
        <f t="shared" si="2"/>
        <v>100</v>
      </c>
      <c r="Q37" s="283">
        <f t="shared" si="2"/>
        <v>100</v>
      </c>
      <c r="R37" s="283">
        <f t="shared" si="2"/>
        <v>1.7142857142857142</v>
      </c>
      <c r="S37" s="313">
        <f t="shared" si="2"/>
        <v>0.48857142857142855</v>
      </c>
      <c r="T37" s="313">
        <f>IF(ISNUMBER(T103),T103,NA())</f>
        <v>0.13700000000000001</v>
      </c>
      <c r="U37" s="283">
        <f t="shared" si="2"/>
        <v>23.5</v>
      </c>
      <c r="V37" s="282">
        <f t="shared" si="2"/>
        <v>22.5</v>
      </c>
      <c r="W37" s="314">
        <f t="shared" si="2"/>
        <v>6.7999999999999989</v>
      </c>
    </row>
    <row r="38" spans="1:25" ht="12.75" customHeight="1" x14ac:dyDescent="0.25">
      <c r="A38" s="637" t="s">
        <v>51</v>
      </c>
      <c r="B38" s="638"/>
      <c r="C38" s="307">
        <f>C37-1.25*C40</f>
        <v>3.3103845373447394</v>
      </c>
      <c r="D38" s="308">
        <f t="shared" ref="D38:Q38" si="3">D37-1.25*D40</f>
        <v>3.6635720704707753</v>
      </c>
      <c r="E38" s="308">
        <f t="shared" si="3"/>
        <v>5.7010184972873486</v>
      </c>
      <c r="F38" s="308">
        <f t="shared" si="3"/>
        <v>11.037757861437047</v>
      </c>
      <c r="G38" s="308">
        <f t="shared" si="3"/>
        <v>14.645045582022785</v>
      </c>
      <c r="H38" s="308">
        <f t="shared" si="3"/>
        <v>19.555274641535412</v>
      </c>
      <c r="I38" s="308">
        <f t="shared" si="3"/>
        <v>26.939693072402044</v>
      </c>
      <c r="J38" s="308">
        <f t="shared" si="3"/>
        <v>41.809604267834267</v>
      </c>
      <c r="K38" s="308">
        <f t="shared" si="3"/>
        <v>63.002920346809276</v>
      </c>
      <c r="L38" s="308">
        <f t="shared" si="3"/>
        <v>73.396850015331395</v>
      </c>
      <c r="M38" s="308">
        <f>M37-1.25*M40</f>
        <v>95.813751096366289</v>
      </c>
      <c r="N38" s="308">
        <f t="shared" si="3"/>
        <v>100</v>
      </c>
      <c r="O38" s="308">
        <f t="shared" si="3"/>
        <v>100</v>
      </c>
      <c r="P38" s="308">
        <f t="shared" si="3"/>
        <v>100</v>
      </c>
      <c r="Q38" s="308">
        <f t="shared" si="3"/>
        <v>100</v>
      </c>
      <c r="R38" s="308">
        <f>R37-1.25*R40</f>
        <v>1.3760259873640153</v>
      </c>
      <c r="S38" s="308">
        <f>S37-1.25*S40</f>
        <v>0.3004573547707029</v>
      </c>
      <c r="T38" s="308"/>
      <c r="U38" s="308"/>
      <c r="V38" s="309"/>
      <c r="W38" s="310">
        <f>W37-1.25*W40</f>
        <v>5.94000968997707</v>
      </c>
      <c r="Y38" s="155"/>
    </row>
    <row r="39" spans="1:25" ht="12.75" customHeight="1" x14ac:dyDescent="0.25">
      <c r="A39" s="633" t="s">
        <v>52</v>
      </c>
      <c r="B39" s="634"/>
      <c r="C39" s="280">
        <f>IF(ISNUMBER(C106),C106,NA())</f>
        <v>3.1</v>
      </c>
      <c r="D39" s="283">
        <f t="shared" ref="D39:W39" si="4">IF(ISNUMBER(D106),D106,NA())</f>
        <v>3.4</v>
      </c>
      <c r="E39" s="283">
        <f t="shared" si="4"/>
        <v>5.0999999999999996</v>
      </c>
      <c r="F39" s="283">
        <f>IF(ISNUMBER(F106),F106,NA())</f>
        <v>9.6999999999999993</v>
      </c>
      <c r="G39" s="283">
        <f t="shared" si="4"/>
        <v>12.9</v>
      </c>
      <c r="H39" s="283">
        <f t="shared" si="4"/>
        <v>17.5</v>
      </c>
      <c r="I39" s="283">
        <f t="shared" si="4"/>
        <v>24.5</v>
      </c>
      <c r="J39" s="283">
        <f t="shared" si="4"/>
        <v>39.700000000000003</v>
      </c>
      <c r="K39" s="283">
        <f t="shared" si="4"/>
        <v>59.1</v>
      </c>
      <c r="L39" s="283">
        <f t="shared" si="4"/>
        <v>68.7</v>
      </c>
      <c r="M39" s="283">
        <f t="shared" si="4"/>
        <v>94.6</v>
      </c>
      <c r="N39" s="283">
        <f t="shared" si="4"/>
        <v>100</v>
      </c>
      <c r="O39" s="283">
        <f t="shared" si="4"/>
        <v>100</v>
      </c>
      <c r="P39" s="283">
        <f t="shared" si="4"/>
        <v>100</v>
      </c>
      <c r="Q39" s="283">
        <f t="shared" si="4"/>
        <v>100</v>
      </c>
      <c r="R39" s="283">
        <f t="shared" si="4"/>
        <v>1.23</v>
      </c>
      <c r="S39" s="283">
        <f t="shared" si="4"/>
        <v>0.31</v>
      </c>
      <c r="T39" s="283">
        <f t="shared" si="4"/>
        <v>0.12</v>
      </c>
      <c r="U39" s="283">
        <f>IF(ISNUMBER(U106),U106,NA())</f>
        <v>23</v>
      </c>
      <c r="V39" s="282">
        <f t="shared" si="4"/>
        <v>17</v>
      </c>
      <c r="W39" s="314">
        <f t="shared" si="4"/>
        <v>6.3</v>
      </c>
    </row>
    <row r="40" spans="1:25" ht="12.75" customHeight="1" x14ac:dyDescent="0.25">
      <c r="A40" s="633" t="s">
        <v>53</v>
      </c>
      <c r="B40" s="634"/>
      <c r="C40" s="307">
        <f>IF(ISNUMBER(C104),C104,NA())</f>
        <v>1.454549512981351</v>
      </c>
      <c r="D40" s="312">
        <f t="shared" ref="D40:W40" si="5">IF(ISNUMBER(D104),D104,NA())</f>
        <v>1.3777137721948078</v>
      </c>
      <c r="E40" s="312">
        <f t="shared" si="5"/>
        <v>1.8163280593129774</v>
      </c>
      <c r="F40" s="312">
        <f t="shared" si="5"/>
        <v>3.4212222822789347</v>
      </c>
      <c r="G40" s="312">
        <f t="shared" si="5"/>
        <v>4.9353921058103456</v>
      </c>
      <c r="H40" s="312">
        <f t="shared" si="5"/>
        <v>7.0757802867716721</v>
      </c>
      <c r="I40" s="312">
        <f t="shared" si="5"/>
        <v>9.69395982779265</v>
      </c>
      <c r="J40" s="312">
        <f t="shared" si="5"/>
        <v>12.689459442875444</v>
      </c>
      <c r="K40" s="312">
        <f>IF(ISNUMBER(K104),K104,NA())</f>
        <v>10.351949436838296</v>
      </c>
      <c r="L40" s="312">
        <f t="shared" si="5"/>
        <v>7.7396628448777349</v>
      </c>
      <c r="M40" s="312">
        <f t="shared" si="5"/>
        <v>1.9661419800498365</v>
      </c>
      <c r="N40" s="312">
        <f t="shared" si="5"/>
        <v>0</v>
      </c>
      <c r="O40" s="312">
        <f t="shared" si="5"/>
        <v>0</v>
      </c>
      <c r="P40" s="312">
        <f t="shared" si="5"/>
        <v>0</v>
      </c>
      <c r="Q40" s="312">
        <f t="shared" si="5"/>
        <v>0</v>
      </c>
      <c r="R40" s="312">
        <f t="shared" si="5"/>
        <v>0.2706077815373592</v>
      </c>
      <c r="S40" s="312">
        <f t="shared" si="5"/>
        <v>0.1504912590405805</v>
      </c>
      <c r="T40" s="312"/>
      <c r="U40" s="312"/>
      <c r="V40" s="311"/>
      <c r="W40" s="315">
        <f t="shared" si="5"/>
        <v>0.68799224801834336</v>
      </c>
    </row>
    <row r="41" spans="1:25" ht="12.75" customHeight="1" x14ac:dyDescent="0.25">
      <c r="A41" s="637" t="s">
        <v>54</v>
      </c>
      <c r="B41" s="638"/>
      <c r="C41" s="280">
        <f>IF(ISNUMBER(C107),C107,NA())</f>
        <v>7</v>
      </c>
      <c r="D41" s="283">
        <f t="shared" ref="D41:W41" si="6">IF(ISNUMBER(D107),D107,NA())</f>
        <v>7</v>
      </c>
      <c r="E41" s="283">
        <f t="shared" si="6"/>
        <v>7</v>
      </c>
      <c r="F41" s="283">
        <f t="shared" si="6"/>
        <v>7</v>
      </c>
      <c r="G41" s="283">
        <f t="shared" si="6"/>
        <v>7</v>
      </c>
      <c r="H41" s="283">
        <f t="shared" si="6"/>
        <v>7</v>
      </c>
      <c r="I41" s="283">
        <f t="shared" si="6"/>
        <v>7</v>
      </c>
      <c r="J41" s="283">
        <f t="shared" si="6"/>
        <v>7</v>
      </c>
      <c r="K41" s="283">
        <f t="shared" si="6"/>
        <v>7</v>
      </c>
      <c r="L41" s="283">
        <f t="shared" si="6"/>
        <v>7</v>
      </c>
      <c r="M41" s="283">
        <f t="shared" si="6"/>
        <v>7</v>
      </c>
      <c r="N41" s="283">
        <f t="shared" si="6"/>
        <v>7</v>
      </c>
      <c r="O41" s="283">
        <f t="shared" si="6"/>
        <v>7</v>
      </c>
      <c r="P41" s="283">
        <f t="shared" si="6"/>
        <v>7</v>
      </c>
      <c r="Q41" s="283">
        <f t="shared" si="6"/>
        <v>7</v>
      </c>
      <c r="R41" s="283">
        <f t="shared" si="6"/>
        <v>7</v>
      </c>
      <c r="S41" s="283">
        <f t="shared" si="6"/>
        <v>7</v>
      </c>
      <c r="T41" s="283">
        <f t="shared" si="6"/>
        <v>2</v>
      </c>
      <c r="U41" s="283">
        <f t="shared" si="6"/>
        <v>2</v>
      </c>
      <c r="V41" s="282">
        <f t="shared" si="6"/>
        <v>2</v>
      </c>
      <c r="W41" s="314">
        <f t="shared" si="6"/>
        <v>7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4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4" x14ac:dyDescent="0.25">
      <c r="A66" s="635">
        <v>44155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f>MAX(Y83:Y102)</f>
        <v>44335</v>
      </c>
      <c r="Q66" s="615"/>
      <c r="R66" s="615"/>
      <c r="S66" s="615"/>
      <c r="T66" s="615"/>
      <c r="U66" s="615"/>
      <c r="V66" s="615"/>
      <c r="W66" s="615"/>
    </row>
    <row r="67" spans="1:24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4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4" x14ac:dyDescent="0.25">
      <c r="A71" s="645" t="s">
        <v>203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4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4" x14ac:dyDescent="0.25">
      <c r="A73" s="648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649"/>
    </row>
    <row r="74" spans="1:24" ht="13.8" thickBot="1" x14ac:dyDescent="0.3">
      <c r="A74" s="650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2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137"/>
      <c r="R80" s="653" t="s">
        <v>17</v>
      </c>
      <c r="S80" s="655" t="s">
        <v>41</v>
      </c>
      <c r="T80" s="657" t="s">
        <v>71</v>
      </c>
      <c r="U80" s="653" t="s">
        <v>7</v>
      </c>
      <c r="V80" s="653" t="s">
        <v>8</v>
      </c>
      <c r="W80" s="659" t="s">
        <v>42</v>
      </c>
    </row>
    <row r="81" spans="1:25" x14ac:dyDescent="0.25">
      <c r="A81" s="661" t="s">
        <v>61</v>
      </c>
      <c r="B81" s="662"/>
      <c r="C81" s="200">
        <v>6.3E-2</v>
      </c>
      <c r="D81" s="201">
        <v>0.08</v>
      </c>
      <c r="E81" s="201">
        <v>0.2</v>
      </c>
      <c r="F81" s="201">
        <v>0.5</v>
      </c>
      <c r="G81" s="201">
        <v>1</v>
      </c>
      <c r="H81" s="201">
        <v>2</v>
      </c>
      <c r="I81" s="201">
        <v>4</v>
      </c>
      <c r="J81" s="201">
        <v>8</v>
      </c>
      <c r="K81" s="201">
        <v>16</v>
      </c>
      <c r="L81" s="201">
        <v>20</v>
      </c>
      <c r="M81" s="201">
        <v>31.5</v>
      </c>
      <c r="N81" s="201">
        <v>45</v>
      </c>
      <c r="O81" s="202">
        <v>63</v>
      </c>
      <c r="P81" s="209">
        <v>80</v>
      </c>
      <c r="Q81" s="210">
        <v>100</v>
      </c>
      <c r="R81" s="654"/>
      <c r="S81" s="656"/>
      <c r="T81" s="658"/>
      <c r="U81" s="654"/>
      <c r="V81" s="654"/>
      <c r="W81" s="660"/>
    </row>
    <row r="82" spans="1:25" x14ac:dyDescent="0.25">
      <c r="A82" s="533" t="s">
        <v>62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</row>
    <row r="83" spans="1:25" ht="13.8" x14ac:dyDescent="0.25">
      <c r="A83" s="518">
        <v>43851</v>
      </c>
      <c r="B83" s="526"/>
      <c r="C83" s="350">
        <v>6.5</v>
      </c>
      <c r="D83" s="350">
        <v>6.7</v>
      </c>
      <c r="E83" s="350">
        <v>9.6999999999999993</v>
      </c>
      <c r="F83" s="350">
        <v>18.5</v>
      </c>
      <c r="G83" s="350">
        <v>25.5</v>
      </c>
      <c r="H83" s="350">
        <v>35.5</v>
      </c>
      <c r="I83" s="350">
        <v>47.6</v>
      </c>
      <c r="J83" s="350">
        <v>70</v>
      </c>
      <c r="K83" s="350">
        <v>85.4</v>
      </c>
      <c r="L83" s="350">
        <v>90.8</v>
      </c>
      <c r="M83" s="350">
        <v>99.5</v>
      </c>
      <c r="N83" s="349">
        <v>100</v>
      </c>
      <c r="O83" s="349">
        <v>100</v>
      </c>
      <c r="P83" s="349">
        <v>100</v>
      </c>
      <c r="Q83" s="349">
        <v>100</v>
      </c>
      <c r="R83" s="185">
        <v>2</v>
      </c>
      <c r="S83" s="185">
        <v>0.71</v>
      </c>
      <c r="T83" s="141">
        <v>0.154</v>
      </c>
      <c r="U83" s="141">
        <v>23</v>
      </c>
      <c r="V83" s="141">
        <v>17</v>
      </c>
      <c r="W83" s="142">
        <v>6.8</v>
      </c>
    </row>
    <row r="84" spans="1:25" ht="13.8" x14ac:dyDescent="0.25">
      <c r="A84" s="518">
        <v>43851</v>
      </c>
      <c r="B84" s="526"/>
      <c r="C84" s="348">
        <v>6.7</v>
      </c>
      <c r="D84" s="348">
        <v>6.7</v>
      </c>
      <c r="E84" s="348">
        <v>9.6</v>
      </c>
      <c r="F84" s="348">
        <v>18.5</v>
      </c>
      <c r="G84" s="348">
        <v>25.2</v>
      </c>
      <c r="H84" s="348">
        <v>33</v>
      </c>
      <c r="I84" s="348">
        <v>44.7</v>
      </c>
      <c r="J84" s="348">
        <v>66</v>
      </c>
      <c r="K84" s="348">
        <v>82.8</v>
      </c>
      <c r="L84" s="348">
        <v>86.7</v>
      </c>
      <c r="M84" s="348">
        <v>99.4</v>
      </c>
      <c r="N84" s="349">
        <v>100</v>
      </c>
      <c r="O84" s="349">
        <v>100</v>
      </c>
      <c r="P84" s="349">
        <v>100</v>
      </c>
      <c r="Q84" s="349">
        <v>100</v>
      </c>
      <c r="R84" s="141">
        <v>2</v>
      </c>
      <c r="S84" s="141">
        <v>0.66</v>
      </c>
      <c r="T84" s="141"/>
      <c r="U84" s="141"/>
      <c r="V84" s="141"/>
      <c r="W84" s="142">
        <v>6.7</v>
      </c>
      <c r="X84" s="1"/>
      <c r="Y84" s="176">
        <f t="shared" ref="Y84:Y98" si="7">A84+(30*6)</f>
        <v>44031</v>
      </c>
    </row>
    <row r="85" spans="1:25" ht="13.8" x14ac:dyDescent="0.25">
      <c r="A85" s="518">
        <v>43859</v>
      </c>
      <c r="B85" s="526"/>
      <c r="C85" s="348">
        <v>5.9</v>
      </c>
      <c r="D85" s="348">
        <v>6</v>
      </c>
      <c r="E85" s="348">
        <v>8.9</v>
      </c>
      <c r="F85" s="348">
        <v>17.5</v>
      </c>
      <c r="G85" s="348">
        <v>24.6</v>
      </c>
      <c r="H85" s="348">
        <v>35.4</v>
      </c>
      <c r="I85" s="348">
        <v>50</v>
      </c>
      <c r="J85" s="348">
        <v>70</v>
      </c>
      <c r="K85" s="348">
        <v>84.5</v>
      </c>
      <c r="L85" s="348">
        <v>88.3</v>
      </c>
      <c r="M85" s="348">
        <v>99.2</v>
      </c>
      <c r="N85" s="349">
        <v>100</v>
      </c>
      <c r="O85" s="349">
        <v>100</v>
      </c>
      <c r="P85" s="349">
        <v>100</v>
      </c>
      <c r="Q85" s="349">
        <v>100</v>
      </c>
      <c r="R85" s="141">
        <v>1.23</v>
      </c>
      <c r="S85" s="141">
        <v>0.44</v>
      </c>
      <c r="T85" s="141"/>
      <c r="U85" s="141"/>
      <c r="V85" s="141"/>
      <c r="W85" s="142">
        <v>6.7</v>
      </c>
      <c r="X85" s="1"/>
      <c r="Y85" s="176">
        <f t="shared" si="7"/>
        <v>44039</v>
      </c>
    </row>
    <row r="86" spans="1:25" ht="13.8" x14ac:dyDescent="0.25">
      <c r="A86" s="518">
        <v>43865</v>
      </c>
      <c r="B86" s="526"/>
      <c r="C86" s="342">
        <v>5.9</v>
      </c>
      <c r="D86" s="342">
        <v>6.4</v>
      </c>
      <c r="E86" s="342">
        <v>9.1999999999999993</v>
      </c>
      <c r="F86" s="342">
        <v>16.8</v>
      </c>
      <c r="G86" s="342">
        <v>22.3</v>
      </c>
      <c r="H86" s="342">
        <v>30.5</v>
      </c>
      <c r="I86" s="342">
        <v>43</v>
      </c>
      <c r="J86" s="342">
        <v>64</v>
      </c>
      <c r="K86" s="342">
        <v>82.5</v>
      </c>
      <c r="L86" s="342">
        <v>88.1</v>
      </c>
      <c r="M86" s="342">
        <v>99.5</v>
      </c>
      <c r="N86" s="349">
        <v>100</v>
      </c>
      <c r="O86" s="349">
        <v>100</v>
      </c>
      <c r="P86" s="349">
        <v>100</v>
      </c>
      <c r="Q86" s="349">
        <v>100</v>
      </c>
      <c r="R86" s="141">
        <v>1.75</v>
      </c>
      <c r="S86" s="141">
        <v>0.53</v>
      </c>
      <c r="T86" s="141"/>
      <c r="U86" s="141"/>
      <c r="V86" s="141"/>
      <c r="W86" s="142">
        <v>8.3000000000000007</v>
      </c>
      <c r="X86" s="1"/>
      <c r="Y86" s="176">
        <f t="shared" si="7"/>
        <v>44045</v>
      </c>
    </row>
    <row r="87" spans="1:25" ht="13.8" x14ac:dyDescent="0.25">
      <c r="A87" s="518">
        <v>43865</v>
      </c>
      <c r="B87" s="526"/>
      <c r="C87" s="342">
        <v>3.8</v>
      </c>
      <c r="D87" s="342">
        <v>4.2</v>
      </c>
      <c r="E87" s="342">
        <v>6.5</v>
      </c>
      <c r="F87" s="342">
        <v>12.2</v>
      </c>
      <c r="G87" s="342">
        <v>16</v>
      </c>
      <c r="H87" s="342">
        <v>21.5</v>
      </c>
      <c r="I87" s="342">
        <v>30</v>
      </c>
      <c r="J87" s="342">
        <v>46</v>
      </c>
      <c r="K87" s="342">
        <v>69</v>
      </c>
      <c r="L87" s="342">
        <v>78.7</v>
      </c>
      <c r="M87" s="342">
        <v>99.3</v>
      </c>
      <c r="N87" s="349">
        <v>100</v>
      </c>
      <c r="O87" s="349">
        <v>100</v>
      </c>
      <c r="P87" s="349">
        <v>100</v>
      </c>
      <c r="Q87" s="349">
        <v>100</v>
      </c>
      <c r="R87" s="141">
        <v>1.75</v>
      </c>
      <c r="S87" s="141">
        <v>0.38</v>
      </c>
      <c r="T87" s="141"/>
      <c r="U87" s="141"/>
      <c r="V87" s="141"/>
      <c r="W87" s="142">
        <v>6.4</v>
      </c>
      <c r="X87" s="1"/>
      <c r="Y87" s="176">
        <f t="shared" si="7"/>
        <v>44045</v>
      </c>
    </row>
    <row r="88" spans="1:25" ht="13.8" x14ac:dyDescent="0.25">
      <c r="A88" s="518">
        <v>44070</v>
      </c>
      <c r="B88" s="526"/>
      <c r="C88" s="348">
        <v>4</v>
      </c>
      <c r="D88" s="348">
        <v>4.3</v>
      </c>
      <c r="E88" s="348">
        <v>6.8</v>
      </c>
      <c r="F88" s="348">
        <v>14</v>
      </c>
      <c r="G88" s="348">
        <v>19.2</v>
      </c>
      <c r="H88" s="348">
        <v>25.4</v>
      </c>
      <c r="I88" s="348">
        <v>33.6</v>
      </c>
      <c r="J88" s="348">
        <v>48</v>
      </c>
      <c r="K88" s="348">
        <v>68.3</v>
      </c>
      <c r="L88" s="348">
        <v>80.2</v>
      </c>
      <c r="M88" s="348">
        <v>96.4</v>
      </c>
      <c r="N88" s="349">
        <v>100</v>
      </c>
      <c r="O88" s="349">
        <v>100</v>
      </c>
      <c r="P88" s="349">
        <v>100</v>
      </c>
      <c r="Q88" s="349">
        <v>100</v>
      </c>
      <c r="R88" s="141">
        <v>1.52</v>
      </c>
      <c r="S88" s="141">
        <v>0.39</v>
      </c>
      <c r="T88" s="141">
        <v>0.12</v>
      </c>
      <c r="U88" s="141">
        <v>24</v>
      </c>
      <c r="V88" s="141">
        <v>28</v>
      </c>
      <c r="W88" s="142">
        <v>6.3</v>
      </c>
      <c r="X88" s="1"/>
      <c r="Y88" s="176">
        <f t="shared" si="7"/>
        <v>44250</v>
      </c>
    </row>
    <row r="89" spans="1:25" ht="13.8" x14ac:dyDescent="0.25">
      <c r="A89" s="518">
        <v>44070</v>
      </c>
      <c r="B89" s="519"/>
      <c r="C89" s="348">
        <v>3.1</v>
      </c>
      <c r="D89" s="348">
        <v>3.4</v>
      </c>
      <c r="E89" s="348">
        <v>5.0999999999999996</v>
      </c>
      <c r="F89" s="348">
        <v>9.6999999999999993</v>
      </c>
      <c r="G89" s="348">
        <v>12.9</v>
      </c>
      <c r="H89" s="348">
        <v>17.5</v>
      </c>
      <c r="I89" s="348">
        <v>24.5</v>
      </c>
      <c r="J89" s="348">
        <v>39.700000000000003</v>
      </c>
      <c r="K89" s="348">
        <v>59.1</v>
      </c>
      <c r="L89" s="348">
        <v>68.7</v>
      </c>
      <c r="M89" s="348">
        <v>94.6</v>
      </c>
      <c r="N89" s="349">
        <v>100</v>
      </c>
      <c r="O89" s="349">
        <v>100</v>
      </c>
      <c r="P89" s="349">
        <v>100</v>
      </c>
      <c r="Q89" s="349">
        <v>100</v>
      </c>
      <c r="R89" s="141">
        <v>1.75</v>
      </c>
      <c r="S89" s="141">
        <v>0.31</v>
      </c>
      <c r="T89" s="141"/>
      <c r="U89" s="141"/>
      <c r="V89" s="141"/>
      <c r="W89" s="142">
        <v>6.4</v>
      </c>
      <c r="X89" s="1"/>
      <c r="Y89" s="176">
        <f t="shared" si="7"/>
        <v>44250</v>
      </c>
    </row>
    <row r="90" spans="1:25" ht="13.8" x14ac:dyDescent="0.25">
      <c r="A90" s="518">
        <v>44155</v>
      </c>
      <c r="B90" s="519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9"/>
      <c r="R90" s="141"/>
      <c r="S90" s="141"/>
      <c r="T90" s="141"/>
      <c r="U90" s="141"/>
      <c r="V90" s="141"/>
      <c r="W90" s="142"/>
      <c r="X90" s="1"/>
      <c r="Y90" s="176">
        <f t="shared" si="7"/>
        <v>44335</v>
      </c>
    </row>
    <row r="91" spans="1:25" ht="13.8" x14ac:dyDescent="0.25">
      <c r="A91" s="518"/>
      <c r="B91" s="519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48"/>
      <c r="P91" s="348"/>
      <c r="Q91" s="349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ht="13.8" x14ac:dyDescent="0.25">
      <c r="A92" s="518"/>
      <c r="B92" s="519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8"/>
      <c r="Q92" s="349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ht="13.8" x14ac:dyDescent="0.25">
      <c r="A93" s="518"/>
      <c r="B93" s="519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9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ht="13.8" x14ac:dyDescent="0.25">
      <c r="A94" s="518"/>
      <c r="B94" s="519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9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ht="13.8" x14ac:dyDescent="0.25">
      <c r="A95" s="518"/>
      <c r="B95" s="519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9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>AVERAGE(C83:C100)</f>
        <v>5.1285714285714281</v>
      </c>
      <c r="D103" s="143">
        <f t="shared" ref="D103:W103" si="8">AVERAGE(D83:D100)</f>
        <v>5.3857142857142852</v>
      </c>
      <c r="E103" s="143">
        <f t="shared" si="8"/>
        <v>7.9714285714285698</v>
      </c>
      <c r="F103" s="143">
        <f t="shared" si="8"/>
        <v>15.314285714285715</v>
      </c>
      <c r="G103" s="143">
        <f t="shared" si="8"/>
        <v>20.814285714285717</v>
      </c>
      <c r="H103" s="143">
        <f t="shared" si="8"/>
        <v>28.400000000000002</v>
      </c>
      <c r="I103" s="143">
        <f t="shared" si="8"/>
        <v>39.057142857142857</v>
      </c>
      <c r="J103" s="143">
        <f t="shared" si="8"/>
        <v>57.671428571428571</v>
      </c>
      <c r="K103" s="143">
        <f t="shared" si="8"/>
        <v>75.94285714285715</v>
      </c>
      <c r="L103" s="143">
        <f t="shared" si="8"/>
        <v>83.071428571428569</v>
      </c>
      <c r="M103" s="143">
        <f t="shared" si="8"/>
        <v>98.271428571428586</v>
      </c>
      <c r="N103" s="143">
        <f t="shared" si="8"/>
        <v>100</v>
      </c>
      <c r="O103" s="143">
        <f t="shared" si="8"/>
        <v>100</v>
      </c>
      <c r="P103" s="143">
        <f t="shared" si="8"/>
        <v>100</v>
      </c>
      <c r="Q103" s="143">
        <f t="shared" si="8"/>
        <v>100</v>
      </c>
      <c r="R103" s="185">
        <f t="shared" si="8"/>
        <v>1.7142857142857142</v>
      </c>
      <c r="S103" s="185">
        <f>AVERAGE(S83:S100)</f>
        <v>0.48857142857142855</v>
      </c>
      <c r="T103" s="345">
        <f>AVERAGE(T83:T102)</f>
        <v>0.13700000000000001</v>
      </c>
      <c r="U103" s="197">
        <f t="shared" si="8"/>
        <v>23.5</v>
      </c>
      <c r="V103" s="197">
        <f t="shared" si="8"/>
        <v>22.5</v>
      </c>
      <c r="W103" s="143">
        <f t="shared" si="8"/>
        <v>6.7999999999999989</v>
      </c>
    </row>
    <row r="104" spans="1:34" x14ac:dyDescent="0.25">
      <c r="A104" s="533" t="s">
        <v>53</v>
      </c>
      <c r="B104" s="532"/>
      <c r="C104" s="143">
        <f>STDEV(C83:C100)</f>
        <v>1.454549512981351</v>
      </c>
      <c r="D104" s="143">
        <f t="shared" ref="D104:W104" si="9">STDEV(D83:D100)</f>
        <v>1.3777137721948078</v>
      </c>
      <c r="E104" s="143">
        <f t="shared" si="9"/>
        <v>1.8163280593129774</v>
      </c>
      <c r="F104" s="143">
        <f t="shared" si="9"/>
        <v>3.4212222822789347</v>
      </c>
      <c r="G104" s="143">
        <f t="shared" si="9"/>
        <v>4.9353921058103456</v>
      </c>
      <c r="H104" s="143">
        <f t="shared" si="9"/>
        <v>7.0757802867716721</v>
      </c>
      <c r="I104" s="143">
        <f t="shared" si="9"/>
        <v>9.69395982779265</v>
      </c>
      <c r="J104" s="143">
        <f t="shared" si="9"/>
        <v>12.689459442875444</v>
      </c>
      <c r="K104" s="143">
        <f>STDEV(K83:K100)</f>
        <v>10.351949436838296</v>
      </c>
      <c r="L104" s="143">
        <f>STDEV(L83:L100)</f>
        <v>7.7396628448777349</v>
      </c>
      <c r="M104" s="143">
        <f t="shared" si="9"/>
        <v>1.9661419800498365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85">
        <f t="shared" si="9"/>
        <v>0.2706077815373592</v>
      </c>
      <c r="S104" s="185">
        <f t="shared" si="9"/>
        <v>0.1504912590405805</v>
      </c>
      <c r="T104" s="345"/>
      <c r="U104" s="143"/>
      <c r="V104" s="143"/>
      <c r="W104" s="143">
        <f t="shared" si="9"/>
        <v>0.68799224801834336</v>
      </c>
    </row>
    <row r="105" spans="1:34" x14ac:dyDescent="0.25">
      <c r="A105" s="533" t="s">
        <v>64</v>
      </c>
      <c r="B105" s="532"/>
      <c r="C105" s="141">
        <f>MAX(C83:C100)</f>
        <v>6.7</v>
      </c>
      <c r="D105" s="141">
        <f t="shared" ref="D105:W105" si="10">MAX(D83:D100)</f>
        <v>6.7</v>
      </c>
      <c r="E105" s="141">
        <f t="shared" si="10"/>
        <v>9.6999999999999993</v>
      </c>
      <c r="F105" s="141">
        <f t="shared" si="10"/>
        <v>18.5</v>
      </c>
      <c r="G105" s="141">
        <f t="shared" si="10"/>
        <v>25.5</v>
      </c>
      <c r="H105" s="141">
        <f t="shared" si="10"/>
        <v>35.5</v>
      </c>
      <c r="I105" s="141">
        <f t="shared" si="10"/>
        <v>50</v>
      </c>
      <c r="J105" s="141">
        <f t="shared" si="10"/>
        <v>70</v>
      </c>
      <c r="K105" s="141">
        <f t="shared" si="10"/>
        <v>85.4</v>
      </c>
      <c r="L105" s="141">
        <f t="shared" si="10"/>
        <v>90.8</v>
      </c>
      <c r="M105" s="141">
        <f t="shared" si="10"/>
        <v>99.5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85">
        <f t="shared" si="10"/>
        <v>2</v>
      </c>
      <c r="S105" s="185">
        <f t="shared" si="10"/>
        <v>0.71</v>
      </c>
      <c r="T105" s="345">
        <f t="shared" si="10"/>
        <v>0.154</v>
      </c>
      <c r="U105" s="141">
        <f t="shared" si="10"/>
        <v>24</v>
      </c>
      <c r="V105" s="141">
        <f t="shared" si="10"/>
        <v>28</v>
      </c>
      <c r="W105" s="143">
        <f t="shared" si="10"/>
        <v>8.3000000000000007</v>
      </c>
    </row>
    <row r="106" spans="1:34" s="2" customFormat="1" x14ac:dyDescent="0.25">
      <c r="A106" s="533" t="s">
        <v>52</v>
      </c>
      <c r="B106" s="532"/>
      <c r="C106" s="141">
        <f>MIN(C83:C100)</f>
        <v>3.1</v>
      </c>
      <c r="D106" s="141">
        <f t="shared" ref="D106:W106" si="11">MIN(D83:D100)</f>
        <v>3.4</v>
      </c>
      <c r="E106" s="141">
        <f t="shared" si="11"/>
        <v>5.0999999999999996</v>
      </c>
      <c r="F106" s="141">
        <f t="shared" si="11"/>
        <v>9.6999999999999993</v>
      </c>
      <c r="G106" s="141">
        <f t="shared" si="11"/>
        <v>12.9</v>
      </c>
      <c r="H106" s="141">
        <f t="shared" si="11"/>
        <v>17.5</v>
      </c>
      <c r="I106" s="141">
        <f t="shared" si="11"/>
        <v>24.5</v>
      </c>
      <c r="J106" s="141">
        <f t="shared" si="11"/>
        <v>39.700000000000003</v>
      </c>
      <c r="K106" s="141">
        <f t="shared" si="11"/>
        <v>59.1</v>
      </c>
      <c r="L106" s="141">
        <f t="shared" si="11"/>
        <v>68.7</v>
      </c>
      <c r="M106" s="141">
        <f t="shared" si="11"/>
        <v>94.6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85">
        <f t="shared" si="11"/>
        <v>1.23</v>
      </c>
      <c r="S106" s="185">
        <f t="shared" si="11"/>
        <v>0.31</v>
      </c>
      <c r="T106" s="345">
        <f t="shared" si="11"/>
        <v>0.12</v>
      </c>
      <c r="U106" s="141">
        <f t="shared" si="11"/>
        <v>23</v>
      </c>
      <c r="V106" s="141">
        <f t="shared" si="11"/>
        <v>17</v>
      </c>
      <c r="W106" s="143">
        <f t="shared" si="11"/>
        <v>6.3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>COUNT(C83:C100)</f>
        <v>7</v>
      </c>
      <c r="D107" s="141">
        <f t="shared" ref="D107:W107" si="12">COUNT(D83:D100)</f>
        <v>7</v>
      </c>
      <c r="E107" s="141">
        <f t="shared" si="12"/>
        <v>7</v>
      </c>
      <c r="F107" s="141">
        <f t="shared" si="12"/>
        <v>7</v>
      </c>
      <c r="G107" s="141">
        <f t="shared" si="12"/>
        <v>7</v>
      </c>
      <c r="H107" s="141">
        <f t="shared" si="12"/>
        <v>7</v>
      </c>
      <c r="I107" s="141">
        <f t="shared" si="12"/>
        <v>7</v>
      </c>
      <c r="J107" s="141">
        <f t="shared" si="12"/>
        <v>7</v>
      </c>
      <c r="K107" s="141">
        <f t="shared" si="12"/>
        <v>7</v>
      </c>
      <c r="L107" s="141">
        <f t="shared" si="12"/>
        <v>7</v>
      </c>
      <c r="M107" s="141">
        <f t="shared" si="12"/>
        <v>7</v>
      </c>
      <c r="N107" s="141">
        <f t="shared" si="12"/>
        <v>7</v>
      </c>
      <c r="O107" s="141">
        <f t="shared" si="12"/>
        <v>7</v>
      </c>
      <c r="P107" s="141">
        <f t="shared" si="12"/>
        <v>7</v>
      </c>
      <c r="Q107" s="141">
        <f t="shared" si="12"/>
        <v>7</v>
      </c>
      <c r="R107" s="141">
        <f t="shared" si="12"/>
        <v>7</v>
      </c>
      <c r="S107" s="141">
        <f t="shared" si="12"/>
        <v>7</v>
      </c>
      <c r="T107" s="141">
        <f t="shared" si="12"/>
        <v>2</v>
      </c>
      <c r="U107" s="141">
        <f t="shared" si="12"/>
        <v>2</v>
      </c>
      <c r="V107" s="141">
        <f t="shared" si="12"/>
        <v>2</v>
      </c>
      <c r="W107" s="141">
        <f t="shared" si="12"/>
        <v>7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5">
    <mergeCell ref="A106:B106"/>
    <mergeCell ref="A107:B107"/>
    <mergeCell ref="A100:B100"/>
    <mergeCell ref="A101:B101"/>
    <mergeCell ref="A102:B102"/>
    <mergeCell ref="A103:B103"/>
    <mergeCell ref="A104:B104"/>
    <mergeCell ref="A105:B105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7:B87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82:B82"/>
    <mergeCell ref="A83:B83"/>
    <mergeCell ref="A84:B84"/>
    <mergeCell ref="A85:B85"/>
    <mergeCell ref="A86:B86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31:W31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28:B28"/>
    <mergeCell ref="Q13:V13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4E0C-B8FD-4E1C-B20D-E6D13383C53A}">
  <sheetPr>
    <pageSetUpPr fitToPage="1"/>
  </sheetPr>
  <dimension ref="A1:AH1688"/>
  <sheetViews>
    <sheetView zoomScaleNormal="100" workbookViewId="0">
      <selection activeCell="A72" sqref="A72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201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4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50</v>
      </c>
      <c r="H5" s="592"/>
      <c r="I5" s="593" t="s">
        <v>99</v>
      </c>
      <c r="J5" s="591"/>
      <c r="K5" s="591"/>
      <c r="L5" s="591"/>
      <c r="M5" s="592"/>
      <c r="N5" s="594">
        <v>44156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34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7" t="s">
        <v>229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187</v>
      </c>
      <c r="N13" s="229"/>
      <c r="O13" s="233"/>
      <c r="P13" s="233"/>
      <c r="Q13" s="672" t="s">
        <v>225</v>
      </c>
      <c r="R13" s="672"/>
      <c r="S13" s="672"/>
      <c r="T13" s="672"/>
      <c r="U13" s="672"/>
      <c r="V13" s="672"/>
      <c r="W13" s="230"/>
      <c r="X13" s="228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33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73" t="s">
        <v>37</v>
      </c>
      <c r="B19" s="673"/>
      <c r="C19" s="673"/>
      <c r="D19" s="673"/>
      <c r="E19" s="213"/>
      <c r="F19" s="674" t="s">
        <v>168</v>
      </c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213"/>
      <c r="U19" s="674" t="s">
        <v>38</v>
      </c>
      <c r="V19" s="674"/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675">
        <v>0</v>
      </c>
      <c r="B20" s="675"/>
      <c r="C20" s="675">
        <v>63</v>
      </c>
      <c r="D20" s="675"/>
      <c r="E20" s="213"/>
      <c r="F20" s="602" t="s">
        <v>167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217"/>
      <c r="U20" s="673" t="s">
        <v>219</v>
      </c>
      <c r="V20" s="673"/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/>
      <c r="L23" s="263"/>
      <c r="M23" s="263" t="s">
        <v>16</v>
      </c>
      <c r="N23" s="263" t="s">
        <v>4</v>
      </c>
      <c r="O23" s="263" t="s">
        <v>5</v>
      </c>
      <c r="P23" s="263"/>
      <c r="Q23" s="264" t="s">
        <v>6</v>
      </c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f>N24/2</f>
        <v>31.5</v>
      </c>
      <c r="N24" s="267">
        <v>63</v>
      </c>
      <c r="O24" s="268">
        <v>90</v>
      </c>
      <c r="P24" s="269">
        <v>100</v>
      </c>
      <c r="Q24" s="270">
        <v>125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676"/>
      <c r="B25" s="677"/>
      <c r="C25" s="336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676"/>
      <c r="B26" s="677"/>
      <c r="C26" s="336"/>
      <c r="D26" s="272"/>
      <c r="E26" s="272"/>
      <c r="F26" s="272"/>
      <c r="G26" s="273"/>
      <c r="H26" s="273"/>
      <c r="I26" s="273"/>
      <c r="J26" s="273"/>
      <c r="K26" s="273"/>
      <c r="L26" s="273"/>
      <c r="M26" s="273"/>
      <c r="N26" s="273"/>
      <c r="O26" s="273"/>
      <c r="P26" s="274"/>
      <c r="Q26" s="274"/>
      <c r="R26" s="337"/>
      <c r="S26" s="337"/>
      <c r="T26" s="276"/>
      <c r="U26" s="277"/>
      <c r="V26" s="278"/>
      <c r="W26" s="27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76"/>
      <c r="B27" s="677"/>
      <c r="C27" s="338"/>
      <c r="D27" s="281"/>
      <c r="E27" s="281"/>
      <c r="F27" s="281"/>
      <c r="G27" s="284"/>
      <c r="H27" s="284"/>
      <c r="I27" s="284"/>
      <c r="J27" s="284"/>
      <c r="K27" s="284"/>
      <c r="L27" s="284"/>
      <c r="M27" s="284"/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615" t="s">
        <v>162</v>
      </c>
      <c r="B28" s="616"/>
      <c r="C28" s="280">
        <v>12</v>
      </c>
      <c r="D28" s="281"/>
      <c r="E28" s="281"/>
      <c r="F28" s="281"/>
      <c r="G28" s="283">
        <v>35</v>
      </c>
      <c r="H28" s="283">
        <v>40</v>
      </c>
      <c r="I28" s="283">
        <v>47</v>
      </c>
      <c r="J28" s="283">
        <v>60</v>
      </c>
      <c r="K28" s="283">
        <v>68</v>
      </c>
      <c r="L28" s="284"/>
      <c r="M28" s="283">
        <v>85</v>
      </c>
      <c r="N28" s="283">
        <v>99</v>
      </c>
      <c r="O28" s="283">
        <v>100</v>
      </c>
      <c r="P28" s="285"/>
      <c r="Q28" s="339">
        <v>100</v>
      </c>
      <c r="R28" s="286">
        <v>3</v>
      </c>
      <c r="S28" s="286">
        <v>1</v>
      </c>
      <c r="T28" s="287">
        <v>0.7</v>
      </c>
      <c r="U28" s="288">
        <v>45</v>
      </c>
      <c r="V28" s="289">
        <v>45</v>
      </c>
      <c r="W28" s="29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615" t="s">
        <v>163</v>
      </c>
      <c r="B29" s="616"/>
      <c r="C29" s="280">
        <v>2</v>
      </c>
      <c r="D29" s="281"/>
      <c r="E29" s="281"/>
      <c r="F29" s="281"/>
      <c r="G29" s="283">
        <v>5</v>
      </c>
      <c r="H29" s="283">
        <v>9</v>
      </c>
      <c r="I29" s="283">
        <v>16</v>
      </c>
      <c r="J29" s="283">
        <v>22</v>
      </c>
      <c r="K29" s="283">
        <v>35</v>
      </c>
      <c r="L29" s="284"/>
      <c r="M29" s="283">
        <v>55</v>
      </c>
      <c r="N29" s="283">
        <v>80</v>
      </c>
      <c r="O29" s="283">
        <v>98</v>
      </c>
      <c r="P29" s="285"/>
      <c r="Q29" s="285"/>
      <c r="R29" s="291"/>
      <c r="S29" s="291"/>
      <c r="T29" s="292"/>
      <c r="U29" s="293"/>
      <c r="V29" s="294"/>
      <c r="W29" s="29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678"/>
      <c r="B30" s="679"/>
      <c r="C30" s="340"/>
      <c r="D30" s="295"/>
      <c r="E30" s="295"/>
      <c r="F30" s="295"/>
      <c r="G30" s="296"/>
      <c r="H30" s="296"/>
      <c r="I30" s="296"/>
      <c r="J30" s="296"/>
      <c r="K30" s="296"/>
      <c r="L30" s="296"/>
      <c r="M30" s="296"/>
      <c r="N30" s="296"/>
      <c r="O30" s="296"/>
      <c r="P30" s="297"/>
      <c r="Q30" s="297"/>
      <c r="R30" s="298"/>
      <c r="S30" s="298"/>
      <c r="T30" s="299"/>
      <c r="U30" s="300"/>
      <c r="V30" s="301"/>
      <c r="W30" s="302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218" t="s">
        <v>45</v>
      </c>
      <c r="B32" s="219"/>
      <c r="C32" s="219"/>
      <c r="D32" s="219"/>
      <c r="E32" s="219"/>
      <c r="F32" s="219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617" t="s">
        <v>46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9"/>
    </row>
    <row r="34" spans="1:25" ht="13.8" thickBot="1" x14ac:dyDescent="0.3">
      <c r="A34" s="620" t="s">
        <v>225</v>
      </c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8"/>
    </row>
    <row r="35" spans="1:25" ht="12.75" customHeight="1" x14ac:dyDescent="0.25">
      <c r="A35" s="680"/>
      <c r="B35" s="681"/>
      <c r="C35" s="261" t="s">
        <v>3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 t="s">
        <v>16</v>
      </c>
      <c r="N35" s="263" t="s">
        <v>4</v>
      </c>
      <c r="O35" s="263" t="s">
        <v>5</v>
      </c>
      <c r="P35" s="263"/>
      <c r="Q35" s="263" t="s">
        <v>6</v>
      </c>
      <c r="R35" s="629" t="s">
        <v>17</v>
      </c>
      <c r="S35" s="625" t="s">
        <v>41</v>
      </c>
      <c r="T35" s="627" t="s">
        <v>120</v>
      </c>
      <c r="U35" s="629" t="s">
        <v>7</v>
      </c>
      <c r="V35" s="623" t="s">
        <v>8</v>
      </c>
      <c r="W35" s="631" t="s">
        <v>42</v>
      </c>
    </row>
    <row r="36" spans="1:25" ht="12.75" customHeight="1" thickBot="1" x14ac:dyDescent="0.3">
      <c r="A36" s="633" t="s">
        <v>15</v>
      </c>
      <c r="B36" s="634"/>
      <c r="C36" s="265">
        <v>6.3E-2</v>
      </c>
      <c r="D36" s="267">
        <v>0.08</v>
      </c>
      <c r="E36" s="267">
        <v>0.25</v>
      </c>
      <c r="F36" s="267">
        <v>0.5</v>
      </c>
      <c r="G36" s="267">
        <v>1</v>
      </c>
      <c r="H36" s="267">
        <v>2</v>
      </c>
      <c r="I36" s="267">
        <v>4</v>
      </c>
      <c r="J36" s="267">
        <v>8</v>
      </c>
      <c r="K36" s="267">
        <v>16</v>
      </c>
      <c r="L36" s="267">
        <v>20</v>
      </c>
      <c r="M36" s="267">
        <f>N36/2</f>
        <v>31.5</v>
      </c>
      <c r="N36" s="267">
        <v>63</v>
      </c>
      <c r="O36" s="268">
        <v>90</v>
      </c>
      <c r="P36" s="268">
        <v>100</v>
      </c>
      <c r="Q36" s="267">
        <v>125</v>
      </c>
      <c r="R36" s="624"/>
      <c r="S36" s="626"/>
      <c r="T36" s="628"/>
      <c r="U36" s="624"/>
      <c r="V36" s="630"/>
      <c r="W36" s="632"/>
    </row>
    <row r="37" spans="1:25" ht="12.75" customHeight="1" x14ac:dyDescent="0.25">
      <c r="A37" s="633" t="s">
        <v>48</v>
      </c>
      <c r="B37" s="634"/>
      <c r="C37" s="303">
        <f>IF(ISNUMBER(C111),C111,NA())</f>
        <v>4.5</v>
      </c>
      <c r="D37" s="304">
        <f t="shared" ref="D37:W37" si="0">IF(ISNUMBER(D111),D111,NA())</f>
        <v>4.9000000000000004</v>
      </c>
      <c r="E37" s="304">
        <f t="shared" si="0"/>
        <v>7.2</v>
      </c>
      <c r="F37" s="304">
        <f t="shared" si="0"/>
        <v>17.100000000000001</v>
      </c>
      <c r="G37" s="304">
        <f t="shared" si="0"/>
        <v>18.3</v>
      </c>
      <c r="H37" s="304">
        <f t="shared" si="0"/>
        <v>23.8</v>
      </c>
      <c r="I37" s="304">
        <f t="shared" si="0"/>
        <v>32</v>
      </c>
      <c r="J37" s="304">
        <f t="shared" si="0"/>
        <v>46.2</v>
      </c>
      <c r="K37" s="304">
        <f t="shared" si="0"/>
        <v>62.9</v>
      </c>
      <c r="L37" s="304">
        <f t="shared" si="0"/>
        <v>64.599999999999994</v>
      </c>
      <c r="M37" s="304">
        <f t="shared" si="0"/>
        <v>80.400000000000006</v>
      </c>
      <c r="N37" s="304">
        <f t="shared" si="0"/>
        <v>98.5</v>
      </c>
      <c r="O37" s="304">
        <f t="shared" si="0"/>
        <v>100</v>
      </c>
      <c r="P37" s="304">
        <f t="shared" si="0"/>
        <v>100</v>
      </c>
      <c r="Q37" s="304">
        <f t="shared" si="0"/>
        <v>100</v>
      </c>
      <c r="R37" s="304">
        <f t="shared" si="0"/>
        <v>1.75</v>
      </c>
      <c r="S37" s="304">
        <f t="shared" si="0"/>
        <v>0.42</v>
      </c>
      <c r="T37" s="304">
        <f>IF(ISNUMBER(T111),T111,NA())</f>
        <v>0.154</v>
      </c>
      <c r="U37" s="304">
        <f t="shared" si="0"/>
        <v>24</v>
      </c>
      <c r="V37" s="305">
        <f t="shared" si="0"/>
        <v>18</v>
      </c>
      <c r="W37" s="306">
        <f t="shared" si="0"/>
        <v>9.1999999999999993</v>
      </c>
    </row>
    <row r="38" spans="1:25" ht="12.75" customHeight="1" x14ac:dyDescent="0.25">
      <c r="A38" s="637" t="s">
        <v>49</v>
      </c>
      <c r="B38" s="638"/>
      <c r="C38" s="307">
        <f>C39+1.25*C42</f>
        <v>4.5166900090568536</v>
      </c>
      <c r="D38" s="308">
        <f t="shared" ref="D38:W38" si="1">D39+1.25*D42</f>
        <v>4.8883450583566734</v>
      </c>
      <c r="E38" s="308">
        <f t="shared" si="1"/>
        <v>7.1249584386092257</v>
      </c>
      <c r="F38" s="308">
        <f t="shared" si="1"/>
        <v>13.988102634473208</v>
      </c>
      <c r="G38" s="308">
        <f t="shared" si="1"/>
        <v>17.36524718001176</v>
      </c>
      <c r="H38" s="308">
        <f t="shared" si="1"/>
        <v>23.147487442850853</v>
      </c>
      <c r="I38" s="308">
        <f t="shared" si="1"/>
        <v>31.942798492990818</v>
      </c>
      <c r="J38" s="308">
        <f t="shared" si="1"/>
        <v>45.450742280416833</v>
      </c>
      <c r="K38" s="308">
        <f t="shared" si="1"/>
        <v>62.415301818093781</v>
      </c>
      <c r="L38" s="308">
        <f t="shared" si="1"/>
        <v>65.321485513360784</v>
      </c>
      <c r="M38" s="308">
        <f t="shared" si="1"/>
        <v>80.051824809793601</v>
      </c>
      <c r="N38" s="308">
        <v>100</v>
      </c>
      <c r="O38" s="308">
        <f t="shared" si="1"/>
        <v>100</v>
      </c>
      <c r="P38" s="308">
        <f t="shared" si="1"/>
        <v>100</v>
      </c>
      <c r="Q38" s="308">
        <f t="shared" si="1"/>
        <v>100</v>
      </c>
      <c r="R38" s="308">
        <f t="shared" si="1"/>
        <v>1.5903669853103328</v>
      </c>
      <c r="S38" s="308">
        <f t="shared" si="1"/>
        <v>0.35225265512783055</v>
      </c>
      <c r="T38" s="308" t="e">
        <f t="shared" si="1"/>
        <v>#N/A</v>
      </c>
      <c r="U38" s="308">
        <f t="shared" si="1"/>
        <v>24.383883476483184</v>
      </c>
      <c r="V38" s="309">
        <f t="shared" si="1"/>
        <v>18.383883476483184</v>
      </c>
      <c r="W38" s="310">
        <f t="shared" si="1"/>
        <v>8.2639873688371619</v>
      </c>
      <c r="Y38" s="1" t="s">
        <v>59</v>
      </c>
    </row>
    <row r="39" spans="1:25" ht="12.75" customHeight="1" x14ac:dyDescent="0.25">
      <c r="A39" s="633" t="s">
        <v>50</v>
      </c>
      <c r="B39" s="634"/>
      <c r="C39" s="341">
        <f>IF(ISNUMBER(C109),C109,NA())</f>
        <v>3.5444444444444443</v>
      </c>
      <c r="D39" s="312">
        <f>IF(ISNUMBER(D109),D109,NA())</f>
        <v>3.8388888888888886</v>
      </c>
      <c r="E39" s="312">
        <f t="shared" ref="E39:W39" si="2">IF(ISNUMBER(E109),E109,NA())</f>
        <v>5.68888888888889</v>
      </c>
      <c r="F39" s="312">
        <f t="shared" si="2"/>
        <v>10.894444444444444</v>
      </c>
      <c r="G39" s="312">
        <f t="shared" si="2"/>
        <v>14.144444444444444</v>
      </c>
      <c r="H39" s="312">
        <f t="shared" si="2"/>
        <v>19.088888888888889</v>
      </c>
      <c r="I39" s="312">
        <f t="shared" si="2"/>
        <v>26.605555555555554</v>
      </c>
      <c r="J39" s="312">
        <f t="shared" si="2"/>
        <v>39.56111111111111</v>
      </c>
      <c r="K39" s="312">
        <f t="shared" si="2"/>
        <v>54.922222222222217</v>
      </c>
      <c r="L39" s="312">
        <f t="shared" si="2"/>
        <v>59.355555555555561</v>
      </c>
      <c r="M39" s="312">
        <f t="shared" si="2"/>
        <v>73.916666666666686</v>
      </c>
      <c r="N39" s="312">
        <f t="shared" si="2"/>
        <v>95.422222222222231</v>
      </c>
      <c r="O39" s="283">
        <f t="shared" si="2"/>
        <v>100</v>
      </c>
      <c r="P39" s="283">
        <f t="shared" si="2"/>
        <v>100</v>
      </c>
      <c r="Q39" s="283">
        <f t="shared" si="2"/>
        <v>100</v>
      </c>
      <c r="R39" s="283">
        <f t="shared" si="2"/>
        <v>1.3527777777777779</v>
      </c>
      <c r="S39" s="283">
        <f t="shared" si="2"/>
        <v>0.26111111111111113</v>
      </c>
      <c r="T39" s="283" t="e">
        <f>IF(ISNUMBER(T85),T109,NA())</f>
        <v>#N/A</v>
      </c>
      <c r="U39" s="283">
        <f>IF(ISNUMBER(U109),U109,NA())</f>
        <v>23.5</v>
      </c>
      <c r="V39" s="282">
        <f t="shared" si="2"/>
        <v>17.5</v>
      </c>
      <c r="W39" s="314">
        <f t="shared" si="2"/>
        <v>6.5627777777777778</v>
      </c>
    </row>
    <row r="40" spans="1:25" ht="12.75" customHeight="1" x14ac:dyDescent="0.25">
      <c r="A40" s="637" t="s">
        <v>51</v>
      </c>
      <c r="B40" s="638"/>
      <c r="C40" s="307">
        <f>C39-1.25*C42</f>
        <v>2.5721988798320345</v>
      </c>
      <c r="D40" s="308">
        <f t="shared" ref="D40:W40" si="3">D39-1.25*D42</f>
        <v>2.7894327194211042</v>
      </c>
      <c r="E40" s="308">
        <f>E39-1.25*E42</f>
        <v>4.2528193391685543</v>
      </c>
      <c r="F40" s="308">
        <f>F39-1.25*F42</f>
        <v>7.8007862544156792</v>
      </c>
      <c r="G40" s="308">
        <f t="shared" si="3"/>
        <v>10.923641708877128</v>
      </c>
      <c r="H40" s="308">
        <f t="shared" si="3"/>
        <v>15.030290334926924</v>
      </c>
      <c r="I40" s="308">
        <f t="shared" si="3"/>
        <v>21.268312618120291</v>
      </c>
      <c r="J40" s="308">
        <f t="shared" si="3"/>
        <v>33.671479941805387</v>
      </c>
      <c r="K40" s="308">
        <f t="shared" si="3"/>
        <v>47.429142626350654</v>
      </c>
      <c r="L40" s="308">
        <f t="shared" si="3"/>
        <v>53.389625597750332</v>
      </c>
      <c r="M40" s="308">
        <f t="shared" si="3"/>
        <v>67.78150852353977</v>
      </c>
      <c r="N40" s="308">
        <f t="shared" si="3"/>
        <v>91.312836543851958</v>
      </c>
      <c r="O40" s="308">
        <f t="shared" si="3"/>
        <v>100</v>
      </c>
      <c r="P40" s="308">
        <f t="shared" si="3"/>
        <v>100</v>
      </c>
      <c r="Q40" s="308">
        <f t="shared" si="3"/>
        <v>100</v>
      </c>
      <c r="R40" s="308">
        <f t="shared" si="3"/>
        <v>1.1151885702452229</v>
      </c>
      <c r="S40" s="313">
        <f t="shared" si="3"/>
        <v>0.1699695670943917</v>
      </c>
      <c r="T40" s="313" t="e">
        <f t="shared" si="3"/>
        <v>#N/A</v>
      </c>
      <c r="U40" s="308">
        <f t="shared" si="3"/>
        <v>22.616116523516816</v>
      </c>
      <c r="V40" s="309">
        <f t="shared" si="3"/>
        <v>16.616116523516816</v>
      </c>
      <c r="W40" s="310">
        <f t="shared" si="3"/>
        <v>4.8615681867183937</v>
      </c>
      <c r="Y40" s="155"/>
    </row>
    <row r="41" spans="1:25" ht="12.75" customHeight="1" x14ac:dyDescent="0.25">
      <c r="A41" s="633" t="s">
        <v>52</v>
      </c>
      <c r="B41" s="634"/>
      <c r="C41" s="280">
        <f>IF(ISNUMBER(C112),C112,NA())</f>
        <v>2</v>
      </c>
      <c r="D41" s="283">
        <f t="shared" ref="D41:W41" si="4">IF(ISNUMBER(D112),D112,NA())</f>
        <v>2.2000000000000002</v>
      </c>
      <c r="E41" s="283">
        <f t="shared" si="4"/>
        <v>3.3</v>
      </c>
      <c r="F41" s="283">
        <f t="shared" si="4"/>
        <v>6.5</v>
      </c>
      <c r="G41" s="283">
        <f t="shared" si="4"/>
        <v>8.8000000000000007</v>
      </c>
      <c r="H41" s="283">
        <f t="shared" si="4"/>
        <v>11.8</v>
      </c>
      <c r="I41" s="283">
        <f t="shared" si="4"/>
        <v>15.9</v>
      </c>
      <c r="J41" s="283">
        <f t="shared" si="4"/>
        <v>24.8</v>
      </c>
      <c r="K41" s="283">
        <f t="shared" si="4"/>
        <v>41.6</v>
      </c>
      <c r="L41" s="283">
        <f t="shared" si="4"/>
        <v>48.2</v>
      </c>
      <c r="M41" s="283">
        <f t="shared" si="4"/>
        <v>62.4</v>
      </c>
      <c r="N41" s="283">
        <f t="shared" si="4"/>
        <v>84.4</v>
      </c>
      <c r="O41" s="283">
        <f t="shared" si="4"/>
        <v>100</v>
      </c>
      <c r="P41" s="283">
        <f t="shared" si="4"/>
        <v>100</v>
      </c>
      <c r="Q41" s="283">
        <f t="shared" si="4"/>
        <v>100</v>
      </c>
      <c r="R41" s="283">
        <f t="shared" si="4"/>
        <v>1.25</v>
      </c>
      <c r="S41" s="283">
        <f t="shared" si="4"/>
        <v>0.17</v>
      </c>
      <c r="T41" s="283">
        <f>IF(ISNUMBER(T112),T112,NA())</f>
        <v>0.14000000000000001</v>
      </c>
      <c r="U41" s="283">
        <f t="shared" si="4"/>
        <v>23</v>
      </c>
      <c r="V41" s="282">
        <f t="shared" si="4"/>
        <v>17</v>
      </c>
      <c r="W41" s="314">
        <f t="shared" si="4"/>
        <v>3.8</v>
      </c>
    </row>
    <row r="42" spans="1:25" ht="12.75" customHeight="1" x14ac:dyDescent="0.25">
      <c r="A42" s="633" t="s">
        <v>53</v>
      </c>
      <c r="B42" s="634"/>
      <c r="C42" s="307">
        <f>IF(ISNUMBER(C110),C110,NA())</f>
        <v>0.77779645168992784</v>
      </c>
      <c r="D42" s="312">
        <f t="shared" ref="D42:W42" si="5">IF(ISNUMBER(D110),D110,NA())</f>
        <v>0.83956493557422762</v>
      </c>
      <c r="E42" s="312">
        <f t="shared" si="5"/>
        <v>1.1488556397762686</v>
      </c>
      <c r="F42" s="312">
        <f t="shared" si="5"/>
        <v>2.4749265520230117</v>
      </c>
      <c r="G42" s="312">
        <f t="shared" si="5"/>
        <v>2.5766421884538526</v>
      </c>
      <c r="H42" s="312">
        <f t="shared" si="5"/>
        <v>3.2468788431695716</v>
      </c>
      <c r="I42" s="312">
        <f t="shared" si="5"/>
        <v>4.2697943499482092</v>
      </c>
      <c r="J42" s="312">
        <f t="shared" si="5"/>
        <v>4.711704935444577</v>
      </c>
      <c r="K42" s="312">
        <f t="shared" si="5"/>
        <v>5.9944636766972499</v>
      </c>
      <c r="L42" s="312">
        <f t="shared" si="5"/>
        <v>4.7727439662441826</v>
      </c>
      <c r="M42" s="312">
        <f t="shared" si="5"/>
        <v>4.9081265145015305</v>
      </c>
      <c r="N42" s="312">
        <f t="shared" si="5"/>
        <v>3.2875085426962229</v>
      </c>
      <c r="O42" s="312">
        <f t="shared" si="5"/>
        <v>0</v>
      </c>
      <c r="P42" s="312">
        <f t="shared" si="5"/>
        <v>0</v>
      </c>
      <c r="Q42" s="312">
        <f t="shared" si="5"/>
        <v>0</v>
      </c>
      <c r="R42" s="312">
        <f t="shared" si="5"/>
        <v>0.19007136602604402</v>
      </c>
      <c r="S42" s="312">
        <f t="shared" si="5"/>
        <v>7.2913235213375532E-2</v>
      </c>
      <c r="T42" s="312">
        <f>IF(ISNUMBER(T110),T110,NA())</f>
        <v>9.8994949366116546E-3</v>
      </c>
      <c r="U42" s="312">
        <f t="shared" si="5"/>
        <v>0.70710678118654757</v>
      </c>
      <c r="V42" s="311">
        <f t="shared" si="5"/>
        <v>0.70710678118654757</v>
      </c>
      <c r="W42" s="315">
        <f t="shared" si="5"/>
        <v>1.3609676728475071</v>
      </c>
    </row>
    <row r="43" spans="1:25" ht="12.75" customHeight="1" x14ac:dyDescent="0.25">
      <c r="A43" s="637" t="s">
        <v>54</v>
      </c>
      <c r="B43" s="638"/>
      <c r="C43" s="280">
        <f>IF(ISNUMBER(C113),C113,NA())</f>
        <v>18</v>
      </c>
      <c r="D43" s="283">
        <f t="shared" ref="D43:W43" si="6">IF(ISNUMBER(D113),D113,NA())</f>
        <v>18</v>
      </c>
      <c r="E43" s="283">
        <f t="shared" si="6"/>
        <v>18</v>
      </c>
      <c r="F43" s="283">
        <f t="shared" si="6"/>
        <v>18</v>
      </c>
      <c r="G43" s="283">
        <f t="shared" si="6"/>
        <v>18</v>
      </c>
      <c r="H43" s="283">
        <f t="shared" si="6"/>
        <v>18</v>
      </c>
      <c r="I43" s="283">
        <f t="shared" si="6"/>
        <v>18</v>
      </c>
      <c r="J43" s="283">
        <f t="shared" si="6"/>
        <v>18</v>
      </c>
      <c r="K43" s="283">
        <f t="shared" si="6"/>
        <v>18</v>
      </c>
      <c r="L43" s="283">
        <f t="shared" si="6"/>
        <v>18</v>
      </c>
      <c r="M43" s="283">
        <f t="shared" si="6"/>
        <v>18</v>
      </c>
      <c r="N43" s="283">
        <f t="shared" si="6"/>
        <v>18</v>
      </c>
      <c r="O43" s="283">
        <f t="shared" si="6"/>
        <v>18</v>
      </c>
      <c r="P43" s="283">
        <f t="shared" si="6"/>
        <v>18</v>
      </c>
      <c r="Q43" s="283">
        <f t="shared" si="6"/>
        <v>18</v>
      </c>
      <c r="R43" s="283">
        <f t="shared" si="6"/>
        <v>18</v>
      </c>
      <c r="S43" s="283">
        <f t="shared" si="6"/>
        <v>18</v>
      </c>
      <c r="T43" s="283">
        <f>IF(ISNUMBER(T113),T113,NA())</f>
        <v>2</v>
      </c>
      <c r="U43" s="283">
        <f t="shared" si="6"/>
        <v>2</v>
      </c>
      <c r="V43" s="282">
        <f t="shared" si="6"/>
        <v>2</v>
      </c>
      <c r="W43" s="314">
        <f t="shared" si="6"/>
        <v>18</v>
      </c>
    </row>
    <row r="44" spans="1:25" s="46" customFormat="1" ht="17.25" customHeight="1" thickBot="1" x14ac:dyDescent="0.3">
      <c r="A44" s="639" t="s">
        <v>55</v>
      </c>
      <c r="B44" s="640"/>
      <c r="C44" s="316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8"/>
      <c r="R44" s="318"/>
      <c r="S44" s="319"/>
      <c r="T44" s="319"/>
      <c r="U44" s="320"/>
      <c r="V44" s="321"/>
      <c r="W44" s="322"/>
      <c r="X44" s="45"/>
    </row>
    <row r="45" spans="1:25" s="46" customFormat="1" x14ac:dyDescent="0.25">
      <c r="A45" s="323"/>
      <c r="B45" s="324"/>
      <c r="C45" s="325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6"/>
      <c r="V45" s="327"/>
      <c r="W45" s="328"/>
      <c r="X45" s="45"/>
    </row>
    <row r="46" spans="1:25" s="46" customFormat="1" ht="13.8" thickBot="1" x14ac:dyDescent="0.3">
      <c r="A46" s="329"/>
      <c r="B46" s="327"/>
      <c r="C46" s="330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2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9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33"/>
      <c r="X64" s="45"/>
    </row>
    <row r="65" spans="1:27" s="46" customFormat="1" x14ac:dyDescent="0.25">
      <c r="A65" s="329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33"/>
      <c r="X65" s="45"/>
    </row>
    <row r="66" spans="1:27" s="46" customFormat="1" x14ac:dyDescent="0.25">
      <c r="A66" s="323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6"/>
      <c r="X66" s="45"/>
    </row>
    <row r="67" spans="1:27" s="46" customFormat="1" x14ac:dyDescent="0.25">
      <c r="A67" s="641" t="s">
        <v>56</v>
      </c>
      <c r="B67" s="642"/>
      <c r="C67" s="642"/>
      <c r="D67" s="642"/>
      <c r="E67" s="642"/>
      <c r="F67" s="642"/>
      <c r="G67" s="643"/>
      <c r="H67" s="644" t="s">
        <v>57</v>
      </c>
      <c r="I67" s="644"/>
      <c r="J67" s="644"/>
      <c r="K67" s="644"/>
      <c r="L67" s="644"/>
      <c r="M67" s="644"/>
      <c r="N67" s="644"/>
      <c r="O67" s="644"/>
      <c r="P67" s="644" t="s">
        <v>58</v>
      </c>
      <c r="Q67" s="644"/>
      <c r="R67" s="644"/>
      <c r="S67" s="644"/>
      <c r="T67" s="644"/>
      <c r="U67" s="644"/>
      <c r="V67" s="644"/>
      <c r="W67" s="644"/>
      <c r="X67" s="45"/>
    </row>
    <row r="68" spans="1:27" x14ac:dyDescent="0.25">
      <c r="A68" s="635">
        <v>44155</v>
      </c>
      <c r="B68" s="615"/>
      <c r="C68" s="615"/>
      <c r="D68" s="615"/>
      <c r="E68" s="615"/>
      <c r="F68" s="615"/>
      <c r="G68" s="615"/>
      <c r="H68" s="636" t="s">
        <v>102</v>
      </c>
      <c r="I68" s="636"/>
      <c r="J68" s="636"/>
      <c r="K68" s="636"/>
      <c r="L68" s="636"/>
      <c r="M68" s="636"/>
      <c r="N68" s="636"/>
      <c r="O68" s="636"/>
      <c r="P68" s="635">
        <f>MAX(Y85:Y107)</f>
        <v>44335</v>
      </c>
      <c r="Q68" s="615"/>
      <c r="R68" s="615"/>
      <c r="S68" s="615"/>
      <c r="T68" s="615"/>
      <c r="U68" s="615"/>
      <c r="V68" s="615"/>
      <c r="W68" s="615"/>
    </row>
    <row r="69" spans="1:27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7" x14ac:dyDescent="0.25">
      <c r="A70" s="615"/>
      <c r="B70" s="615"/>
      <c r="C70" s="615"/>
      <c r="D70" s="615"/>
      <c r="E70" s="615"/>
      <c r="F70" s="615"/>
      <c r="G70" s="615"/>
      <c r="H70" s="636"/>
      <c r="I70" s="636"/>
      <c r="J70" s="636"/>
      <c r="K70" s="636"/>
      <c r="L70" s="636"/>
      <c r="M70" s="636"/>
      <c r="N70" s="636"/>
      <c r="O70" s="636"/>
      <c r="P70" s="615"/>
      <c r="Q70" s="615"/>
      <c r="R70" s="615"/>
      <c r="S70" s="615"/>
      <c r="T70" s="615"/>
      <c r="U70" s="615"/>
      <c r="V70" s="615"/>
      <c r="W70" s="615"/>
    </row>
    <row r="71" spans="1:27" x14ac:dyDescent="0.25">
      <c r="A71" s="615"/>
      <c r="B71" s="615"/>
      <c r="C71" s="615"/>
      <c r="D71" s="615"/>
      <c r="E71" s="615"/>
      <c r="F71" s="615"/>
      <c r="G71" s="615"/>
      <c r="H71" s="636"/>
      <c r="I71" s="636"/>
      <c r="J71" s="636"/>
      <c r="K71" s="636"/>
      <c r="L71" s="636"/>
      <c r="M71" s="636"/>
      <c r="N71" s="636"/>
      <c r="O71" s="636"/>
      <c r="P71" s="615"/>
      <c r="Q71" s="615"/>
      <c r="R71" s="615"/>
      <c r="S71" s="615"/>
      <c r="T71" s="615"/>
      <c r="U71" s="615"/>
      <c r="V71" s="615"/>
      <c r="W71" s="615"/>
    </row>
    <row r="72" spans="1:27" ht="13.8" thickBot="1" x14ac:dyDescent="0.3">
      <c r="A72" s="213"/>
      <c r="B72" s="334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</row>
    <row r="73" spans="1:27" x14ac:dyDescent="0.25">
      <c r="A73" s="645" t="s">
        <v>204</v>
      </c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3"/>
    </row>
    <row r="74" spans="1:27" x14ac:dyDescent="0.25">
      <c r="A74" s="648"/>
      <c r="B74" s="684"/>
      <c r="C74" s="684"/>
      <c r="D74" s="684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  <c r="U74" s="684"/>
      <c r="V74" s="684"/>
      <c r="W74" s="685"/>
    </row>
    <row r="75" spans="1:27" x14ac:dyDescent="0.25">
      <c r="A75" s="648"/>
      <c r="B75" s="684"/>
      <c r="C75" s="684"/>
      <c r="D75" s="684"/>
      <c r="E75" s="684"/>
      <c r="F75" s="684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84"/>
      <c r="T75" s="684"/>
      <c r="U75" s="684"/>
      <c r="V75" s="684"/>
      <c r="W75" s="685"/>
      <c r="Z75" s="176">
        <v>43709</v>
      </c>
      <c r="AA75" s="176">
        <f>Z75-(30*6)</f>
        <v>43529</v>
      </c>
    </row>
    <row r="76" spans="1:27" ht="13.8" thickBot="1" x14ac:dyDescent="0.3">
      <c r="A76" s="686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8"/>
    </row>
    <row r="77" spans="1:27" ht="13.8" thickBot="1" x14ac:dyDescent="0.3">
      <c r="B77" s="52"/>
    </row>
    <row r="78" spans="1:27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7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7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7"/>
    </row>
    <row r="81" spans="1:25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 t="s">
        <v>16</v>
      </c>
      <c r="N82" s="137" t="s">
        <v>4</v>
      </c>
      <c r="O82" s="137" t="s">
        <v>5</v>
      </c>
      <c r="P82" s="137"/>
      <c r="Q82" s="137" t="s">
        <v>6</v>
      </c>
      <c r="R82" s="653" t="s">
        <v>17</v>
      </c>
      <c r="S82" s="655" t="s">
        <v>41</v>
      </c>
      <c r="T82" s="657" t="s">
        <v>120</v>
      </c>
      <c r="U82" s="653" t="s">
        <v>7</v>
      </c>
      <c r="V82" s="653" t="s">
        <v>8</v>
      </c>
      <c r="W82" s="659" t="s">
        <v>42</v>
      </c>
    </row>
    <row r="83" spans="1:25" ht="13.8" thickBot="1" x14ac:dyDescent="0.3">
      <c r="A83" s="661" t="s">
        <v>61</v>
      </c>
      <c r="B83" s="662"/>
      <c r="C83" s="200">
        <v>6.3E-2</v>
      </c>
      <c r="D83" s="205">
        <v>0.08</v>
      </c>
      <c r="E83" s="201">
        <v>0.2</v>
      </c>
      <c r="F83" s="201">
        <v>0.5</v>
      </c>
      <c r="G83" s="201">
        <v>1</v>
      </c>
      <c r="H83" s="201">
        <v>2</v>
      </c>
      <c r="I83" s="201">
        <v>4</v>
      </c>
      <c r="J83" s="201">
        <v>8</v>
      </c>
      <c r="K83" s="201">
        <v>16</v>
      </c>
      <c r="L83" s="201">
        <v>20</v>
      </c>
      <c r="M83" s="201">
        <f>N83/2</f>
        <v>31.5</v>
      </c>
      <c r="N83" s="201">
        <v>63</v>
      </c>
      <c r="O83" s="202">
        <v>90</v>
      </c>
      <c r="P83" s="202">
        <v>100</v>
      </c>
      <c r="Q83" s="201">
        <v>125</v>
      </c>
      <c r="R83" s="654"/>
      <c r="S83" s="656"/>
      <c r="T83" s="658"/>
      <c r="U83" s="654"/>
      <c r="V83" s="654"/>
      <c r="W83" s="660"/>
    </row>
    <row r="84" spans="1:25" x14ac:dyDescent="0.25">
      <c r="A84" s="689" t="s">
        <v>62</v>
      </c>
      <c r="B84" s="69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4"/>
    </row>
    <row r="85" spans="1:25" x14ac:dyDescent="0.25">
      <c r="A85" s="518"/>
      <c r="B85" s="526"/>
      <c r="C85" s="353"/>
      <c r="D85" s="141"/>
      <c r="E85" s="141"/>
      <c r="F85" s="141"/>
      <c r="G85" s="353"/>
      <c r="H85" s="353"/>
      <c r="I85" s="353"/>
      <c r="J85" s="353"/>
      <c r="K85" s="353"/>
      <c r="L85" s="353"/>
      <c r="M85" s="353"/>
      <c r="N85" s="141"/>
      <c r="O85" s="141"/>
      <c r="P85" s="141"/>
      <c r="Q85" s="141"/>
      <c r="R85" s="141"/>
      <c r="S85" s="141"/>
      <c r="T85" s="141"/>
      <c r="U85" s="141"/>
      <c r="V85" s="141"/>
      <c r="W85" s="142"/>
      <c r="X85" s="1"/>
      <c r="Y85" s="176">
        <f>A85+(30*6)</f>
        <v>180</v>
      </c>
    </row>
    <row r="86" spans="1:25" x14ac:dyDescent="0.25">
      <c r="A86" s="518">
        <v>43872</v>
      </c>
      <c r="B86" s="526"/>
      <c r="C86" s="353">
        <v>3.5</v>
      </c>
      <c r="D86" s="359">
        <v>3.8</v>
      </c>
      <c r="E86" s="359">
        <v>5.6</v>
      </c>
      <c r="F86" s="359">
        <v>10.5</v>
      </c>
      <c r="G86" s="353">
        <v>14.1</v>
      </c>
      <c r="H86" s="353">
        <v>19.600000000000001</v>
      </c>
      <c r="I86" s="353">
        <v>27.5</v>
      </c>
      <c r="J86" s="353">
        <v>38.6</v>
      </c>
      <c r="K86" s="353">
        <v>51.4</v>
      </c>
      <c r="L86" s="353">
        <v>57.7</v>
      </c>
      <c r="M86" s="353">
        <v>73.099999999999994</v>
      </c>
      <c r="N86" s="359">
        <v>96.7</v>
      </c>
      <c r="O86" s="359">
        <v>100</v>
      </c>
      <c r="P86" s="359">
        <v>100</v>
      </c>
      <c r="Q86" s="359">
        <v>100</v>
      </c>
      <c r="R86" s="359">
        <v>1.25</v>
      </c>
      <c r="S86" s="359">
        <v>0.25</v>
      </c>
      <c r="T86" s="359">
        <v>0.154</v>
      </c>
      <c r="U86" s="359">
        <v>23</v>
      </c>
      <c r="V86" s="359">
        <v>17</v>
      </c>
      <c r="W86" s="360">
        <v>6.4</v>
      </c>
      <c r="X86" s="1"/>
      <c r="Y86" s="176">
        <f t="shared" ref="Y86:Y104" si="7">A86+(30*6)</f>
        <v>44052</v>
      </c>
    </row>
    <row r="87" spans="1:25" x14ac:dyDescent="0.25">
      <c r="A87" s="518">
        <v>43872</v>
      </c>
      <c r="B87" s="526"/>
      <c r="C87" s="352">
        <v>3.3</v>
      </c>
      <c r="D87" s="359">
        <v>3.6</v>
      </c>
      <c r="E87" s="359">
        <v>5.2</v>
      </c>
      <c r="F87" s="359">
        <v>9.6999999999999993</v>
      </c>
      <c r="G87" s="352">
        <v>12.8</v>
      </c>
      <c r="H87" s="352">
        <v>17.899999999999999</v>
      </c>
      <c r="I87" s="352">
        <v>26</v>
      </c>
      <c r="J87" s="352">
        <v>40.4</v>
      </c>
      <c r="K87" s="352">
        <v>61.6</v>
      </c>
      <c r="L87" s="352">
        <v>64</v>
      </c>
      <c r="M87" s="352">
        <v>76.599999999999994</v>
      </c>
      <c r="N87" s="359">
        <v>97.2</v>
      </c>
      <c r="O87" s="359">
        <v>100</v>
      </c>
      <c r="P87" s="359">
        <v>100</v>
      </c>
      <c r="Q87" s="359">
        <v>100</v>
      </c>
      <c r="R87" s="359">
        <v>1.25</v>
      </c>
      <c r="S87" s="359">
        <v>0.22</v>
      </c>
      <c r="T87" s="359"/>
      <c r="U87" s="359"/>
      <c r="V87" s="359"/>
      <c r="W87" s="360">
        <v>6.2</v>
      </c>
      <c r="X87" s="1"/>
      <c r="Y87" s="176">
        <f t="shared" si="7"/>
        <v>44052</v>
      </c>
    </row>
    <row r="88" spans="1:25" x14ac:dyDescent="0.25">
      <c r="A88" s="518">
        <v>43872</v>
      </c>
      <c r="B88" s="526"/>
      <c r="C88" s="351">
        <v>3.4</v>
      </c>
      <c r="D88" s="359">
        <v>3.7</v>
      </c>
      <c r="E88" s="359">
        <v>5.4</v>
      </c>
      <c r="F88" s="359">
        <v>10.1</v>
      </c>
      <c r="G88" s="352">
        <v>13.8</v>
      </c>
      <c r="H88" s="352">
        <v>19</v>
      </c>
      <c r="I88" s="352">
        <v>27.4</v>
      </c>
      <c r="J88" s="352">
        <v>40.1</v>
      </c>
      <c r="K88" s="352">
        <v>59.1</v>
      </c>
      <c r="L88" s="352">
        <v>63.3</v>
      </c>
      <c r="M88" s="352">
        <v>80.400000000000006</v>
      </c>
      <c r="N88" s="359">
        <v>94</v>
      </c>
      <c r="O88" s="359">
        <v>100</v>
      </c>
      <c r="P88" s="359">
        <v>100</v>
      </c>
      <c r="Q88" s="359">
        <v>100</v>
      </c>
      <c r="R88" s="359">
        <v>1.25</v>
      </c>
      <c r="S88" s="359">
        <v>0.24</v>
      </c>
      <c r="T88" s="359"/>
      <c r="U88" s="359"/>
      <c r="V88" s="359"/>
      <c r="W88" s="360">
        <v>6.33</v>
      </c>
      <c r="X88" s="1"/>
      <c r="Y88" s="176">
        <f t="shared" si="7"/>
        <v>44052</v>
      </c>
    </row>
    <row r="89" spans="1:25" x14ac:dyDescent="0.25">
      <c r="A89" s="518">
        <v>43875</v>
      </c>
      <c r="B89" s="526"/>
      <c r="C89" s="351">
        <v>4.3</v>
      </c>
      <c r="D89" s="359">
        <v>4.5</v>
      </c>
      <c r="E89" s="359">
        <v>6.2</v>
      </c>
      <c r="F89" s="359">
        <v>11</v>
      </c>
      <c r="G89" s="352">
        <v>14.4</v>
      </c>
      <c r="H89" s="352">
        <v>19.7</v>
      </c>
      <c r="I89" s="352">
        <v>28</v>
      </c>
      <c r="J89" s="352">
        <v>41</v>
      </c>
      <c r="K89" s="352">
        <v>59.1</v>
      </c>
      <c r="L89" s="352">
        <v>64.3</v>
      </c>
      <c r="M89" s="352">
        <v>77.7</v>
      </c>
      <c r="N89" s="359">
        <v>96.1</v>
      </c>
      <c r="O89" s="359">
        <v>100</v>
      </c>
      <c r="P89" s="359">
        <v>100</v>
      </c>
      <c r="Q89" s="359">
        <v>100</v>
      </c>
      <c r="R89" s="359">
        <v>1.25</v>
      </c>
      <c r="S89" s="359">
        <v>0.25</v>
      </c>
      <c r="T89" s="359"/>
      <c r="U89" s="359"/>
      <c r="V89" s="359"/>
      <c r="W89" s="360">
        <v>7.2</v>
      </c>
      <c r="X89" s="1"/>
      <c r="Y89" s="176">
        <f t="shared" si="7"/>
        <v>44055</v>
      </c>
    </row>
    <row r="90" spans="1:25" x14ac:dyDescent="0.25">
      <c r="A90" s="518">
        <v>43875</v>
      </c>
      <c r="B90" s="526"/>
      <c r="C90" s="351">
        <v>3.1</v>
      </c>
      <c r="D90" s="359">
        <v>3.2</v>
      </c>
      <c r="E90" s="359">
        <v>4.8</v>
      </c>
      <c r="F90" s="359">
        <v>8.8000000000000007</v>
      </c>
      <c r="G90" s="352">
        <v>11.5</v>
      </c>
      <c r="H90" s="352">
        <v>15.5</v>
      </c>
      <c r="I90" s="352">
        <v>21.5</v>
      </c>
      <c r="J90" s="352">
        <v>33.1</v>
      </c>
      <c r="K90" s="352">
        <v>50</v>
      </c>
      <c r="L90" s="352">
        <v>56.3</v>
      </c>
      <c r="M90" s="352">
        <v>72.599999999999994</v>
      </c>
      <c r="N90" s="359">
        <v>96.2</v>
      </c>
      <c r="O90" s="359">
        <v>100</v>
      </c>
      <c r="P90" s="359">
        <v>100</v>
      </c>
      <c r="Q90" s="359">
        <v>100</v>
      </c>
      <c r="R90" s="359">
        <v>1.25</v>
      </c>
      <c r="S90" s="359">
        <v>0.19</v>
      </c>
      <c r="T90" s="359"/>
      <c r="U90" s="359"/>
      <c r="V90" s="359"/>
      <c r="W90" s="360">
        <v>7</v>
      </c>
      <c r="X90" s="1"/>
      <c r="Y90" s="176">
        <f t="shared" si="7"/>
        <v>44055</v>
      </c>
    </row>
    <row r="91" spans="1:25" x14ac:dyDescent="0.25">
      <c r="A91" s="518">
        <v>43875</v>
      </c>
      <c r="B91" s="519"/>
      <c r="C91" s="359">
        <v>4.4000000000000004</v>
      </c>
      <c r="D91" s="359">
        <v>4.7</v>
      </c>
      <c r="E91" s="359">
        <v>6.7</v>
      </c>
      <c r="F91" s="359">
        <v>12.3</v>
      </c>
      <c r="G91" s="359">
        <v>16.2</v>
      </c>
      <c r="H91" s="359">
        <v>21.9</v>
      </c>
      <c r="I91" s="359">
        <v>29.5</v>
      </c>
      <c r="J91" s="359">
        <v>42.8</v>
      </c>
      <c r="K91" s="359">
        <v>59.8</v>
      </c>
      <c r="L91" s="359">
        <v>62.9</v>
      </c>
      <c r="M91" s="359">
        <v>75</v>
      </c>
      <c r="N91" s="359">
        <v>95</v>
      </c>
      <c r="O91" s="359">
        <v>100</v>
      </c>
      <c r="P91" s="359">
        <v>100</v>
      </c>
      <c r="Q91" s="359">
        <v>100</v>
      </c>
      <c r="R91" s="359">
        <v>1.3</v>
      </c>
      <c r="S91" s="359">
        <v>0.3</v>
      </c>
      <c r="T91" s="359"/>
      <c r="U91" s="359"/>
      <c r="V91" s="359"/>
      <c r="W91" s="360">
        <v>7.2</v>
      </c>
      <c r="X91" s="1"/>
      <c r="Y91" s="176">
        <f t="shared" si="7"/>
        <v>44055</v>
      </c>
    </row>
    <row r="92" spans="1:25" x14ac:dyDescent="0.25">
      <c r="A92" s="518">
        <v>43882</v>
      </c>
      <c r="B92" s="519"/>
      <c r="C92" s="353">
        <v>3.2</v>
      </c>
      <c r="D92" s="353">
        <v>3.5</v>
      </c>
      <c r="E92" s="353">
        <v>5.5</v>
      </c>
      <c r="F92" s="353">
        <v>10.9</v>
      </c>
      <c r="G92" s="353">
        <v>14.5</v>
      </c>
      <c r="H92" s="353">
        <v>19.600000000000001</v>
      </c>
      <c r="I92" s="353">
        <v>27.5</v>
      </c>
      <c r="J92" s="353">
        <v>40</v>
      </c>
      <c r="K92" s="353">
        <v>57</v>
      </c>
      <c r="L92" s="353">
        <v>60.7</v>
      </c>
      <c r="M92" s="353">
        <v>74.8</v>
      </c>
      <c r="N92" s="353">
        <v>98</v>
      </c>
      <c r="O92" s="357">
        <v>100</v>
      </c>
      <c r="P92" s="357">
        <v>100</v>
      </c>
      <c r="Q92" s="357">
        <v>100</v>
      </c>
      <c r="R92" s="359">
        <v>1.25</v>
      </c>
      <c r="S92" s="359">
        <v>0.25</v>
      </c>
      <c r="T92" s="359"/>
      <c r="U92" s="359"/>
      <c r="V92" s="359"/>
      <c r="W92" s="360">
        <v>3.8</v>
      </c>
      <c r="X92" s="1"/>
      <c r="Y92" s="176">
        <f t="shared" si="7"/>
        <v>44062</v>
      </c>
    </row>
    <row r="93" spans="1:25" x14ac:dyDescent="0.25">
      <c r="A93" s="518">
        <v>43882</v>
      </c>
      <c r="B93" s="519"/>
      <c r="C93" s="353">
        <v>3.2</v>
      </c>
      <c r="D93" s="353">
        <v>3.5</v>
      </c>
      <c r="E93" s="353">
        <v>5.6</v>
      </c>
      <c r="F93" s="353">
        <v>10.8</v>
      </c>
      <c r="G93" s="353">
        <v>14.5</v>
      </c>
      <c r="H93" s="353">
        <v>19.399999999999999</v>
      </c>
      <c r="I93" s="353">
        <v>27</v>
      </c>
      <c r="J93" s="353">
        <v>40</v>
      </c>
      <c r="K93" s="353">
        <v>57</v>
      </c>
      <c r="L93" s="353">
        <v>59.1</v>
      </c>
      <c r="M93" s="353">
        <v>70.2</v>
      </c>
      <c r="N93" s="353">
        <v>97.8</v>
      </c>
      <c r="O93" s="357">
        <v>100</v>
      </c>
      <c r="P93" s="357">
        <v>100</v>
      </c>
      <c r="Q93" s="357">
        <v>100</v>
      </c>
      <c r="R93" s="359">
        <v>1.25</v>
      </c>
      <c r="S93" s="359">
        <v>0.24</v>
      </c>
      <c r="T93" s="359"/>
      <c r="U93" s="359"/>
      <c r="V93" s="359"/>
      <c r="W93" s="360">
        <v>6.3</v>
      </c>
      <c r="X93" s="1"/>
      <c r="Y93" s="176">
        <f t="shared" si="7"/>
        <v>44062</v>
      </c>
    </row>
    <row r="94" spans="1:25" x14ac:dyDescent="0.25">
      <c r="A94" s="518">
        <v>43889</v>
      </c>
      <c r="B94" s="519"/>
      <c r="C94" s="353">
        <v>2.8</v>
      </c>
      <c r="D94" s="353">
        <v>3</v>
      </c>
      <c r="E94" s="353">
        <v>4.5</v>
      </c>
      <c r="F94" s="353">
        <v>8.4</v>
      </c>
      <c r="G94" s="353">
        <v>10.9</v>
      </c>
      <c r="H94" s="353">
        <v>14.8</v>
      </c>
      <c r="I94" s="353">
        <v>21.5</v>
      </c>
      <c r="J94" s="353">
        <v>37</v>
      </c>
      <c r="K94" s="353">
        <v>51</v>
      </c>
      <c r="L94" s="353">
        <v>59</v>
      </c>
      <c r="M94" s="353">
        <v>75</v>
      </c>
      <c r="N94" s="353">
        <v>98.5</v>
      </c>
      <c r="O94" s="357">
        <v>100</v>
      </c>
      <c r="P94" s="357">
        <v>100</v>
      </c>
      <c r="Q94" s="357">
        <v>100</v>
      </c>
      <c r="R94" s="359">
        <v>1.25</v>
      </c>
      <c r="S94" s="359">
        <v>0.19</v>
      </c>
      <c r="T94" s="359"/>
      <c r="U94" s="359"/>
      <c r="V94" s="359"/>
      <c r="W94" s="360">
        <v>4.8</v>
      </c>
      <c r="X94" s="1"/>
      <c r="Y94" s="176">
        <f>A94+(30*6)</f>
        <v>44069</v>
      </c>
    </row>
    <row r="95" spans="1:25" x14ac:dyDescent="0.25">
      <c r="A95" s="518">
        <v>43889</v>
      </c>
      <c r="B95" s="519"/>
      <c r="C95" s="358">
        <v>3.8</v>
      </c>
      <c r="D95" s="358">
        <v>4.0999999999999996</v>
      </c>
      <c r="E95" s="358">
        <v>6.2</v>
      </c>
      <c r="F95" s="358">
        <v>11.8</v>
      </c>
      <c r="G95" s="358">
        <v>15.3</v>
      </c>
      <c r="H95" s="358">
        <v>20</v>
      </c>
      <c r="I95" s="358">
        <v>27</v>
      </c>
      <c r="J95" s="358">
        <v>38</v>
      </c>
      <c r="K95" s="358">
        <v>50.4</v>
      </c>
      <c r="L95" s="358">
        <v>53.2</v>
      </c>
      <c r="M95" s="358">
        <v>66.900000000000006</v>
      </c>
      <c r="N95" s="353">
        <v>95.7</v>
      </c>
      <c r="O95" s="357">
        <v>100</v>
      </c>
      <c r="P95" s="357">
        <v>100</v>
      </c>
      <c r="Q95" s="357">
        <v>100</v>
      </c>
      <c r="R95" s="359">
        <v>1.25</v>
      </c>
      <c r="S95" s="359">
        <v>0.25</v>
      </c>
      <c r="T95" s="359"/>
      <c r="U95" s="359"/>
      <c r="V95" s="359"/>
      <c r="W95" s="360">
        <v>4.4000000000000004</v>
      </c>
      <c r="X95" s="1"/>
      <c r="Y95" s="176">
        <f t="shared" si="7"/>
        <v>44069</v>
      </c>
    </row>
    <row r="96" spans="1:25" x14ac:dyDescent="0.25">
      <c r="A96" s="518">
        <v>43896</v>
      </c>
      <c r="B96" s="519"/>
      <c r="C96" s="352">
        <v>4</v>
      </c>
      <c r="D96" s="356">
        <v>4.4000000000000004</v>
      </c>
      <c r="E96" s="356">
        <v>6.5</v>
      </c>
      <c r="F96" s="356">
        <v>11.7</v>
      </c>
      <c r="G96" s="356">
        <v>15.5</v>
      </c>
      <c r="H96" s="356">
        <v>21.6</v>
      </c>
      <c r="I96" s="356">
        <v>31</v>
      </c>
      <c r="J96" s="356">
        <v>45</v>
      </c>
      <c r="K96" s="356">
        <v>61.1</v>
      </c>
      <c r="L96" s="356">
        <v>63.5</v>
      </c>
      <c r="M96" s="356">
        <v>76.7</v>
      </c>
      <c r="N96" s="356">
        <v>97.3</v>
      </c>
      <c r="O96" s="356">
        <v>100</v>
      </c>
      <c r="P96" s="356">
        <v>100</v>
      </c>
      <c r="Q96" s="356">
        <v>100</v>
      </c>
      <c r="R96" s="356">
        <v>1.25</v>
      </c>
      <c r="S96" s="356">
        <v>0.27</v>
      </c>
      <c r="T96" s="356"/>
      <c r="U96" s="356"/>
      <c r="V96" s="356"/>
      <c r="W96" s="361">
        <v>9.1999999999999993</v>
      </c>
      <c r="X96" s="1"/>
      <c r="Y96" s="176">
        <f t="shared" si="7"/>
        <v>44076</v>
      </c>
    </row>
    <row r="97" spans="1:34" x14ac:dyDescent="0.25">
      <c r="A97" s="518">
        <v>43896</v>
      </c>
      <c r="B97" s="519"/>
      <c r="C97" s="352">
        <v>3.1</v>
      </c>
      <c r="D97" s="356">
        <v>3.4</v>
      </c>
      <c r="E97" s="356">
        <v>5</v>
      </c>
      <c r="F97" s="356">
        <v>9.4</v>
      </c>
      <c r="G97" s="356">
        <v>12.7</v>
      </c>
      <c r="H97" s="356">
        <v>17.899999999999999</v>
      </c>
      <c r="I97" s="356">
        <v>27</v>
      </c>
      <c r="J97" s="356">
        <v>40</v>
      </c>
      <c r="K97" s="356">
        <v>53.5</v>
      </c>
      <c r="L97" s="356">
        <v>59.2</v>
      </c>
      <c r="M97" s="356">
        <v>69.7</v>
      </c>
      <c r="N97" s="356">
        <v>92.4</v>
      </c>
      <c r="O97" s="356">
        <v>100</v>
      </c>
      <c r="P97" s="356">
        <v>100</v>
      </c>
      <c r="Q97" s="356">
        <v>100</v>
      </c>
      <c r="R97" s="356">
        <v>1.25</v>
      </c>
      <c r="S97" s="356">
        <v>0.22</v>
      </c>
      <c r="T97" s="356"/>
      <c r="U97" s="356"/>
      <c r="V97" s="356"/>
      <c r="W97" s="361">
        <v>7.7</v>
      </c>
      <c r="X97" s="1"/>
      <c r="Y97" s="176">
        <f t="shared" si="7"/>
        <v>44076</v>
      </c>
    </row>
    <row r="98" spans="1:34" x14ac:dyDescent="0.25">
      <c r="A98" s="518">
        <v>43896</v>
      </c>
      <c r="B98" s="519"/>
      <c r="C98" s="352">
        <v>4.3</v>
      </c>
      <c r="D98" s="356">
        <v>4.5999999999999996</v>
      </c>
      <c r="E98" s="356">
        <v>6.8</v>
      </c>
      <c r="F98" s="356">
        <v>12.2</v>
      </c>
      <c r="G98" s="356">
        <v>16.100000000000001</v>
      </c>
      <c r="H98" s="356">
        <v>22.4</v>
      </c>
      <c r="I98" s="356">
        <v>32</v>
      </c>
      <c r="J98" s="356">
        <v>46.2</v>
      </c>
      <c r="K98" s="356">
        <v>62.9</v>
      </c>
      <c r="L98" s="356">
        <v>64.599999999999994</v>
      </c>
      <c r="M98" s="356">
        <v>77.2</v>
      </c>
      <c r="N98" s="356">
        <v>95</v>
      </c>
      <c r="O98" s="356">
        <v>100</v>
      </c>
      <c r="P98" s="356">
        <v>100</v>
      </c>
      <c r="Q98" s="356">
        <v>100</v>
      </c>
      <c r="R98" s="356">
        <v>1.3</v>
      </c>
      <c r="S98" s="356">
        <v>0.28000000000000003</v>
      </c>
      <c r="T98" s="356"/>
      <c r="U98" s="356"/>
      <c r="V98" s="356"/>
      <c r="W98" s="361">
        <v>8.9</v>
      </c>
      <c r="X98" s="1"/>
      <c r="Y98" s="176">
        <f t="shared" si="7"/>
        <v>44076</v>
      </c>
    </row>
    <row r="99" spans="1:34" x14ac:dyDescent="0.25">
      <c r="A99" s="518">
        <v>43901</v>
      </c>
      <c r="B99" s="519"/>
      <c r="C99" s="352">
        <v>4.5</v>
      </c>
      <c r="D99" s="356">
        <v>4.9000000000000004</v>
      </c>
      <c r="E99" s="356">
        <v>7.2</v>
      </c>
      <c r="F99" s="356">
        <v>13.5</v>
      </c>
      <c r="G99" s="356">
        <v>17.600000000000001</v>
      </c>
      <c r="H99" s="356">
        <v>22.7</v>
      </c>
      <c r="I99" s="356">
        <v>30</v>
      </c>
      <c r="J99" s="356">
        <v>40</v>
      </c>
      <c r="K99" s="356">
        <v>57.8</v>
      </c>
      <c r="L99" s="356">
        <v>60.9</v>
      </c>
      <c r="M99" s="356">
        <v>78.400000000000006</v>
      </c>
      <c r="N99" s="356">
        <v>97.6</v>
      </c>
      <c r="O99" s="356">
        <v>100</v>
      </c>
      <c r="P99" s="356">
        <v>100</v>
      </c>
      <c r="Q99" s="356">
        <v>100</v>
      </c>
      <c r="R99" s="356">
        <v>1.75</v>
      </c>
      <c r="S99" s="356">
        <v>0.4</v>
      </c>
      <c r="T99" s="356"/>
      <c r="U99" s="356"/>
      <c r="V99" s="356"/>
      <c r="W99" s="361">
        <v>7.4</v>
      </c>
      <c r="X99" s="1"/>
      <c r="Y99" s="176">
        <f t="shared" si="7"/>
        <v>44081</v>
      </c>
    </row>
    <row r="100" spans="1:34" x14ac:dyDescent="0.25">
      <c r="A100" s="518">
        <v>43901</v>
      </c>
      <c r="B100" s="519"/>
      <c r="C100" s="352">
        <v>4.3</v>
      </c>
      <c r="D100" s="356">
        <v>4.8</v>
      </c>
      <c r="E100" s="356">
        <v>7.2</v>
      </c>
      <c r="F100" s="356">
        <v>13.8</v>
      </c>
      <c r="G100" s="356">
        <v>18.3</v>
      </c>
      <c r="H100" s="356">
        <v>23.8</v>
      </c>
      <c r="I100" s="356">
        <v>31.5</v>
      </c>
      <c r="J100" s="356">
        <v>41.6</v>
      </c>
      <c r="K100" s="356">
        <v>57.4</v>
      </c>
      <c r="L100" s="356">
        <v>62.1</v>
      </c>
      <c r="M100" s="356">
        <v>78.8</v>
      </c>
      <c r="N100" s="356">
        <v>97.4</v>
      </c>
      <c r="O100" s="356">
        <v>100</v>
      </c>
      <c r="P100" s="356">
        <v>100</v>
      </c>
      <c r="Q100" s="356">
        <v>100</v>
      </c>
      <c r="R100" s="356">
        <v>1.75</v>
      </c>
      <c r="S100" s="356">
        <v>0.42</v>
      </c>
      <c r="T100" s="356"/>
      <c r="U100" s="356"/>
      <c r="V100" s="356"/>
      <c r="W100" s="361">
        <v>6.6</v>
      </c>
      <c r="X100" s="1"/>
      <c r="Y100" s="176">
        <f t="shared" si="7"/>
        <v>44081</v>
      </c>
    </row>
    <row r="101" spans="1:34" x14ac:dyDescent="0.25">
      <c r="A101" s="518">
        <v>43901</v>
      </c>
      <c r="B101" s="519"/>
      <c r="C101" s="352">
        <v>4.5</v>
      </c>
      <c r="D101" s="356">
        <v>4.9000000000000004</v>
      </c>
      <c r="E101" s="356">
        <v>7</v>
      </c>
      <c r="F101" s="356">
        <v>17.100000000000001</v>
      </c>
      <c r="G101" s="356">
        <v>17.100000000000001</v>
      </c>
      <c r="H101" s="356">
        <v>21.7</v>
      </c>
      <c r="I101" s="356">
        <v>28.5</v>
      </c>
      <c r="J101" s="356">
        <v>40</v>
      </c>
      <c r="K101" s="356">
        <v>54.4</v>
      </c>
      <c r="L101" s="356">
        <v>59.1</v>
      </c>
      <c r="M101" s="356">
        <v>78</v>
      </c>
      <c r="N101" s="356">
        <v>96.1</v>
      </c>
      <c r="O101" s="356">
        <v>100</v>
      </c>
      <c r="P101" s="356">
        <v>100</v>
      </c>
      <c r="Q101" s="356">
        <v>100</v>
      </c>
      <c r="R101" s="356">
        <v>1.75</v>
      </c>
      <c r="S101" s="356">
        <v>0.38</v>
      </c>
      <c r="T101" s="356"/>
      <c r="U101" s="356"/>
      <c r="V101" s="356"/>
      <c r="W101" s="361">
        <v>6.4</v>
      </c>
      <c r="X101" s="1"/>
      <c r="Y101" s="176">
        <f t="shared" si="7"/>
        <v>44081</v>
      </c>
    </row>
    <row r="102" spans="1:34" x14ac:dyDescent="0.25">
      <c r="A102" s="518">
        <v>44070</v>
      </c>
      <c r="B102" s="519"/>
      <c r="C102" s="352">
        <v>2</v>
      </c>
      <c r="D102" s="356">
        <v>2.2000000000000002</v>
      </c>
      <c r="E102" s="356">
        <v>3.7</v>
      </c>
      <c r="F102" s="356">
        <v>7.6</v>
      </c>
      <c r="G102" s="356">
        <v>10.5</v>
      </c>
      <c r="H102" s="356">
        <v>14.3</v>
      </c>
      <c r="I102" s="356">
        <v>20.100000000000001</v>
      </c>
      <c r="J102" s="356">
        <v>43.5</v>
      </c>
      <c r="K102" s="356">
        <v>43.5</v>
      </c>
      <c r="L102" s="356">
        <v>50.3</v>
      </c>
      <c r="M102" s="356">
        <v>67</v>
      </c>
      <c r="N102" s="356">
        <v>92.2</v>
      </c>
      <c r="O102" s="356">
        <v>100</v>
      </c>
      <c r="P102" s="356">
        <v>100</v>
      </c>
      <c r="Q102" s="356">
        <v>100</v>
      </c>
      <c r="R102" s="356">
        <v>1.28</v>
      </c>
      <c r="S102" s="356">
        <v>0.18</v>
      </c>
      <c r="T102" s="356">
        <v>0.14000000000000001</v>
      </c>
      <c r="U102" s="356">
        <v>24</v>
      </c>
      <c r="V102" s="356">
        <v>18</v>
      </c>
      <c r="W102" s="361">
        <v>6.2</v>
      </c>
      <c r="X102" s="1"/>
      <c r="Y102" s="176">
        <f t="shared" si="7"/>
        <v>44250</v>
      </c>
    </row>
    <row r="103" spans="1:34" x14ac:dyDescent="0.25">
      <c r="A103" s="518">
        <v>44070</v>
      </c>
      <c r="B103" s="519"/>
      <c r="C103" s="352">
        <v>2.1</v>
      </c>
      <c r="D103" s="356">
        <v>2.2999999999999998</v>
      </c>
      <c r="E103" s="356">
        <v>3.3</v>
      </c>
      <c r="F103" s="356">
        <v>6.5</v>
      </c>
      <c r="G103" s="356">
        <v>8.8000000000000007</v>
      </c>
      <c r="H103" s="356">
        <v>11.8</v>
      </c>
      <c r="I103" s="356">
        <v>15.9</v>
      </c>
      <c r="J103" s="356">
        <v>24.8</v>
      </c>
      <c r="K103" s="356">
        <v>41.6</v>
      </c>
      <c r="L103" s="356">
        <v>48.2</v>
      </c>
      <c r="M103" s="356">
        <v>62.4</v>
      </c>
      <c r="N103" s="356">
        <v>84.4</v>
      </c>
      <c r="O103" s="356">
        <v>100</v>
      </c>
      <c r="P103" s="356">
        <v>100</v>
      </c>
      <c r="Q103" s="356">
        <v>100</v>
      </c>
      <c r="R103" s="356">
        <v>1.47</v>
      </c>
      <c r="S103" s="356">
        <v>0.17</v>
      </c>
      <c r="T103" s="356"/>
      <c r="U103" s="356"/>
      <c r="V103" s="356"/>
      <c r="W103" s="361">
        <v>6.1</v>
      </c>
      <c r="X103" s="1"/>
      <c r="Y103" s="176">
        <f t="shared" si="7"/>
        <v>44250</v>
      </c>
    </row>
    <row r="104" spans="1:34" x14ac:dyDescent="0.25">
      <c r="A104" s="518">
        <v>44155</v>
      </c>
      <c r="B104" s="519"/>
      <c r="C104" s="352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6"/>
      <c r="P104" s="356"/>
      <c r="Q104" s="356"/>
      <c r="R104" s="356"/>
      <c r="S104" s="356"/>
      <c r="T104" s="356"/>
      <c r="U104" s="356"/>
      <c r="V104" s="356"/>
      <c r="W104" s="361"/>
      <c r="X104" s="1"/>
      <c r="Y104" s="176">
        <f t="shared" si="7"/>
        <v>44335</v>
      </c>
    </row>
    <row r="105" spans="1:34" x14ac:dyDescent="0.25">
      <c r="A105" s="354"/>
      <c r="B105" s="355"/>
      <c r="C105" s="352"/>
      <c r="D105" s="356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356"/>
      <c r="W105" s="361"/>
      <c r="X105" s="1"/>
      <c r="Y105" s="176"/>
    </row>
    <row r="106" spans="1:34" x14ac:dyDescent="0.25">
      <c r="A106" s="354"/>
      <c r="B106" s="355"/>
      <c r="C106" s="352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61"/>
      <c r="X106" s="1"/>
      <c r="Y106" s="176"/>
    </row>
    <row r="107" spans="1:34" x14ac:dyDescent="0.25">
      <c r="A107" s="518"/>
      <c r="B107" s="519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61"/>
      <c r="X107" s="1"/>
      <c r="Y107" s="176"/>
    </row>
    <row r="108" spans="1:34" x14ac:dyDescent="0.25">
      <c r="A108" s="518"/>
      <c r="B108" s="519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61"/>
      <c r="X108" s="1"/>
      <c r="Y108" s="176"/>
    </row>
    <row r="109" spans="1:34" x14ac:dyDescent="0.25">
      <c r="A109" s="533" t="s">
        <v>63</v>
      </c>
      <c r="B109" s="532"/>
      <c r="C109" s="141">
        <f>AVERAGE(C85:C108)</f>
        <v>3.5444444444444443</v>
      </c>
      <c r="D109" s="141">
        <f t="shared" ref="D109:W109" si="8">AVERAGE(D85:D108)</f>
        <v>3.8388888888888886</v>
      </c>
      <c r="E109" s="141">
        <f t="shared" si="8"/>
        <v>5.68888888888889</v>
      </c>
      <c r="F109" s="141">
        <f t="shared" si="8"/>
        <v>10.894444444444444</v>
      </c>
      <c r="G109" s="141">
        <f t="shared" si="8"/>
        <v>14.144444444444444</v>
      </c>
      <c r="H109" s="141">
        <f t="shared" si="8"/>
        <v>19.088888888888889</v>
      </c>
      <c r="I109" s="141">
        <f t="shared" si="8"/>
        <v>26.605555555555554</v>
      </c>
      <c r="J109" s="141">
        <f t="shared" si="8"/>
        <v>39.56111111111111</v>
      </c>
      <c r="K109" s="141">
        <f t="shared" si="8"/>
        <v>54.922222222222217</v>
      </c>
      <c r="L109" s="141">
        <f t="shared" si="8"/>
        <v>59.355555555555561</v>
      </c>
      <c r="M109" s="141">
        <f t="shared" si="8"/>
        <v>73.916666666666686</v>
      </c>
      <c r="N109" s="141">
        <f t="shared" si="8"/>
        <v>95.422222222222231</v>
      </c>
      <c r="O109" s="141">
        <f t="shared" si="8"/>
        <v>100</v>
      </c>
      <c r="P109" s="141">
        <f t="shared" si="8"/>
        <v>100</v>
      </c>
      <c r="Q109" s="141">
        <f t="shared" si="8"/>
        <v>100</v>
      </c>
      <c r="R109" s="141">
        <f t="shared" si="8"/>
        <v>1.3527777777777779</v>
      </c>
      <c r="S109" s="141">
        <f t="shared" si="8"/>
        <v>0.26111111111111113</v>
      </c>
      <c r="T109" s="141">
        <f t="shared" si="8"/>
        <v>0.14700000000000002</v>
      </c>
      <c r="U109" s="141">
        <f t="shared" si="8"/>
        <v>23.5</v>
      </c>
      <c r="V109" s="141">
        <f t="shared" si="8"/>
        <v>17.5</v>
      </c>
      <c r="W109" s="141">
        <f t="shared" si="8"/>
        <v>6.5627777777777778</v>
      </c>
      <c r="Y109" s="176" t="e">
        <f>A109+(30*6)</f>
        <v>#VALUE!</v>
      </c>
    </row>
    <row r="110" spans="1:34" x14ac:dyDescent="0.25">
      <c r="A110" s="533" t="s">
        <v>53</v>
      </c>
      <c r="B110" s="532"/>
      <c r="C110" s="143">
        <f>STDEV(C85:C108)</f>
        <v>0.77779645168992784</v>
      </c>
      <c r="D110" s="143">
        <f t="shared" ref="D110:W110" si="9">STDEV(D85:D108)</f>
        <v>0.83956493557422762</v>
      </c>
      <c r="E110" s="143">
        <f t="shared" si="9"/>
        <v>1.1488556397762686</v>
      </c>
      <c r="F110" s="143">
        <f t="shared" si="9"/>
        <v>2.4749265520230117</v>
      </c>
      <c r="G110" s="143">
        <f t="shared" si="9"/>
        <v>2.5766421884538526</v>
      </c>
      <c r="H110" s="143">
        <f t="shared" si="9"/>
        <v>3.2468788431695716</v>
      </c>
      <c r="I110" s="143">
        <f t="shared" si="9"/>
        <v>4.2697943499482092</v>
      </c>
      <c r="J110" s="143">
        <f t="shared" si="9"/>
        <v>4.711704935444577</v>
      </c>
      <c r="K110" s="143">
        <f t="shared" si="9"/>
        <v>5.9944636766972499</v>
      </c>
      <c r="L110" s="143">
        <f t="shared" si="9"/>
        <v>4.7727439662441826</v>
      </c>
      <c r="M110" s="143">
        <f t="shared" si="9"/>
        <v>4.9081265145015305</v>
      </c>
      <c r="N110" s="143">
        <f t="shared" si="9"/>
        <v>3.2875085426962229</v>
      </c>
      <c r="O110" s="143">
        <f t="shared" si="9"/>
        <v>0</v>
      </c>
      <c r="P110" s="143">
        <f t="shared" si="9"/>
        <v>0</v>
      </c>
      <c r="Q110" s="143">
        <f t="shared" si="9"/>
        <v>0</v>
      </c>
      <c r="R110" s="143">
        <f t="shared" si="9"/>
        <v>0.19007136602604402</v>
      </c>
      <c r="S110" s="143">
        <f t="shared" si="9"/>
        <v>7.2913235213375532E-2</v>
      </c>
      <c r="T110" s="143">
        <f t="shared" si="9"/>
        <v>9.8994949366116546E-3</v>
      </c>
      <c r="U110" s="143">
        <f t="shared" si="9"/>
        <v>0.70710678118654757</v>
      </c>
      <c r="V110" s="143">
        <f t="shared" si="9"/>
        <v>0.70710678118654757</v>
      </c>
      <c r="W110" s="143">
        <f t="shared" si="9"/>
        <v>1.3609676728475071</v>
      </c>
    </row>
    <row r="111" spans="1:34" s="2" customFormat="1" x14ac:dyDescent="0.25">
      <c r="A111" s="533" t="s">
        <v>64</v>
      </c>
      <c r="B111" s="532"/>
      <c r="C111" s="141">
        <f>MAX(C85:C108)</f>
        <v>4.5</v>
      </c>
      <c r="D111" s="141">
        <f t="shared" ref="D111:W111" si="10">MAX(D85:D108)</f>
        <v>4.9000000000000004</v>
      </c>
      <c r="E111" s="141">
        <f t="shared" si="10"/>
        <v>7.2</v>
      </c>
      <c r="F111" s="141">
        <f t="shared" si="10"/>
        <v>17.100000000000001</v>
      </c>
      <c r="G111" s="141">
        <f t="shared" si="10"/>
        <v>18.3</v>
      </c>
      <c r="H111" s="141">
        <f t="shared" si="10"/>
        <v>23.8</v>
      </c>
      <c r="I111" s="141">
        <f t="shared" si="10"/>
        <v>32</v>
      </c>
      <c r="J111" s="141">
        <f t="shared" si="10"/>
        <v>46.2</v>
      </c>
      <c r="K111" s="141">
        <f t="shared" si="10"/>
        <v>62.9</v>
      </c>
      <c r="L111" s="141">
        <f t="shared" si="10"/>
        <v>64.599999999999994</v>
      </c>
      <c r="M111" s="141">
        <f t="shared" si="10"/>
        <v>80.400000000000006</v>
      </c>
      <c r="N111" s="141">
        <f t="shared" si="10"/>
        <v>98.5</v>
      </c>
      <c r="O111" s="141">
        <f t="shared" si="10"/>
        <v>100</v>
      </c>
      <c r="P111" s="141">
        <f t="shared" si="10"/>
        <v>100</v>
      </c>
      <c r="Q111" s="141">
        <f t="shared" si="10"/>
        <v>100</v>
      </c>
      <c r="R111" s="141">
        <f t="shared" si="10"/>
        <v>1.75</v>
      </c>
      <c r="S111" s="141">
        <f t="shared" si="10"/>
        <v>0.42</v>
      </c>
      <c r="T111" s="141">
        <f t="shared" si="10"/>
        <v>0.154</v>
      </c>
      <c r="U111" s="141">
        <f t="shared" si="10"/>
        <v>24</v>
      </c>
      <c r="V111" s="141">
        <f t="shared" si="10"/>
        <v>18</v>
      </c>
      <c r="W111" s="141">
        <f t="shared" si="10"/>
        <v>9.1999999999999993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533" t="s">
        <v>52</v>
      </c>
      <c r="B112" s="532"/>
      <c r="C112" s="141">
        <f>MIN(C85:C108)</f>
        <v>2</v>
      </c>
      <c r="D112" s="141">
        <f t="shared" ref="D112:W112" si="11">MIN(D85:D108)</f>
        <v>2.2000000000000002</v>
      </c>
      <c r="E112" s="141">
        <f t="shared" si="11"/>
        <v>3.3</v>
      </c>
      <c r="F112" s="141">
        <f t="shared" si="11"/>
        <v>6.5</v>
      </c>
      <c r="G112" s="141">
        <f t="shared" si="11"/>
        <v>8.8000000000000007</v>
      </c>
      <c r="H112" s="141">
        <f t="shared" si="11"/>
        <v>11.8</v>
      </c>
      <c r="I112" s="141">
        <f t="shared" si="11"/>
        <v>15.9</v>
      </c>
      <c r="J112" s="141">
        <f t="shared" si="11"/>
        <v>24.8</v>
      </c>
      <c r="K112" s="141">
        <f t="shared" si="11"/>
        <v>41.6</v>
      </c>
      <c r="L112" s="141">
        <f t="shared" si="11"/>
        <v>48.2</v>
      </c>
      <c r="M112" s="141">
        <f t="shared" si="11"/>
        <v>62.4</v>
      </c>
      <c r="N112" s="141">
        <f t="shared" si="11"/>
        <v>84.4</v>
      </c>
      <c r="O112" s="141">
        <f t="shared" si="11"/>
        <v>100</v>
      </c>
      <c r="P112" s="141">
        <f t="shared" si="11"/>
        <v>100</v>
      </c>
      <c r="Q112" s="141">
        <f t="shared" si="11"/>
        <v>100</v>
      </c>
      <c r="R112" s="141">
        <f t="shared" si="11"/>
        <v>1.25</v>
      </c>
      <c r="S112" s="141">
        <f t="shared" si="11"/>
        <v>0.17</v>
      </c>
      <c r="T112" s="141">
        <f t="shared" si="11"/>
        <v>0.14000000000000001</v>
      </c>
      <c r="U112" s="141">
        <f t="shared" si="11"/>
        <v>23</v>
      </c>
      <c r="V112" s="141">
        <f t="shared" si="11"/>
        <v>17</v>
      </c>
      <c r="W112" s="141">
        <f t="shared" si="11"/>
        <v>3.8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534" t="s">
        <v>54</v>
      </c>
      <c r="B113" s="535"/>
      <c r="C113" s="141">
        <f>COUNT(C85:C108)</f>
        <v>18</v>
      </c>
      <c r="D113" s="141">
        <f t="shared" ref="D113:W113" si="12">COUNT(D85:D108)</f>
        <v>18</v>
      </c>
      <c r="E113" s="141">
        <f t="shared" si="12"/>
        <v>18</v>
      </c>
      <c r="F113" s="141">
        <f t="shared" si="12"/>
        <v>18</v>
      </c>
      <c r="G113" s="141">
        <f t="shared" si="12"/>
        <v>18</v>
      </c>
      <c r="H113" s="141">
        <f t="shared" si="12"/>
        <v>18</v>
      </c>
      <c r="I113" s="141">
        <f t="shared" si="12"/>
        <v>18</v>
      </c>
      <c r="J113" s="141">
        <f t="shared" si="12"/>
        <v>18</v>
      </c>
      <c r="K113" s="141">
        <f t="shared" si="12"/>
        <v>18</v>
      </c>
      <c r="L113" s="141">
        <f t="shared" si="12"/>
        <v>18</v>
      </c>
      <c r="M113" s="141">
        <f t="shared" si="12"/>
        <v>18</v>
      </c>
      <c r="N113" s="141">
        <f t="shared" si="12"/>
        <v>18</v>
      </c>
      <c r="O113" s="141">
        <f t="shared" si="12"/>
        <v>18</v>
      </c>
      <c r="P113" s="141">
        <f t="shared" si="12"/>
        <v>18</v>
      </c>
      <c r="Q113" s="141">
        <f t="shared" si="12"/>
        <v>18</v>
      </c>
      <c r="R113" s="141">
        <f t="shared" si="12"/>
        <v>18</v>
      </c>
      <c r="S113" s="141">
        <f t="shared" si="12"/>
        <v>18</v>
      </c>
      <c r="T113" s="141">
        <f t="shared" si="12"/>
        <v>2</v>
      </c>
      <c r="U113" s="141">
        <f t="shared" si="12"/>
        <v>2</v>
      </c>
      <c r="V113" s="141">
        <f t="shared" si="12"/>
        <v>2</v>
      </c>
      <c r="W113" s="141">
        <f t="shared" si="12"/>
        <v>18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ht="13.8" thickBot="1" x14ac:dyDescent="0.3">
      <c r="A114" s="145"/>
      <c r="B114" s="146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8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s="2" customFormat="1" x14ac:dyDescent="0.25">
      <c r="A122" s="1"/>
      <c r="B122" s="5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s="2" customFormat="1" x14ac:dyDescent="0.25">
      <c r="A123" s="1"/>
      <c r="B123" s="5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s="2" customFormat="1" x14ac:dyDescent="0.25">
      <c r="A124" s="1"/>
      <c r="B124" s="5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s="2" customFormat="1" x14ac:dyDescent="0.25">
      <c r="A125" s="1"/>
      <c r="B125" s="5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s="2" customFormat="1" x14ac:dyDescent="0.25">
      <c r="A126" s="1"/>
      <c r="B126" s="5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</sheetData>
  <mergeCells count="93">
    <mergeCell ref="A113:B113"/>
    <mergeCell ref="A107:B107"/>
    <mergeCell ref="A108:B108"/>
    <mergeCell ref="A109:B109"/>
    <mergeCell ref="A110:B110"/>
    <mergeCell ref="A111:B111"/>
    <mergeCell ref="A112:B112"/>
    <mergeCell ref="A91:B91"/>
    <mergeCell ref="A104:B10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92:B92"/>
    <mergeCell ref="R82:R83"/>
    <mergeCell ref="S82:S83"/>
    <mergeCell ref="T82:T83"/>
    <mergeCell ref="V82:V83"/>
    <mergeCell ref="W82:W83"/>
    <mergeCell ref="U82:U83"/>
    <mergeCell ref="A87:B87"/>
    <mergeCell ref="A88:B88"/>
    <mergeCell ref="A89:B89"/>
    <mergeCell ref="A90:B90"/>
    <mergeCell ref="A68:G71"/>
    <mergeCell ref="A86:B86"/>
    <mergeCell ref="A82:B82"/>
    <mergeCell ref="A83:B83"/>
    <mergeCell ref="A84:B84"/>
    <mergeCell ref="A85:B85"/>
    <mergeCell ref="P68:W71"/>
    <mergeCell ref="A73:W76"/>
    <mergeCell ref="A78:W80"/>
    <mergeCell ref="P67:W67"/>
    <mergeCell ref="H67:O67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29:B29"/>
    <mergeCell ref="R23:R24"/>
    <mergeCell ref="S23:S24"/>
    <mergeCell ref="T23:T24"/>
    <mergeCell ref="U23:U24"/>
    <mergeCell ref="A24:B24"/>
    <mergeCell ref="A25:B25"/>
    <mergeCell ref="A26:B26"/>
    <mergeCell ref="A27:B27"/>
    <mergeCell ref="A28:B28"/>
    <mergeCell ref="V23:V24"/>
    <mergeCell ref="W23:W24"/>
    <mergeCell ref="Q13:V13"/>
    <mergeCell ref="A18:W18"/>
    <mergeCell ref="A19:D19"/>
    <mergeCell ref="F19:S19"/>
    <mergeCell ref="U19:V19"/>
    <mergeCell ref="A20:B20"/>
    <mergeCell ref="C20:D20"/>
    <mergeCell ref="F20:S20"/>
    <mergeCell ref="U20:V20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28D1-7636-4054-9A83-6E9F14D6C03D}">
  <sheetPr>
    <pageSetUpPr fitToPage="1"/>
  </sheetPr>
  <dimension ref="A1:AH1682"/>
  <sheetViews>
    <sheetView topLeftCell="A55" zoomScaleNormal="100" workbookViewId="0">
      <selection activeCell="Z81" sqref="Z81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49</v>
      </c>
      <c r="H5" s="592"/>
      <c r="I5" s="593" t="s">
        <v>99</v>
      </c>
      <c r="J5" s="591"/>
      <c r="K5" s="591"/>
      <c r="L5" s="591"/>
      <c r="M5" s="592"/>
      <c r="N5" s="594">
        <v>44071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222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228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218</v>
      </c>
      <c r="N13" s="229"/>
      <c r="O13" s="233"/>
      <c r="P13" s="233"/>
      <c r="Q13" s="597" t="s">
        <v>224</v>
      </c>
      <c r="R13" s="597"/>
      <c r="S13" s="597"/>
      <c r="T13" s="597"/>
      <c r="U13" s="597"/>
      <c r="V13" s="597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 t="s">
        <v>224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IF(ISNUMBER(C105),C105,NA())</f>
        <v>6.7</v>
      </c>
      <c r="D35" s="304">
        <f t="shared" ref="D35:W35" si="0">IF(ISNUMBER(D105),D105,NA())</f>
        <v>6.7</v>
      </c>
      <c r="E35" s="304">
        <f t="shared" si="0"/>
        <v>9.6999999999999993</v>
      </c>
      <c r="F35" s="304">
        <f t="shared" si="0"/>
        <v>18.5</v>
      </c>
      <c r="G35" s="304">
        <f t="shared" si="0"/>
        <v>25.5</v>
      </c>
      <c r="H35" s="304">
        <f t="shared" si="0"/>
        <v>35.5</v>
      </c>
      <c r="I35" s="304">
        <f t="shared" si="0"/>
        <v>50</v>
      </c>
      <c r="J35" s="304">
        <f t="shared" si="0"/>
        <v>70</v>
      </c>
      <c r="K35" s="304">
        <f>IF(ISNUMBER(K105),K105,NA())</f>
        <v>85.4</v>
      </c>
      <c r="L35" s="304">
        <f t="shared" si="0"/>
        <v>90.8</v>
      </c>
      <c r="M35" s="304">
        <f t="shared" si="0"/>
        <v>99.5</v>
      </c>
      <c r="N35" s="304">
        <f t="shared" si="0"/>
        <v>100</v>
      </c>
      <c r="O35" s="304">
        <f t="shared" si="0"/>
        <v>100</v>
      </c>
      <c r="P35" s="304">
        <f t="shared" si="0"/>
        <v>100</v>
      </c>
      <c r="Q35" s="304">
        <f t="shared" si="0"/>
        <v>100</v>
      </c>
      <c r="R35" s="304">
        <f t="shared" si="0"/>
        <v>2</v>
      </c>
      <c r="S35" s="304">
        <f t="shared" si="0"/>
        <v>0.71</v>
      </c>
      <c r="T35" s="304">
        <f t="shared" si="0"/>
        <v>0.154</v>
      </c>
      <c r="U35" s="304">
        <f t="shared" si="0"/>
        <v>24</v>
      </c>
      <c r="V35" s="305">
        <f t="shared" si="0"/>
        <v>28</v>
      </c>
      <c r="W35" s="306">
        <f t="shared" si="0"/>
        <v>8.3000000000000007</v>
      </c>
    </row>
    <row r="36" spans="1:25" ht="12.75" customHeight="1" x14ac:dyDescent="0.25">
      <c r="A36" s="637" t="s">
        <v>49</v>
      </c>
      <c r="B36" s="638"/>
      <c r="C36" s="307">
        <f>C37+1.25*C40</f>
        <v>6.9467583197981169</v>
      </c>
      <c r="D36" s="308">
        <f t="shared" ref="D36:Q36" si="1">D37+1.25*D40</f>
        <v>7.1078565009577952</v>
      </c>
      <c r="E36" s="308">
        <f t="shared" si="1"/>
        <v>10.241838645569791</v>
      </c>
      <c r="F36" s="308">
        <f t="shared" si="1"/>
        <v>19.590813567134383</v>
      </c>
      <c r="G36" s="308">
        <f t="shared" si="1"/>
        <v>26.983525846548648</v>
      </c>
      <c r="H36" s="308">
        <f t="shared" si="1"/>
        <v>37.244725358464592</v>
      </c>
      <c r="I36" s="308">
        <f t="shared" si="1"/>
        <v>51.17459264188367</v>
      </c>
      <c r="J36" s="308">
        <f t="shared" si="1"/>
        <v>73.533252875022882</v>
      </c>
      <c r="K36" s="308">
        <f>K37+1.25*K40</f>
        <v>88.882793938905024</v>
      </c>
      <c r="L36" s="308">
        <f t="shared" si="1"/>
        <v>92.746007127525743</v>
      </c>
      <c r="M36" s="308">
        <f t="shared" si="1"/>
        <v>100.72910604649088</v>
      </c>
      <c r="N36" s="308">
        <f t="shared" si="1"/>
        <v>100</v>
      </c>
      <c r="O36" s="308">
        <f t="shared" si="1"/>
        <v>100</v>
      </c>
      <c r="P36" s="308">
        <f t="shared" si="1"/>
        <v>100</v>
      </c>
      <c r="Q36" s="308">
        <f t="shared" si="1"/>
        <v>100</v>
      </c>
      <c r="R36" s="308">
        <f>R37+1.25*R40</f>
        <v>2.0525454412074131</v>
      </c>
      <c r="S36" s="308">
        <f>S37+1.25*S40</f>
        <v>0.67668550237215419</v>
      </c>
      <c r="T36" s="308"/>
      <c r="U36" s="308"/>
      <c r="V36" s="309"/>
      <c r="W36" s="310">
        <f>W37+1.25*W40</f>
        <v>7.6599903100229279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IF(ISNUMBER(C103),C103,NA())</f>
        <v>5.1285714285714281</v>
      </c>
      <c r="D37" s="311">
        <f>IF(ISNUMBER(D103),D103,NA())</f>
        <v>5.3857142857142852</v>
      </c>
      <c r="E37" s="312">
        <f t="shared" ref="E37:W37" si="2">IF(ISNUMBER(E103),E103,NA())</f>
        <v>7.9714285714285698</v>
      </c>
      <c r="F37" s="312">
        <f t="shared" si="2"/>
        <v>15.314285714285715</v>
      </c>
      <c r="G37" s="312">
        <f t="shared" si="2"/>
        <v>20.814285714285717</v>
      </c>
      <c r="H37" s="312">
        <f t="shared" si="2"/>
        <v>28.400000000000002</v>
      </c>
      <c r="I37" s="312">
        <f t="shared" si="2"/>
        <v>39.057142857142857</v>
      </c>
      <c r="J37" s="312">
        <f t="shared" si="2"/>
        <v>57.671428571428571</v>
      </c>
      <c r="K37" s="312">
        <f t="shared" si="2"/>
        <v>75.94285714285715</v>
      </c>
      <c r="L37" s="312">
        <f t="shared" si="2"/>
        <v>83.071428571428569</v>
      </c>
      <c r="M37" s="312">
        <f t="shared" si="2"/>
        <v>98.271428571428586</v>
      </c>
      <c r="N37" s="283">
        <f t="shared" si="2"/>
        <v>100</v>
      </c>
      <c r="O37" s="283">
        <f t="shared" si="2"/>
        <v>100</v>
      </c>
      <c r="P37" s="283">
        <f t="shared" si="2"/>
        <v>100</v>
      </c>
      <c r="Q37" s="283">
        <f t="shared" si="2"/>
        <v>100</v>
      </c>
      <c r="R37" s="283">
        <f t="shared" si="2"/>
        <v>1.7142857142857142</v>
      </c>
      <c r="S37" s="313">
        <f t="shared" si="2"/>
        <v>0.48857142857142855</v>
      </c>
      <c r="T37" s="313">
        <f>IF(ISNUMBER(T103),T103,NA())</f>
        <v>0.13700000000000001</v>
      </c>
      <c r="U37" s="283">
        <f t="shared" si="2"/>
        <v>23.5</v>
      </c>
      <c r="V37" s="282">
        <f t="shared" si="2"/>
        <v>22.5</v>
      </c>
      <c r="W37" s="314">
        <f t="shared" si="2"/>
        <v>6.7999999999999989</v>
      </c>
    </row>
    <row r="38" spans="1:25" ht="12.75" customHeight="1" x14ac:dyDescent="0.25">
      <c r="A38" s="637" t="s">
        <v>51</v>
      </c>
      <c r="B38" s="638"/>
      <c r="C38" s="307">
        <f>C37-1.25*C40</f>
        <v>3.3103845373447394</v>
      </c>
      <c r="D38" s="308">
        <f t="shared" ref="D38:Q38" si="3">D37-1.25*D40</f>
        <v>3.6635720704707753</v>
      </c>
      <c r="E38" s="308">
        <f t="shared" si="3"/>
        <v>5.7010184972873486</v>
      </c>
      <c r="F38" s="308">
        <f t="shared" si="3"/>
        <v>11.037757861437047</v>
      </c>
      <c r="G38" s="308">
        <f t="shared" si="3"/>
        <v>14.645045582022785</v>
      </c>
      <c r="H38" s="308">
        <f t="shared" si="3"/>
        <v>19.555274641535412</v>
      </c>
      <c r="I38" s="308">
        <f t="shared" si="3"/>
        <v>26.939693072402044</v>
      </c>
      <c r="J38" s="308">
        <f t="shared" si="3"/>
        <v>41.809604267834267</v>
      </c>
      <c r="K38" s="308">
        <f t="shared" si="3"/>
        <v>63.002920346809276</v>
      </c>
      <c r="L38" s="308">
        <f t="shared" si="3"/>
        <v>73.396850015331395</v>
      </c>
      <c r="M38" s="308">
        <f>M37-1.25*M40</f>
        <v>95.813751096366289</v>
      </c>
      <c r="N38" s="308">
        <f t="shared" si="3"/>
        <v>100</v>
      </c>
      <c r="O38" s="308">
        <f t="shared" si="3"/>
        <v>100</v>
      </c>
      <c r="P38" s="308">
        <f t="shared" si="3"/>
        <v>100</v>
      </c>
      <c r="Q38" s="308">
        <f t="shared" si="3"/>
        <v>100</v>
      </c>
      <c r="R38" s="308">
        <f>R37-1.25*R40</f>
        <v>1.3760259873640153</v>
      </c>
      <c r="S38" s="308">
        <f>S37-1.25*S40</f>
        <v>0.3004573547707029</v>
      </c>
      <c r="T38" s="308"/>
      <c r="U38" s="308"/>
      <c r="V38" s="309"/>
      <c r="W38" s="310">
        <f>W37-1.25*W40</f>
        <v>5.94000968997707</v>
      </c>
      <c r="Y38" s="155"/>
    </row>
    <row r="39" spans="1:25" ht="12.75" customHeight="1" x14ac:dyDescent="0.25">
      <c r="A39" s="633" t="s">
        <v>52</v>
      </c>
      <c r="B39" s="634"/>
      <c r="C39" s="280">
        <f>IF(ISNUMBER(C106),C106,NA())</f>
        <v>3.1</v>
      </c>
      <c r="D39" s="283">
        <f t="shared" ref="D39:W39" si="4">IF(ISNUMBER(D106),D106,NA())</f>
        <v>3.4</v>
      </c>
      <c r="E39" s="283">
        <f t="shared" si="4"/>
        <v>5.0999999999999996</v>
      </c>
      <c r="F39" s="283">
        <f>IF(ISNUMBER(F106),F106,NA())</f>
        <v>9.6999999999999993</v>
      </c>
      <c r="G39" s="283">
        <f t="shared" si="4"/>
        <v>12.9</v>
      </c>
      <c r="H39" s="283">
        <f t="shared" si="4"/>
        <v>17.5</v>
      </c>
      <c r="I39" s="283">
        <f t="shared" si="4"/>
        <v>24.5</v>
      </c>
      <c r="J39" s="283">
        <f t="shared" si="4"/>
        <v>39.700000000000003</v>
      </c>
      <c r="K39" s="283">
        <f t="shared" si="4"/>
        <v>59.1</v>
      </c>
      <c r="L39" s="283">
        <f t="shared" si="4"/>
        <v>68.7</v>
      </c>
      <c r="M39" s="283">
        <f t="shared" si="4"/>
        <v>94.6</v>
      </c>
      <c r="N39" s="283">
        <f t="shared" si="4"/>
        <v>100</v>
      </c>
      <c r="O39" s="283">
        <f t="shared" si="4"/>
        <v>100</v>
      </c>
      <c r="P39" s="283">
        <f t="shared" si="4"/>
        <v>100</v>
      </c>
      <c r="Q39" s="283">
        <f t="shared" si="4"/>
        <v>100</v>
      </c>
      <c r="R39" s="283">
        <f t="shared" si="4"/>
        <v>1.23</v>
      </c>
      <c r="S39" s="283">
        <f t="shared" si="4"/>
        <v>0.31</v>
      </c>
      <c r="T39" s="283">
        <f t="shared" si="4"/>
        <v>0.12</v>
      </c>
      <c r="U39" s="283">
        <f>IF(ISNUMBER(U106),U106,NA())</f>
        <v>23</v>
      </c>
      <c r="V39" s="282">
        <f t="shared" si="4"/>
        <v>17</v>
      </c>
      <c r="W39" s="314">
        <f t="shared" si="4"/>
        <v>6.3</v>
      </c>
    </row>
    <row r="40" spans="1:25" ht="12.75" customHeight="1" x14ac:dyDescent="0.25">
      <c r="A40" s="633" t="s">
        <v>53</v>
      </c>
      <c r="B40" s="634"/>
      <c r="C40" s="307">
        <f>IF(ISNUMBER(C104),C104,NA())</f>
        <v>1.454549512981351</v>
      </c>
      <c r="D40" s="312">
        <f t="shared" ref="D40:W40" si="5">IF(ISNUMBER(D104),D104,NA())</f>
        <v>1.3777137721948078</v>
      </c>
      <c r="E40" s="312">
        <f t="shared" si="5"/>
        <v>1.8163280593129774</v>
      </c>
      <c r="F40" s="312">
        <f t="shared" si="5"/>
        <v>3.4212222822789347</v>
      </c>
      <c r="G40" s="312">
        <f t="shared" si="5"/>
        <v>4.9353921058103456</v>
      </c>
      <c r="H40" s="312">
        <f t="shared" si="5"/>
        <v>7.0757802867716721</v>
      </c>
      <c r="I40" s="312">
        <f t="shared" si="5"/>
        <v>9.69395982779265</v>
      </c>
      <c r="J40" s="312">
        <f t="shared" si="5"/>
        <v>12.689459442875444</v>
      </c>
      <c r="K40" s="312">
        <f>IF(ISNUMBER(K104),K104,NA())</f>
        <v>10.351949436838296</v>
      </c>
      <c r="L40" s="312">
        <f t="shared" si="5"/>
        <v>7.7396628448777349</v>
      </c>
      <c r="M40" s="312">
        <f t="shared" si="5"/>
        <v>1.9661419800498365</v>
      </c>
      <c r="N40" s="312">
        <f t="shared" si="5"/>
        <v>0</v>
      </c>
      <c r="O40" s="312">
        <f t="shared" si="5"/>
        <v>0</v>
      </c>
      <c r="P40" s="312">
        <f t="shared" si="5"/>
        <v>0</v>
      </c>
      <c r="Q40" s="312">
        <f t="shared" si="5"/>
        <v>0</v>
      </c>
      <c r="R40" s="312">
        <f t="shared" si="5"/>
        <v>0.2706077815373592</v>
      </c>
      <c r="S40" s="312">
        <f t="shared" si="5"/>
        <v>0.1504912590405805</v>
      </c>
      <c r="T40" s="312"/>
      <c r="U40" s="312"/>
      <c r="V40" s="311"/>
      <c r="W40" s="315">
        <f t="shared" si="5"/>
        <v>0.68799224801834336</v>
      </c>
    </row>
    <row r="41" spans="1:25" ht="12.75" customHeight="1" x14ac:dyDescent="0.25">
      <c r="A41" s="637" t="s">
        <v>54</v>
      </c>
      <c r="B41" s="638"/>
      <c r="C41" s="280">
        <f>IF(ISNUMBER(C107),C107,NA())</f>
        <v>7</v>
      </c>
      <c r="D41" s="283">
        <f t="shared" ref="D41:W41" si="6">IF(ISNUMBER(D107),D107,NA())</f>
        <v>7</v>
      </c>
      <c r="E41" s="283">
        <f t="shared" si="6"/>
        <v>7</v>
      </c>
      <c r="F41" s="283">
        <f t="shared" si="6"/>
        <v>7</v>
      </c>
      <c r="G41" s="283">
        <f t="shared" si="6"/>
        <v>7</v>
      </c>
      <c r="H41" s="283">
        <f t="shared" si="6"/>
        <v>7</v>
      </c>
      <c r="I41" s="283">
        <f t="shared" si="6"/>
        <v>7</v>
      </c>
      <c r="J41" s="283">
        <f t="shared" si="6"/>
        <v>7</v>
      </c>
      <c r="K41" s="283">
        <f t="shared" si="6"/>
        <v>7</v>
      </c>
      <c r="L41" s="283">
        <f t="shared" si="6"/>
        <v>7</v>
      </c>
      <c r="M41" s="283">
        <f t="shared" si="6"/>
        <v>7</v>
      </c>
      <c r="N41" s="283">
        <f t="shared" si="6"/>
        <v>7</v>
      </c>
      <c r="O41" s="283">
        <f t="shared" si="6"/>
        <v>7</v>
      </c>
      <c r="P41" s="283">
        <f t="shared" si="6"/>
        <v>7</v>
      </c>
      <c r="Q41" s="283">
        <f t="shared" si="6"/>
        <v>7</v>
      </c>
      <c r="R41" s="283">
        <f t="shared" si="6"/>
        <v>7</v>
      </c>
      <c r="S41" s="283">
        <f t="shared" si="6"/>
        <v>7</v>
      </c>
      <c r="T41" s="283">
        <f t="shared" si="6"/>
        <v>2</v>
      </c>
      <c r="U41" s="283">
        <f t="shared" si="6"/>
        <v>2</v>
      </c>
      <c r="V41" s="282">
        <f t="shared" si="6"/>
        <v>2</v>
      </c>
      <c r="W41" s="314">
        <f t="shared" si="6"/>
        <v>7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4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4" x14ac:dyDescent="0.25">
      <c r="A66" s="635">
        <v>44071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f>MAX(Y83:Y102)</f>
        <v>44250</v>
      </c>
      <c r="Q66" s="615"/>
      <c r="R66" s="615"/>
      <c r="S66" s="615"/>
      <c r="T66" s="615"/>
      <c r="U66" s="615"/>
      <c r="V66" s="615"/>
      <c r="W66" s="615"/>
    </row>
    <row r="67" spans="1:24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4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4" x14ac:dyDescent="0.25">
      <c r="A71" s="645" t="s">
        <v>203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4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4" x14ac:dyDescent="0.25">
      <c r="A73" s="648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649"/>
    </row>
    <row r="74" spans="1:24" ht="13.8" thickBot="1" x14ac:dyDescent="0.3">
      <c r="A74" s="650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2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137"/>
      <c r="R80" s="653" t="s">
        <v>17</v>
      </c>
      <c r="S80" s="655" t="s">
        <v>41</v>
      </c>
      <c r="T80" s="657" t="s">
        <v>71</v>
      </c>
      <c r="U80" s="653" t="s">
        <v>7</v>
      </c>
      <c r="V80" s="653" t="s">
        <v>8</v>
      </c>
      <c r="W80" s="659" t="s">
        <v>42</v>
      </c>
    </row>
    <row r="81" spans="1:25" x14ac:dyDescent="0.25">
      <c r="A81" s="661" t="s">
        <v>61</v>
      </c>
      <c r="B81" s="662"/>
      <c r="C81" s="200">
        <v>6.3E-2</v>
      </c>
      <c r="D81" s="201">
        <v>0.08</v>
      </c>
      <c r="E81" s="201">
        <v>0.2</v>
      </c>
      <c r="F81" s="201">
        <v>0.5</v>
      </c>
      <c r="G81" s="201">
        <v>1</v>
      </c>
      <c r="H81" s="201">
        <v>2</v>
      </c>
      <c r="I81" s="201">
        <v>4</v>
      </c>
      <c r="J81" s="201">
        <v>8</v>
      </c>
      <c r="K81" s="201">
        <v>16</v>
      </c>
      <c r="L81" s="201">
        <v>20</v>
      </c>
      <c r="M81" s="201">
        <v>31.5</v>
      </c>
      <c r="N81" s="201">
        <v>45</v>
      </c>
      <c r="O81" s="202">
        <v>63</v>
      </c>
      <c r="P81" s="209">
        <v>80</v>
      </c>
      <c r="Q81" s="210">
        <v>100</v>
      </c>
      <c r="R81" s="654"/>
      <c r="S81" s="656"/>
      <c r="T81" s="658"/>
      <c r="U81" s="654"/>
      <c r="V81" s="654"/>
      <c r="W81" s="660"/>
    </row>
    <row r="82" spans="1:25" x14ac:dyDescent="0.25">
      <c r="A82" s="533" t="s">
        <v>62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</row>
    <row r="83" spans="1:25" ht="13.8" x14ac:dyDescent="0.25">
      <c r="A83" s="518">
        <v>43851</v>
      </c>
      <c r="B83" s="526"/>
      <c r="C83" s="350">
        <v>6.5</v>
      </c>
      <c r="D83" s="350">
        <v>6.7</v>
      </c>
      <c r="E83" s="350">
        <v>9.6999999999999993</v>
      </c>
      <c r="F83" s="350">
        <v>18.5</v>
      </c>
      <c r="G83" s="350">
        <v>25.5</v>
      </c>
      <c r="H83" s="350">
        <v>35.5</v>
      </c>
      <c r="I83" s="350">
        <v>47.6</v>
      </c>
      <c r="J83" s="350">
        <v>70</v>
      </c>
      <c r="K83" s="350">
        <v>85.4</v>
      </c>
      <c r="L83" s="350">
        <v>90.8</v>
      </c>
      <c r="M83" s="350">
        <v>99.5</v>
      </c>
      <c r="N83" s="349">
        <v>100</v>
      </c>
      <c r="O83" s="349">
        <v>100</v>
      </c>
      <c r="P83" s="349">
        <v>100</v>
      </c>
      <c r="Q83" s="349">
        <v>100</v>
      </c>
      <c r="R83" s="185">
        <v>2</v>
      </c>
      <c r="S83" s="185">
        <v>0.71</v>
      </c>
      <c r="T83" s="141">
        <v>0.154</v>
      </c>
      <c r="U83" s="141">
        <v>23</v>
      </c>
      <c r="V83" s="141">
        <v>17</v>
      </c>
      <c r="W83" s="142">
        <v>6.8</v>
      </c>
    </row>
    <row r="84" spans="1:25" ht="13.8" x14ac:dyDescent="0.25">
      <c r="A84" s="518">
        <v>43851</v>
      </c>
      <c r="B84" s="526"/>
      <c r="C84" s="348">
        <v>6.7</v>
      </c>
      <c r="D84" s="348">
        <v>6.7</v>
      </c>
      <c r="E84" s="348">
        <v>9.6</v>
      </c>
      <c r="F84" s="348">
        <v>18.5</v>
      </c>
      <c r="G84" s="348">
        <v>25.2</v>
      </c>
      <c r="H84" s="348">
        <v>33</v>
      </c>
      <c r="I84" s="348">
        <v>44.7</v>
      </c>
      <c r="J84" s="348">
        <v>66</v>
      </c>
      <c r="K84" s="348">
        <v>82.8</v>
      </c>
      <c r="L84" s="348">
        <v>86.7</v>
      </c>
      <c r="M84" s="348">
        <v>99.4</v>
      </c>
      <c r="N84" s="349">
        <v>100</v>
      </c>
      <c r="O84" s="349">
        <v>100</v>
      </c>
      <c r="P84" s="349">
        <v>100</v>
      </c>
      <c r="Q84" s="349">
        <v>100</v>
      </c>
      <c r="R84" s="141">
        <v>2</v>
      </c>
      <c r="S84" s="141">
        <v>0.66</v>
      </c>
      <c r="T84" s="141"/>
      <c r="U84" s="141"/>
      <c r="V84" s="141"/>
      <c r="W84" s="142">
        <v>6.7</v>
      </c>
      <c r="X84" s="1"/>
      <c r="Y84" s="176">
        <f t="shared" ref="Y84:Y98" si="7">A84+(30*6)</f>
        <v>44031</v>
      </c>
    </row>
    <row r="85" spans="1:25" ht="13.8" x14ac:dyDescent="0.25">
      <c r="A85" s="518">
        <v>43859</v>
      </c>
      <c r="B85" s="526"/>
      <c r="C85" s="348">
        <v>5.9</v>
      </c>
      <c r="D85" s="348">
        <v>6</v>
      </c>
      <c r="E85" s="348">
        <v>8.9</v>
      </c>
      <c r="F85" s="348">
        <v>17.5</v>
      </c>
      <c r="G85" s="348">
        <v>24.6</v>
      </c>
      <c r="H85" s="348">
        <v>35.4</v>
      </c>
      <c r="I85" s="348">
        <v>50</v>
      </c>
      <c r="J85" s="348">
        <v>70</v>
      </c>
      <c r="K85" s="348">
        <v>84.5</v>
      </c>
      <c r="L85" s="348">
        <v>88.3</v>
      </c>
      <c r="M85" s="348">
        <v>99.2</v>
      </c>
      <c r="N85" s="349">
        <v>100</v>
      </c>
      <c r="O85" s="349">
        <v>100</v>
      </c>
      <c r="P85" s="349">
        <v>100</v>
      </c>
      <c r="Q85" s="349">
        <v>100</v>
      </c>
      <c r="R85" s="141">
        <v>1.23</v>
      </c>
      <c r="S85" s="141">
        <v>0.44</v>
      </c>
      <c r="T85" s="141"/>
      <c r="U85" s="141"/>
      <c r="V85" s="141"/>
      <c r="W85" s="142">
        <v>6.7</v>
      </c>
      <c r="X85" s="1"/>
      <c r="Y85" s="176">
        <f t="shared" si="7"/>
        <v>44039</v>
      </c>
    </row>
    <row r="86" spans="1:25" ht="13.8" x14ac:dyDescent="0.25">
      <c r="A86" s="518">
        <v>43865</v>
      </c>
      <c r="B86" s="526"/>
      <c r="C86" s="342">
        <v>5.9</v>
      </c>
      <c r="D86" s="342">
        <v>6.4</v>
      </c>
      <c r="E86" s="342">
        <v>9.1999999999999993</v>
      </c>
      <c r="F86" s="342">
        <v>16.8</v>
      </c>
      <c r="G86" s="342">
        <v>22.3</v>
      </c>
      <c r="H86" s="342">
        <v>30.5</v>
      </c>
      <c r="I86" s="342">
        <v>43</v>
      </c>
      <c r="J86" s="342">
        <v>64</v>
      </c>
      <c r="K86" s="342">
        <v>82.5</v>
      </c>
      <c r="L86" s="342">
        <v>88.1</v>
      </c>
      <c r="M86" s="342">
        <v>99.5</v>
      </c>
      <c r="N86" s="349">
        <v>100</v>
      </c>
      <c r="O86" s="349">
        <v>100</v>
      </c>
      <c r="P86" s="349">
        <v>100</v>
      </c>
      <c r="Q86" s="349">
        <v>100</v>
      </c>
      <c r="R86" s="141">
        <v>1.75</v>
      </c>
      <c r="S86" s="141">
        <v>0.53</v>
      </c>
      <c r="T86" s="141"/>
      <c r="U86" s="141"/>
      <c r="V86" s="141"/>
      <c r="W86" s="142">
        <v>8.3000000000000007</v>
      </c>
      <c r="X86" s="1"/>
      <c r="Y86" s="176">
        <f t="shared" si="7"/>
        <v>44045</v>
      </c>
    </row>
    <row r="87" spans="1:25" ht="13.8" x14ac:dyDescent="0.25">
      <c r="A87" s="518">
        <v>43865</v>
      </c>
      <c r="B87" s="526"/>
      <c r="C87" s="342">
        <v>3.8</v>
      </c>
      <c r="D87" s="342">
        <v>4.2</v>
      </c>
      <c r="E87" s="342">
        <v>6.5</v>
      </c>
      <c r="F87" s="342">
        <v>12.2</v>
      </c>
      <c r="G87" s="342">
        <v>16</v>
      </c>
      <c r="H87" s="342">
        <v>21.5</v>
      </c>
      <c r="I87" s="342">
        <v>30</v>
      </c>
      <c r="J87" s="342">
        <v>46</v>
      </c>
      <c r="K87" s="342">
        <v>69</v>
      </c>
      <c r="L87" s="342">
        <v>78.7</v>
      </c>
      <c r="M87" s="342">
        <v>99.3</v>
      </c>
      <c r="N87" s="349">
        <v>100</v>
      </c>
      <c r="O87" s="349">
        <v>100</v>
      </c>
      <c r="P87" s="349">
        <v>100</v>
      </c>
      <c r="Q87" s="349">
        <v>100</v>
      </c>
      <c r="R87" s="141">
        <v>1.75</v>
      </c>
      <c r="S87" s="141">
        <v>0.38</v>
      </c>
      <c r="T87" s="141"/>
      <c r="U87" s="141"/>
      <c r="V87" s="141"/>
      <c r="W87" s="142">
        <v>6.4</v>
      </c>
      <c r="X87" s="1"/>
      <c r="Y87" s="176">
        <f t="shared" si="7"/>
        <v>44045</v>
      </c>
    </row>
    <row r="88" spans="1:25" ht="13.8" x14ac:dyDescent="0.25">
      <c r="A88" s="518">
        <v>44070</v>
      </c>
      <c r="B88" s="526"/>
      <c r="C88" s="348">
        <v>4</v>
      </c>
      <c r="D88" s="348">
        <v>4.3</v>
      </c>
      <c r="E88" s="348">
        <v>6.8</v>
      </c>
      <c r="F88" s="348">
        <v>14</v>
      </c>
      <c r="G88" s="348">
        <v>19.2</v>
      </c>
      <c r="H88" s="348">
        <v>25.4</v>
      </c>
      <c r="I88" s="348">
        <v>33.6</v>
      </c>
      <c r="J88" s="348">
        <v>48</v>
      </c>
      <c r="K88" s="348">
        <v>68.3</v>
      </c>
      <c r="L88" s="348">
        <v>80.2</v>
      </c>
      <c r="M88" s="348">
        <v>96.4</v>
      </c>
      <c r="N88" s="349">
        <v>100</v>
      </c>
      <c r="O88" s="349">
        <v>100</v>
      </c>
      <c r="P88" s="349">
        <v>100</v>
      </c>
      <c r="Q88" s="349">
        <v>100</v>
      </c>
      <c r="R88" s="141">
        <v>1.52</v>
      </c>
      <c r="S88" s="141">
        <v>0.39</v>
      </c>
      <c r="T88" s="141">
        <v>0.12</v>
      </c>
      <c r="U88" s="141">
        <v>24</v>
      </c>
      <c r="V88" s="141">
        <v>28</v>
      </c>
      <c r="W88" s="142">
        <v>6.3</v>
      </c>
      <c r="X88" s="1"/>
      <c r="Y88" s="176">
        <f t="shared" si="7"/>
        <v>44250</v>
      </c>
    </row>
    <row r="89" spans="1:25" ht="13.8" x14ac:dyDescent="0.25">
      <c r="A89" s="518">
        <v>44070</v>
      </c>
      <c r="B89" s="519"/>
      <c r="C89" s="348">
        <v>3.1</v>
      </c>
      <c r="D89" s="348">
        <v>3.4</v>
      </c>
      <c r="E89" s="348">
        <v>5.0999999999999996</v>
      </c>
      <c r="F89" s="348">
        <v>9.6999999999999993</v>
      </c>
      <c r="G89" s="348">
        <v>12.9</v>
      </c>
      <c r="H89" s="348">
        <v>17.5</v>
      </c>
      <c r="I89" s="348">
        <v>24.5</v>
      </c>
      <c r="J89" s="348">
        <v>39.700000000000003</v>
      </c>
      <c r="K89" s="348">
        <v>59.1</v>
      </c>
      <c r="L89" s="348">
        <v>68.7</v>
      </c>
      <c r="M89" s="348">
        <v>94.6</v>
      </c>
      <c r="N89" s="349">
        <v>100</v>
      </c>
      <c r="O89" s="349">
        <v>100</v>
      </c>
      <c r="P89" s="349">
        <v>100</v>
      </c>
      <c r="Q89" s="349">
        <v>100</v>
      </c>
      <c r="R89" s="141">
        <v>1.75</v>
      </c>
      <c r="S89" s="141">
        <v>0.31</v>
      </c>
      <c r="T89" s="141"/>
      <c r="U89" s="141"/>
      <c r="V89" s="141"/>
      <c r="W89" s="142">
        <v>6.4</v>
      </c>
      <c r="X89" s="1"/>
      <c r="Y89" s="176">
        <f t="shared" si="7"/>
        <v>44250</v>
      </c>
    </row>
    <row r="90" spans="1:25" ht="13.8" x14ac:dyDescent="0.25">
      <c r="A90" s="518"/>
      <c r="B90" s="519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9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ht="13.8" x14ac:dyDescent="0.25">
      <c r="A91" s="518"/>
      <c r="B91" s="519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48"/>
      <c r="P91" s="348"/>
      <c r="Q91" s="349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ht="13.8" x14ac:dyDescent="0.25">
      <c r="A92" s="518"/>
      <c r="B92" s="519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8"/>
      <c r="Q92" s="349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ht="13.8" x14ac:dyDescent="0.25">
      <c r="A93" s="518"/>
      <c r="B93" s="519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9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ht="13.8" x14ac:dyDescent="0.25">
      <c r="A94" s="518"/>
      <c r="B94" s="519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9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ht="13.8" x14ac:dyDescent="0.25">
      <c r="A95" s="518"/>
      <c r="B95" s="519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9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>AVERAGE(C83:C100)</f>
        <v>5.1285714285714281</v>
      </c>
      <c r="D103" s="143">
        <f t="shared" ref="D103:W103" si="8">AVERAGE(D83:D100)</f>
        <v>5.3857142857142852</v>
      </c>
      <c r="E103" s="143">
        <f t="shared" si="8"/>
        <v>7.9714285714285698</v>
      </c>
      <c r="F103" s="143">
        <f t="shared" si="8"/>
        <v>15.314285714285715</v>
      </c>
      <c r="G103" s="143">
        <f t="shared" si="8"/>
        <v>20.814285714285717</v>
      </c>
      <c r="H103" s="143">
        <f t="shared" si="8"/>
        <v>28.400000000000002</v>
      </c>
      <c r="I103" s="143">
        <f t="shared" si="8"/>
        <v>39.057142857142857</v>
      </c>
      <c r="J103" s="143">
        <f t="shared" si="8"/>
        <v>57.671428571428571</v>
      </c>
      <c r="K103" s="143">
        <f t="shared" si="8"/>
        <v>75.94285714285715</v>
      </c>
      <c r="L103" s="143">
        <f t="shared" si="8"/>
        <v>83.071428571428569</v>
      </c>
      <c r="M103" s="143">
        <f t="shared" si="8"/>
        <v>98.271428571428586</v>
      </c>
      <c r="N103" s="143">
        <f t="shared" si="8"/>
        <v>100</v>
      </c>
      <c r="O103" s="143">
        <f t="shared" si="8"/>
        <v>100</v>
      </c>
      <c r="P103" s="143">
        <f t="shared" si="8"/>
        <v>100</v>
      </c>
      <c r="Q103" s="143">
        <f t="shared" si="8"/>
        <v>100</v>
      </c>
      <c r="R103" s="185">
        <f t="shared" si="8"/>
        <v>1.7142857142857142</v>
      </c>
      <c r="S103" s="185">
        <f>AVERAGE(S83:S100)</f>
        <v>0.48857142857142855</v>
      </c>
      <c r="T103" s="345">
        <f>AVERAGE(T83:T102)</f>
        <v>0.13700000000000001</v>
      </c>
      <c r="U103" s="197">
        <f t="shared" si="8"/>
        <v>23.5</v>
      </c>
      <c r="V103" s="197">
        <f t="shared" si="8"/>
        <v>22.5</v>
      </c>
      <c r="W103" s="143">
        <f t="shared" si="8"/>
        <v>6.7999999999999989</v>
      </c>
    </row>
    <row r="104" spans="1:34" x14ac:dyDescent="0.25">
      <c r="A104" s="533" t="s">
        <v>53</v>
      </c>
      <c r="B104" s="532"/>
      <c r="C104" s="143">
        <f>STDEV(C83:C100)</f>
        <v>1.454549512981351</v>
      </c>
      <c r="D104" s="143">
        <f t="shared" ref="D104:W104" si="9">STDEV(D83:D100)</f>
        <v>1.3777137721948078</v>
      </c>
      <c r="E104" s="143">
        <f t="shared" si="9"/>
        <v>1.8163280593129774</v>
      </c>
      <c r="F104" s="143">
        <f t="shared" si="9"/>
        <v>3.4212222822789347</v>
      </c>
      <c r="G104" s="143">
        <f t="shared" si="9"/>
        <v>4.9353921058103456</v>
      </c>
      <c r="H104" s="143">
        <f t="shared" si="9"/>
        <v>7.0757802867716721</v>
      </c>
      <c r="I104" s="143">
        <f t="shared" si="9"/>
        <v>9.69395982779265</v>
      </c>
      <c r="J104" s="143">
        <f t="shared" si="9"/>
        <v>12.689459442875444</v>
      </c>
      <c r="K104" s="143">
        <f>STDEV(K83:K100)</f>
        <v>10.351949436838296</v>
      </c>
      <c r="L104" s="143">
        <f>STDEV(L83:L100)</f>
        <v>7.7396628448777349</v>
      </c>
      <c r="M104" s="143">
        <f t="shared" si="9"/>
        <v>1.9661419800498365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85">
        <f t="shared" si="9"/>
        <v>0.2706077815373592</v>
      </c>
      <c r="S104" s="185">
        <f t="shared" si="9"/>
        <v>0.1504912590405805</v>
      </c>
      <c r="T104" s="345"/>
      <c r="U104" s="143"/>
      <c r="V104" s="143"/>
      <c r="W104" s="143">
        <f t="shared" si="9"/>
        <v>0.68799224801834336</v>
      </c>
    </row>
    <row r="105" spans="1:34" x14ac:dyDescent="0.25">
      <c r="A105" s="533" t="s">
        <v>64</v>
      </c>
      <c r="B105" s="532"/>
      <c r="C105" s="141">
        <f>MAX(C83:C100)</f>
        <v>6.7</v>
      </c>
      <c r="D105" s="141">
        <f t="shared" ref="D105:W105" si="10">MAX(D83:D100)</f>
        <v>6.7</v>
      </c>
      <c r="E105" s="141">
        <f t="shared" si="10"/>
        <v>9.6999999999999993</v>
      </c>
      <c r="F105" s="141">
        <f t="shared" si="10"/>
        <v>18.5</v>
      </c>
      <c r="G105" s="141">
        <f t="shared" si="10"/>
        <v>25.5</v>
      </c>
      <c r="H105" s="141">
        <f t="shared" si="10"/>
        <v>35.5</v>
      </c>
      <c r="I105" s="141">
        <f t="shared" si="10"/>
        <v>50</v>
      </c>
      <c r="J105" s="141">
        <f t="shared" si="10"/>
        <v>70</v>
      </c>
      <c r="K105" s="141">
        <f t="shared" si="10"/>
        <v>85.4</v>
      </c>
      <c r="L105" s="141">
        <f t="shared" si="10"/>
        <v>90.8</v>
      </c>
      <c r="M105" s="141">
        <f t="shared" si="10"/>
        <v>99.5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85">
        <f t="shared" si="10"/>
        <v>2</v>
      </c>
      <c r="S105" s="185">
        <f t="shared" si="10"/>
        <v>0.71</v>
      </c>
      <c r="T105" s="345">
        <f t="shared" si="10"/>
        <v>0.154</v>
      </c>
      <c r="U105" s="141">
        <f t="shared" si="10"/>
        <v>24</v>
      </c>
      <c r="V105" s="141">
        <f t="shared" si="10"/>
        <v>28</v>
      </c>
      <c r="W105" s="143">
        <f t="shared" si="10"/>
        <v>8.3000000000000007</v>
      </c>
    </row>
    <row r="106" spans="1:34" s="2" customFormat="1" x14ac:dyDescent="0.25">
      <c r="A106" s="533" t="s">
        <v>52</v>
      </c>
      <c r="B106" s="532"/>
      <c r="C106" s="141">
        <f>MIN(C83:C100)</f>
        <v>3.1</v>
      </c>
      <c r="D106" s="141">
        <f t="shared" ref="D106:W106" si="11">MIN(D83:D100)</f>
        <v>3.4</v>
      </c>
      <c r="E106" s="141">
        <f t="shared" si="11"/>
        <v>5.0999999999999996</v>
      </c>
      <c r="F106" s="141">
        <f t="shared" si="11"/>
        <v>9.6999999999999993</v>
      </c>
      <c r="G106" s="141">
        <f t="shared" si="11"/>
        <v>12.9</v>
      </c>
      <c r="H106" s="141">
        <f t="shared" si="11"/>
        <v>17.5</v>
      </c>
      <c r="I106" s="141">
        <f t="shared" si="11"/>
        <v>24.5</v>
      </c>
      <c r="J106" s="141">
        <f t="shared" si="11"/>
        <v>39.700000000000003</v>
      </c>
      <c r="K106" s="141">
        <f t="shared" si="11"/>
        <v>59.1</v>
      </c>
      <c r="L106" s="141">
        <f t="shared" si="11"/>
        <v>68.7</v>
      </c>
      <c r="M106" s="141">
        <f t="shared" si="11"/>
        <v>94.6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85">
        <f t="shared" si="11"/>
        <v>1.23</v>
      </c>
      <c r="S106" s="185">
        <f t="shared" si="11"/>
        <v>0.31</v>
      </c>
      <c r="T106" s="345">
        <f t="shared" si="11"/>
        <v>0.12</v>
      </c>
      <c r="U106" s="141">
        <f t="shared" si="11"/>
        <v>23</v>
      </c>
      <c r="V106" s="141">
        <f t="shared" si="11"/>
        <v>17</v>
      </c>
      <c r="W106" s="143">
        <f t="shared" si="11"/>
        <v>6.3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>COUNT(C83:C100)</f>
        <v>7</v>
      </c>
      <c r="D107" s="141">
        <f t="shared" ref="D107:W107" si="12">COUNT(D83:D100)</f>
        <v>7</v>
      </c>
      <c r="E107" s="141">
        <f t="shared" si="12"/>
        <v>7</v>
      </c>
      <c r="F107" s="141">
        <f t="shared" si="12"/>
        <v>7</v>
      </c>
      <c r="G107" s="141">
        <f t="shared" si="12"/>
        <v>7</v>
      </c>
      <c r="H107" s="141">
        <f t="shared" si="12"/>
        <v>7</v>
      </c>
      <c r="I107" s="141">
        <f t="shared" si="12"/>
        <v>7</v>
      </c>
      <c r="J107" s="141">
        <f t="shared" si="12"/>
        <v>7</v>
      </c>
      <c r="K107" s="141">
        <f t="shared" si="12"/>
        <v>7</v>
      </c>
      <c r="L107" s="141">
        <f t="shared" si="12"/>
        <v>7</v>
      </c>
      <c r="M107" s="141">
        <f t="shared" si="12"/>
        <v>7</v>
      </c>
      <c r="N107" s="141">
        <f t="shared" si="12"/>
        <v>7</v>
      </c>
      <c r="O107" s="141">
        <f t="shared" si="12"/>
        <v>7</v>
      </c>
      <c r="P107" s="141">
        <f t="shared" si="12"/>
        <v>7</v>
      </c>
      <c r="Q107" s="141">
        <f t="shared" si="12"/>
        <v>7</v>
      </c>
      <c r="R107" s="141">
        <f t="shared" si="12"/>
        <v>7</v>
      </c>
      <c r="S107" s="141">
        <f t="shared" si="12"/>
        <v>7</v>
      </c>
      <c r="T107" s="141">
        <f t="shared" si="12"/>
        <v>2</v>
      </c>
      <c r="U107" s="141">
        <f t="shared" si="12"/>
        <v>2</v>
      </c>
      <c r="V107" s="141">
        <f t="shared" si="12"/>
        <v>2</v>
      </c>
      <c r="W107" s="141">
        <f t="shared" si="12"/>
        <v>7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5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28:B28"/>
    <mergeCell ref="Q13:V13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31:W31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87:B87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6:B106"/>
    <mergeCell ref="A107:B107"/>
    <mergeCell ref="A100:B100"/>
    <mergeCell ref="A101:B101"/>
    <mergeCell ref="A102:B102"/>
    <mergeCell ref="A103:B103"/>
    <mergeCell ref="A104:B104"/>
    <mergeCell ref="A105:B10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8C48-20BA-4445-BA85-713ADFF0E1ED}">
  <sheetPr>
    <pageSetUpPr fitToPage="1"/>
  </sheetPr>
  <dimension ref="A1:AH1688"/>
  <sheetViews>
    <sheetView topLeftCell="A21" zoomScaleNormal="100" workbookViewId="0">
      <selection activeCell="A102" sqref="A102:B102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201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4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48</v>
      </c>
      <c r="H5" s="592"/>
      <c r="I5" s="593" t="s">
        <v>99</v>
      </c>
      <c r="J5" s="591"/>
      <c r="K5" s="591"/>
      <c r="L5" s="591"/>
      <c r="M5" s="592"/>
      <c r="N5" s="594">
        <v>44071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34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7" t="s">
        <v>229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187</v>
      </c>
      <c r="N13" s="229"/>
      <c r="O13" s="233"/>
      <c r="P13" s="233"/>
      <c r="Q13" s="672" t="s">
        <v>225</v>
      </c>
      <c r="R13" s="672"/>
      <c r="S13" s="672"/>
      <c r="T13" s="672"/>
      <c r="U13" s="672"/>
      <c r="V13" s="672"/>
      <c r="W13" s="230"/>
      <c r="X13" s="228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33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73" t="s">
        <v>37</v>
      </c>
      <c r="B19" s="673"/>
      <c r="C19" s="673"/>
      <c r="D19" s="673"/>
      <c r="E19" s="213"/>
      <c r="F19" s="674" t="s">
        <v>168</v>
      </c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213"/>
      <c r="U19" s="674" t="s">
        <v>38</v>
      </c>
      <c r="V19" s="674"/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675">
        <v>0</v>
      </c>
      <c r="B20" s="675"/>
      <c r="C20" s="675">
        <v>63</v>
      </c>
      <c r="D20" s="675"/>
      <c r="E20" s="213"/>
      <c r="F20" s="602" t="s">
        <v>167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217"/>
      <c r="U20" s="673" t="s">
        <v>219</v>
      </c>
      <c r="V20" s="673"/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/>
      <c r="L23" s="263"/>
      <c r="M23" s="263" t="s">
        <v>16</v>
      </c>
      <c r="N23" s="263" t="s">
        <v>4</v>
      </c>
      <c r="O23" s="263" t="s">
        <v>5</v>
      </c>
      <c r="P23" s="263"/>
      <c r="Q23" s="264" t="s">
        <v>6</v>
      </c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f>N24/2</f>
        <v>31.5</v>
      </c>
      <c r="N24" s="267">
        <v>63</v>
      </c>
      <c r="O24" s="268">
        <v>90</v>
      </c>
      <c r="P24" s="269">
        <v>100</v>
      </c>
      <c r="Q24" s="270">
        <v>125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676"/>
      <c r="B25" s="677"/>
      <c r="C25" s="336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676"/>
      <c r="B26" s="677"/>
      <c r="C26" s="336"/>
      <c r="D26" s="272"/>
      <c r="E26" s="272"/>
      <c r="F26" s="272"/>
      <c r="G26" s="273"/>
      <c r="H26" s="273"/>
      <c r="I26" s="273"/>
      <c r="J26" s="273"/>
      <c r="K26" s="273"/>
      <c r="L26" s="273"/>
      <c r="M26" s="273"/>
      <c r="N26" s="273"/>
      <c r="O26" s="273"/>
      <c r="P26" s="274"/>
      <c r="Q26" s="274"/>
      <c r="R26" s="337"/>
      <c r="S26" s="337"/>
      <c r="T26" s="276"/>
      <c r="U26" s="277"/>
      <c r="V26" s="278"/>
      <c r="W26" s="27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76"/>
      <c r="B27" s="677"/>
      <c r="C27" s="338"/>
      <c r="D27" s="281"/>
      <c r="E27" s="281"/>
      <c r="F27" s="281"/>
      <c r="G27" s="284"/>
      <c r="H27" s="284"/>
      <c r="I27" s="284"/>
      <c r="J27" s="284"/>
      <c r="K27" s="284"/>
      <c r="L27" s="284"/>
      <c r="M27" s="284"/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615" t="s">
        <v>162</v>
      </c>
      <c r="B28" s="616"/>
      <c r="C28" s="280">
        <v>12</v>
      </c>
      <c r="D28" s="281"/>
      <c r="E28" s="281"/>
      <c r="F28" s="281"/>
      <c r="G28" s="283">
        <v>35</v>
      </c>
      <c r="H28" s="283">
        <v>40</v>
      </c>
      <c r="I28" s="283">
        <v>47</v>
      </c>
      <c r="J28" s="283">
        <v>60</v>
      </c>
      <c r="K28" s="283">
        <v>68</v>
      </c>
      <c r="L28" s="284"/>
      <c r="M28" s="283">
        <v>85</v>
      </c>
      <c r="N28" s="283">
        <v>99</v>
      </c>
      <c r="O28" s="283">
        <v>100</v>
      </c>
      <c r="P28" s="285"/>
      <c r="Q28" s="339">
        <v>100</v>
      </c>
      <c r="R28" s="286">
        <v>3</v>
      </c>
      <c r="S28" s="286">
        <v>1</v>
      </c>
      <c r="T28" s="287">
        <v>0.7</v>
      </c>
      <c r="U28" s="288">
        <v>45</v>
      </c>
      <c r="V28" s="289">
        <v>45</v>
      </c>
      <c r="W28" s="29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615" t="s">
        <v>163</v>
      </c>
      <c r="B29" s="616"/>
      <c r="C29" s="280">
        <v>2</v>
      </c>
      <c r="D29" s="281"/>
      <c r="E29" s="281"/>
      <c r="F29" s="281"/>
      <c r="G29" s="283">
        <v>5</v>
      </c>
      <c r="H29" s="283">
        <v>9</v>
      </c>
      <c r="I29" s="283">
        <v>16</v>
      </c>
      <c r="J29" s="283">
        <v>22</v>
      </c>
      <c r="K29" s="283">
        <v>35</v>
      </c>
      <c r="L29" s="284"/>
      <c r="M29" s="283">
        <v>55</v>
      </c>
      <c r="N29" s="283">
        <v>80</v>
      </c>
      <c r="O29" s="283">
        <v>98</v>
      </c>
      <c r="P29" s="285"/>
      <c r="Q29" s="285"/>
      <c r="R29" s="291"/>
      <c r="S29" s="291"/>
      <c r="T29" s="292"/>
      <c r="U29" s="293"/>
      <c r="V29" s="294"/>
      <c r="W29" s="29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678"/>
      <c r="B30" s="679"/>
      <c r="C30" s="340"/>
      <c r="D30" s="295"/>
      <c r="E30" s="295"/>
      <c r="F30" s="295"/>
      <c r="G30" s="296"/>
      <c r="H30" s="296"/>
      <c r="I30" s="296"/>
      <c r="J30" s="296"/>
      <c r="K30" s="296"/>
      <c r="L30" s="296"/>
      <c r="M30" s="296"/>
      <c r="N30" s="296"/>
      <c r="O30" s="296"/>
      <c r="P30" s="297"/>
      <c r="Q30" s="297"/>
      <c r="R30" s="298"/>
      <c r="S30" s="298"/>
      <c r="T30" s="299"/>
      <c r="U30" s="300"/>
      <c r="V30" s="301"/>
      <c r="W30" s="302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218" t="s">
        <v>45</v>
      </c>
      <c r="B32" s="219"/>
      <c r="C32" s="219"/>
      <c r="D32" s="219"/>
      <c r="E32" s="219"/>
      <c r="F32" s="219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617" t="s">
        <v>46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9"/>
    </row>
    <row r="34" spans="1:25" ht="13.8" thickBot="1" x14ac:dyDescent="0.3">
      <c r="A34" s="620" t="s">
        <v>225</v>
      </c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8"/>
    </row>
    <row r="35" spans="1:25" ht="12.75" customHeight="1" x14ac:dyDescent="0.25">
      <c r="A35" s="680"/>
      <c r="B35" s="681"/>
      <c r="C35" s="261" t="s">
        <v>3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 t="s">
        <v>16</v>
      </c>
      <c r="N35" s="263" t="s">
        <v>4</v>
      </c>
      <c r="O35" s="263" t="s">
        <v>5</v>
      </c>
      <c r="P35" s="263"/>
      <c r="Q35" s="263" t="s">
        <v>6</v>
      </c>
      <c r="R35" s="629" t="s">
        <v>17</v>
      </c>
      <c r="S35" s="625" t="s">
        <v>41</v>
      </c>
      <c r="T35" s="627" t="s">
        <v>120</v>
      </c>
      <c r="U35" s="629" t="s">
        <v>7</v>
      </c>
      <c r="V35" s="623" t="s">
        <v>8</v>
      </c>
      <c r="W35" s="631" t="s">
        <v>42</v>
      </c>
    </row>
    <row r="36" spans="1:25" ht="12.75" customHeight="1" thickBot="1" x14ac:dyDescent="0.3">
      <c r="A36" s="633" t="s">
        <v>15</v>
      </c>
      <c r="B36" s="634"/>
      <c r="C36" s="265">
        <v>6.3E-2</v>
      </c>
      <c r="D36" s="267">
        <v>0.08</v>
      </c>
      <c r="E36" s="267">
        <v>0.25</v>
      </c>
      <c r="F36" s="267">
        <v>0.5</v>
      </c>
      <c r="G36" s="267">
        <v>1</v>
      </c>
      <c r="H36" s="267">
        <v>2</v>
      </c>
      <c r="I36" s="267">
        <v>4</v>
      </c>
      <c r="J36" s="267">
        <v>8</v>
      </c>
      <c r="K36" s="267">
        <v>16</v>
      </c>
      <c r="L36" s="267">
        <v>20</v>
      </c>
      <c r="M36" s="267">
        <f>N36/2</f>
        <v>31.5</v>
      </c>
      <c r="N36" s="267">
        <v>63</v>
      </c>
      <c r="O36" s="268">
        <v>90</v>
      </c>
      <c r="P36" s="268">
        <v>100</v>
      </c>
      <c r="Q36" s="267">
        <v>125</v>
      </c>
      <c r="R36" s="624"/>
      <c r="S36" s="626"/>
      <c r="T36" s="628"/>
      <c r="U36" s="624"/>
      <c r="V36" s="630"/>
      <c r="W36" s="632"/>
    </row>
    <row r="37" spans="1:25" ht="12.75" customHeight="1" x14ac:dyDescent="0.25">
      <c r="A37" s="633" t="s">
        <v>48</v>
      </c>
      <c r="B37" s="634"/>
      <c r="C37" s="303">
        <f>IF(ISNUMBER(C111),C111,NA())</f>
        <v>4.5</v>
      </c>
      <c r="D37" s="304">
        <f t="shared" ref="D37:W37" si="0">IF(ISNUMBER(D111),D111,NA())</f>
        <v>4.9000000000000004</v>
      </c>
      <c r="E37" s="304">
        <f t="shared" si="0"/>
        <v>7.2</v>
      </c>
      <c r="F37" s="304">
        <f t="shared" si="0"/>
        <v>17.100000000000001</v>
      </c>
      <c r="G37" s="304">
        <f t="shared" si="0"/>
        <v>18.3</v>
      </c>
      <c r="H37" s="304">
        <f t="shared" si="0"/>
        <v>23.8</v>
      </c>
      <c r="I37" s="304">
        <f t="shared" si="0"/>
        <v>32</v>
      </c>
      <c r="J37" s="304">
        <f t="shared" si="0"/>
        <v>46.2</v>
      </c>
      <c r="K37" s="304">
        <f t="shared" si="0"/>
        <v>62.9</v>
      </c>
      <c r="L37" s="304">
        <f t="shared" si="0"/>
        <v>64.599999999999994</v>
      </c>
      <c r="M37" s="304">
        <f t="shared" si="0"/>
        <v>80.400000000000006</v>
      </c>
      <c r="N37" s="304">
        <f t="shared" si="0"/>
        <v>98.5</v>
      </c>
      <c r="O37" s="304">
        <f t="shared" si="0"/>
        <v>100</v>
      </c>
      <c r="P37" s="304">
        <f t="shared" si="0"/>
        <v>100</v>
      </c>
      <c r="Q37" s="304">
        <f t="shared" si="0"/>
        <v>100</v>
      </c>
      <c r="R37" s="304">
        <f t="shared" si="0"/>
        <v>1.75</v>
      </c>
      <c r="S37" s="304">
        <f t="shared" si="0"/>
        <v>0.42</v>
      </c>
      <c r="T37" s="304">
        <f>IF(ISNUMBER(T111),T111,NA())</f>
        <v>0.154</v>
      </c>
      <c r="U37" s="304">
        <f t="shared" si="0"/>
        <v>24</v>
      </c>
      <c r="V37" s="305">
        <f t="shared" si="0"/>
        <v>18</v>
      </c>
      <c r="W37" s="306">
        <f t="shared" si="0"/>
        <v>9.1999999999999993</v>
      </c>
    </row>
    <row r="38" spans="1:25" ht="12.75" customHeight="1" x14ac:dyDescent="0.25">
      <c r="A38" s="637" t="s">
        <v>49</v>
      </c>
      <c r="B38" s="638"/>
      <c r="C38" s="307">
        <f>C39+1.25*C42</f>
        <v>4.5166900090568536</v>
      </c>
      <c r="D38" s="308">
        <f t="shared" ref="D38:W38" si="1">D39+1.25*D42</f>
        <v>4.8883450583566734</v>
      </c>
      <c r="E38" s="308">
        <f t="shared" si="1"/>
        <v>7.1249584386092257</v>
      </c>
      <c r="F38" s="308">
        <f t="shared" si="1"/>
        <v>13.988102634473208</v>
      </c>
      <c r="G38" s="308">
        <f t="shared" si="1"/>
        <v>17.36524718001176</v>
      </c>
      <c r="H38" s="308">
        <f t="shared" si="1"/>
        <v>23.147487442850853</v>
      </c>
      <c r="I38" s="308">
        <f t="shared" si="1"/>
        <v>31.942798492990818</v>
      </c>
      <c r="J38" s="308">
        <f t="shared" si="1"/>
        <v>45.450742280416833</v>
      </c>
      <c r="K38" s="308">
        <f t="shared" si="1"/>
        <v>62.415301818093781</v>
      </c>
      <c r="L38" s="308">
        <f t="shared" si="1"/>
        <v>65.321485513360784</v>
      </c>
      <c r="M38" s="308">
        <f t="shared" si="1"/>
        <v>80.051824809793601</v>
      </c>
      <c r="N38" s="308">
        <v>100</v>
      </c>
      <c r="O38" s="308">
        <f t="shared" si="1"/>
        <v>100</v>
      </c>
      <c r="P38" s="308">
        <f t="shared" si="1"/>
        <v>100</v>
      </c>
      <c r="Q38" s="308">
        <f t="shared" si="1"/>
        <v>100</v>
      </c>
      <c r="R38" s="308">
        <f t="shared" si="1"/>
        <v>1.5903669853103328</v>
      </c>
      <c r="S38" s="308">
        <f t="shared" si="1"/>
        <v>0.35225265512783055</v>
      </c>
      <c r="T38" s="308" t="e">
        <f t="shared" si="1"/>
        <v>#N/A</v>
      </c>
      <c r="U38" s="308">
        <f t="shared" si="1"/>
        <v>24.383883476483184</v>
      </c>
      <c r="V38" s="309">
        <f t="shared" si="1"/>
        <v>18.383883476483184</v>
      </c>
      <c r="W38" s="310">
        <f t="shared" si="1"/>
        <v>8.2639873688371619</v>
      </c>
      <c r="Y38" s="1" t="s">
        <v>59</v>
      </c>
    </row>
    <row r="39" spans="1:25" ht="12.75" customHeight="1" x14ac:dyDescent="0.25">
      <c r="A39" s="633" t="s">
        <v>50</v>
      </c>
      <c r="B39" s="634"/>
      <c r="C39" s="341">
        <f>IF(ISNUMBER(C109),C109,NA())</f>
        <v>3.5444444444444443</v>
      </c>
      <c r="D39" s="312">
        <f>IF(ISNUMBER(D109),D109,NA())</f>
        <v>3.8388888888888886</v>
      </c>
      <c r="E39" s="312">
        <f t="shared" ref="E39:W39" si="2">IF(ISNUMBER(E109),E109,NA())</f>
        <v>5.68888888888889</v>
      </c>
      <c r="F39" s="312">
        <f t="shared" si="2"/>
        <v>10.894444444444444</v>
      </c>
      <c r="G39" s="312">
        <f t="shared" si="2"/>
        <v>14.144444444444444</v>
      </c>
      <c r="H39" s="312">
        <f t="shared" si="2"/>
        <v>19.088888888888889</v>
      </c>
      <c r="I39" s="312">
        <f t="shared" si="2"/>
        <v>26.605555555555554</v>
      </c>
      <c r="J39" s="312">
        <f t="shared" si="2"/>
        <v>39.56111111111111</v>
      </c>
      <c r="K39" s="312">
        <f t="shared" si="2"/>
        <v>54.922222222222217</v>
      </c>
      <c r="L39" s="312">
        <f t="shared" si="2"/>
        <v>59.355555555555561</v>
      </c>
      <c r="M39" s="312">
        <f t="shared" si="2"/>
        <v>73.916666666666686</v>
      </c>
      <c r="N39" s="312">
        <f t="shared" si="2"/>
        <v>95.422222222222231</v>
      </c>
      <c r="O39" s="283">
        <f t="shared" si="2"/>
        <v>100</v>
      </c>
      <c r="P39" s="283">
        <f t="shared" si="2"/>
        <v>100</v>
      </c>
      <c r="Q39" s="283">
        <f t="shared" si="2"/>
        <v>100</v>
      </c>
      <c r="R39" s="283">
        <f t="shared" si="2"/>
        <v>1.3527777777777779</v>
      </c>
      <c r="S39" s="283">
        <f t="shared" si="2"/>
        <v>0.26111111111111113</v>
      </c>
      <c r="T39" s="283" t="e">
        <f>IF(ISNUMBER(T85),T109,NA())</f>
        <v>#N/A</v>
      </c>
      <c r="U39" s="283">
        <f>IF(ISNUMBER(U109),U109,NA())</f>
        <v>23.5</v>
      </c>
      <c r="V39" s="282">
        <f t="shared" si="2"/>
        <v>17.5</v>
      </c>
      <c r="W39" s="314">
        <f t="shared" si="2"/>
        <v>6.5627777777777778</v>
      </c>
    </row>
    <row r="40" spans="1:25" ht="12.75" customHeight="1" x14ac:dyDescent="0.25">
      <c r="A40" s="637" t="s">
        <v>51</v>
      </c>
      <c r="B40" s="638"/>
      <c r="C40" s="307">
        <f>C39-1.25*C42</f>
        <v>2.5721988798320345</v>
      </c>
      <c r="D40" s="308">
        <f t="shared" ref="D40:W40" si="3">D39-1.25*D42</f>
        <v>2.7894327194211042</v>
      </c>
      <c r="E40" s="308">
        <f>E39-1.25*E42</f>
        <v>4.2528193391685543</v>
      </c>
      <c r="F40" s="308">
        <f>F39-1.25*F42</f>
        <v>7.8007862544156792</v>
      </c>
      <c r="G40" s="308">
        <f t="shared" si="3"/>
        <v>10.923641708877128</v>
      </c>
      <c r="H40" s="308">
        <f t="shared" si="3"/>
        <v>15.030290334926924</v>
      </c>
      <c r="I40" s="308">
        <f t="shared" si="3"/>
        <v>21.268312618120291</v>
      </c>
      <c r="J40" s="308">
        <f t="shared" si="3"/>
        <v>33.671479941805387</v>
      </c>
      <c r="K40" s="308">
        <f t="shared" si="3"/>
        <v>47.429142626350654</v>
      </c>
      <c r="L40" s="308">
        <f t="shared" si="3"/>
        <v>53.389625597750332</v>
      </c>
      <c r="M40" s="308">
        <f t="shared" si="3"/>
        <v>67.78150852353977</v>
      </c>
      <c r="N40" s="308">
        <f t="shared" si="3"/>
        <v>91.312836543851958</v>
      </c>
      <c r="O40" s="308">
        <f t="shared" si="3"/>
        <v>100</v>
      </c>
      <c r="P40" s="308">
        <f t="shared" si="3"/>
        <v>100</v>
      </c>
      <c r="Q40" s="308">
        <f t="shared" si="3"/>
        <v>100</v>
      </c>
      <c r="R40" s="308">
        <f t="shared" si="3"/>
        <v>1.1151885702452229</v>
      </c>
      <c r="S40" s="313">
        <f t="shared" si="3"/>
        <v>0.1699695670943917</v>
      </c>
      <c r="T40" s="313" t="e">
        <f t="shared" si="3"/>
        <v>#N/A</v>
      </c>
      <c r="U40" s="308">
        <f t="shared" si="3"/>
        <v>22.616116523516816</v>
      </c>
      <c r="V40" s="309">
        <f t="shared" si="3"/>
        <v>16.616116523516816</v>
      </c>
      <c r="W40" s="310">
        <f t="shared" si="3"/>
        <v>4.8615681867183937</v>
      </c>
      <c r="Y40" s="155"/>
    </row>
    <row r="41" spans="1:25" ht="12.75" customHeight="1" x14ac:dyDescent="0.25">
      <c r="A41" s="633" t="s">
        <v>52</v>
      </c>
      <c r="B41" s="634"/>
      <c r="C41" s="280">
        <f>IF(ISNUMBER(C112),C112,NA())</f>
        <v>2</v>
      </c>
      <c r="D41" s="283">
        <f t="shared" ref="D41:W41" si="4">IF(ISNUMBER(D112),D112,NA())</f>
        <v>2.2000000000000002</v>
      </c>
      <c r="E41" s="283">
        <f t="shared" si="4"/>
        <v>3.3</v>
      </c>
      <c r="F41" s="283">
        <f t="shared" si="4"/>
        <v>6.5</v>
      </c>
      <c r="G41" s="283">
        <f t="shared" si="4"/>
        <v>8.8000000000000007</v>
      </c>
      <c r="H41" s="283">
        <f t="shared" si="4"/>
        <v>11.8</v>
      </c>
      <c r="I41" s="283">
        <f t="shared" si="4"/>
        <v>15.9</v>
      </c>
      <c r="J41" s="283">
        <f t="shared" si="4"/>
        <v>24.8</v>
      </c>
      <c r="K41" s="283">
        <f t="shared" si="4"/>
        <v>41.6</v>
      </c>
      <c r="L41" s="283">
        <f t="shared" si="4"/>
        <v>48.2</v>
      </c>
      <c r="M41" s="283">
        <f t="shared" si="4"/>
        <v>62.4</v>
      </c>
      <c r="N41" s="283">
        <f t="shared" si="4"/>
        <v>84.4</v>
      </c>
      <c r="O41" s="283">
        <f t="shared" si="4"/>
        <v>100</v>
      </c>
      <c r="P41" s="283">
        <f t="shared" si="4"/>
        <v>100</v>
      </c>
      <c r="Q41" s="283">
        <f t="shared" si="4"/>
        <v>100</v>
      </c>
      <c r="R41" s="283">
        <f t="shared" si="4"/>
        <v>1.25</v>
      </c>
      <c r="S41" s="283">
        <f t="shared" si="4"/>
        <v>0.17</v>
      </c>
      <c r="T41" s="283">
        <f>IF(ISNUMBER(T112),T112,NA())</f>
        <v>0.14000000000000001</v>
      </c>
      <c r="U41" s="283">
        <f t="shared" si="4"/>
        <v>23</v>
      </c>
      <c r="V41" s="282">
        <f t="shared" si="4"/>
        <v>17</v>
      </c>
      <c r="W41" s="314">
        <f t="shared" si="4"/>
        <v>3.8</v>
      </c>
    </row>
    <row r="42" spans="1:25" ht="12.75" customHeight="1" x14ac:dyDescent="0.25">
      <c r="A42" s="633" t="s">
        <v>53</v>
      </c>
      <c r="B42" s="634"/>
      <c r="C42" s="307">
        <f>IF(ISNUMBER(C110),C110,NA())</f>
        <v>0.77779645168992784</v>
      </c>
      <c r="D42" s="312">
        <f t="shared" ref="D42:W42" si="5">IF(ISNUMBER(D110),D110,NA())</f>
        <v>0.83956493557422762</v>
      </c>
      <c r="E42" s="312">
        <f t="shared" si="5"/>
        <v>1.1488556397762686</v>
      </c>
      <c r="F42" s="312">
        <f t="shared" si="5"/>
        <v>2.4749265520230117</v>
      </c>
      <c r="G42" s="312">
        <f t="shared" si="5"/>
        <v>2.5766421884538526</v>
      </c>
      <c r="H42" s="312">
        <f t="shared" si="5"/>
        <v>3.2468788431695716</v>
      </c>
      <c r="I42" s="312">
        <f t="shared" si="5"/>
        <v>4.2697943499482092</v>
      </c>
      <c r="J42" s="312">
        <f t="shared" si="5"/>
        <v>4.711704935444577</v>
      </c>
      <c r="K42" s="312">
        <f t="shared" si="5"/>
        <v>5.9944636766972499</v>
      </c>
      <c r="L42" s="312">
        <f t="shared" si="5"/>
        <v>4.7727439662441826</v>
      </c>
      <c r="M42" s="312">
        <f t="shared" si="5"/>
        <v>4.9081265145015305</v>
      </c>
      <c r="N42" s="312">
        <f t="shared" si="5"/>
        <v>3.2875085426962229</v>
      </c>
      <c r="O42" s="312">
        <f t="shared" si="5"/>
        <v>0</v>
      </c>
      <c r="P42" s="312">
        <f t="shared" si="5"/>
        <v>0</v>
      </c>
      <c r="Q42" s="312">
        <f t="shared" si="5"/>
        <v>0</v>
      </c>
      <c r="R42" s="312">
        <f t="shared" si="5"/>
        <v>0.19007136602604402</v>
      </c>
      <c r="S42" s="312">
        <f t="shared" si="5"/>
        <v>7.2913235213375532E-2</v>
      </c>
      <c r="T42" s="312">
        <f>IF(ISNUMBER(T110),T110,NA())</f>
        <v>9.8994949366116546E-3</v>
      </c>
      <c r="U42" s="312">
        <f t="shared" si="5"/>
        <v>0.70710678118654757</v>
      </c>
      <c r="V42" s="311">
        <f t="shared" si="5"/>
        <v>0.70710678118654757</v>
      </c>
      <c r="W42" s="315">
        <f t="shared" si="5"/>
        <v>1.3609676728475071</v>
      </c>
    </row>
    <row r="43" spans="1:25" ht="12.75" customHeight="1" x14ac:dyDescent="0.25">
      <c r="A43" s="637" t="s">
        <v>54</v>
      </c>
      <c r="B43" s="638"/>
      <c r="C43" s="280">
        <f>IF(ISNUMBER(C113),C113,NA())</f>
        <v>18</v>
      </c>
      <c r="D43" s="283">
        <f t="shared" ref="D43:W43" si="6">IF(ISNUMBER(D113),D113,NA())</f>
        <v>18</v>
      </c>
      <c r="E43" s="283">
        <f t="shared" si="6"/>
        <v>18</v>
      </c>
      <c r="F43" s="283">
        <f t="shared" si="6"/>
        <v>18</v>
      </c>
      <c r="G43" s="283">
        <f t="shared" si="6"/>
        <v>18</v>
      </c>
      <c r="H43" s="283">
        <f t="shared" si="6"/>
        <v>18</v>
      </c>
      <c r="I43" s="283">
        <f t="shared" si="6"/>
        <v>18</v>
      </c>
      <c r="J43" s="283">
        <f t="shared" si="6"/>
        <v>18</v>
      </c>
      <c r="K43" s="283">
        <f t="shared" si="6"/>
        <v>18</v>
      </c>
      <c r="L43" s="283">
        <f t="shared" si="6"/>
        <v>18</v>
      </c>
      <c r="M43" s="283">
        <f t="shared" si="6"/>
        <v>18</v>
      </c>
      <c r="N43" s="283">
        <f t="shared" si="6"/>
        <v>18</v>
      </c>
      <c r="O43" s="283">
        <f t="shared" si="6"/>
        <v>18</v>
      </c>
      <c r="P43" s="283">
        <f t="shared" si="6"/>
        <v>18</v>
      </c>
      <c r="Q43" s="283">
        <f t="shared" si="6"/>
        <v>18</v>
      </c>
      <c r="R43" s="283">
        <f t="shared" si="6"/>
        <v>18</v>
      </c>
      <c r="S43" s="283">
        <f t="shared" si="6"/>
        <v>18</v>
      </c>
      <c r="T43" s="283">
        <f>IF(ISNUMBER(T113),T113,NA())</f>
        <v>2</v>
      </c>
      <c r="U43" s="283">
        <f t="shared" si="6"/>
        <v>2</v>
      </c>
      <c r="V43" s="282">
        <f t="shared" si="6"/>
        <v>2</v>
      </c>
      <c r="W43" s="314">
        <f t="shared" si="6"/>
        <v>18</v>
      </c>
    </row>
    <row r="44" spans="1:25" s="46" customFormat="1" ht="17.25" customHeight="1" thickBot="1" x14ac:dyDescent="0.3">
      <c r="A44" s="639" t="s">
        <v>55</v>
      </c>
      <c r="B44" s="640"/>
      <c r="C44" s="316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8"/>
      <c r="R44" s="318"/>
      <c r="S44" s="319"/>
      <c r="T44" s="319"/>
      <c r="U44" s="320"/>
      <c r="V44" s="321"/>
      <c r="W44" s="322"/>
      <c r="X44" s="45"/>
    </row>
    <row r="45" spans="1:25" s="46" customFormat="1" x14ac:dyDescent="0.25">
      <c r="A45" s="323"/>
      <c r="B45" s="324"/>
      <c r="C45" s="325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6"/>
      <c r="V45" s="327"/>
      <c r="W45" s="328"/>
      <c r="X45" s="45"/>
    </row>
    <row r="46" spans="1:25" s="46" customFormat="1" ht="13.8" thickBot="1" x14ac:dyDescent="0.3">
      <c r="A46" s="329"/>
      <c r="B46" s="327"/>
      <c r="C46" s="330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2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9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33"/>
      <c r="X64" s="45"/>
    </row>
    <row r="65" spans="1:27" s="46" customFormat="1" x14ac:dyDescent="0.25">
      <c r="A65" s="329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33"/>
      <c r="X65" s="45"/>
    </row>
    <row r="66" spans="1:27" s="46" customFormat="1" x14ac:dyDescent="0.25">
      <c r="A66" s="323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6"/>
      <c r="X66" s="45"/>
    </row>
    <row r="67" spans="1:27" s="46" customFormat="1" x14ac:dyDescent="0.25">
      <c r="A67" s="641" t="s">
        <v>56</v>
      </c>
      <c r="B67" s="642"/>
      <c r="C67" s="642"/>
      <c r="D67" s="642"/>
      <c r="E67" s="642"/>
      <c r="F67" s="642"/>
      <c r="G67" s="643"/>
      <c r="H67" s="644" t="s">
        <v>57</v>
      </c>
      <c r="I67" s="644"/>
      <c r="J67" s="644"/>
      <c r="K67" s="644"/>
      <c r="L67" s="644"/>
      <c r="M67" s="644"/>
      <c r="N67" s="644"/>
      <c r="O67" s="644"/>
      <c r="P67" s="644" t="s">
        <v>58</v>
      </c>
      <c r="Q67" s="644"/>
      <c r="R67" s="644"/>
      <c r="S67" s="644"/>
      <c r="T67" s="644"/>
      <c r="U67" s="644"/>
      <c r="V67" s="644"/>
      <c r="W67" s="644"/>
      <c r="X67" s="45"/>
    </row>
    <row r="68" spans="1:27" x14ac:dyDescent="0.25">
      <c r="A68" s="635">
        <v>44071</v>
      </c>
      <c r="B68" s="615"/>
      <c r="C68" s="615"/>
      <c r="D68" s="615"/>
      <c r="E68" s="615"/>
      <c r="F68" s="615"/>
      <c r="G68" s="615"/>
      <c r="H68" s="636" t="s">
        <v>102</v>
      </c>
      <c r="I68" s="636"/>
      <c r="J68" s="636"/>
      <c r="K68" s="636"/>
      <c r="L68" s="636"/>
      <c r="M68" s="636"/>
      <c r="N68" s="636"/>
      <c r="O68" s="636"/>
      <c r="P68" s="635">
        <f>MAX(Y85:Y107)</f>
        <v>44250</v>
      </c>
      <c r="Q68" s="615"/>
      <c r="R68" s="615"/>
      <c r="S68" s="615"/>
      <c r="T68" s="615"/>
      <c r="U68" s="615"/>
      <c r="V68" s="615"/>
      <c r="W68" s="615"/>
    </row>
    <row r="69" spans="1:27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7" x14ac:dyDescent="0.25">
      <c r="A70" s="615"/>
      <c r="B70" s="615"/>
      <c r="C70" s="615"/>
      <c r="D70" s="615"/>
      <c r="E70" s="615"/>
      <c r="F70" s="615"/>
      <c r="G70" s="615"/>
      <c r="H70" s="636"/>
      <c r="I70" s="636"/>
      <c r="J70" s="636"/>
      <c r="K70" s="636"/>
      <c r="L70" s="636"/>
      <c r="M70" s="636"/>
      <c r="N70" s="636"/>
      <c r="O70" s="636"/>
      <c r="P70" s="615"/>
      <c r="Q70" s="615"/>
      <c r="R70" s="615"/>
      <c r="S70" s="615"/>
      <c r="T70" s="615"/>
      <c r="U70" s="615"/>
      <c r="V70" s="615"/>
      <c r="W70" s="615"/>
    </row>
    <row r="71" spans="1:27" x14ac:dyDescent="0.25">
      <c r="A71" s="615"/>
      <c r="B71" s="615"/>
      <c r="C71" s="615"/>
      <c r="D71" s="615"/>
      <c r="E71" s="615"/>
      <c r="F71" s="615"/>
      <c r="G71" s="615"/>
      <c r="H71" s="636"/>
      <c r="I71" s="636"/>
      <c r="J71" s="636"/>
      <c r="K71" s="636"/>
      <c r="L71" s="636"/>
      <c r="M71" s="636"/>
      <c r="N71" s="636"/>
      <c r="O71" s="636"/>
      <c r="P71" s="615"/>
      <c r="Q71" s="615"/>
      <c r="R71" s="615"/>
      <c r="S71" s="615"/>
      <c r="T71" s="615"/>
      <c r="U71" s="615"/>
      <c r="V71" s="615"/>
      <c r="W71" s="615"/>
    </row>
    <row r="72" spans="1:27" ht="13.8" thickBot="1" x14ac:dyDescent="0.3">
      <c r="A72" s="213"/>
      <c r="B72" s="334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</row>
    <row r="73" spans="1:27" x14ac:dyDescent="0.25">
      <c r="A73" s="645" t="s">
        <v>204</v>
      </c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3"/>
    </row>
    <row r="74" spans="1:27" x14ac:dyDescent="0.25">
      <c r="A74" s="648"/>
      <c r="B74" s="684"/>
      <c r="C74" s="684"/>
      <c r="D74" s="684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  <c r="U74" s="684"/>
      <c r="V74" s="684"/>
      <c r="W74" s="685"/>
    </row>
    <row r="75" spans="1:27" x14ac:dyDescent="0.25">
      <c r="A75" s="648"/>
      <c r="B75" s="684"/>
      <c r="C75" s="684"/>
      <c r="D75" s="684"/>
      <c r="E75" s="684"/>
      <c r="F75" s="684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84"/>
      <c r="T75" s="684"/>
      <c r="U75" s="684"/>
      <c r="V75" s="684"/>
      <c r="W75" s="685"/>
      <c r="Z75" s="176">
        <v>43709</v>
      </c>
      <c r="AA75" s="176">
        <f>Z75-(30*6)</f>
        <v>43529</v>
      </c>
    </row>
    <row r="76" spans="1:27" ht="13.8" thickBot="1" x14ac:dyDescent="0.3">
      <c r="A76" s="686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8"/>
    </row>
    <row r="77" spans="1:27" ht="13.8" thickBot="1" x14ac:dyDescent="0.3">
      <c r="B77" s="52"/>
    </row>
    <row r="78" spans="1:27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7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7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7"/>
    </row>
    <row r="81" spans="1:25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 t="s">
        <v>16</v>
      </c>
      <c r="N82" s="137" t="s">
        <v>4</v>
      </c>
      <c r="O82" s="137" t="s">
        <v>5</v>
      </c>
      <c r="P82" s="137"/>
      <c r="Q82" s="137" t="s">
        <v>6</v>
      </c>
      <c r="R82" s="653" t="s">
        <v>17</v>
      </c>
      <c r="S82" s="655" t="s">
        <v>41</v>
      </c>
      <c r="T82" s="657" t="s">
        <v>120</v>
      </c>
      <c r="U82" s="653" t="s">
        <v>7</v>
      </c>
      <c r="V82" s="653" t="s">
        <v>8</v>
      </c>
      <c r="W82" s="659" t="s">
        <v>42</v>
      </c>
    </row>
    <row r="83" spans="1:25" ht="13.8" thickBot="1" x14ac:dyDescent="0.3">
      <c r="A83" s="661" t="s">
        <v>61</v>
      </c>
      <c r="B83" s="662"/>
      <c r="C83" s="200">
        <v>6.3E-2</v>
      </c>
      <c r="D83" s="205">
        <v>0.08</v>
      </c>
      <c r="E83" s="201">
        <v>0.2</v>
      </c>
      <c r="F83" s="201">
        <v>0.5</v>
      </c>
      <c r="G83" s="201">
        <v>1</v>
      </c>
      <c r="H83" s="201">
        <v>2</v>
      </c>
      <c r="I83" s="201">
        <v>4</v>
      </c>
      <c r="J83" s="201">
        <v>8</v>
      </c>
      <c r="K83" s="201">
        <v>16</v>
      </c>
      <c r="L83" s="201">
        <v>20</v>
      </c>
      <c r="M83" s="201">
        <f>N83/2</f>
        <v>31.5</v>
      </c>
      <c r="N83" s="201">
        <v>63</v>
      </c>
      <c r="O83" s="202">
        <v>90</v>
      </c>
      <c r="P83" s="202">
        <v>100</v>
      </c>
      <c r="Q83" s="201">
        <v>125</v>
      </c>
      <c r="R83" s="654"/>
      <c r="S83" s="656"/>
      <c r="T83" s="658"/>
      <c r="U83" s="654"/>
      <c r="V83" s="654"/>
      <c r="W83" s="660"/>
    </row>
    <row r="84" spans="1:25" x14ac:dyDescent="0.25">
      <c r="A84" s="689" t="s">
        <v>62</v>
      </c>
      <c r="B84" s="69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4"/>
    </row>
    <row r="85" spans="1:25" x14ac:dyDescent="0.25">
      <c r="A85" s="518"/>
      <c r="B85" s="526"/>
      <c r="C85" s="353"/>
      <c r="D85" s="141"/>
      <c r="E85" s="141"/>
      <c r="F85" s="141"/>
      <c r="G85" s="353"/>
      <c r="H85" s="353"/>
      <c r="I85" s="353"/>
      <c r="J85" s="353"/>
      <c r="K85" s="353"/>
      <c r="L85" s="353"/>
      <c r="M85" s="353"/>
      <c r="N85" s="141"/>
      <c r="O85" s="141"/>
      <c r="P85" s="141"/>
      <c r="Q85" s="141"/>
      <c r="R85" s="141"/>
      <c r="S85" s="141"/>
      <c r="T85" s="141"/>
      <c r="U85" s="141"/>
      <c r="V85" s="141"/>
      <c r="W85" s="142"/>
      <c r="X85" s="1"/>
      <c r="Y85" s="176">
        <f>A85+(30*6)</f>
        <v>180</v>
      </c>
    </row>
    <row r="86" spans="1:25" x14ac:dyDescent="0.25">
      <c r="A86" s="518">
        <v>43872</v>
      </c>
      <c r="B86" s="526"/>
      <c r="C86" s="353">
        <v>3.5</v>
      </c>
      <c r="D86" s="359">
        <v>3.8</v>
      </c>
      <c r="E86" s="359">
        <v>5.6</v>
      </c>
      <c r="F86" s="359">
        <v>10.5</v>
      </c>
      <c r="G86" s="353">
        <v>14.1</v>
      </c>
      <c r="H86" s="353">
        <v>19.600000000000001</v>
      </c>
      <c r="I86" s="353">
        <v>27.5</v>
      </c>
      <c r="J86" s="353">
        <v>38.6</v>
      </c>
      <c r="K86" s="353">
        <v>51.4</v>
      </c>
      <c r="L86" s="353">
        <v>57.7</v>
      </c>
      <c r="M86" s="353">
        <v>73.099999999999994</v>
      </c>
      <c r="N86" s="359">
        <v>96.7</v>
      </c>
      <c r="O86" s="359">
        <v>100</v>
      </c>
      <c r="P86" s="359">
        <v>100</v>
      </c>
      <c r="Q86" s="359">
        <v>100</v>
      </c>
      <c r="R86" s="359">
        <v>1.25</v>
      </c>
      <c r="S86" s="359">
        <v>0.25</v>
      </c>
      <c r="T86" s="359">
        <v>0.154</v>
      </c>
      <c r="U86" s="359">
        <v>23</v>
      </c>
      <c r="V86" s="359">
        <v>17</v>
      </c>
      <c r="W86" s="360">
        <v>6.4</v>
      </c>
      <c r="X86" s="1"/>
      <c r="Y86" s="176">
        <f t="shared" ref="Y86:Y103" si="7">A86+(30*6)</f>
        <v>44052</v>
      </c>
    </row>
    <row r="87" spans="1:25" x14ac:dyDescent="0.25">
      <c r="A87" s="518">
        <v>43872</v>
      </c>
      <c r="B87" s="526"/>
      <c r="C87" s="352">
        <v>3.3</v>
      </c>
      <c r="D87" s="359">
        <v>3.6</v>
      </c>
      <c r="E87" s="359">
        <v>5.2</v>
      </c>
      <c r="F87" s="359">
        <v>9.6999999999999993</v>
      </c>
      <c r="G87" s="352">
        <v>12.8</v>
      </c>
      <c r="H87" s="352">
        <v>17.899999999999999</v>
      </c>
      <c r="I87" s="352">
        <v>26</v>
      </c>
      <c r="J87" s="352">
        <v>40.4</v>
      </c>
      <c r="K87" s="352">
        <v>61.6</v>
      </c>
      <c r="L87" s="352">
        <v>64</v>
      </c>
      <c r="M87" s="352">
        <v>76.599999999999994</v>
      </c>
      <c r="N87" s="359">
        <v>97.2</v>
      </c>
      <c r="O87" s="359">
        <v>100</v>
      </c>
      <c r="P87" s="359">
        <v>100</v>
      </c>
      <c r="Q87" s="359">
        <v>100</v>
      </c>
      <c r="R87" s="359">
        <v>1.25</v>
      </c>
      <c r="S87" s="359">
        <v>0.22</v>
      </c>
      <c r="T87" s="359"/>
      <c r="U87" s="359"/>
      <c r="V87" s="359"/>
      <c r="W87" s="360">
        <v>6.2</v>
      </c>
      <c r="X87" s="1"/>
      <c r="Y87" s="176">
        <f t="shared" si="7"/>
        <v>44052</v>
      </c>
    </row>
    <row r="88" spans="1:25" x14ac:dyDescent="0.25">
      <c r="A88" s="518">
        <v>43872</v>
      </c>
      <c r="B88" s="526"/>
      <c r="C88" s="351">
        <v>3.4</v>
      </c>
      <c r="D88" s="359">
        <v>3.7</v>
      </c>
      <c r="E88" s="359">
        <v>5.4</v>
      </c>
      <c r="F88" s="359">
        <v>10.1</v>
      </c>
      <c r="G88" s="352">
        <v>13.8</v>
      </c>
      <c r="H88" s="352">
        <v>19</v>
      </c>
      <c r="I88" s="352">
        <v>27.4</v>
      </c>
      <c r="J88" s="352">
        <v>40.1</v>
      </c>
      <c r="K88" s="352">
        <v>59.1</v>
      </c>
      <c r="L88" s="352">
        <v>63.3</v>
      </c>
      <c r="M88" s="352">
        <v>80.400000000000006</v>
      </c>
      <c r="N88" s="359">
        <v>94</v>
      </c>
      <c r="O88" s="359">
        <v>100</v>
      </c>
      <c r="P88" s="359">
        <v>100</v>
      </c>
      <c r="Q88" s="359">
        <v>100</v>
      </c>
      <c r="R88" s="359">
        <v>1.25</v>
      </c>
      <c r="S88" s="359">
        <v>0.24</v>
      </c>
      <c r="T88" s="359"/>
      <c r="U88" s="359"/>
      <c r="V88" s="359"/>
      <c r="W88" s="360">
        <v>6.33</v>
      </c>
      <c r="X88" s="1"/>
      <c r="Y88" s="176">
        <f t="shared" si="7"/>
        <v>44052</v>
      </c>
    </row>
    <row r="89" spans="1:25" x14ac:dyDescent="0.25">
      <c r="A89" s="518">
        <v>43875</v>
      </c>
      <c r="B89" s="526"/>
      <c r="C89" s="351">
        <v>4.3</v>
      </c>
      <c r="D89" s="359">
        <v>4.5</v>
      </c>
      <c r="E89" s="359">
        <v>6.2</v>
      </c>
      <c r="F89" s="359">
        <v>11</v>
      </c>
      <c r="G89" s="352">
        <v>14.4</v>
      </c>
      <c r="H89" s="352">
        <v>19.7</v>
      </c>
      <c r="I89" s="352">
        <v>28</v>
      </c>
      <c r="J89" s="352">
        <v>41</v>
      </c>
      <c r="K89" s="352">
        <v>59.1</v>
      </c>
      <c r="L89" s="352">
        <v>64.3</v>
      </c>
      <c r="M89" s="352">
        <v>77.7</v>
      </c>
      <c r="N89" s="359">
        <v>96.1</v>
      </c>
      <c r="O89" s="359">
        <v>100</v>
      </c>
      <c r="P89" s="359">
        <v>100</v>
      </c>
      <c r="Q89" s="359">
        <v>100</v>
      </c>
      <c r="R89" s="359">
        <v>1.25</v>
      </c>
      <c r="S89" s="359">
        <v>0.25</v>
      </c>
      <c r="T89" s="359"/>
      <c r="U89" s="359"/>
      <c r="V89" s="359"/>
      <c r="W89" s="360">
        <v>7.2</v>
      </c>
      <c r="X89" s="1"/>
      <c r="Y89" s="176">
        <f t="shared" si="7"/>
        <v>44055</v>
      </c>
    </row>
    <row r="90" spans="1:25" x14ac:dyDescent="0.25">
      <c r="A90" s="518">
        <v>43875</v>
      </c>
      <c r="B90" s="526"/>
      <c r="C90" s="351">
        <v>3.1</v>
      </c>
      <c r="D90" s="359">
        <v>3.2</v>
      </c>
      <c r="E90" s="359">
        <v>4.8</v>
      </c>
      <c r="F90" s="359">
        <v>8.8000000000000007</v>
      </c>
      <c r="G90" s="352">
        <v>11.5</v>
      </c>
      <c r="H90" s="352">
        <v>15.5</v>
      </c>
      <c r="I90" s="352">
        <v>21.5</v>
      </c>
      <c r="J90" s="352">
        <v>33.1</v>
      </c>
      <c r="K90" s="352">
        <v>50</v>
      </c>
      <c r="L90" s="352">
        <v>56.3</v>
      </c>
      <c r="M90" s="352">
        <v>72.599999999999994</v>
      </c>
      <c r="N90" s="359">
        <v>96.2</v>
      </c>
      <c r="O90" s="359">
        <v>100</v>
      </c>
      <c r="P90" s="359">
        <v>100</v>
      </c>
      <c r="Q90" s="359">
        <v>100</v>
      </c>
      <c r="R90" s="359">
        <v>1.25</v>
      </c>
      <c r="S90" s="359">
        <v>0.19</v>
      </c>
      <c r="T90" s="359"/>
      <c r="U90" s="359"/>
      <c r="V90" s="359"/>
      <c r="W90" s="360">
        <v>7</v>
      </c>
      <c r="X90" s="1"/>
      <c r="Y90" s="176">
        <f t="shared" si="7"/>
        <v>44055</v>
      </c>
    </row>
    <row r="91" spans="1:25" x14ac:dyDescent="0.25">
      <c r="A91" s="518">
        <v>43875</v>
      </c>
      <c r="B91" s="519"/>
      <c r="C91" s="359">
        <v>4.4000000000000004</v>
      </c>
      <c r="D91" s="359">
        <v>4.7</v>
      </c>
      <c r="E91" s="359">
        <v>6.7</v>
      </c>
      <c r="F91" s="359">
        <v>12.3</v>
      </c>
      <c r="G91" s="359">
        <v>16.2</v>
      </c>
      <c r="H91" s="359">
        <v>21.9</v>
      </c>
      <c r="I91" s="359">
        <v>29.5</v>
      </c>
      <c r="J91" s="359">
        <v>42.8</v>
      </c>
      <c r="K91" s="359">
        <v>59.8</v>
      </c>
      <c r="L91" s="359">
        <v>62.9</v>
      </c>
      <c r="M91" s="359">
        <v>75</v>
      </c>
      <c r="N91" s="359">
        <v>95</v>
      </c>
      <c r="O91" s="359">
        <v>100</v>
      </c>
      <c r="P91" s="359">
        <v>100</v>
      </c>
      <c r="Q91" s="359">
        <v>100</v>
      </c>
      <c r="R91" s="359">
        <v>1.3</v>
      </c>
      <c r="S91" s="359">
        <v>0.3</v>
      </c>
      <c r="T91" s="359"/>
      <c r="U91" s="359"/>
      <c r="V91" s="359"/>
      <c r="W91" s="360">
        <v>7.2</v>
      </c>
      <c r="X91" s="1"/>
      <c r="Y91" s="176">
        <f t="shared" si="7"/>
        <v>44055</v>
      </c>
    </row>
    <row r="92" spans="1:25" x14ac:dyDescent="0.25">
      <c r="A92" s="518">
        <v>43882</v>
      </c>
      <c r="B92" s="519"/>
      <c r="C92" s="353">
        <v>3.2</v>
      </c>
      <c r="D92" s="353">
        <v>3.5</v>
      </c>
      <c r="E92" s="353">
        <v>5.5</v>
      </c>
      <c r="F92" s="353">
        <v>10.9</v>
      </c>
      <c r="G92" s="353">
        <v>14.5</v>
      </c>
      <c r="H92" s="353">
        <v>19.600000000000001</v>
      </c>
      <c r="I92" s="353">
        <v>27.5</v>
      </c>
      <c r="J92" s="353">
        <v>40</v>
      </c>
      <c r="K92" s="353">
        <v>57</v>
      </c>
      <c r="L92" s="353">
        <v>60.7</v>
      </c>
      <c r="M92" s="353">
        <v>74.8</v>
      </c>
      <c r="N92" s="353">
        <v>98</v>
      </c>
      <c r="O92" s="357">
        <v>100</v>
      </c>
      <c r="P92" s="357">
        <v>100</v>
      </c>
      <c r="Q92" s="357">
        <v>100</v>
      </c>
      <c r="R92" s="359">
        <v>1.25</v>
      </c>
      <c r="S92" s="359">
        <v>0.25</v>
      </c>
      <c r="T92" s="359"/>
      <c r="U92" s="359"/>
      <c r="V92" s="359"/>
      <c r="W92" s="360">
        <v>3.8</v>
      </c>
      <c r="X92" s="1"/>
      <c r="Y92" s="176">
        <f t="shared" si="7"/>
        <v>44062</v>
      </c>
    </row>
    <row r="93" spans="1:25" x14ac:dyDescent="0.25">
      <c r="A93" s="518">
        <v>43882</v>
      </c>
      <c r="B93" s="519"/>
      <c r="C93" s="353">
        <v>3.2</v>
      </c>
      <c r="D93" s="353">
        <v>3.5</v>
      </c>
      <c r="E93" s="353">
        <v>5.6</v>
      </c>
      <c r="F93" s="353">
        <v>10.8</v>
      </c>
      <c r="G93" s="353">
        <v>14.5</v>
      </c>
      <c r="H93" s="353">
        <v>19.399999999999999</v>
      </c>
      <c r="I93" s="353">
        <v>27</v>
      </c>
      <c r="J93" s="353">
        <v>40</v>
      </c>
      <c r="K93" s="353">
        <v>57</v>
      </c>
      <c r="L93" s="353">
        <v>59.1</v>
      </c>
      <c r="M93" s="353">
        <v>70.2</v>
      </c>
      <c r="N93" s="353">
        <v>97.8</v>
      </c>
      <c r="O93" s="357">
        <v>100</v>
      </c>
      <c r="P93" s="357">
        <v>100</v>
      </c>
      <c r="Q93" s="357">
        <v>100</v>
      </c>
      <c r="R93" s="359">
        <v>1.25</v>
      </c>
      <c r="S93" s="359">
        <v>0.24</v>
      </c>
      <c r="T93" s="359"/>
      <c r="U93" s="359"/>
      <c r="V93" s="359"/>
      <c r="W93" s="360">
        <v>6.3</v>
      </c>
      <c r="X93" s="1"/>
      <c r="Y93" s="176">
        <f t="shared" si="7"/>
        <v>44062</v>
      </c>
    </row>
    <row r="94" spans="1:25" x14ac:dyDescent="0.25">
      <c r="A94" s="518">
        <v>43889</v>
      </c>
      <c r="B94" s="519"/>
      <c r="C94" s="353">
        <v>2.8</v>
      </c>
      <c r="D94" s="353">
        <v>3</v>
      </c>
      <c r="E94" s="353">
        <v>4.5</v>
      </c>
      <c r="F94" s="353">
        <v>8.4</v>
      </c>
      <c r="G94" s="353">
        <v>10.9</v>
      </c>
      <c r="H94" s="353">
        <v>14.8</v>
      </c>
      <c r="I94" s="353">
        <v>21.5</v>
      </c>
      <c r="J94" s="353">
        <v>37</v>
      </c>
      <c r="K94" s="353">
        <v>51</v>
      </c>
      <c r="L94" s="353">
        <v>59</v>
      </c>
      <c r="M94" s="353">
        <v>75</v>
      </c>
      <c r="N94" s="353">
        <v>98.5</v>
      </c>
      <c r="O94" s="357">
        <v>100</v>
      </c>
      <c r="P94" s="357">
        <v>100</v>
      </c>
      <c r="Q94" s="357">
        <v>100</v>
      </c>
      <c r="R94" s="359">
        <v>1.25</v>
      </c>
      <c r="S94" s="359">
        <v>0.19</v>
      </c>
      <c r="T94" s="359"/>
      <c r="U94" s="359"/>
      <c r="V94" s="359"/>
      <c r="W94" s="360">
        <v>4.8</v>
      </c>
      <c r="X94" s="1"/>
      <c r="Y94" s="176">
        <f>A94+(30*6)</f>
        <v>44069</v>
      </c>
    </row>
    <row r="95" spans="1:25" x14ac:dyDescent="0.25">
      <c r="A95" s="518">
        <v>43889</v>
      </c>
      <c r="B95" s="519"/>
      <c r="C95" s="358">
        <v>3.8</v>
      </c>
      <c r="D95" s="358">
        <v>4.0999999999999996</v>
      </c>
      <c r="E95" s="358">
        <v>6.2</v>
      </c>
      <c r="F95" s="358">
        <v>11.8</v>
      </c>
      <c r="G95" s="358">
        <v>15.3</v>
      </c>
      <c r="H95" s="358">
        <v>20</v>
      </c>
      <c r="I95" s="358">
        <v>27</v>
      </c>
      <c r="J95" s="358">
        <v>38</v>
      </c>
      <c r="K95" s="358">
        <v>50.4</v>
      </c>
      <c r="L95" s="358">
        <v>53.2</v>
      </c>
      <c r="M95" s="358">
        <v>66.900000000000006</v>
      </c>
      <c r="N95" s="353">
        <v>95.7</v>
      </c>
      <c r="O95" s="357">
        <v>100</v>
      </c>
      <c r="P95" s="357">
        <v>100</v>
      </c>
      <c r="Q95" s="357">
        <v>100</v>
      </c>
      <c r="R95" s="359">
        <v>1.25</v>
      </c>
      <c r="S95" s="359">
        <v>0.25</v>
      </c>
      <c r="T95" s="359"/>
      <c r="U95" s="359"/>
      <c r="V95" s="359"/>
      <c r="W95" s="360">
        <v>4.4000000000000004</v>
      </c>
      <c r="X95" s="1"/>
      <c r="Y95" s="176">
        <f t="shared" si="7"/>
        <v>44069</v>
      </c>
    </row>
    <row r="96" spans="1:25" x14ac:dyDescent="0.25">
      <c r="A96" s="518">
        <v>43896</v>
      </c>
      <c r="B96" s="519"/>
      <c r="C96" s="352">
        <v>4</v>
      </c>
      <c r="D96" s="356">
        <v>4.4000000000000004</v>
      </c>
      <c r="E96" s="356">
        <v>6.5</v>
      </c>
      <c r="F96" s="356">
        <v>11.7</v>
      </c>
      <c r="G96" s="356">
        <v>15.5</v>
      </c>
      <c r="H96" s="356">
        <v>21.6</v>
      </c>
      <c r="I96" s="356">
        <v>31</v>
      </c>
      <c r="J96" s="356">
        <v>45</v>
      </c>
      <c r="K96" s="356">
        <v>61.1</v>
      </c>
      <c r="L96" s="356">
        <v>63.5</v>
      </c>
      <c r="M96" s="356">
        <v>76.7</v>
      </c>
      <c r="N96" s="356">
        <v>97.3</v>
      </c>
      <c r="O96" s="356">
        <v>100</v>
      </c>
      <c r="P96" s="356">
        <v>100</v>
      </c>
      <c r="Q96" s="356">
        <v>100</v>
      </c>
      <c r="R96" s="356">
        <v>1.25</v>
      </c>
      <c r="S96" s="356">
        <v>0.27</v>
      </c>
      <c r="T96" s="356"/>
      <c r="U96" s="356"/>
      <c r="V96" s="356"/>
      <c r="W96" s="361">
        <v>9.1999999999999993</v>
      </c>
      <c r="X96" s="1"/>
      <c r="Y96" s="176">
        <f t="shared" si="7"/>
        <v>44076</v>
      </c>
    </row>
    <row r="97" spans="1:34" x14ac:dyDescent="0.25">
      <c r="A97" s="518">
        <v>43896</v>
      </c>
      <c r="B97" s="519"/>
      <c r="C97" s="352">
        <v>3.1</v>
      </c>
      <c r="D97" s="356">
        <v>3.4</v>
      </c>
      <c r="E97" s="356">
        <v>5</v>
      </c>
      <c r="F97" s="356">
        <v>9.4</v>
      </c>
      <c r="G97" s="356">
        <v>12.7</v>
      </c>
      <c r="H97" s="356">
        <v>17.899999999999999</v>
      </c>
      <c r="I97" s="356">
        <v>27</v>
      </c>
      <c r="J97" s="356">
        <v>40</v>
      </c>
      <c r="K97" s="356">
        <v>53.5</v>
      </c>
      <c r="L97" s="356">
        <v>59.2</v>
      </c>
      <c r="M97" s="356">
        <v>69.7</v>
      </c>
      <c r="N97" s="356">
        <v>92.4</v>
      </c>
      <c r="O97" s="356">
        <v>100</v>
      </c>
      <c r="P97" s="356">
        <v>100</v>
      </c>
      <c r="Q97" s="356">
        <v>100</v>
      </c>
      <c r="R97" s="356">
        <v>1.25</v>
      </c>
      <c r="S97" s="356">
        <v>0.22</v>
      </c>
      <c r="T97" s="356"/>
      <c r="U97" s="356"/>
      <c r="V97" s="356"/>
      <c r="W97" s="361">
        <v>7.7</v>
      </c>
      <c r="X97" s="1"/>
      <c r="Y97" s="176">
        <f t="shared" si="7"/>
        <v>44076</v>
      </c>
    </row>
    <row r="98" spans="1:34" x14ac:dyDescent="0.25">
      <c r="A98" s="518">
        <v>43896</v>
      </c>
      <c r="B98" s="519"/>
      <c r="C98" s="352">
        <v>4.3</v>
      </c>
      <c r="D98" s="356">
        <v>4.5999999999999996</v>
      </c>
      <c r="E98" s="356">
        <v>6.8</v>
      </c>
      <c r="F98" s="356">
        <v>12.2</v>
      </c>
      <c r="G98" s="356">
        <v>16.100000000000001</v>
      </c>
      <c r="H98" s="356">
        <v>22.4</v>
      </c>
      <c r="I98" s="356">
        <v>32</v>
      </c>
      <c r="J98" s="356">
        <v>46.2</v>
      </c>
      <c r="K98" s="356">
        <v>62.9</v>
      </c>
      <c r="L98" s="356">
        <v>64.599999999999994</v>
      </c>
      <c r="M98" s="356">
        <v>77.2</v>
      </c>
      <c r="N98" s="356">
        <v>95</v>
      </c>
      <c r="O98" s="356">
        <v>100</v>
      </c>
      <c r="P98" s="356">
        <v>100</v>
      </c>
      <c r="Q98" s="356">
        <v>100</v>
      </c>
      <c r="R98" s="356">
        <v>1.3</v>
      </c>
      <c r="S98" s="356">
        <v>0.28000000000000003</v>
      </c>
      <c r="T98" s="356"/>
      <c r="U98" s="356"/>
      <c r="V98" s="356"/>
      <c r="W98" s="361">
        <v>8.9</v>
      </c>
      <c r="X98" s="1"/>
      <c r="Y98" s="176">
        <f t="shared" si="7"/>
        <v>44076</v>
      </c>
    </row>
    <row r="99" spans="1:34" x14ac:dyDescent="0.25">
      <c r="A99" s="518">
        <v>43901</v>
      </c>
      <c r="B99" s="519"/>
      <c r="C99" s="352">
        <v>4.5</v>
      </c>
      <c r="D99" s="356">
        <v>4.9000000000000004</v>
      </c>
      <c r="E99" s="356">
        <v>7.2</v>
      </c>
      <c r="F99" s="356">
        <v>13.5</v>
      </c>
      <c r="G99" s="356">
        <v>17.600000000000001</v>
      </c>
      <c r="H99" s="356">
        <v>22.7</v>
      </c>
      <c r="I99" s="356">
        <v>30</v>
      </c>
      <c r="J99" s="356">
        <v>40</v>
      </c>
      <c r="K99" s="356">
        <v>57.8</v>
      </c>
      <c r="L99" s="356">
        <v>60.9</v>
      </c>
      <c r="M99" s="356">
        <v>78.400000000000006</v>
      </c>
      <c r="N99" s="356">
        <v>97.6</v>
      </c>
      <c r="O99" s="356">
        <v>100</v>
      </c>
      <c r="P99" s="356">
        <v>100</v>
      </c>
      <c r="Q99" s="356">
        <v>100</v>
      </c>
      <c r="R99" s="356">
        <v>1.75</v>
      </c>
      <c r="S99" s="356">
        <v>0.4</v>
      </c>
      <c r="T99" s="356"/>
      <c r="U99" s="356"/>
      <c r="V99" s="356"/>
      <c r="W99" s="361">
        <v>7.4</v>
      </c>
      <c r="X99" s="1"/>
      <c r="Y99" s="176">
        <f t="shared" si="7"/>
        <v>44081</v>
      </c>
    </row>
    <row r="100" spans="1:34" x14ac:dyDescent="0.25">
      <c r="A100" s="518">
        <v>43901</v>
      </c>
      <c r="B100" s="519"/>
      <c r="C100" s="352">
        <v>4.3</v>
      </c>
      <c r="D100" s="356">
        <v>4.8</v>
      </c>
      <c r="E100" s="356">
        <v>7.2</v>
      </c>
      <c r="F100" s="356">
        <v>13.8</v>
      </c>
      <c r="G100" s="356">
        <v>18.3</v>
      </c>
      <c r="H100" s="356">
        <v>23.8</v>
      </c>
      <c r="I100" s="356">
        <v>31.5</v>
      </c>
      <c r="J100" s="356">
        <v>41.6</v>
      </c>
      <c r="K100" s="356">
        <v>57.4</v>
      </c>
      <c r="L100" s="356">
        <v>62.1</v>
      </c>
      <c r="M100" s="356">
        <v>78.8</v>
      </c>
      <c r="N100" s="356">
        <v>97.4</v>
      </c>
      <c r="O100" s="356">
        <v>100</v>
      </c>
      <c r="P100" s="356">
        <v>100</v>
      </c>
      <c r="Q100" s="356">
        <v>100</v>
      </c>
      <c r="R100" s="356">
        <v>1.75</v>
      </c>
      <c r="S100" s="356">
        <v>0.42</v>
      </c>
      <c r="T100" s="356"/>
      <c r="U100" s="356"/>
      <c r="V100" s="356"/>
      <c r="W100" s="361">
        <v>6.6</v>
      </c>
      <c r="X100" s="1"/>
      <c r="Y100" s="176">
        <f t="shared" si="7"/>
        <v>44081</v>
      </c>
    </row>
    <row r="101" spans="1:34" x14ac:dyDescent="0.25">
      <c r="A101" s="518">
        <v>43901</v>
      </c>
      <c r="B101" s="519"/>
      <c r="C101" s="352">
        <v>4.5</v>
      </c>
      <c r="D101" s="356">
        <v>4.9000000000000004</v>
      </c>
      <c r="E101" s="356">
        <v>7</v>
      </c>
      <c r="F101" s="356">
        <v>17.100000000000001</v>
      </c>
      <c r="G101" s="356">
        <v>17.100000000000001</v>
      </c>
      <c r="H101" s="356">
        <v>21.7</v>
      </c>
      <c r="I101" s="356">
        <v>28.5</v>
      </c>
      <c r="J101" s="356">
        <v>40</v>
      </c>
      <c r="K101" s="356">
        <v>54.4</v>
      </c>
      <c r="L101" s="356">
        <v>59.1</v>
      </c>
      <c r="M101" s="356">
        <v>78</v>
      </c>
      <c r="N101" s="356">
        <v>96.1</v>
      </c>
      <c r="O101" s="356">
        <v>100</v>
      </c>
      <c r="P101" s="356">
        <v>100</v>
      </c>
      <c r="Q101" s="356">
        <v>100</v>
      </c>
      <c r="R101" s="356">
        <v>1.75</v>
      </c>
      <c r="S101" s="356">
        <v>0.38</v>
      </c>
      <c r="T101" s="356"/>
      <c r="U101" s="356"/>
      <c r="V101" s="356"/>
      <c r="W101" s="361">
        <v>6.4</v>
      </c>
      <c r="X101" s="1"/>
      <c r="Y101" s="176">
        <f t="shared" si="7"/>
        <v>44081</v>
      </c>
    </row>
    <row r="102" spans="1:34" x14ac:dyDescent="0.25">
      <c r="A102" s="518">
        <v>44070</v>
      </c>
      <c r="B102" s="519"/>
      <c r="C102" s="352">
        <v>2</v>
      </c>
      <c r="D102" s="356">
        <v>2.2000000000000002</v>
      </c>
      <c r="E102" s="356">
        <v>3.7</v>
      </c>
      <c r="F102" s="356">
        <v>7.6</v>
      </c>
      <c r="G102" s="356">
        <v>10.5</v>
      </c>
      <c r="H102" s="356">
        <v>14.3</v>
      </c>
      <c r="I102" s="356">
        <v>20.100000000000001</v>
      </c>
      <c r="J102" s="356">
        <v>43.5</v>
      </c>
      <c r="K102" s="356">
        <v>43.5</v>
      </c>
      <c r="L102" s="356">
        <v>50.3</v>
      </c>
      <c r="M102" s="356">
        <v>67</v>
      </c>
      <c r="N102" s="356">
        <v>92.2</v>
      </c>
      <c r="O102" s="356">
        <v>100</v>
      </c>
      <c r="P102" s="356">
        <v>100</v>
      </c>
      <c r="Q102" s="356">
        <v>100</v>
      </c>
      <c r="R102" s="356">
        <v>1.28</v>
      </c>
      <c r="S102" s="356">
        <v>0.18</v>
      </c>
      <c r="T102" s="356">
        <v>0.14000000000000001</v>
      </c>
      <c r="U102" s="356">
        <v>24</v>
      </c>
      <c r="V102" s="356">
        <v>18</v>
      </c>
      <c r="W102" s="361">
        <v>6.2</v>
      </c>
      <c r="X102" s="1"/>
      <c r="Y102" s="176">
        <f t="shared" si="7"/>
        <v>44250</v>
      </c>
    </row>
    <row r="103" spans="1:34" x14ac:dyDescent="0.25">
      <c r="A103" s="518">
        <v>44070</v>
      </c>
      <c r="B103" s="519"/>
      <c r="C103" s="352">
        <v>2.1</v>
      </c>
      <c r="D103" s="356">
        <v>2.2999999999999998</v>
      </c>
      <c r="E103" s="356">
        <v>3.3</v>
      </c>
      <c r="F103" s="356">
        <v>6.5</v>
      </c>
      <c r="G103" s="356">
        <v>8.8000000000000007</v>
      </c>
      <c r="H103" s="356">
        <v>11.8</v>
      </c>
      <c r="I103" s="356">
        <v>15.9</v>
      </c>
      <c r="J103" s="356">
        <v>24.8</v>
      </c>
      <c r="K103" s="356">
        <v>41.6</v>
      </c>
      <c r="L103" s="356">
        <v>48.2</v>
      </c>
      <c r="M103" s="356">
        <v>62.4</v>
      </c>
      <c r="N103" s="356">
        <v>84.4</v>
      </c>
      <c r="O103" s="356">
        <v>100</v>
      </c>
      <c r="P103" s="356">
        <v>100</v>
      </c>
      <c r="Q103" s="356">
        <v>100</v>
      </c>
      <c r="R103" s="356">
        <v>1.47</v>
      </c>
      <c r="S103" s="356">
        <v>0.17</v>
      </c>
      <c r="T103" s="356"/>
      <c r="U103" s="356"/>
      <c r="V103" s="356"/>
      <c r="W103" s="361">
        <v>6.1</v>
      </c>
      <c r="X103" s="1"/>
      <c r="Y103" s="176">
        <f t="shared" si="7"/>
        <v>44250</v>
      </c>
    </row>
    <row r="104" spans="1:34" x14ac:dyDescent="0.25">
      <c r="A104" s="518"/>
      <c r="B104" s="519"/>
      <c r="C104" s="352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6"/>
      <c r="P104" s="356"/>
      <c r="Q104" s="356"/>
      <c r="R104" s="356"/>
      <c r="S104" s="356"/>
      <c r="T104" s="356"/>
      <c r="U104" s="356"/>
      <c r="V104" s="356"/>
      <c r="W104" s="361"/>
      <c r="X104" s="1"/>
      <c r="Y104" s="176"/>
    </row>
    <row r="105" spans="1:34" x14ac:dyDescent="0.25">
      <c r="A105" s="354"/>
      <c r="B105" s="355"/>
      <c r="C105" s="352"/>
      <c r="D105" s="356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356"/>
      <c r="W105" s="361"/>
      <c r="X105" s="1"/>
      <c r="Y105" s="176"/>
    </row>
    <row r="106" spans="1:34" x14ac:dyDescent="0.25">
      <c r="A106" s="354"/>
      <c r="B106" s="355"/>
      <c r="C106" s="352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61"/>
      <c r="X106" s="1"/>
      <c r="Y106" s="176"/>
    </row>
    <row r="107" spans="1:34" x14ac:dyDescent="0.25">
      <c r="A107" s="518"/>
      <c r="B107" s="519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61"/>
      <c r="X107" s="1"/>
      <c r="Y107" s="176"/>
    </row>
    <row r="108" spans="1:34" x14ac:dyDescent="0.25">
      <c r="A108" s="518"/>
      <c r="B108" s="519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61"/>
      <c r="X108" s="1"/>
      <c r="Y108" s="176"/>
    </row>
    <row r="109" spans="1:34" x14ac:dyDescent="0.25">
      <c r="A109" s="533" t="s">
        <v>63</v>
      </c>
      <c r="B109" s="532"/>
      <c r="C109" s="141">
        <f>AVERAGE(C85:C108)</f>
        <v>3.5444444444444443</v>
      </c>
      <c r="D109" s="141">
        <f t="shared" ref="D109:W109" si="8">AVERAGE(D85:D108)</f>
        <v>3.8388888888888886</v>
      </c>
      <c r="E109" s="141">
        <f t="shared" si="8"/>
        <v>5.68888888888889</v>
      </c>
      <c r="F109" s="141">
        <f t="shared" si="8"/>
        <v>10.894444444444444</v>
      </c>
      <c r="G109" s="141">
        <f t="shared" si="8"/>
        <v>14.144444444444444</v>
      </c>
      <c r="H109" s="141">
        <f t="shared" si="8"/>
        <v>19.088888888888889</v>
      </c>
      <c r="I109" s="141">
        <f t="shared" si="8"/>
        <v>26.605555555555554</v>
      </c>
      <c r="J109" s="141">
        <f t="shared" si="8"/>
        <v>39.56111111111111</v>
      </c>
      <c r="K109" s="141">
        <f t="shared" si="8"/>
        <v>54.922222222222217</v>
      </c>
      <c r="L109" s="141">
        <f t="shared" si="8"/>
        <v>59.355555555555561</v>
      </c>
      <c r="M109" s="141">
        <f t="shared" si="8"/>
        <v>73.916666666666686</v>
      </c>
      <c r="N109" s="141">
        <f t="shared" si="8"/>
        <v>95.422222222222231</v>
      </c>
      <c r="O109" s="141">
        <f t="shared" si="8"/>
        <v>100</v>
      </c>
      <c r="P109" s="141">
        <f t="shared" si="8"/>
        <v>100</v>
      </c>
      <c r="Q109" s="141">
        <f t="shared" si="8"/>
        <v>100</v>
      </c>
      <c r="R109" s="141">
        <f t="shared" si="8"/>
        <v>1.3527777777777779</v>
      </c>
      <c r="S109" s="141">
        <f t="shared" si="8"/>
        <v>0.26111111111111113</v>
      </c>
      <c r="T109" s="141">
        <f t="shared" si="8"/>
        <v>0.14700000000000002</v>
      </c>
      <c r="U109" s="141">
        <f t="shared" si="8"/>
        <v>23.5</v>
      </c>
      <c r="V109" s="141">
        <f t="shared" si="8"/>
        <v>17.5</v>
      </c>
      <c r="W109" s="141">
        <f t="shared" si="8"/>
        <v>6.5627777777777778</v>
      </c>
      <c r="Y109" s="176" t="e">
        <f>A109+(30*6)</f>
        <v>#VALUE!</v>
      </c>
    </row>
    <row r="110" spans="1:34" x14ac:dyDescent="0.25">
      <c r="A110" s="533" t="s">
        <v>53</v>
      </c>
      <c r="B110" s="532"/>
      <c r="C110" s="143">
        <f>STDEV(C85:C108)</f>
        <v>0.77779645168992784</v>
      </c>
      <c r="D110" s="143">
        <f t="shared" ref="D110:W110" si="9">STDEV(D85:D108)</f>
        <v>0.83956493557422762</v>
      </c>
      <c r="E110" s="143">
        <f t="shared" si="9"/>
        <v>1.1488556397762686</v>
      </c>
      <c r="F110" s="143">
        <f t="shared" si="9"/>
        <v>2.4749265520230117</v>
      </c>
      <c r="G110" s="143">
        <f t="shared" si="9"/>
        <v>2.5766421884538526</v>
      </c>
      <c r="H110" s="143">
        <f t="shared" si="9"/>
        <v>3.2468788431695716</v>
      </c>
      <c r="I110" s="143">
        <f t="shared" si="9"/>
        <v>4.2697943499482092</v>
      </c>
      <c r="J110" s="143">
        <f t="shared" si="9"/>
        <v>4.711704935444577</v>
      </c>
      <c r="K110" s="143">
        <f t="shared" si="9"/>
        <v>5.9944636766972499</v>
      </c>
      <c r="L110" s="143">
        <f t="shared" si="9"/>
        <v>4.7727439662441826</v>
      </c>
      <c r="M110" s="143">
        <f t="shared" si="9"/>
        <v>4.9081265145015305</v>
      </c>
      <c r="N110" s="143">
        <f t="shared" si="9"/>
        <v>3.2875085426962229</v>
      </c>
      <c r="O110" s="143">
        <f t="shared" si="9"/>
        <v>0</v>
      </c>
      <c r="P110" s="143">
        <f t="shared" si="9"/>
        <v>0</v>
      </c>
      <c r="Q110" s="143">
        <f t="shared" si="9"/>
        <v>0</v>
      </c>
      <c r="R110" s="143">
        <f t="shared" si="9"/>
        <v>0.19007136602604402</v>
      </c>
      <c r="S110" s="143">
        <f t="shared" si="9"/>
        <v>7.2913235213375532E-2</v>
      </c>
      <c r="T110" s="143">
        <f t="shared" si="9"/>
        <v>9.8994949366116546E-3</v>
      </c>
      <c r="U110" s="143">
        <f t="shared" si="9"/>
        <v>0.70710678118654757</v>
      </c>
      <c r="V110" s="143">
        <f t="shared" si="9"/>
        <v>0.70710678118654757</v>
      </c>
      <c r="W110" s="143">
        <f t="shared" si="9"/>
        <v>1.3609676728475071</v>
      </c>
    </row>
    <row r="111" spans="1:34" s="2" customFormat="1" x14ac:dyDescent="0.25">
      <c r="A111" s="533" t="s">
        <v>64</v>
      </c>
      <c r="B111" s="532"/>
      <c r="C111" s="141">
        <f>MAX(C85:C108)</f>
        <v>4.5</v>
      </c>
      <c r="D111" s="141">
        <f t="shared" ref="D111:W111" si="10">MAX(D85:D108)</f>
        <v>4.9000000000000004</v>
      </c>
      <c r="E111" s="141">
        <f t="shared" si="10"/>
        <v>7.2</v>
      </c>
      <c r="F111" s="141">
        <f t="shared" si="10"/>
        <v>17.100000000000001</v>
      </c>
      <c r="G111" s="141">
        <f t="shared" si="10"/>
        <v>18.3</v>
      </c>
      <c r="H111" s="141">
        <f t="shared" si="10"/>
        <v>23.8</v>
      </c>
      <c r="I111" s="141">
        <f t="shared" si="10"/>
        <v>32</v>
      </c>
      <c r="J111" s="141">
        <f t="shared" si="10"/>
        <v>46.2</v>
      </c>
      <c r="K111" s="141">
        <f t="shared" si="10"/>
        <v>62.9</v>
      </c>
      <c r="L111" s="141">
        <f t="shared" si="10"/>
        <v>64.599999999999994</v>
      </c>
      <c r="M111" s="141">
        <f t="shared" si="10"/>
        <v>80.400000000000006</v>
      </c>
      <c r="N111" s="141">
        <f t="shared" si="10"/>
        <v>98.5</v>
      </c>
      <c r="O111" s="141">
        <f t="shared" si="10"/>
        <v>100</v>
      </c>
      <c r="P111" s="141">
        <f t="shared" si="10"/>
        <v>100</v>
      </c>
      <c r="Q111" s="141">
        <f t="shared" si="10"/>
        <v>100</v>
      </c>
      <c r="R111" s="141">
        <f t="shared" si="10"/>
        <v>1.75</v>
      </c>
      <c r="S111" s="141">
        <f t="shared" si="10"/>
        <v>0.42</v>
      </c>
      <c r="T111" s="141">
        <f t="shared" si="10"/>
        <v>0.154</v>
      </c>
      <c r="U111" s="141">
        <f t="shared" si="10"/>
        <v>24</v>
      </c>
      <c r="V111" s="141">
        <f t="shared" si="10"/>
        <v>18</v>
      </c>
      <c r="W111" s="141">
        <f t="shared" si="10"/>
        <v>9.1999999999999993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533" t="s">
        <v>52</v>
      </c>
      <c r="B112" s="532"/>
      <c r="C112" s="141">
        <f>MIN(C85:C108)</f>
        <v>2</v>
      </c>
      <c r="D112" s="141">
        <f t="shared" ref="D112:W112" si="11">MIN(D85:D108)</f>
        <v>2.2000000000000002</v>
      </c>
      <c r="E112" s="141">
        <f t="shared" si="11"/>
        <v>3.3</v>
      </c>
      <c r="F112" s="141">
        <f t="shared" si="11"/>
        <v>6.5</v>
      </c>
      <c r="G112" s="141">
        <f t="shared" si="11"/>
        <v>8.8000000000000007</v>
      </c>
      <c r="H112" s="141">
        <f t="shared" si="11"/>
        <v>11.8</v>
      </c>
      <c r="I112" s="141">
        <f t="shared" si="11"/>
        <v>15.9</v>
      </c>
      <c r="J112" s="141">
        <f t="shared" si="11"/>
        <v>24.8</v>
      </c>
      <c r="K112" s="141">
        <f t="shared" si="11"/>
        <v>41.6</v>
      </c>
      <c r="L112" s="141">
        <f t="shared" si="11"/>
        <v>48.2</v>
      </c>
      <c r="M112" s="141">
        <f t="shared" si="11"/>
        <v>62.4</v>
      </c>
      <c r="N112" s="141">
        <f t="shared" si="11"/>
        <v>84.4</v>
      </c>
      <c r="O112" s="141">
        <f t="shared" si="11"/>
        <v>100</v>
      </c>
      <c r="P112" s="141">
        <f t="shared" si="11"/>
        <v>100</v>
      </c>
      <c r="Q112" s="141">
        <f t="shared" si="11"/>
        <v>100</v>
      </c>
      <c r="R112" s="141">
        <f t="shared" si="11"/>
        <v>1.25</v>
      </c>
      <c r="S112" s="141">
        <f t="shared" si="11"/>
        <v>0.17</v>
      </c>
      <c r="T112" s="141">
        <f t="shared" si="11"/>
        <v>0.14000000000000001</v>
      </c>
      <c r="U112" s="141">
        <f t="shared" si="11"/>
        <v>23</v>
      </c>
      <c r="V112" s="141">
        <f t="shared" si="11"/>
        <v>17</v>
      </c>
      <c r="W112" s="141">
        <f t="shared" si="11"/>
        <v>3.8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534" t="s">
        <v>54</v>
      </c>
      <c r="B113" s="535"/>
      <c r="C113" s="141">
        <f>COUNT(C85:C108)</f>
        <v>18</v>
      </c>
      <c r="D113" s="141">
        <f t="shared" ref="D113:W113" si="12">COUNT(D85:D108)</f>
        <v>18</v>
      </c>
      <c r="E113" s="141">
        <f t="shared" si="12"/>
        <v>18</v>
      </c>
      <c r="F113" s="141">
        <f t="shared" si="12"/>
        <v>18</v>
      </c>
      <c r="G113" s="141">
        <f t="shared" si="12"/>
        <v>18</v>
      </c>
      <c r="H113" s="141">
        <f t="shared" si="12"/>
        <v>18</v>
      </c>
      <c r="I113" s="141">
        <f t="shared" si="12"/>
        <v>18</v>
      </c>
      <c r="J113" s="141">
        <f t="shared" si="12"/>
        <v>18</v>
      </c>
      <c r="K113" s="141">
        <f t="shared" si="12"/>
        <v>18</v>
      </c>
      <c r="L113" s="141">
        <f t="shared" si="12"/>
        <v>18</v>
      </c>
      <c r="M113" s="141">
        <f t="shared" si="12"/>
        <v>18</v>
      </c>
      <c r="N113" s="141">
        <f t="shared" si="12"/>
        <v>18</v>
      </c>
      <c r="O113" s="141">
        <f t="shared" si="12"/>
        <v>18</v>
      </c>
      <c r="P113" s="141">
        <f t="shared" si="12"/>
        <v>18</v>
      </c>
      <c r="Q113" s="141">
        <f t="shared" si="12"/>
        <v>18</v>
      </c>
      <c r="R113" s="141">
        <f t="shared" si="12"/>
        <v>18</v>
      </c>
      <c r="S113" s="141">
        <f t="shared" si="12"/>
        <v>18</v>
      </c>
      <c r="T113" s="141">
        <f t="shared" si="12"/>
        <v>2</v>
      </c>
      <c r="U113" s="141">
        <f t="shared" si="12"/>
        <v>2</v>
      </c>
      <c r="V113" s="141">
        <f t="shared" si="12"/>
        <v>2</v>
      </c>
      <c r="W113" s="141">
        <f t="shared" si="12"/>
        <v>18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ht="13.8" thickBot="1" x14ac:dyDescent="0.3">
      <c r="A114" s="145"/>
      <c r="B114" s="146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8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s="2" customFormat="1" x14ac:dyDescent="0.25">
      <c r="A122" s="1"/>
      <c r="B122" s="5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s="2" customFormat="1" x14ac:dyDescent="0.25">
      <c r="A123" s="1"/>
      <c r="B123" s="5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s="2" customFormat="1" x14ac:dyDescent="0.25">
      <c r="A124" s="1"/>
      <c r="B124" s="5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s="2" customFormat="1" x14ac:dyDescent="0.25">
      <c r="A125" s="1"/>
      <c r="B125" s="5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s="2" customFormat="1" x14ac:dyDescent="0.25">
      <c r="A126" s="1"/>
      <c r="B126" s="5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</sheetData>
  <mergeCells count="93">
    <mergeCell ref="A113:B113"/>
    <mergeCell ref="A107:B107"/>
    <mergeCell ref="A108:B108"/>
    <mergeCell ref="A109:B109"/>
    <mergeCell ref="A110:B110"/>
    <mergeCell ref="A111:B111"/>
    <mergeCell ref="A112:B112"/>
    <mergeCell ref="A91:B91"/>
    <mergeCell ref="A104:B10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92:B92"/>
    <mergeCell ref="R82:R83"/>
    <mergeCell ref="S82:S83"/>
    <mergeCell ref="T82:T83"/>
    <mergeCell ref="V82:V83"/>
    <mergeCell ref="W82:W83"/>
    <mergeCell ref="U82:U83"/>
    <mergeCell ref="A87:B87"/>
    <mergeCell ref="A88:B88"/>
    <mergeCell ref="A89:B89"/>
    <mergeCell ref="A90:B90"/>
    <mergeCell ref="A68:G71"/>
    <mergeCell ref="A86:B86"/>
    <mergeCell ref="A82:B82"/>
    <mergeCell ref="A83:B83"/>
    <mergeCell ref="A84:B84"/>
    <mergeCell ref="A85:B85"/>
    <mergeCell ref="P68:W71"/>
    <mergeCell ref="A73:W76"/>
    <mergeCell ref="A78:W80"/>
    <mergeCell ref="P67:W67"/>
    <mergeCell ref="H67:O67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29:B29"/>
    <mergeCell ref="R23:R24"/>
    <mergeCell ref="S23:S24"/>
    <mergeCell ref="T23:T24"/>
    <mergeCell ref="U23:U24"/>
    <mergeCell ref="A24:B24"/>
    <mergeCell ref="A25:B25"/>
    <mergeCell ref="A26:B26"/>
    <mergeCell ref="A27:B27"/>
    <mergeCell ref="A28:B28"/>
    <mergeCell ref="V23:V24"/>
    <mergeCell ref="W23:W24"/>
    <mergeCell ref="Q13:V13"/>
    <mergeCell ref="A18:W18"/>
    <mergeCell ref="A19:D19"/>
    <mergeCell ref="F19:S19"/>
    <mergeCell ref="U19:V19"/>
    <mergeCell ref="A20:B20"/>
    <mergeCell ref="C20:D20"/>
    <mergeCell ref="F20:S20"/>
    <mergeCell ref="U20:V20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>&amp;A&amp;RPage &amp;P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688"/>
  <sheetViews>
    <sheetView zoomScaleNormal="100" workbookViewId="0">
      <selection activeCell="Y20" sqref="Y20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201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4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47</v>
      </c>
      <c r="H5" s="592"/>
      <c r="I5" s="593" t="s">
        <v>99</v>
      </c>
      <c r="J5" s="591"/>
      <c r="K5" s="591"/>
      <c r="L5" s="591"/>
      <c r="M5" s="592"/>
      <c r="N5" s="594">
        <v>43879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34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7" t="s">
        <v>229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187</v>
      </c>
      <c r="N13" s="229"/>
      <c r="O13" s="233"/>
      <c r="P13" s="233"/>
      <c r="Q13" s="672" t="s">
        <v>225</v>
      </c>
      <c r="R13" s="672"/>
      <c r="S13" s="672"/>
      <c r="T13" s="672"/>
      <c r="U13" s="672"/>
      <c r="V13" s="672"/>
      <c r="W13" s="230"/>
      <c r="X13" s="228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33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73" t="s">
        <v>37</v>
      </c>
      <c r="B19" s="673"/>
      <c r="C19" s="673"/>
      <c r="D19" s="673"/>
      <c r="E19" s="213"/>
      <c r="F19" s="674" t="s">
        <v>168</v>
      </c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213"/>
      <c r="U19" s="674" t="s">
        <v>38</v>
      </c>
      <c r="V19" s="674"/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675">
        <v>0</v>
      </c>
      <c r="B20" s="675"/>
      <c r="C20" s="675">
        <v>63</v>
      </c>
      <c r="D20" s="675"/>
      <c r="E20" s="213"/>
      <c r="F20" s="602" t="s">
        <v>167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217"/>
      <c r="U20" s="673" t="s">
        <v>219</v>
      </c>
      <c r="V20" s="673"/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/>
      <c r="L23" s="263"/>
      <c r="M23" s="263" t="s">
        <v>16</v>
      </c>
      <c r="N23" s="263" t="s">
        <v>4</v>
      </c>
      <c r="O23" s="263" t="s">
        <v>5</v>
      </c>
      <c r="P23" s="263"/>
      <c r="Q23" s="264" t="s">
        <v>6</v>
      </c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f>N24/2</f>
        <v>31.5</v>
      </c>
      <c r="N24" s="267">
        <v>63</v>
      </c>
      <c r="O24" s="268">
        <v>90</v>
      </c>
      <c r="P24" s="269">
        <v>100</v>
      </c>
      <c r="Q24" s="270">
        <v>125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676"/>
      <c r="B25" s="677"/>
      <c r="C25" s="336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676"/>
      <c r="B26" s="677"/>
      <c r="C26" s="336"/>
      <c r="D26" s="272"/>
      <c r="E26" s="272"/>
      <c r="F26" s="272"/>
      <c r="G26" s="273"/>
      <c r="H26" s="273"/>
      <c r="I26" s="273"/>
      <c r="J26" s="273"/>
      <c r="K26" s="273"/>
      <c r="L26" s="273"/>
      <c r="M26" s="273"/>
      <c r="N26" s="273"/>
      <c r="O26" s="273"/>
      <c r="P26" s="274"/>
      <c r="Q26" s="274"/>
      <c r="R26" s="337"/>
      <c r="S26" s="337"/>
      <c r="T26" s="276"/>
      <c r="U26" s="277"/>
      <c r="V26" s="278"/>
      <c r="W26" s="27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76"/>
      <c r="B27" s="677"/>
      <c r="C27" s="338"/>
      <c r="D27" s="281"/>
      <c r="E27" s="281"/>
      <c r="F27" s="281"/>
      <c r="G27" s="284"/>
      <c r="H27" s="284"/>
      <c r="I27" s="284"/>
      <c r="J27" s="284"/>
      <c r="K27" s="284"/>
      <c r="L27" s="284"/>
      <c r="M27" s="284"/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615" t="s">
        <v>162</v>
      </c>
      <c r="B28" s="616"/>
      <c r="C28" s="280">
        <v>12</v>
      </c>
      <c r="D28" s="281"/>
      <c r="E28" s="281"/>
      <c r="F28" s="281"/>
      <c r="G28" s="283">
        <v>35</v>
      </c>
      <c r="H28" s="283">
        <v>40</v>
      </c>
      <c r="I28" s="283">
        <v>47</v>
      </c>
      <c r="J28" s="283">
        <v>60</v>
      </c>
      <c r="K28" s="283">
        <v>68</v>
      </c>
      <c r="L28" s="284"/>
      <c r="M28" s="283">
        <v>85</v>
      </c>
      <c r="N28" s="283">
        <v>99</v>
      </c>
      <c r="O28" s="283">
        <v>100</v>
      </c>
      <c r="P28" s="285"/>
      <c r="Q28" s="339">
        <v>100</v>
      </c>
      <c r="R28" s="286">
        <v>3</v>
      </c>
      <c r="S28" s="286">
        <v>1</v>
      </c>
      <c r="T28" s="287">
        <v>0.7</v>
      </c>
      <c r="U28" s="288">
        <v>45</v>
      </c>
      <c r="V28" s="289">
        <v>45</v>
      </c>
      <c r="W28" s="29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615" t="s">
        <v>163</v>
      </c>
      <c r="B29" s="616"/>
      <c r="C29" s="280">
        <v>2</v>
      </c>
      <c r="D29" s="281"/>
      <c r="E29" s="281"/>
      <c r="F29" s="281"/>
      <c r="G29" s="283">
        <v>5</v>
      </c>
      <c r="H29" s="283">
        <v>9</v>
      </c>
      <c r="I29" s="283">
        <v>16</v>
      </c>
      <c r="J29" s="283">
        <v>22</v>
      </c>
      <c r="K29" s="283">
        <v>35</v>
      </c>
      <c r="L29" s="284"/>
      <c r="M29" s="283">
        <v>55</v>
      </c>
      <c r="N29" s="283">
        <v>80</v>
      </c>
      <c r="O29" s="283">
        <v>98</v>
      </c>
      <c r="P29" s="285"/>
      <c r="Q29" s="285"/>
      <c r="R29" s="291"/>
      <c r="S29" s="291"/>
      <c r="T29" s="292"/>
      <c r="U29" s="293"/>
      <c r="V29" s="294"/>
      <c r="W29" s="29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678"/>
      <c r="B30" s="679"/>
      <c r="C30" s="340"/>
      <c r="D30" s="295"/>
      <c r="E30" s="295"/>
      <c r="F30" s="295"/>
      <c r="G30" s="296"/>
      <c r="H30" s="296"/>
      <c r="I30" s="296"/>
      <c r="J30" s="296"/>
      <c r="K30" s="296"/>
      <c r="L30" s="296"/>
      <c r="M30" s="296"/>
      <c r="N30" s="296"/>
      <c r="O30" s="296"/>
      <c r="P30" s="297"/>
      <c r="Q30" s="297"/>
      <c r="R30" s="298"/>
      <c r="S30" s="298"/>
      <c r="T30" s="299"/>
      <c r="U30" s="300"/>
      <c r="V30" s="301"/>
      <c r="W30" s="302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218" t="s">
        <v>45</v>
      </c>
      <c r="B32" s="219"/>
      <c r="C32" s="219"/>
      <c r="D32" s="219"/>
      <c r="E32" s="219"/>
      <c r="F32" s="219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617" t="s">
        <v>46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9"/>
    </row>
    <row r="34" spans="1:25" ht="13.8" thickBot="1" x14ac:dyDescent="0.3">
      <c r="A34" s="620" t="s">
        <v>225</v>
      </c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8"/>
    </row>
    <row r="35" spans="1:25" ht="12.75" customHeight="1" x14ac:dyDescent="0.25">
      <c r="A35" s="680"/>
      <c r="B35" s="681"/>
      <c r="C35" s="261" t="s">
        <v>3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 t="s">
        <v>16</v>
      </c>
      <c r="N35" s="263" t="s">
        <v>4</v>
      </c>
      <c r="O35" s="263" t="s">
        <v>5</v>
      </c>
      <c r="P35" s="263"/>
      <c r="Q35" s="263" t="s">
        <v>6</v>
      </c>
      <c r="R35" s="629" t="s">
        <v>17</v>
      </c>
      <c r="S35" s="625" t="s">
        <v>41</v>
      </c>
      <c r="T35" s="627" t="s">
        <v>120</v>
      </c>
      <c r="U35" s="629" t="s">
        <v>7</v>
      </c>
      <c r="V35" s="623" t="s">
        <v>8</v>
      </c>
      <c r="W35" s="631" t="s">
        <v>42</v>
      </c>
    </row>
    <row r="36" spans="1:25" ht="12.75" customHeight="1" thickBot="1" x14ac:dyDescent="0.3">
      <c r="A36" s="633" t="s">
        <v>15</v>
      </c>
      <c r="B36" s="634"/>
      <c r="C36" s="265">
        <v>6.3E-2</v>
      </c>
      <c r="D36" s="267">
        <v>0.08</v>
      </c>
      <c r="E36" s="267">
        <v>0.25</v>
      </c>
      <c r="F36" s="267">
        <v>0.5</v>
      </c>
      <c r="G36" s="267">
        <v>1</v>
      </c>
      <c r="H36" s="267">
        <v>2</v>
      </c>
      <c r="I36" s="267">
        <v>4</v>
      </c>
      <c r="J36" s="267">
        <v>8</v>
      </c>
      <c r="K36" s="267">
        <v>16</v>
      </c>
      <c r="L36" s="267">
        <v>20</v>
      </c>
      <c r="M36" s="267">
        <f>N36/2</f>
        <v>31.5</v>
      </c>
      <c r="N36" s="267">
        <v>63</v>
      </c>
      <c r="O36" s="268">
        <v>90</v>
      </c>
      <c r="P36" s="268">
        <v>100</v>
      </c>
      <c r="Q36" s="267">
        <v>125</v>
      </c>
      <c r="R36" s="624"/>
      <c r="S36" s="626"/>
      <c r="T36" s="628"/>
      <c r="U36" s="624"/>
      <c r="V36" s="630"/>
      <c r="W36" s="632"/>
    </row>
    <row r="37" spans="1:25" ht="12.75" customHeight="1" x14ac:dyDescent="0.25">
      <c r="A37" s="633" t="s">
        <v>48</v>
      </c>
      <c r="B37" s="634"/>
      <c r="C37" s="303">
        <f>IF(ISNUMBER(C111),C111,NA())</f>
        <v>4.4000000000000004</v>
      </c>
      <c r="D37" s="304">
        <f t="shared" ref="D37:W37" si="0">IF(ISNUMBER(D111),D111,NA())</f>
        <v>4.7</v>
      </c>
      <c r="E37" s="304">
        <f t="shared" si="0"/>
        <v>6.7</v>
      </c>
      <c r="F37" s="304">
        <f t="shared" si="0"/>
        <v>12.3</v>
      </c>
      <c r="G37" s="304">
        <f t="shared" si="0"/>
        <v>16.2</v>
      </c>
      <c r="H37" s="304">
        <f t="shared" si="0"/>
        <v>21.9</v>
      </c>
      <c r="I37" s="304">
        <f t="shared" si="0"/>
        <v>29.5</v>
      </c>
      <c r="J37" s="304">
        <f t="shared" si="0"/>
        <v>42.8</v>
      </c>
      <c r="K37" s="304">
        <f t="shared" si="0"/>
        <v>61.6</v>
      </c>
      <c r="L37" s="304">
        <f t="shared" si="0"/>
        <v>64.3</v>
      </c>
      <c r="M37" s="304">
        <f t="shared" si="0"/>
        <v>80.400000000000006</v>
      </c>
      <c r="N37" s="304">
        <f t="shared" si="0"/>
        <v>98.5</v>
      </c>
      <c r="O37" s="304">
        <f t="shared" si="0"/>
        <v>100</v>
      </c>
      <c r="P37" s="304">
        <f t="shared" si="0"/>
        <v>100</v>
      </c>
      <c r="Q37" s="304">
        <f t="shared" si="0"/>
        <v>100</v>
      </c>
      <c r="R37" s="304">
        <f t="shared" si="0"/>
        <v>1.3</v>
      </c>
      <c r="S37" s="304">
        <f t="shared" si="0"/>
        <v>0.3</v>
      </c>
      <c r="T37" s="304">
        <f>IF(ISNUMBER(T111),T111,NA())</f>
        <v>0.154</v>
      </c>
      <c r="U37" s="304">
        <f t="shared" si="0"/>
        <v>23</v>
      </c>
      <c r="V37" s="305">
        <f t="shared" si="0"/>
        <v>17</v>
      </c>
      <c r="W37" s="306">
        <f t="shared" si="0"/>
        <v>7.2</v>
      </c>
    </row>
    <row r="38" spans="1:25" ht="12.75" customHeight="1" x14ac:dyDescent="0.25">
      <c r="A38" s="637" t="s">
        <v>49</v>
      </c>
      <c r="B38" s="638"/>
      <c r="C38" s="307">
        <f>C39+1.25*C42</f>
        <v>4.1481812160876705</v>
      </c>
      <c r="D38" s="308">
        <f t="shared" ref="D38:W38" si="1">D39+1.25*D42</f>
        <v>4.4323714251314748</v>
      </c>
      <c r="E38" s="308">
        <f t="shared" si="1"/>
        <v>6.4013518108077374</v>
      </c>
      <c r="F38" s="308">
        <f t="shared" si="1"/>
        <v>11.959853388037196</v>
      </c>
      <c r="G38" s="308">
        <f t="shared" si="1"/>
        <v>15.847186416089702</v>
      </c>
      <c r="H38" s="308">
        <f t="shared" si="1"/>
        <v>21.414597581361029</v>
      </c>
      <c r="I38" s="308">
        <f t="shared" si="1"/>
        <v>29.632928897106712</v>
      </c>
      <c r="J38" s="308">
        <f t="shared" si="1"/>
        <v>42.419764047840346</v>
      </c>
      <c r="K38" s="308">
        <f t="shared" si="1"/>
        <v>61.218418234589443</v>
      </c>
      <c r="L38" s="308">
        <f t="shared" si="1"/>
        <v>64.638727885929939</v>
      </c>
      <c r="M38" s="308">
        <f t="shared" si="1"/>
        <v>79.001533791373816</v>
      </c>
      <c r="N38" s="308">
        <v>100</v>
      </c>
      <c r="O38" s="308">
        <f t="shared" si="1"/>
        <v>100</v>
      </c>
      <c r="P38" s="308">
        <f t="shared" si="1"/>
        <v>100</v>
      </c>
      <c r="Q38" s="308">
        <f t="shared" si="1"/>
        <v>100</v>
      </c>
      <c r="R38" s="308">
        <f t="shared" si="1"/>
        <v>1.2747642353760524</v>
      </c>
      <c r="S38" s="308">
        <f t="shared" si="1"/>
        <v>0.2783112887414928</v>
      </c>
      <c r="T38" s="308" t="e">
        <f t="shared" si="1"/>
        <v>#N/A</v>
      </c>
      <c r="U38" s="308" t="e">
        <f t="shared" si="1"/>
        <v>#N/A</v>
      </c>
      <c r="V38" s="309" t="e">
        <f t="shared" si="1"/>
        <v>#N/A</v>
      </c>
      <c r="W38" s="310">
        <f t="shared" si="1"/>
        <v>7.4713799486351178</v>
      </c>
      <c r="Y38" s="1" t="s">
        <v>59</v>
      </c>
    </row>
    <row r="39" spans="1:25" ht="12.75" customHeight="1" x14ac:dyDescent="0.25">
      <c r="A39" s="633" t="s">
        <v>50</v>
      </c>
      <c r="B39" s="634"/>
      <c r="C39" s="341">
        <f>IF(ISNUMBER(C109),C109,NA())</f>
        <v>3.5</v>
      </c>
      <c r="D39" s="312">
        <f>IF(ISNUMBER(D109),D109,NA())</f>
        <v>3.7600000000000002</v>
      </c>
      <c r="E39" s="312">
        <f t="shared" ref="E39:W39" si="2">IF(ISNUMBER(E109),E109,NA())</f>
        <v>5.5700000000000012</v>
      </c>
      <c r="F39" s="312">
        <f t="shared" si="2"/>
        <v>10.43</v>
      </c>
      <c r="G39" s="312">
        <f t="shared" si="2"/>
        <v>13.8</v>
      </c>
      <c r="H39" s="312">
        <f t="shared" si="2"/>
        <v>18.740000000000002</v>
      </c>
      <c r="I39" s="312">
        <f t="shared" si="2"/>
        <v>26.29</v>
      </c>
      <c r="J39" s="312">
        <f t="shared" si="2"/>
        <v>39.1</v>
      </c>
      <c r="K39" s="312">
        <f t="shared" si="2"/>
        <v>55.64</v>
      </c>
      <c r="L39" s="312">
        <f t="shared" si="2"/>
        <v>60.05</v>
      </c>
      <c r="M39" s="312">
        <f t="shared" si="2"/>
        <v>74.22999999999999</v>
      </c>
      <c r="N39" s="312">
        <f t="shared" si="2"/>
        <v>96.52000000000001</v>
      </c>
      <c r="O39" s="283">
        <f t="shared" si="2"/>
        <v>100</v>
      </c>
      <c r="P39" s="283">
        <f t="shared" si="2"/>
        <v>100</v>
      </c>
      <c r="Q39" s="283">
        <f t="shared" si="2"/>
        <v>100</v>
      </c>
      <c r="R39" s="283">
        <f t="shared" si="2"/>
        <v>1.2550000000000001</v>
      </c>
      <c r="S39" s="283">
        <f t="shared" si="2"/>
        <v>0.23799999999999999</v>
      </c>
      <c r="T39" s="283" t="e">
        <f>IF(ISNUMBER(T85),T109,NA())</f>
        <v>#N/A</v>
      </c>
      <c r="U39" s="283">
        <f>IF(ISNUMBER(U109),U109,NA())</f>
        <v>23</v>
      </c>
      <c r="V39" s="282">
        <f t="shared" si="2"/>
        <v>17</v>
      </c>
      <c r="W39" s="314">
        <f t="shared" si="2"/>
        <v>5.9629999999999992</v>
      </c>
    </row>
    <row r="40" spans="1:25" ht="12.75" customHeight="1" x14ac:dyDescent="0.25">
      <c r="A40" s="637" t="s">
        <v>51</v>
      </c>
      <c r="B40" s="638"/>
      <c r="C40" s="307">
        <f>C39-1.25*C42</f>
        <v>2.8518187839123295</v>
      </c>
      <c r="D40" s="308">
        <f t="shared" ref="D40:W40" si="3">D39-1.25*D42</f>
        <v>3.0876285748685253</v>
      </c>
      <c r="E40" s="308">
        <f>E39-1.25*E42</f>
        <v>4.7386481891922649</v>
      </c>
      <c r="F40" s="308">
        <f>F39-1.25*F42</f>
        <v>8.9001466119628034</v>
      </c>
      <c r="G40" s="308">
        <f t="shared" si="3"/>
        <v>11.752813583910299</v>
      </c>
      <c r="H40" s="308">
        <f t="shared" si="3"/>
        <v>16.065402418638975</v>
      </c>
      <c r="I40" s="308">
        <f t="shared" si="3"/>
        <v>22.947071102893286</v>
      </c>
      <c r="J40" s="308">
        <f t="shared" si="3"/>
        <v>35.780235952159657</v>
      </c>
      <c r="K40" s="308">
        <f t="shared" si="3"/>
        <v>50.061581765410558</v>
      </c>
      <c r="L40" s="308">
        <f t="shared" si="3"/>
        <v>55.461272114070056</v>
      </c>
      <c r="M40" s="308">
        <f t="shared" si="3"/>
        <v>69.458466208626163</v>
      </c>
      <c r="N40" s="308">
        <f t="shared" si="3"/>
        <v>94.759318313834115</v>
      </c>
      <c r="O40" s="308">
        <f t="shared" si="3"/>
        <v>100</v>
      </c>
      <c r="P40" s="308">
        <f t="shared" si="3"/>
        <v>100</v>
      </c>
      <c r="Q40" s="308">
        <f t="shared" si="3"/>
        <v>100</v>
      </c>
      <c r="R40" s="308">
        <f t="shared" si="3"/>
        <v>1.2352357646239478</v>
      </c>
      <c r="S40" s="313">
        <f t="shared" si="3"/>
        <v>0.19768871125850718</v>
      </c>
      <c r="T40" s="313" t="e">
        <f t="shared" si="3"/>
        <v>#N/A</v>
      </c>
      <c r="U40" s="308" t="e">
        <f t="shared" si="3"/>
        <v>#N/A</v>
      </c>
      <c r="V40" s="309" t="e">
        <f t="shared" si="3"/>
        <v>#N/A</v>
      </c>
      <c r="W40" s="310">
        <f t="shared" si="3"/>
        <v>4.4546200513648806</v>
      </c>
      <c r="Y40" s="155"/>
    </row>
    <row r="41" spans="1:25" ht="12.75" customHeight="1" x14ac:dyDescent="0.25">
      <c r="A41" s="633" t="s">
        <v>52</v>
      </c>
      <c r="B41" s="634"/>
      <c r="C41" s="280">
        <f>IF(ISNUMBER(C112),C112,NA())</f>
        <v>2.8</v>
      </c>
      <c r="D41" s="283">
        <f t="shared" ref="D41:W41" si="4">IF(ISNUMBER(D112),D112,NA())</f>
        <v>3</v>
      </c>
      <c r="E41" s="283">
        <f t="shared" si="4"/>
        <v>4.5</v>
      </c>
      <c r="F41" s="283">
        <f t="shared" si="4"/>
        <v>8.4</v>
      </c>
      <c r="G41" s="283">
        <f t="shared" si="4"/>
        <v>10.9</v>
      </c>
      <c r="H41" s="283">
        <f t="shared" si="4"/>
        <v>14.8</v>
      </c>
      <c r="I41" s="283">
        <f t="shared" si="4"/>
        <v>21.5</v>
      </c>
      <c r="J41" s="283">
        <f t="shared" si="4"/>
        <v>33.1</v>
      </c>
      <c r="K41" s="283">
        <f t="shared" si="4"/>
        <v>50</v>
      </c>
      <c r="L41" s="283">
        <f t="shared" si="4"/>
        <v>53.2</v>
      </c>
      <c r="M41" s="283">
        <f t="shared" si="4"/>
        <v>66.900000000000006</v>
      </c>
      <c r="N41" s="283">
        <f t="shared" si="4"/>
        <v>94</v>
      </c>
      <c r="O41" s="283">
        <f t="shared" si="4"/>
        <v>100</v>
      </c>
      <c r="P41" s="283">
        <f t="shared" si="4"/>
        <v>100</v>
      </c>
      <c r="Q41" s="283">
        <f t="shared" si="4"/>
        <v>100</v>
      </c>
      <c r="R41" s="283">
        <f t="shared" si="4"/>
        <v>1.25</v>
      </c>
      <c r="S41" s="283">
        <f t="shared" si="4"/>
        <v>0.19</v>
      </c>
      <c r="T41" s="283">
        <f>IF(ISNUMBER(T112),T112,NA())</f>
        <v>0.154</v>
      </c>
      <c r="U41" s="283">
        <f t="shared" si="4"/>
        <v>23</v>
      </c>
      <c r="V41" s="282">
        <f t="shared" si="4"/>
        <v>17</v>
      </c>
      <c r="W41" s="314">
        <f t="shared" si="4"/>
        <v>3.8</v>
      </c>
    </row>
    <row r="42" spans="1:25" ht="12.75" customHeight="1" x14ac:dyDescent="0.25">
      <c r="A42" s="633" t="s">
        <v>53</v>
      </c>
      <c r="B42" s="634"/>
      <c r="C42" s="307">
        <f>IF(ISNUMBER(C110),C110,NA())</f>
        <v>0.51854497287013657</v>
      </c>
      <c r="D42" s="312">
        <f t="shared" ref="D42:W42" si="5">IF(ISNUMBER(D110),D110,NA())</f>
        <v>0.53789714010517997</v>
      </c>
      <c r="E42" s="312">
        <f t="shared" si="5"/>
        <v>0.66508144864618934</v>
      </c>
      <c r="F42" s="312">
        <f t="shared" si="5"/>
        <v>1.2238827104297569</v>
      </c>
      <c r="G42" s="312">
        <f t="shared" si="5"/>
        <v>1.6377491328717619</v>
      </c>
      <c r="H42" s="312">
        <f t="shared" si="5"/>
        <v>2.1396780650888214</v>
      </c>
      <c r="I42" s="312">
        <f t="shared" si="5"/>
        <v>2.6743431176853711</v>
      </c>
      <c r="J42" s="312">
        <f t="shared" si="5"/>
        <v>2.6558112382722774</v>
      </c>
      <c r="K42" s="312">
        <f t="shared" si="5"/>
        <v>4.4627345876715552</v>
      </c>
      <c r="L42" s="312">
        <f t="shared" si="5"/>
        <v>3.6709823087439557</v>
      </c>
      <c r="M42" s="312">
        <f t="shared" si="5"/>
        <v>3.8172270330990559</v>
      </c>
      <c r="N42" s="312">
        <f t="shared" si="5"/>
        <v>1.4085453489327204</v>
      </c>
      <c r="O42" s="312">
        <f t="shared" si="5"/>
        <v>0</v>
      </c>
      <c r="P42" s="312">
        <f t="shared" si="5"/>
        <v>0</v>
      </c>
      <c r="Q42" s="312">
        <f t="shared" si="5"/>
        <v>0</v>
      </c>
      <c r="R42" s="312">
        <f t="shared" si="5"/>
        <v>1.581138830084191E-2</v>
      </c>
      <c r="S42" s="312">
        <f t="shared" si="5"/>
        <v>3.2249030993194261E-2</v>
      </c>
      <c r="T42" s="312" t="e">
        <f>IF(ISNUMBER(T110),T110,NA())</f>
        <v>#N/A</v>
      </c>
      <c r="U42" s="312" t="e">
        <f t="shared" si="5"/>
        <v>#N/A</v>
      </c>
      <c r="V42" s="311" t="e">
        <f t="shared" si="5"/>
        <v>#N/A</v>
      </c>
      <c r="W42" s="315">
        <f t="shared" si="5"/>
        <v>1.206703958908095</v>
      </c>
    </row>
    <row r="43" spans="1:25" ht="12.75" customHeight="1" x14ac:dyDescent="0.25">
      <c r="A43" s="637" t="s">
        <v>54</v>
      </c>
      <c r="B43" s="638"/>
      <c r="C43" s="280">
        <f>IF(ISNUMBER(C113),C113,NA())</f>
        <v>10</v>
      </c>
      <c r="D43" s="283">
        <f t="shared" ref="D43:W43" si="6">IF(ISNUMBER(D113),D113,NA())</f>
        <v>10</v>
      </c>
      <c r="E43" s="283">
        <f t="shared" si="6"/>
        <v>10</v>
      </c>
      <c r="F43" s="283">
        <f t="shared" si="6"/>
        <v>10</v>
      </c>
      <c r="G43" s="283">
        <f t="shared" si="6"/>
        <v>10</v>
      </c>
      <c r="H43" s="283">
        <f t="shared" si="6"/>
        <v>10</v>
      </c>
      <c r="I43" s="283">
        <f t="shared" si="6"/>
        <v>10</v>
      </c>
      <c r="J43" s="283">
        <f t="shared" si="6"/>
        <v>10</v>
      </c>
      <c r="K43" s="283">
        <f t="shared" si="6"/>
        <v>10</v>
      </c>
      <c r="L43" s="283">
        <f t="shared" si="6"/>
        <v>10</v>
      </c>
      <c r="M43" s="283">
        <f t="shared" si="6"/>
        <v>10</v>
      </c>
      <c r="N43" s="283">
        <f t="shared" si="6"/>
        <v>10</v>
      </c>
      <c r="O43" s="283">
        <f t="shared" si="6"/>
        <v>10</v>
      </c>
      <c r="P43" s="283">
        <f t="shared" si="6"/>
        <v>10</v>
      </c>
      <c r="Q43" s="283">
        <f t="shared" si="6"/>
        <v>10</v>
      </c>
      <c r="R43" s="283">
        <f t="shared" si="6"/>
        <v>10</v>
      </c>
      <c r="S43" s="283">
        <f t="shared" si="6"/>
        <v>10</v>
      </c>
      <c r="T43" s="283">
        <f>IF(ISNUMBER(T113),T113,NA())</f>
        <v>1</v>
      </c>
      <c r="U43" s="283">
        <f t="shared" si="6"/>
        <v>1</v>
      </c>
      <c r="V43" s="282">
        <f t="shared" si="6"/>
        <v>1</v>
      </c>
      <c r="W43" s="314">
        <f t="shared" si="6"/>
        <v>10</v>
      </c>
    </row>
    <row r="44" spans="1:25" s="46" customFormat="1" ht="17.25" customHeight="1" thickBot="1" x14ac:dyDescent="0.3">
      <c r="A44" s="639" t="s">
        <v>55</v>
      </c>
      <c r="B44" s="640"/>
      <c r="C44" s="316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8"/>
      <c r="R44" s="318"/>
      <c r="S44" s="319"/>
      <c r="T44" s="319"/>
      <c r="U44" s="320"/>
      <c r="V44" s="321"/>
      <c r="W44" s="322"/>
      <c r="X44" s="45"/>
    </row>
    <row r="45" spans="1:25" s="46" customFormat="1" x14ac:dyDescent="0.25">
      <c r="A45" s="323"/>
      <c r="B45" s="324"/>
      <c r="C45" s="325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6"/>
      <c r="V45" s="327"/>
      <c r="W45" s="328"/>
      <c r="X45" s="45"/>
    </row>
    <row r="46" spans="1:25" s="46" customFormat="1" ht="13.8" thickBot="1" x14ac:dyDescent="0.3">
      <c r="A46" s="329"/>
      <c r="B46" s="327"/>
      <c r="C46" s="330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2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9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33"/>
      <c r="X64" s="45"/>
    </row>
    <row r="65" spans="1:27" s="46" customFormat="1" x14ac:dyDescent="0.25">
      <c r="A65" s="329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33"/>
      <c r="X65" s="45"/>
    </row>
    <row r="66" spans="1:27" s="46" customFormat="1" x14ac:dyDescent="0.25">
      <c r="A66" s="323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6"/>
      <c r="X66" s="45"/>
    </row>
    <row r="67" spans="1:27" s="46" customFormat="1" x14ac:dyDescent="0.25">
      <c r="A67" s="641" t="s">
        <v>56</v>
      </c>
      <c r="B67" s="642"/>
      <c r="C67" s="642"/>
      <c r="D67" s="642"/>
      <c r="E67" s="642"/>
      <c r="F67" s="642"/>
      <c r="G67" s="643"/>
      <c r="H67" s="644" t="s">
        <v>57</v>
      </c>
      <c r="I67" s="644"/>
      <c r="J67" s="644"/>
      <c r="K67" s="644"/>
      <c r="L67" s="644"/>
      <c r="M67" s="644"/>
      <c r="N67" s="644"/>
      <c r="O67" s="644"/>
      <c r="P67" s="644" t="s">
        <v>58</v>
      </c>
      <c r="Q67" s="644"/>
      <c r="R67" s="644"/>
      <c r="S67" s="644"/>
      <c r="T67" s="644"/>
      <c r="U67" s="644"/>
      <c r="V67" s="644"/>
      <c r="W67" s="644"/>
      <c r="X67" s="45"/>
    </row>
    <row r="68" spans="1:27" x14ac:dyDescent="0.25">
      <c r="A68" s="635">
        <v>43879</v>
      </c>
      <c r="B68" s="615"/>
      <c r="C68" s="615"/>
      <c r="D68" s="615"/>
      <c r="E68" s="615"/>
      <c r="F68" s="615"/>
      <c r="G68" s="615"/>
      <c r="H68" s="636" t="s">
        <v>102</v>
      </c>
      <c r="I68" s="636"/>
      <c r="J68" s="636"/>
      <c r="K68" s="636"/>
      <c r="L68" s="636"/>
      <c r="M68" s="636"/>
      <c r="N68" s="636"/>
      <c r="O68" s="636"/>
      <c r="P68" s="635">
        <f>MAX(Y85:Y107)</f>
        <v>44069</v>
      </c>
      <c r="Q68" s="615"/>
      <c r="R68" s="615"/>
      <c r="S68" s="615"/>
      <c r="T68" s="615"/>
      <c r="U68" s="615"/>
      <c r="V68" s="615"/>
      <c r="W68" s="615"/>
    </row>
    <row r="69" spans="1:27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7" x14ac:dyDescent="0.25">
      <c r="A70" s="615"/>
      <c r="B70" s="615"/>
      <c r="C70" s="615"/>
      <c r="D70" s="615"/>
      <c r="E70" s="615"/>
      <c r="F70" s="615"/>
      <c r="G70" s="615"/>
      <c r="H70" s="636"/>
      <c r="I70" s="636"/>
      <c r="J70" s="636"/>
      <c r="K70" s="636"/>
      <c r="L70" s="636"/>
      <c r="M70" s="636"/>
      <c r="N70" s="636"/>
      <c r="O70" s="636"/>
      <c r="P70" s="615"/>
      <c r="Q70" s="615"/>
      <c r="R70" s="615"/>
      <c r="S70" s="615"/>
      <c r="T70" s="615"/>
      <c r="U70" s="615"/>
      <c r="V70" s="615"/>
      <c r="W70" s="615"/>
    </row>
    <row r="71" spans="1:27" x14ac:dyDescent="0.25">
      <c r="A71" s="615"/>
      <c r="B71" s="615"/>
      <c r="C71" s="615"/>
      <c r="D71" s="615"/>
      <c r="E71" s="615"/>
      <c r="F71" s="615"/>
      <c r="G71" s="615"/>
      <c r="H71" s="636"/>
      <c r="I71" s="636"/>
      <c r="J71" s="636"/>
      <c r="K71" s="636"/>
      <c r="L71" s="636"/>
      <c r="M71" s="636"/>
      <c r="N71" s="636"/>
      <c r="O71" s="636"/>
      <c r="P71" s="615"/>
      <c r="Q71" s="615"/>
      <c r="R71" s="615"/>
      <c r="S71" s="615"/>
      <c r="T71" s="615"/>
      <c r="U71" s="615"/>
      <c r="V71" s="615"/>
      <c r="W71" s="615"/>
    </row>
    <row r="72" spans="1:27" ht="13.8" thickBot="1" x14ac:dyDescent="0.3">
      <c r="A72" s="213"/>
      <c r="B72" s="334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</row>
    <row r="73" spans="1:27" x14ac:dyDescent="0.25">
      <c r="A73" s="645" t="s">
        <v>204</v>
      </c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3"/>
    </row>
    <row r="74" spans="1:27" x14ac:dyDescent="0.25">
      <c r="A74" s="648"/>
      <c r="B74" s="684"/>
      <c r="C74" s="684"/>
      <c r="D74" s="684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  <c r="U74" s="684"/>
      <c r="V74" s="684"/>
      <c r="W74" s="685"/>
    </row>
    <row r="75" spans="1:27" x14ac:dyDescent="0.25">
      <c r="A75" s="648"/>
      <c r="B75" s="684"/>
      <c r="C75" s="684"/>
      <c r="D75" s="684"/>
      <c r="E75" s="684"/>
      <c r="F75" s="684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84"/>
      <c r="T75" s="684"/>
      <c r="U75" s="684"/>
      <c r="V75" s="684"/>
      <c r="W75" s="685"/>
      <c r="Z75" s="176">
        <v>43709</v>
      </c>
      <c r="AA75" s="176">
        <f>Z75-(30*6)</f>
        <v>43529</v>
      </c>
    </row>
    <row r="76" spans="1:27" ht="13.8" thickBot="1" x14ac:dyDescent="0.3">
      <c r="A76" s="686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8"/>
    </row>
    <row r="77" spans="1:27" ht="13.8" thickBot="1" x14ac:dyDescent="0.3">
      <c r="B77" s="52"/>
    </row>
    <row r="78" spans="1:27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7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7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7"/>
    </row>
    <row r="81" spans="1:25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 t="s">
        <v>16</v>
      </c>
      <c r="N82" s="137" t="s">
        <v>4</v>
      </c>
      <c r="O82" s="137" t="s">
        <v>5</v>
      </c>
      <c r="P82" s="137"/>
      <c r="Q82" s="137" t="s">
        <v>6</v>
      </c>
      <c r="R82" s="653" t="s">
        <v>17</v>
      </c>
      <c r="S82" s="655" t="s">
        <v>41</v>
      </c>
      <c r="T82" s="657" t="s">
        <v>120</v>
      </c>
      <c r="U82" s="653" t="s">
        <v>7</v>
      </c>
      <c r="V82" s="653" t="s">
        <v>8</v>
      </c>
      <c r="W82" s="659" t="s">
        <v>42</v>
      </c>
    </row>
    <row r="83" spans="1:25" ht="13.8" thickBot="1" x14ac:dyDescent="0.3">
      <c r="A83" s="661" t="s">
        <v>61</v>
      </c>
      <c r="B83" s="662"/>
      <c r="C83" s="200">
        <v>6.3E-2</v>
      </c>
      <c r="D83" s="205">
        <v>0.08</v>
      </c>
      <c r="E83" s="201">
        <v>0.2</v>
      </c>
      <c r="F83" s="201">
        <v>0.5</v>
      </c>
      <c r="G83" s="201">
        <v>1</v>
      </c>
      <c r="H83" s="201">
        <v>2</v>
      </c>
      <c r="I83" s="201">
        <v>4</v>
      </c>
      <c r="J83" s="201">
        <v>8</v>
      </c>
      <c r="K83" s="201">
        <v>16</v>
      </c>
      <c r="L83" s="201">
        <v>20</v>
      </c>
      <c r="M83" s="201">
        <f>N83/2</f>
        <v>31.5</v>
      </c>
      <c r="N83" s="201">
        <v>63</v>
      </c>
      <c r="O83" s="202">
        <v>90</v>
      </c>
      <c r="P83" s="202">
        <v>100</v>
      </c>
      <c r="Q83" s="201">
        <v>125</v>
      </c>
      <c r="R83" s="654"/>
      <c r="S83" s="656"/>
      <c r="T83" s="658"/>
      <c r="U83" s="654"/>
      <c r="V83" s="654"/>
      <c r="W83" s="660"/>
    </row>
    <row r="84" spans="1:25" x14ac:dyDescent="0.25">
      <c r="A84" s="689" t="s">
        <v>62</v>
      </c>
      <c r="B84" s="69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4"/>
    </row>
    <row r="85" spans="1:25" x14ac:dyDescent="0.25">
      <c r="A85" s="518"/>
      <c r="B85" s="526"/>
      <c r="C85" s="353"/>
      <c r="D85" s="141"/>
      <c r="E85" s="141"/>
      <c r="F85" s="141"/>
      <c r="G85" s="353"/>
      <c r="H85" s="353"/>
      <c r="I85" s="353"/>
      <c r="J85" s="353"/>
      <c r="K85" s="353"/>
      <c r="L85" s="353"/>
      <c r="M85" s="353"/>
      <c r="N85" s="141"/>
      <c r="O85" s="141"/>
      <c r="P85" s="141"/>
      <c r="Q85" s="141"/>
      <c r="R85" s="141"/>
      <c r="S85" s="141"/>
      <c r="T85" s="141"/>
      <c r="U85" s="141"/>
      <c r="V85" s="141"/>
      <c r="W85" s="142"/>
      <c r="X85" s="1"/>
      <c r="Y85" s="176">
        <f>A85+(30*6)</f>
        <v>180</v>
      </c>
    </row>
    <row r="86" spans="1:25" x14ac:dyDescent="0.25">
      <c r="A86" s="518">
        <v>43872</v>
      </c>
      <c r="B86" s="526"/>
      <c r="C86" s="353">
        <v>3.5</v>
      </c>
      <c r="D86" s="359">
        <v>3.8</v>
      </c>
      <c r="E86" s="359">
        <v>5.6</v>
      </c>
      <c r="F86" s="359">
        <v>10.5</v>
      </c>
      <c r="G86" s="353">
        <v>14.1</v>
      </c>
      <c r="H86" s="353">
        <v>19.600000000000001</v>
      </c>
      <c r="I86" s="353">
        <v>27.5</v>
      </c>
      <c r="J86" s="353">
        <v>38.6</v>
      </c>
      <c r="K86" s="353">
        <v>51.4</v>
      </c>
      <c r="L86" s="353">
        <v>57.7</v>
      </c>
      <c r="M86" s="353">
        <v>73.099999999999994</v>
      </c>
      <c r="N86" s="359">
        <v>96.7</v>
      </c>
      <c r="O86" s="359">
        <v>100</v>
      </c>
      <c r="P86" s="359">
        <v>100</v>
      </c>
      <c r="Q86" s="359">
        <v>100</v>
      </c>
      <c r="R86" s="359">
        <v>1.25</v>
      </c>
      <c r="S86" s="359">
        <v>0.25</v>
      </c>
      <c r="T86" s="359">
        <v>0.154</v>
      </c>
      <c r="U86" s="359">
        <v>23</v>
      </c>
      <c r="V86" s="359">
        <v>17</v>
      </c>
      <c r="W86" s="360">
        <v>6.4</v>
      </c>
      <c r="X86" s="1"/>
      <c r="Y86" s="176">
        <f t="shared" ref="Y86:Y103" si="7">A86+(30*6)</f>
        <v>44052</v>
      </c>
    </row>
    <row r="87" spans="1:25" x14ac:dyDescent="0.25">
      <c r="A87" s="518">
        <v>43872</v>
      </c>
      <c r="B87" s="526"/>
      <c r="C87" s="352">
        <v>3.3</v>
      </c>
      <c r="D87" s="359">
        <v>3.6</v>
      </c>
      <c r="E87" s="359">
        <v>5.2</v>
      </c>
      <c r="F87" s="359">
        <v>9.6999999999999993</v>
      </c>
      <c r="G87" s="352">
        <v>12.8</v>
      </c>
      <c r="H87" s="352">
        <v>17.899999999999999</v>
      </c>
      <c r="I87" s="352">
        <v>26</v>
      </c>
      <c r="J87" s="352">
        <v>40.4</v>
      </c>
      <c r="K87" s="352">
        <v>61.6</v>
      </c>
      <c r="L87" s="352">
        <v>64</v>
      </c>
      <c r="M87" s="352">
        <v>76.599999999999994</v>
      </c>
      <c r="N87" s="359">
        <v>97.2</v>
      </c>
      <c r="O87" s="359">
        <v>100</v>
      </c>
      <c r="P87" s="359">
        <v>100</v>
      </c>
      <c r="Q87" s="359">
        <v>100</v>
      </c>
      <c r="R87" s="359">
        <v>1.25</v>
      </c>
      <c r="S87" s="359">
        <v>0.22</v>
      </c>
      <c r="T87" s="359"/>
      <c r="U87" s="359"/>
      <c r="V87" s="359"/>
      <c r="W87" s="360">
        <v>6.2</v>
      </c>
      <c r="X87" s="1"/>
      <c r="Y87" s="176">
        <f t="shared" si="7"/>
        <v>44052</v>
      </c>
    </row>
    <row r="88" spans="1:25" x14ac:dyDescent="0.25">
      <c r="A88" s="518">
        <v>43872</v>
      </c>
      <c r="B88" s="526"/>
      <c r="C88" s="351">
        <v>3.4</v>
      </c>
      <c r="D88" s="359">
        <v>3.7</v>
      </c>
      <c r="E88" s="359">
        <v>5.4</v>
      </c>
      <c r="F88" s="359">
        <v>10.1</v>
      </c>
      <c r="G88" s="352">
        <v>13.8</v>
      </c>
      <c r="H88" s="352">
        <v>19</v>
      </c>
      <c r="I88" s="352">
        <v>27.4</v>
      </c>
      <c r="J88" s="352">
        <v>40.1</v>
      </c>
      <c r="K88" s="352">
        <v>59.1</v>
      </c>
      <c r="L88" s="352">
        <v>63.3</v>
      </c>
      <c r="M88" s="352">
        <v>80.400000000000006</v>
      </c>
      <c r="N88" s="359">
        <v>94</v>
      </c>
      <c r="O88" s="359">
        <v>100</v>
      </c>
      <c r="P88" s="359">
        <v>100</v>
      </c>
      <c r="Q88" s="359">
        <v>100</v>
      </c>
      <c r="R88" s="359">
        <v>1.25</v>
      </c>
      <c r="S88" s="359">
        <v>0.24</v>
      </c>
      <c r="T88" s="359"/>
      <c r="U88" s="359"/>
      <c r="V88" s="359"/>
      <c r="W88" s="360">
        <v>6.33</v>
      </c>
      <c r="X88" s="1"/>
      <c r="Y88" s="176">
        <f t="shared" si="7"/>
        <v>44052</v>
      </c>
    </row>
    <row r="89" spans="1:25" x14ac:dyDescent="0.25">
      <c r="A89" s="518">
        <v>43875</v>
      </c>
      <c r="B89" s="526"/>
      <c r="C89" s="351">
        <v>4.3</v>
      </c>
      <c r="D89" s="359">
        <v>4.5</v>
      </c>
      <c r="E89" s="359">
        <v>6.2</v>
      </c>
      <c r="F89" s="359">
        <v>11</v>
      </c>
      <c r="G89" s="352">
        <v>14.4</v>
      </c>
      <c r="H89" s="352">
        <v>19.7</v>
      </c>
      <c r="I89" s="352">
        <v>28</v>
      </c>
      <c r="J89" s="352">
        <v>41</v>
      </c>
      <c r="K89" s="352">
        <v>59.1</v>
      </c>
      <c r="L89" s="352">
        <v>64.3</v>
      </c>
      <c r="M89" s="352">
        <v>77.7</v>
      </c>
      <c r="N89" s="359">
        <v>96.1</v>
      </c>
      <c r="O89" s="359">
        <v>100</v>
      </c>
      <c r="P89" s="359">
        <v>100</v>
      </c>
      <c r="Q89" s="359">
        <v>100</v>
      </c>
      <c r="R89" s="359">
        <v>1.25</v>
      </c>
      <c r="S89" s="359">
        <v>0.25</v>
      </c>
      <c r="T89" s="359"/>
      <c r="U89" s="359"/>
      <c r="V89" s="359"/>
      <c r="W89" s="360">
        <v>7.2</v>
      </c>
      <c r="X89" s="1"/>
      <c r="Y89" s="176">
        <f t="shared" si="7"/>
        <v>44055</v>
      </c>
    </row>
    <row r="90" spans="1:25" x14ac:dyDescent="0.25">
      <c r="A90" s="518">
        <v>43875</v>
      </c>
      <c r="B90" s="526"/>
      <c r="C90" s="351">
        <v>3.1</v>
      </c>
      <c r="D90" s="359">
        <v>3.2</v>
      </c>
      <c r="E90" s="359">
        <v>4.8</v>
      </c>
      <c r="F90" s="359">
        <v>8.8000000000000007</v>
      </c>
      <c r="G90" s="352">
        <v>11.5</v>
      </c>
      <c r="H90" s="352">
        <v>15.5</v>
      </c>
      <c r="I90" s="352">
        <v>21.5</v>
      </c>
      <c r="J90" s="352">
        <v>33.1</v>
      </c>
      <c r="K90" s="352">
        <v>50</v>
      </c>
      <c r="L90" s="352">
        <v>56.3</v>
      </c>
      <c r="M90" s="352">
        <v>72.599999999999994</v>
      </c>
      <c r="N90" s="359">
        <v>96.2</v>
      </c>
      <c r="O90" s="359">
        <v>100</v>
      </c>
      <c r="P90" s="359">
        <v>100</v>
      </c>
      <c r="Q90" s="359">
        <v>100</v>
      </c>
      <c r="R90" s="359">
        <v>1.25</v>
      </c>
      <c r="S90" s="359">
        <v>0.19</v>
      </c>
      <c r="T90" s="359"/>
      <c r="U90" s="359"/>
      <c r="V90" s="359"/>
      <c r="W90" s="360">
        <v>7</v>
      </c>
      <c r="X90" s="1"/>
      <c r="Y90" s="176">
        <f t="shared" si="7"/>
        <v>44055</v>
      </c>
    </row>
    <row r="91" spans="1:25" x14ac:dyDescent="0.25">
      <c r="A91" s="518">
        <v>43875</v>
      </c>
      <c r="B91" s="519"/>
      <c r="C91" s="359">
        <v>4.4000000000000004</v>
      </c>
      <c r="D91" s="359">
        <v>4.7</v>
      </c>
      <c r="E91" s="359">
        <v>6.7</v>
      </c>
      <c r="F91" s="359">
        <v>12.3</v>
      </c>
      <c r="G91" s="359">
        <v>16.2</v>
      </c>
      <c r="H91" s="359">
        <v>21.9</v>
      </c>
      <c r="I91" s="359">
        <v>29.5</v>
      </c>
      <c r="J91" s="359">
        <v>42.8</v>
      </c>
      <c r="K91" s="359">
        <v>59.8</v>
      </c>
      <c r="L91" s="359">
        <v>62.9</v>
      </c>
      <c r="M91" s="359">
        <v>75</v>
      </c>
      <c r="N91" s="359">
        <v>95</v>
      </c>
      <c r="O91" s="359">
        <v>100</v>
      </c>
      <c r="P91" s="359">
        <v>100</v>
      </c>
      <c r="Q91" s="359">
        <v>100</v>
      </c>
      <c r="R91" s="359">
        <v>1.3</v>
      </c>
      <c r="S91" s="359">
        <v>0.3</v>
      </c>
      <c r="T91" s="359"/>
      <c r="U91" s="359"/>
      <c r="V91" s="359"/>
      <c r="W91" s="360">
        <v>7.2</v>
      </c>
      <c r="X91" s="1"/>
      <c r="Y91" s="176">
        <f t="shared" si="7"/>
        <v>44055</v>
      </c>
    </row>
    <row r="92" spans="1:25" x14ac:dyDescent="0.25">
      <c r="A92" s="518">
        <v>43882</v>
      </c>
      <c r="B92" s="519"/>
      <c r="C92" s="353">
        <v>3.2</v>
      </c>
      <c r="D92" s="353">
        <v>3.5</v>
      </c>
      <c r="E92" s="353">
        <v>5.5</v>
      </c>
      <c r="F92" s="353">
        <v>10.9</v>
      </c>
      <c r="G92" s="353">
        <v>14.5</v>
      </c>
      <c r="H92" s="353">
        <v>19.600000000000001</v>
      </c>
      <c r="I92" s="353">
        <v>27.5</v>
      </c>
      <c r="J92" s="353">
        <v>40</v>
      </c>
      <c r="K92" s="353">
        <v>57</v>
      </c>
      <c r="L92" s="353">
        <v>60.7</v>
      </c>
      <c r="M92" s="353">
        <v>74.8</v>
      </c>
      <c r="N92" s="353">
        <v>98</v>
      </c>
      <c r="O92" s="357">
        <v>100</v>
      </c>
      <c r="P92" s="357">
        <v>100</v>
      </c>
      <c r="Q92" s="357">
        <v>100</v>
      </c>
      <c r="R92" s="359">
        <v>1.25</v>
      </c>
      <c r="S92" s="359">
        <v>0.25</v>
      </c>
      <c r="T92" s="359"/>
      <c r="U92" s="359"/>
      <c r="V92" s="359"/>
      <c r="W92" s="360">
        <v>3.8</v>
      </c>
      <c r="X92" s="1"/>
      <c r="Y92" s="176">
        <f t="shared" si="7"/>
        <v>44062</v>
      </c>
    </row>
    <row r="93" spans="1:25" x14ac:dyDescent="0.25">
      <c r="A93" s="518">
        <v>43882</v>
      </c>
      <c r="B93" s="519"/>
      <c r="C93" s="353">
        <v>3.2</v>
      </c>
      <c r="D93" s="353">
        <v>3.5</v>
      </c>
      <c r="E93" s="353">
        <v>5.6</v>
      </c>
      <c r="F93" s="353">
        <v>10.8</v>
      </c>
      <c r="G93" s="353">
        <v>14.5</v>
      </c>
      <c r="H93" s="353">
        <v>19.399999999999999</v>
      </c>
      <c r="I93" s="353">
        <v>27</v>
      </c>
      <c r="J93" s="353">
        <v>40</v>
      </c>
      <c r="K93" s="353">
        <v>57</v>
      </c>
      <c r="L93" s="353">
        <v>59.1</v>
      </c>
      <c r="M93" s="353">
        <v>70.2</v>
      </c>
      <c r="N93" s="353">
        <v>97.8</v>
      </c>
      <c r="O93" s="357">
        <v>100</v>
      </c>
      <c r="P93" s="357">
        <v>100</v>
      </c>
      <c r="Q93" s="357">
        <v>100</v>
      </c>
      <c r="R93" s="359">
        <v>1.25</v>
      </c>
      <c r="S93" s="359">
        <v>0.24</v>
      </c>
      <c r="T93" s="359"/>
      <c r="U93" s="359"/>
      <c r="V93" s="359"/>
      <c r="W93" s="360">
        <v>6.3</v>
      </c>
      <c r="X93" s="1"/>
      <c r="Y93" s="176">
        <f t="shared" si="7"/>
        <v>44062</v>
      </c>
    </row>
    <row r="94" spans="1:25" x14ac:dyDescent="0.25">
      <c r="A94" s="518">
        <v>43889</v>
      </c>
      <c r="B94" s="519"/>
      <c r="C94" s="353">
        <v>2.8</v>
      </c>
      <c r="D94" s="353">
        <v>3</v>
      </c>
      <c r="E94" s="353">
        <v>4.5</v>
      </c>
      <c r="F94" s="353">
        <v>8.4</v>
      </c>
      <c r="G94" s="353">
        <v>10.9</v>
      </c>
      <c r="H94" s="353">
        <v>14.8</v>
      </c>
      <c r="I94" s="353">
        <v>21.5</v>
      </c>
      <c r="J94" s="353">
        <v>37</v>
      </c>
      <c r="K94" s="353">
        <v>51</v>
      </c>
      <c r="L94" s="353">
        <v>59</v>
      </c>
      <c r="M94" s="353">
        <v>75</v>
      </c>
      <c r="N94" s="353">
        <v>98.5</v>
      </c>
      <c r="O94" s="357">
        <v>100</v>
      </c>
      <c r="P94" s="357">
        <v>100</v>
      </c>
      <c r="Q94" s="357">
        <v>100</v>
      </c>
      <c r="R94" s="359">
        <v>1.25</v>
      </c>
      <c r="S94" s="359">
        <v>0.19</v>
      </c>
      <c r="T94" s="359"/>
      <c r="U94" s="359"/>
      <c r="V94" s="359"/>
      <c r="W94" s="360">
        <v>4.8</v>
      </c>
      <c r="X94" s="1"/>
      <c r="Y94" s="176">
        <f>A94+(30*6)</f>
        <v>44069</v>
      </c>
    </row>
    <row r="95" spans="1:25" x14ac:dyDescent="0.25">
      <c r="A95" s="518">
        <v>43889</v>
      </c>
      <c r="B95" s="519"/>
      <c r="C95" s="358">
        <v>3.8</v>
      </c>
      <c r="D95" s="358">
        <v>4.0999999999999996</v>
      </c>
      <c r="E95" s="358">
        <v>6.2</v>
      </c>
      <c r="F95" s="358">
        <v>11.8</v>
      </c>
      <c r="G95" s="358">
        <v>15.3</v>
      </c>
      <c r="H95" s="358">
        <v>20</v>
      </c>
      <c r="I95" s="358">
        <v>27</v>
      </c>
      <c r="J95" s="358">
        <v>38</v>
      </c>
      <c r="K95" s="358">
        <v>50.4</v>
      </c>
      <c r="L95" s="358">
        <v>53.2</v>
      </c>
      <c r="M95" s="358">
        <v>66.900000000000006</v>
      </c>
      <c r="N95" s="353">
        <v>95.7</v>
      </c>
      <c r="O95" s="357">
        <v>100</v>
      </c>
      <c r="P95" s="357">
        <v>100</v>
      </c>
      <c r="Q95" s="357">
        <v>100</v>
      </c>
      <c r="R95" s="359">
        <v>1.25</v>
      </c>
      <c r="S95" s="359">
        <v>0.25</v>
      </c>
      <c r="T95" s="359"/>
      <c r="U95" s="359"/>
      <c r="V95" s="359"/>
      <c r="W95" s="360">
        <v>4.4000000000000004</v>
      </c>
      <c r="X95" s="1"/>
      <c r="Y95" s="176">
        <f t="shared" si="7"/>
        <v>44069</v>
      </c>
    </row>
    <row r="96" spans="1:25" x14ac:dyDescent="0.25">
      <c r="A96" s="518"/>
      <c r="B96" s="519"/>
      <c r="C96" s="352"/>
      <c r="D96" s="356"/>
      <c r="E96" s="356"/>
      <c r="F96" s="356"/>
      <c r="G96" s="356"/>
      <c r="H96" s="356"/>
      <c r="I96" s="356"/>
      <c r="J96" s="356"/>
      <c r="K96" s="356"/>
      <c r="L96" s="356"/>
      <c r="M96" s="356"/>
      <c r="N96" s="356"/>
      <c r="O96" s="356"/>
      <c r="P96" s="356"/>
      <c r="Q96" s="356"/>
      <c r="R96" s="356"/>
      <c r="S96" s="356"/>
      <c r="T96" s="356"/>
      <c r="U96" s="356"/>
      <c r="V96" s="356"/>
      <c r="W96" s="361"/>
      <c r="X96" s="1"/>
      <c r="Y96" s="176">
        <f t="shared" si="7"/>
        <v>180</v>
      </c>
    </row>
    <row r="97" spans="1:34" x14ac:dyDescent="0.25">
      <c r="A97" s="518"/>
      <c r="B97" s="519"/>
      <c r="C97" s="352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61"/>
      <c r="X97" s="1"/>
      <c r="Y97" s="176">
        <f t="shared" si="7"/>
        <v>180</v>
      </c>
    </row>
    <row r="98" spans="1:34" x14ac:dyDescent="0.25">
      <c r="A98" s="518"/>
      <c r="B98" s="519"/>
      <c r="C98" s="352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61"/>
      <c r="X98" s="1"/>
      <c r="Y98" s="176">
        <f t="shared" si="7"/>
        <v>180</v>
      </c>
    </row>
    <row r="99" spans="1:34" x14ac:dyDescent="0.25">
      <c r="A99" s="518"/>
      <c r="B99" s="519"/>
      <c r="C99" s="352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61"/>
      <c r="X99" s="1"/>
      <c r="Y99" s="176">
        <f t="shared" si="7"/>
        <v>180</v>
      </c>
    </row>
    <row r="100" spans="1:34" x14ac:dyDescent="0.25">
      <c r="A100" s="518"/>
      <c r="B100" s="519"/>
      <c r="C100" s="352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356"/>
      <c r="S100" s="356"/>
      <c r="T100" s="356"/>
      <c r="U100" s="356"/>
      <c r="V100" s="356"/>
      <c r="W100" s="361"/>
      <c r="X100" s="1"/>
      <c r="Y100" s="176">
        <f t="shared" si="7"/>
        <v>180</v>
      </c>
    </row>
    <row r="101" spans="1:34" x14ac:dyDescent="0.25">
      <c r="A101" s="518"/>
      <c r="B101" s="519"/>
      <c r="C101" s="352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6"/>
      <c r="V101" s="356"/>
      <c r="W101" s="361"/>
      <c r="X101" s="1"/>
      <c r="Y101" s="176">
        <f t="shared" si="7"/>
        <v>180</v>
      </c>
    </row>
    <row r="102" spans="1:34" x14ac:dyDescent="0.25">
      <c r="A102" s="518"/>
      <c r="B102" s="519"/>
      <c r="C102" s="352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61"/>
      <c r="X102" s="1"/>
      <c r="Y102" s="176">
        <f t="shared" si="7"/>
        <v>180</v>
      </c>
    </row>
    <row r="103" spans="1:34" x14ac:dyDescent="0.25">
      <c r="A103" s="518"/>
      <c r="B103" s="519"/>
      <c r="C103" s="352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61"/>
      <c r="X103" s="1"/>
      <c r="Y103" s="176">
        <f t="shared" si="7"/>
        <v>180</v>
      </c>
    </row>
    <row r="104" spans="1:34" x14ac:dyDescent="0.25">
      <c r="A104" s="518"/>
      <c r="B104" s="519"/>
      <c r="C104" s="352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6"/>
      <c r="P104" s="356"/>
      <c r="Q104" s="356"/>
      <c r="R104" s="356"/>
      <c r="S104" s="356"/>
      <c r="T104" s="356"/>
      <c r="U104" s="356"/>
      <c r="V104" s="356"/>
      <c r="W104" s="361"/>
      <c r="X104" s="1"/>
      <c r="Y104" s="176"/>
    </row>
    <row r="105" spans="1:34" x14ac:dyDescent="0.25">
      <c r="A105" s="354"/>
      <c r="B105" s="355"/>
      <c r="C105" s="352"/>
      <c r="D105" s="356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356"/>
      <c r="W105" s="361"/>
      <c r="X105" s="1"/>
      <c r="Y105" s="176"/>
    </row>
    <row r="106" spans="1:34" x14ac:dyDescent="0.25">
      <c r="A106" s="354"/>
      <c r="B106" s="355"/>
      <c r="C106" s="352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61"/>
      <c r="X106" s="1"/>
      <c r="Y106" s="176"/>
    </row>
    <row r="107" spans="1:34" x14ac:dyDescent="0.25">
      <c r="A107" s="518"/>
      <c r="B107" s="519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61"/>
      <c r="X107" s="1"/>
      <c r="Y107" s="176"/>
    </row>
    <row r="108" spans="1:34" x14ac:dyDescent="0.25">
      <c r="A108" s="518"/>
      <c r="B108" s="519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61"/>
      <c r="X108" s="1"/>
      <c r="Y108" s="176"/>
    </row>
    <row r="109" spans="1:34" x14ac:dyDescent="0.25">
      <c r="A109" s="533" t="s">
        <v>63</v>
      </c>
      <c r="B109" s="532"/>
      <c r="C109" s="141">
        <f>AVERAGE(C85:C108)</f>
        <v>3.5</v>
      </c>
      <c r="D109" s="141">
        <f t="shared" ref="D109:W109" si="8">AVERAGE(D85:D108)</f>
        <v>3.7600000000000002</v>
      </c>
      <c r="E109" s="141">
        <f t="shared" si="8"/>
        <v>5.5700000000000012</v>
      </c>
      <c r="F109" s="141">
        <f t="shared" si="8"/>
        <v>10.43</v>
      </c>
      <c r="G109" s="141">
        <f t="shared" si="8"/>
        <v>13.8</v>
      </c>
      <c r="H109" s="141">
        <f t="shared" si="8"/>
        <v>18.740000000000002</v>
      </c>
      <c r="I109" s="141">
        <f t="shared" si="8"/>
        <v>26.29</v>
      </c>
      <c r="J109" s="141">
        <f t="shared" si="8"/>
        <v>39.1</v>
      </c>
      <c r="K109" s="141">
        <f t="shared" si="8"/>
        <v>55.64</v>
      </c>
      <c r="L109" s="141">
        <f t="shared" si="8"/>
        <v>60.05</v>
      </c>
      <c r="M109" s="141">
        <f t="shared" si="8"/>
        <v>74.22999999999999</v>
      </c>
      <c r="N109" s="141">
        <f t="shared" si="8"/>
        <v>96.52000000000001</v>
      </c>
      <c r="O109" s="141">
        <f t="shared" si="8"/>
        <v>100</v>
      </c>
      <c r="P109" s="141">
        <f t="shared" si="8"/>
        <v>100</v>
      </c>
      <c r="Q109" s="141">
        <f t="shared" si="8"/>
        <v>100</v>
      </c>
      <c r="R109" s="141">
        <f t="shared" si="8"/>
        <v>1.2550000000000001</v>
      </c>
      <c r="S109" s="141">
        <f t="shared" si="8"/>
        <v>0.23799999999999999</v>
      </c>
      <c r="T109" s="141">
        <f t="shared" si="8"/>
        <v>0.154</v>
      </c>
      <c r="U109" s="141">
        <f t="shared" si="8"/>
        <v>23</v>
      </c>
      <c r="V109" s="141">
        <f t="shared" si="8"/>
        <v>17</v>
      </c>
      <c r="W109" s="141">
        <f t="shared" si="8"/>
        <v>5.9629999999999992</v>
      </c>
      <c r="Y109" s="176" t="e">
        <f>A109+(30*6)</f>
        <v>#VALUE!</v>
      </c>
    </row>
    <row r="110" spans="1:34" x14ac:dyDescent="0.25">
      <c r="A110" s="533" t="s">
        <v>53</v>
      </c>
      <c r="B110" s="532"/>
      <c r="C110" s="143">
        <f>STDEV(C85:C108)</f>
        <v>0.51854497287013657</v>
      </c>
      <c r="D110" s="143">
        <f t="shared" ref="D110:W110" si="9">STDEV(D85:D108)</f>
        <v>0.53789714010517997</v>
      </c>
      <c r="E110" s="143">
        <f t="shared" si="9"/>
        <v>0.66508144864618934</v>
      </c>
      <c r="F110" s="143">
        <f t="shared" si="9"/>
        <v>1.2238827104297569</v>
      </c>
      <c r="G110" s="143">
        <f t="shared" si="9"/>
        <v>1.6377491328717619</v>
      </c>
      <c r="H110" s="143">
        <f t="shared" si="9"/>
        <v>2.1396780650888214</v>
      </c>
      <c r="I110" s="143">
        <f t="shared" si="9"/>
        <v>2.6743431176853711</v>
      </c>
      <c r="J110" s="143">
        <f t="shared" si="9"/>
        <v>2.6558112382722774</v>
      </c>
      <c r="K110" s="143">
        <f t="shared" si="9"/>
        <v>4.4627345876715552</v>
      </c>
      <c r="L110" s="143">
        <f t="shared" si="9"/>
        <v>3.6709823087439557</v>
      </c>
      <c r="M110" s="143">
        <f t="shared" si="9"/>
        <v>3.8172270330990559</v>
      </c>
      <c r="N110" s="143">
        <f t="shared" si="9"/>
        <v>1.4085453489327204</v>
      </c>
      <c r="O110" s="143">
        <f t="shared" si="9"/>
        <v>0</v>
      </c>
      <c r="P110" s="143">
        <f t="shared" si="9"/>
        <v>0</v>
      </c>
      <c r="Q110" s="143">
        <f t="shared" si="9"/>
        <v>0</v>
      </c>
      <c r="R110" s="143">
        <f t="shared" si="9"/>
        <v>1.581138830084191E-2</v>
      </c>
      <c r="S110" s="143">
        <f t="shared" si="9"/>
        <v>3.2249030993194261E-2</v>
      </c>
      <c r="T110" s="143" t="e">
        <f t="shared" si="9"/>
        <v>#DIV/0!</v>
      </c>
      <c r="U110" s="143" t="e">
        <f t="shared" si="9"/>
        <v>#DIV/0!</v>
      </c>
      <c r="V110" s="143" t="e">
        <f t="shared" si="9"/>
        <v>#DIV/0!</v>
      </c>
      <c r="W110" s="143">
        <f t="shared" si="9"/>
        <v>1.206703958908095</v>
      </c>
    </row>
    <row r="111" spans="1:34" s="2" customFormat="1" x14ac:dyDescent="0.25">
      <c r="A111" s="533" t="s">
        <v>64</v>
      </c>
      <c r="B111" s="532"/>
      <c r="C111" s="141">
        <f>MAX(C85:C108)</f>
        <v>4.4000000000000004</v>
      </c>
      <c r="D111" s="141">
        <f t="shared" ref="D111:W111" si="10">MAX(D85:D108)</f>
        <v>4.7</v>
      </c>
      <c r="E111" s="141">
        <f t="shared" si="10"/>
        <v>6.7</v>
      </c>
      <c r="F111" s="141">
        <f t="shared" si="10"/>
        <v>12.3</v>
      </c>
      <c r="G111" s="141">
        <f t="shared" si="10"/>
        <v>16.2</v>
      </c>
      <c r="H111" s="141">
        <f t="shared" si="10"/>
        <v>21.9</v>
      </c>
      <c r="I111" s="141">
        <f t="shared" si="10"/>
        <v>29.5</v>
      </c>
      <c r="J111" s="141">
        <f t="shared" si="10"/>
        <v>42.8</v>
      </c>
      <c r="K111" s="141">
        <f t="shared" si="10"/>
        <v>61.6</v>
      </c>
      <c r="L111" s="141">
        <f t="shared" si="10"/>
        <v>64.3</v>
      </c>
      <c r="M111" s="141">
        <f t="shared" si="10"/>
        <v>80.400000000000006</v>
      </c>
      <c r="N111" s="141">
        <f t="shared" si="10"/>
        <v>98.5</v>
      </c>
      <c r="O111" s="141">
        <f t="shared" si="10"/>
        <v>100</v>
      </c>
      <c r="P111" s="141">
        <f t="shared" si="10"/>
        <v>100</v>
      </c>
      <c r="Q111" s="141">
        <f t="shared" si="10"/>
        <v>100</v>
      </c>
      <c r="R111" s="141">
        <f t="shared" si="10"/>
        <v>1.3</v>
      </c>
      <c r="S111" s="141">
        <f t="shared" si="10"/>
        <v>0.3</v>
      </c>
      <c r="T111" s="141">
        <f t="shared" si="10"/>
        <v>0.154</v>
      </c>
      <c r="U111" s="141">
        <f t="shared" si="10"/>
        <v>23</v>
      </c>
      <c r="V111" s="141">
        <f t="shared" si="10"/>
        <v>17</v>
      </c>
      <c r="W111" s="141">
        <f t="shared" si="10"/>
        <v>7.2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533" t="s">
        <v>52</v>
      </c>
      <c r="B112" s="532"/>
      <c r="C112" s="141">
        <f>MIN(C85:C108)</f>
        <v>2.8</v>
      </c>
      <c r="D112" s="141">
        <f t="shared" ref="D112:W112" si="11">MIN(D85:D108)</f>
        <v>3</v>
      </c>
      <c r="E112" s="141">
        <f t="shared" si="11"/>
        <v>4.5</v>
      </c>
      <c r="F112" s="141">
        <f t="shared" si="11"/>
        <v>8.4</v>
      </c>
      <c r="G112" s="141">
        <f t="shared" si="11"/>
        <v>10.9</v>
      </c>
      <c r="H112" s="141">
        <f t="shared" si="11"/>
        <v>14.8</v>
      </c>
      <c r="I112" s="141">
        <f t="shared" si="11"/>
        <v>21.5</v>
      </c>
      <c r="J112" s="141">
        <f t="shared" si="11"/>
        <v>33.1</v>
      </c>
      <c r="K112" s="141">
        <f t="shared" si="11"/>
        <v>50</v>
      </c>
      <c r="L112" s="141">
        <f t="shared" si="11"/>
        <v>53.2</v>
      </c>
      <c r="M112" s="141">
        <f t="shared" si="11"/>
        <v>66.900000000000006</v>
      </c>
      <c r="N112" s="141">
        <f t="shared" si="11"/>
        <v>94</v>
      </c>
      <c r="O112" s="141">
        <f t="shared" si="11"/>
        <v>100</v>
      </c>
      <c r="P112" s="141">
        <f t="shared" si="11"/>
        <v>100</v>
      </c>
      <c r="Q112" s="141">
        <f t="shared" si="11"/>
        <v>100</v>
      </c>
      <c r="R112" s="141">
        <f t="shared" si="11"/>
        <v>1.25</v>
      </c>
      <c r="S112" s="141">
        <f t="shared" si="11"/>
        <v>0.19</v>
      </c>
      <c r="T112" s="141">
        <f t="shared" si="11"/>
        <v>0.154</v>
      </c>
      <c r="U112" s="141">
        <f t="shared" si="11"/>
        <v>23</v>
      </c>
      <c r="V112" s="141">
        <f t="shared" si="11"/>
        <v>17</v>
      </c>
      <c r="W112" s="141">
        <f t="shared" si="11"/>
        <v>3.8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534" t="s">
        <v>54</v>
      </c>
      <c r="B113" s="535"/>
      <c r="C113" s="141">
        <f>COUNT(C85:C108)</f>
        <v>10</v>
      </c>
      <c r="D113" s="141">
        <f t="shared" ref="D113:W113" si="12">COUNT(D85:D108)</f>
        <v>10</v>
      </c>
      <c r="E113" s="141">
        <f t="shared" si="12"/>
        <v>10</v>
      </c>
      <c r="F113" s="141">
        <f t="shared" si="12"/>
        <v>10</v>
      </c>
      <c r="G113" s="141">
        <f t="shared" si="12"/>
        <v>10</v>
      </c>
      <c r="H113" s="141">
        <f t="shared" si="12"/>
        <v>10</v>
      </c>
      <c r="I113" s="141">
        <f t="shared" si="12"/>
        <v>10</v>
      </c>
      <c r="J113" s="141">
        <f t="shared" si="12"/>
        <v>10</v>
      </c>
      <c r="K113" s="141">
        <f t="shared" si="12"/>
        <v>10</v>
      </c>
      <c r="L113" s="141">
        <f t="shared" si="12"/>
        <v>10</v>
      </c>
      <c r="M113" s="141">
        <f t="shared" si="12"/>
        <v>10</v>
      </c>
      <c r="N113" s="141">
        <f t="shared" si="12"/>
        <v>10</v>
      </c>
      <c r="O113" s="141">
        <f t="shared" si="12"/>
        <v>10</v>
      </c>
      <c r="P113" s="141">
        <f t="shared" si="12"/>
        <v>10</v>
      </c>
      <c r="Q113" s="141">
        <f t="shared" si="12"/>
        <v>10</v>
      </c>
      <c r="R113" s="141">
        <f t="shared" si="12"/>
        <v>10</v>
      </c>
      <c r="S113" s="141">
        <f t="shared" si="12"/>
        <v>10</v>
      </c>
      <c r="T113" s="141">
        <f t="shared" si="12"/>
        <v>1</v>
      </c>
      <c r="U113" s="141">
        <f t="shared" si="12"/>
        <v>1</v>
      </c>
      <c r="V113" s="141">
        <f t="shared" si="12"/>
        <v>1</v>
      </c>
      <c r="W113" s="141">
        <f t="shared" si="12"/>
        <v>10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ht="13.8" thickBot="1" x14ac:dyDescent="0.3">
      <c r="A114" s="145"/>
      <c r="B114" s="146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8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s="2" customFormat="1" x14ac:dyDescent="0.25">
      <c r="A122" s="1"/>
      <c r="B122" s="5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s="2" customFormat="1" x14ac:dyDescent="0.25">
      <c r="A123" s="1"/>
      <c r="B123" s="5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s="2" customFormat="1" x14ac:dyDescent="0.25">
      <c r="A124" s="1"/>
      <c r="B124" s="5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s="2" customFormat="1" x14ac:dyDescent="0.25">
      <c r="A125" s="1"/>
      <c r="B125" s="5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s="2" customFormat="1" x14ac:dyDescent="0.25">
      <c r="A126" s="1"/>
      <c r="B126" s="5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</sheetData>
  <mergeCells count="93">
    <mergeCell ref="A104:B104"/>
    <mergeCell ref="A99:B99"/>
    <mergeCell ref="A100:B100"/>
    <mergeCell ref="A101:B101"/>
    <mergeCell ref="A102:B102"/>
    <mergeCell ref="A103:B103"/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V23:V24"/>
    <mergeCell ref="W23:W24"/>
    <mergeCell ref="Q13:V13"/>
    <mergeCell ref="A18:W18"/>
    <mergeCell ref="A19:D19"/>
    <mergeCell ref="F19:S19"/>
    <mergeCell ref="U19:V19"/>
    <mergeCell ref="A20:B20"/>
    <mergeCell ref="C20:D20"/>
    <mergeCell ref="F20:S20"/>
    <mergeCell ref="U20:V20"/>
    <mergeCell ref="A29:B29"/>
    <mergeCell ref="R23:R24"/>
    <mergeCell ref="S23:S24"/>
    <mergeCell ref="T23:T24"/>
    <mergeCell ref="U23:U24"/>
    <mergeCell ref="A24:B24"/>
    <mergeCell ref="A25:B25"/>
    <mergeCell ref="A26:B26"/>
    <mergeCell ref="A27:B27"/>
    <mergeCell ref="A28:B28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P67:W6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A86:B86"/>
    <mergeCell ref="A68:G71"/>
    <mergeCell ref="H68:O71"/>
    <mergeCell ref="P68:W71"/>
    <mergeCell ref="A73:W76"/>
    <mergeCell ref="A78:W80"/>
    <mergeCell ref="A82:B82"/>
    <mergeCell ref="R82:R83"/>
    <mergeCell ref="S82:S83"/>
    <mergeCell ref="T82:T83"/>
    <mergeCell ref="U82:U83"/>
    <mergeCell ref="V82:V83"/>
    <mergeCell ref="W82:W83"/>
    <mergeCell ref="A83:B83"/>
    <mergeCell ref="A84:B84"/>
    <mergeCell ref="A85:B85"/>
    <mergeCell ref="A98:B98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13:B113"/>
    <mergeCell ref="A107:B107"/>
    <mergeCell ref="A108:B108"/>
    <mergeCell ref="A109:B109"/>
    <mergeCell ref="A110:B110"/>
    <mergeCell ref="A111:B111"/>
    <mergeCell ref="A112:B1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>&amp;A&amp;RPage &amp;P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682"/>
  <sheetViews>
    <sheetView zoomScaleNormal="100" workbookViewId="0">
      <selection activeCell="I5" sqref="I5:M5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46</v>
      </c>
      <c r="H5" s="592"/>
      <c r="I5" s="593" t="s">
        <v>99</v>
      </c>
      <c r="J5" s="591"/>
      <c r="K5" s="591"/>
      <c r="L5" s="591"/>
      <c r="M5" s="592"/>
      <c r="N5" s="594">
        <v>43879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222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228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218</v>
      </c>
      <c r="N13" s="229"/>
      <c r="O13" s="233"/>
      <c r="P13" s="233"/>
      <c r="Q13" s="597" t="s">
        <v>224</v>
      </c>
      <c r="R13" s="597"/>
      <c r="S13" s="597"/>
      <c r="T13" s="597"/>
      <c r="U13" s="597"/>
      <c r="V13" s="597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 t="s">
        <v>224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IF(ISNUMBER(C105),C105,NA())</f>
        <v>6.7</v>
      </c>
      <c r="D35" s="304">
        <f t="shared" ref="D35:W35" si="0">IF(ISNUMBER(D105),D105,NA())</f>
        <v>6.7</v>
      </c>
      <c r="E35" s="304">
        <f t="shared" si="0"/>
        <v>9.6999999999999993</v>
      </c>
      <c r="F35" s="304">
        <f t="shared" si="0"/>
        <v>18.5</v>
      </c>
      <c r="G35" s="304">
        <f t="shared" si="0"/>
        <v>25.5</v>
      </c>
      <c r="H35" s="304">
        <f t="shared" si="0"/>
        <v>35.5</v>
      </c>
      <c r="I35" s="304">
        <f t="shared" si="0"/>
        <v>50</v>
      </c>
      <c r="J35" s="304">
        <f t="shared" si="0"/>
        <v>70</v>
      </c>
      <c r="K35" s="304">
        <f>IF(ISNUMBER(K105),K105,NA())</f>
        <v>85.4</v>
      </c>
      <c r="L35" s="304">
        <f t="shared" si="0"/>
        <v>90.8</v>
      </c>
      <c r="M35" s="304">
        <f t="shared" si="0"/>
        <v>99.5</v>
      </c>
      <c r="N35" s="304">
        <f t="shared" si="0"/>
        <v>100</v>
      </c>
      <c r="O35" s="304">
        <f t="shared" si="0"/>
        <v>100</v>
      </c>
      <c r="P35" s="304">
        <f t="shared" si="0"/>
        <v>100</v>
      </c>
      <c r="Q35" s="304">
        <f t="shared" si="0"/>
        <v>100</v>
      </c>
      <c r="R35" s="304">
        <f t="shared" si="0"/>
        <v>2</v>
      </c>
      <c r="S35" s="304">
        <f t="shared" si="0"/>
        <v>0.71</v>
      </c>
      <c r="T35" s="304">
        <f t="shared" si="0"/>
        <v>0.154</v>
      </c>
      <c r="U35" s="304">
        <f t="shared" si="0"/>
        <v>23</v>
      </c>
      <c r="V35" s="305">
        <f t="shared" si="0"/>
        <v>17</v>
      </c>
      <c r="W35" s="306">
        <f t="shared" si="0"/>
        <v>8.3000000000000007</v>
      </c>
    </row>
    <row r="36" spans="1:25" ht="12.75" customHeight="1" x14ac:dyDescent="0.25">
      <c r="A36" s="637" t="s">
        <v>49</v>
      </c>
      <c r="B36" s="638"/>
      <c r="C36" s="307">
        <f>C37+1.25*C40</f>
        <v>7.2004860290887907</v>
      </c>
      <c r="D36" s="308">
        <f t="shared" ref="D36:Q36" si="1">D37+1.25*D40</f>
        <v>7.3080280960285284</v>
      </c>
      <c r="E36" s="308">
        <f t="shared" si="1"/>
        <v>10.422692150099964</v>
      </c>
      <c r="F36" s="308">
        <f t="shared" si="1"/>
        <v>19.970368862987776</v>
      </c>
      <c r="G36" s="308">
        <f t="shared" si="1"/>
        <v>27.670852199369303</v>
      </c>
      <c r="H36" s="308">
        <f t="shared" si="1"/>
        <v>38.41349414183766</v>
      </c>
      <c r="I36" s="308">
        <f t="shared" si="1"/>
        <v>52.783361044412558</v>
      </c>
      <c r="J36" s="308">
        <f t="shared" si="1"/>
        <v>75.649899597988721</v>
      </c>
      <c r="K36" s="308">
        <f>K37+1.25*K40</f>
        <v>89.247864621888255</v>
      </c>
      <c r="L36" s="308">
        <f t="shared" si="1"/>
        <v>92.287906899387323</v>
      </c>
      <c r="M36" s="308">
        <f t="shared" si="1"/>
        <v>99.542980060130077</v>
      </c>
      <c r="N36" s="308">
        <f t="shared" si="1"/>
        <v>100</v>
      </c>
      <c r="O36" s="308">
        <f t="shared" si="1"/>
        <v>100</v>
      </c>
      <c r="P36" s="308">
        <f t="shared" si="1"/>
        <v>100</v>
      </c>
      <c r="Q36" s="308">
        <f t="shared" si="1"/>
        <v>100</v>
      </c>
      <c r="R36" s="308">
        <f>R37+1.25*R40</f>
        <v>2.1389654883065434</v>
      </c>
      <c r="S36" s="308">
        <f>S37+1.25*S40</f>
        <v>0.71957939799418436</v>
      </c>
      <c r="T36" s="308"/>
      <c r="U36" s="308"/>
      <c r="V36" s="309"/>
      <c r="W36" s="310">
        <f>W37+1.25*W40</f>
        <v>7.9212425298508347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IF(ISNUMBER(C103),C103,NA())</f>
        <v>5.76</v>
      </c>
      <c r="D37" s="311">
        <f>IF(ISNUMBER(D103),D103,NA())</f>
        <v>5.9999999999999991</v>
      </c>
      <c r="E37" s="312">
        <f t="shared" ref="E37:W37" si="2">IF(ISNUMBER(E103),E103,NA())</f>
        <v>8.7799999999999976</v>
      </c>
      <c r="F37" s="312">
        <f t="shared" si="2"/>
        <v>16.7</v>
      </c>
      <c r="G37" s="312">
        <f t="shared" si="2"/>
        <v>22.720000000000002</v>
      </c>
      <c r="H37" s="312">
        <f t="shared" si="2"/>
        <v>31.18</v>
      </c>
      <c r="I37" s="312">
        <f t="shared" si="2"/>
        <v>43.06</v>
      </c>
      <c r="J37" s="312">
        <f t="shared" si="2"/>
        <v>63.2</v>
      </c>
      <c r="K37" s="312">
        <f t="shared" si="2"/>
        <v>80.84</v>
      </c>
      <c r="L37" s="312">
        <f t="shared" si="2"/>
        <v>86.52</v>
      </c>
      <c r="M37" s="312">
        <f t="shared" si="2"/>
        <v>99.38000000000001</v>
      </c>
      <c r="N37" s="283">
        <f t="shared" si="2"/>
        <v>100</v>
      </c>
      <c r="O37" s="283">
        <f t="shared" si="2"/>
        <v>100</v>
      </c>
      <c r="P37" s="283">
        <f t="shared" si="2"/>
        <v>100</v>
      </c>
      <c r="Q37" s="283">
        <f t="shared" si="2"/>
        <v>100</v>
      </c>
      <c r="R37" s="283">
        <f t="shared" si="2"/>
        <v>1.746</v>
      </c>
      <c r="S37" s="313">
        <f t="shared" si="2"/>
        <v>0.54399999999999993</v>
      </c>
      <c r="T37" s="313">
        <f>IF(ISNUMBER(T103),T103,NA())</f>
        <v>0.154</v>
      </c>
      <c r="U37" s="283">
        <f t="shared" si="2"/>
        <v>23</v>
      </c>
      <c r="V37" s="282">
        <f t="shared" si="2"/>
        <v>17</v>
      </c>
      <c r="W37" s="314">
        <f t="shared" si="2"/>
        <v>6.9799999999999995</v>
      </c>
    </row>
    <row r="38" spans="1:25" ht="12.75" customHeight="1" x14ac:dyDescent="0.25">
      <c r="A38" s="637" t="s">
        <v>51</v>
      </c>
      <c r="B38" s="638"/>
      <c r="C38" s="307">
        <f>C37-1.25*C40</f>
        <v>4.3195139709112089</v>
      </c>
      <c r="D38" s="308">
        <f t="shared" ref="D38:Q38" si="3">D37-1.25*D40</f>
        <v>4.6919719039714698</v>
      </c>
      <c r="E38" s="308">
        <f t="shared" si="3"/>
        <v>7.1373078499000311</v>
      </c>
      <c r="F38" s="308">
        <f t="shared" si="3"/>
        <v>13.429631137012224</v>
      </c>
      <c r="G38" s="308">
        <f t="shared" si="3"/>
        <v>17.769147800630702</v>
      </c>
      <c r="H38" s="308">
        <f t="shared" si="3"/>
        <v>23.94650585816234</v>
      </c>
      <c r="I38" s="308">
        <f t="shared" si="3"/>
        <v>33.336638955587446</v>
      </c>
      <c r="J38" s="308">
        <f t="shared" si="3"/>
        <v>50.750100402011284</v>
      </c>
      <c r="K38" s="308">
        <f t="shared" si="3"/>
        <v>72.432135378111752</v>
      </c>
      <c r="L38" s="308">
        <f t="shared" si="3"/>
        <v>80.752093100612669</v>
      </c>
      <c r="M38" s="308">
        <f>M37-1.25*M40</f>
        <v>99.217019939869942</v>
      </c>
      <c r="N38" s="308">
        <f t="shared" si="3"/>
        <v>100</v>
      </c>
      <c r="O38" s="308">
        <f t="shared" si="3"/>
        <v>100</v>
      </c>
      <c r="P38" s="308">
        <f t="shared" si="3"/>
        <v>100</v>
      </c>
      <c r="Q38" s="308">
        <f t="shared" si="3"/>
        <v>100</v>
      </c>
      <c r="R38" s="308">
        <f>R37-1.25*R40</f>
        <v>1.3530345116934568</v>
      </c>
      <c r="S38" s="308">
        <f>S37-1.25*S40</f>
        <v>0.3684206020058155</v>
      </c>
      <c r="T38" s="308"/>
      <c r="U38" s="308"/>
      <c r="V38" s="309"/>
      <c r="W38" s="310">
        <f>W37-1.25*W40</f>
        <v>6.0387574701491644</v>
      </c>
      <c r="Y38" s="155"/>
    </row>
    <row r="39" spans="1:25" ht="12.75" customHeight="1" x14ac:dyDescent="0.25">
      <c r="A39" s="633" t="s">
        <v>52</v>
      </c>
      <c r="B39" s="634"/>
      <c r="C39" s="280">
        <f>IF(ISNUMBER(C106),C106,NA())</f>
        <v>3.8</v>
      </c>
      <c r="D39" s="283">
        <f t="shared" ref="D39:W39" si="4">IF(ISNUMBER(D106),D106,NA())</f>
        <v>4.2</v>
      </c>
      <c r="E39" s="283">
        <f t="shared" si="4"/>
        <v>6.5</v>
      </c>
      <c r="F39" s="283">
        <f>IF(ISNUMBER(F106),F106,NA())</f>
        <v>12.2</v>
      </c>
      <c r="G39" s="283">
        <f t="shared" si="4"/>
        <v>16</v>
      </c>
      <c r="H39" s="283">
        <f t="shared" si="4"/>
        <v>21.5</v>
      </c>
      <c r="I39" s="283">
        <f t="shared" si="4"/>
        <v>30</v>
      </c>
      <c r="J39" s="283">
        <f t="shared" si="4"/>
        <v>46</v>
      </c>
      <c r="K39" s="283">
        <f t="shared" si="4"/>
        <v>69</v>
      </c>
      <c r="L39" s="283">
        <f t="shared" si="4"/>
        <v>78.7</v>
      </c>
      <c r="M39" s="283">
        <f t="shared" si="4"/>
        <v>99.2</v>
      </c>
      <c r="N39" s="283">
        <f t="shared" si="4"/>
        <v>100</v>
      </c>
      <c r="O39" s="283">
        <f t="shared" si="4"/>
        <v>100</v>
      </c>
      <c r="P39" s="283">
        <f t="shared" si="4"/>
        <v>100</v>
      </c>
      <c r="Q39" s="283">
        <f t="shared" si="4"/>
        <v>100</v>
      </c>
      <c r="R39" s="283">
        <f t="shared" si="4"/>
        <v>1.23</v>
      </c>
      <c r="S39" s="283">
        <f t="shared" si="4"/>
        <v>0.38</v>
      </c>
      <c r="T39" s="283">
        <f t="shared" si="4"/>
        <v>0.154</v>
      </c>
      <c r="U39" s="283">
        <f>IF(ISNUMBER(U106),U106,NA())</f>
        <v>23</v>
      </c>
      <c r="V39" s="282">
        <f t="shared" si="4"/>
        <v>17</v>
      </c>
      <c r="W39" s="314">
        <f t="shared" si="4"/>
        <v>6.4</v>
      </c>
    </row>
    <row r="40" spans="1:25" ht="12.75" customHeight="1" x14ac:dyDescent="0.25">
      <c r="A40" s="633" t="s">
        <v>53</v>
      </c>
      <c r="B40" s="634"/>
      <c r="C40" s="307">
        <f>IF(ISNUMBER(C104),C104,NA())</f>
        <v>1.1523888232710329</v>
      </c>
      <c r="D40" s="312">
        <f t="shared" ref="D40:W40" si="5">IF(ISNUMBER(D104),D104,NA())</f>
        <v>1.0464224768228236</v>
      </c>
      <c r="E40" s="312">
        <f t="shared" si="5"/>
        <v>1.3141537200799731</v>
      </c>
      <c r="F40" s="312">
        <f t="shared" si="5"/>
        <v>2.6162950903902202</v>
      </c>
      <c r="G40" s="312">
        <f t="shared" si="5"/>
        <v>3.9606817594954404</v>
      </c>
      <c r="H40" s="312">
        <f t="shared" si="5"/>
        <v>5.7867953134701295</v>
      </c>
      <c r="I40" s="312">
        <f t="shared" si="5"/>
        <v>7.7786888355300476</v>
      </c>
      <c r="J40" s="312">
        <f t="shared" si="5"/>
        <v>9.9599196783909765</v>
      </c>
      <c r="K40" s="312">
        <f>IF(ISNUMBER(K104),K104,NA())</f>
        <v>6.7262916975105984</v>
      </c>
      <c r="L40" s="312">
        <f t="shared" si="5"/>
        <v>4.6143255195098645</v>
      </c>
      <c r="M40" s="312">
        <f t="shared" si="5"/>
        <v>0.13038404810405266</v>
      </c>
      <c r="N40" s="312">
        <f t="shared" si="5"/>
        <v>0</v>
      </c>
      <c r="O40" s="312">
        <f t="shared" si="5"/>
        <v>0</v>
      </c>
      <c r="P40" s="312">
        <f t="shared" si="5"/>
        <v>0</v>
      </c>
      <c r="Q40" s="312">
        <f t="shared" si="5"/>
        <v>0</v>
      </c>
      <c r="R40" s="312">
        <f t="shared" si="5"/>
        <v>0.31437239064523459</v>
      </c>
      <c r="S40" s="312">
        <f t="shared" si="5"/>
        <v>0.14046351839534754</v>
      </c>
      <c r="T40" s="312"/>
      <c r="U40" s="312"/>
      <c r="V40" s="311"/>
      <c r="W40" s="315">
        <f t="shared" si="5"/>
        <v>0.75299402388066816</v>
      </c>
    </row>
    <row r="41" spans="1:25" ht="12.75" customHeight="1" x14ac:dyDescent="0.25">
      <c r="A41" s="637" t="s">
        <v>54</v>
      </c>
      <c r="B41" s="638"/>
      <c r="C41" s="280">
        <f>IF(ISNUMBER(C107),C107,NA())</f>
        <v>5</v>
      </c>
      <c r="D41" s="283">
        <f t="shared" ref="D41:W41" si="6">IF(ISNUMBER(D107),D107,NA())</f>
        <v>5</v>
      </c>
      <c r="E41" s="283">
        <f t="shared" si="6"/>
        <v>5</v>
      </c>
      <c r="F41" s="283">
        <f t="shared" si="6"/>
        <v>5</v>
      </c>
      <c r="G41" s="283">
        <f t="shared" si="6"/>
        <v>5</v>
      </c>
      <c r="H41" s="283">
        <f t="shared" si="6"/>
        <v>5</v>
      </c>
      <c r="I41" s="283">
        <f t="shared" si="6"/>
        <v>5</v>
      </c>
      <c r="J41" s="283">
        <f t="shared" si="6"/>
        <v>5</v>
      </c>
      <c r="K41" s="283">
        <f t="shared" si="6"/>
        <v>5</v>
      </c>
      <c r="L41" s="283">
        <f t="shared" si="6"/>
        <v>5</v>
      </c>
      <c r="M41" s="283">
        <f t="shared" si="6"/>
        <v>5</v>
      </c>
      <c r="N41" s="283">
        <f t="shared" si="6"/>
        <v>5</v>
      </c>
      <c r="O41" s="283">
        <f t="shared" si="6"/>
        <v>5</v>
      </c>
      <c r="P41" s="283">
        <f t="shared" si="6"/>
        <v>5</v>
      </c>
      <c r="Q41" s="283">
        <f t="shared" si="6"/>
        <v>5</v>
      </c>
      <c r="R41" s="283">
        <f t="shared" si="6"/>
        <v>5</v>
      </c>
      <c r="S41" s="283">
        <f t="shared" si="6"/>
        <v>5</v>
      </c>
      <c r="T41" s="283">
        <f t="shared" si="6"/>
        <v>1</v>
      </c>
      <c r="U41" s="283">
        <f t="shared" si="6"/>
        <v>1</v>
      </c>
      <c r="V41" s="282">
        <f t="shared" si="6"/>
        <v>1</v>
      </c>
      <c r="W41" s="314">
        <f t="shared" si="6"/>
        <v>5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4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4" x14ac:dyDescent="0.25">
      <c r="A66" s="635">
        <v>43879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f>MAX(Y83:Y102)</f>
        <v>44048</v>
      </c>
      <c r="Q66" s="615"/>
      <c r="R66" s="615"/>
      <c r="S66" s="615"/>
      <c r="T66" s="615"/>
      <c r="U66" s="615"/>
      <c r="V66" s="615"/>
      <c r="W66" s="615"/>
    </row>
    <row r="67" spans="1:24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4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4" x14ac:dyDescent="0.25">
      <c r="A71" s="645" t="s">
        <v>203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4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4" x14ac:dyDescent="0.25">
      <c r="A73" s="648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649"/>
    </row>
    <row r="74" spans="1:24" ht="13.8" thickBot="1" x14ac:dyDescent="0.3">
      <c r="A74" s="650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2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137"/>
      <c r="R80" s="653" t="s">
        <v>17</v>
      </c>
      <c r="S80" s="655" t="s">
        <v>41</v>
      </c>
      <c r="T80" s="657" t="s">
        <v>71</v>
      </c>
      <c r="U80" s="653" t="s">
        <v>7</v>
      </c>
      <c r="V80" s="653" t="s">
        <v>8</v>
      </c>
      <c r="W80" s="659" t="s">
        <v>42</v>
      </c>
    </row>
    <row r="81" spans="1:25" x14ac:dyDescent="0.25">
      <c r="A81" s="661" t="s">
        <v>61</v>
      </c>
      <c r="B81" s="662"/>
      <c r="C81" s="200">
        <v>6.3E-2</v>
      </c>
      <c r="D81" s="201">
        <v>0.08</v>
      </c>
      <c r="E81" s="201">
        <v>0.2</v>
      </c>
      <c r="F81" s="201">
        <v>0.5</v>
      </c>
      <c r="G81" s="201">
        <v>1</v>
      </c>
      <c r="H81" s="201">
        <v>2</v>
      </c>
      <c r="I81" s="201">
        <v>4</v>
      </c>
      <c r="J81" s="201">
        <v>8</v>
      </c>
      <c r="K81" s="201">
        <v>16</v>
      </c>
      <c r="L81" s="201">
        <v>20</v>
      </c>
      <c r="M81" s="201">
        <v>31.5</v>
      </c>
      <c r="N81" s="201">
        <v>45</v>
      </c>
      <c r="O81" s="202">
        <v>63</v>
      </c>
      <c r="P81" s="209">
        <v>80</v>
      </c>
      <c r="Q81" s="210">
        <v>100</v>
      </c>
      <c r="R81" s="654"/>
      <c r="S81" s="656"/>
      <c r="T81" s="658"/>
      <c r="U81" s="654"/>
      <c r="V81" s="654"/>
      <c r="W81" s="660"/>
      <c r="Y81" s="1">
        <v>183</v>
      </c>
    </row>
    <row r="82" spans="1:25" x14ac:dyDescent="0.25">
      <c r="A82" s="533" t="s">
        <v>62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</row>
    <row r="83" spans="1:25" ht="13.8" x14ac:dyDescent="0.25">
      <c r="A83" s="518">
        <v>43851</v>
      </c>
      <c r="B83" s="526"/>
      <c r="C83" s="350">
        <v>6.5</v>
      </c>
      <c r="D83" s="350">
        <v>6.7</v>
      </c>
      <c r="E83" s="350">
        <v>9.6999999999999993</v>
      </c>
      <c r="F83" s="350">
        <v>18.5</v>
      </c>
      <c r="G83" s="350">
        <v>25.5</v>
      </c>
      <c r="H83" s="350">
        <v>35.5</v>
      </c>
      <c r="I83" s="350">
        <v>47.6</v>
      </c>
      <c r="J83" s="350">
        <v>70</v>
      </c>
      <c r="K83" s="350">
        <v>85.4</v>
      </c>
      <c r="L83" s="350">
        <v>90.8</v>
      </c>
      <c r="M83" s="350">
        <v>99.5</v>
      </c>
      <c r="N83" s="349">
        <v>100</v>
      </c>
      <c r="O83" s="349">
        <v>100</v>
      </c>
      <c r="P83" s="349">
        <v>100</v>
      </c>
      <c r="Q83" s="349">
        <v>100</v>
      </c>
      <c r="R83" s="185">
        <v>2</v>
      </c>
      <c r="S83" s="185">
        <v>0.71</v>
      </c>
      <c r="T83" s="141">
        <v>0.154</v>
      </c>
      <c r="U83" s="141">
        <v>23</v>
      </c>
      <c r="V83" s="141">
        <v>17</v>
      </c>
      <c r="W83" s="142">
        <v>6.8</v>
      </c>
    </row>
    <row r="84" spans="1:25" ht="13.8" x14ac:dyDescent="0.25">
      <c r="A84" s="518">
        <v>43851</v>
      </c>
      <c r="B84" s="526"/>
      <c r="C84" s="348">
        <v>6.7</v>
      </c>
      <c r="D84" s="348">
        <v>6.7</v>
      </c>
      <c r="E84" s="348">
        <v>9.6</v>
      </c>
      <c r="F84" s="348">
        <v>18.5</v>
      </c>
      <c r="G84" s="348">
        <v>25.2</v>
      </c>
      <c r="H84" s="348">
        <v>33</v>
      </c>
      <c r="I84" s="348">
        <v>44.7</v>
      </c>
      <c r="J84" s="348">
        <v>66</v>
      </c>
      <c r="K84" s="348">
        <v>82.8</v>
      </c>
      <c r="L84" s="348">
        <v>86.7</v>
      </c>
      <c r="M84" s="348">
        <v>99.4</v>
      </c>
      <c r="N84" s="349">
        <v>100</v>
      </c>
      <c r="O84" s="349">
        <v>100</v>
      </c>
      <c r="P84" s="349">
        <v>100</v>
      </c>
      <c r="Q84" s="349">
        <v>100</v>
      </c>
      <c r="R84" s="141">
        <v>2</v>
      </c>
      <c r="S84" s="141">
        <v>0.66</v>
      </c>
      <c r="T84" s="141"/>
      <c r="U84" s="141"/>
      <c r="V84" s="141"/>
      <c r="W84" s="142">
        <v>6.7</v>
      </c>
      <c r="X84" s="1"/>
      <c r="Y84" s="176">
        <f>A84+$Y$81</f>
        <v>44034</v>
      </c>
    </row>
    <row r="85" spans="1:25" ht="13.8" x14ac:dyDescent="0.25">
      <c r="A85" s="518">
        <v>43859</v>
      </c>
      <c r="B85" s="526"/>
      <c r="C85" s="348">
        <v>5.9</v>
      </c>
      <c r="D85" s="348">
        <v>6</v>
      </c>
      <c r="E85" s="348">
        <v>8.9</v>
      </c>
      <c r="F85" s="348">
        <v>17.5</v>
      </c>
      <c r="G85" s="348">
        <v>24.6</v>
      </c>
      <c r="H85" s="348">
        <v>35.4</v>
      </c>
      <c r="I85" s="348">
        <v>50</v>
      </c>
      <c r="J85" s="348">
        <v>70</v>
      </c>
      <c r="K85" s="348">
        <v>84.5</v>
      </c>
      <c r="L85" s="348">
        <v>88.3</v>
      </c>
      <c r="M85" s="348">
        <v>99.2</v>
      </c>
      <c r="N85" s="349">
        <v>100</v>
      </c>
      <c r="O85" s="349">
        <v>100</v>
      </c>
      <c r="P85" s="349">
        <v>100</v>
      </c>
      <c r="Q85" s="349">
        <v>100</v>
      </c>
      <c r="R85" s="141">
        <v>1.23</v>
      </c>
      <c r="S85" s="141">
        <v>0.44</v>
      </c>
      <c r="T85" s="141"/>
      <c r="U85" s="141"/>
      <c r="V85" s="141"/>
      <c r="W85" s="142">
        <v>6.7</v>
      </c>
      <c r="X85" s="1"/>
      <c r="Y85" s="176">
        <f>A85+$Y$81</f>
        <v>44042</v>
      </c>
    </row>
    <row r="86" spans="1:25" ht="13.8" x14ac:dyDescent="0.25">
      <c r="A86" s="518">
        <v>43865</v>
      </c>
      <c r="B86" s="526"/>
      <c r="C86" s="342">
        <v>5.9</v>
      </c>
      <c r="D86" s="342">
        <v>6.4</v>
      </c>
      <c r="E86" s="342">
        <v>9.1999999999999993</v>
      </c>
      <c r="F86" s="342">
        <v>16.8</v>
      </c>
      <c r="G86" s="342">
        <v>22.3</v>
      </c>
      <c r="H86" s="342">
        <v>30.5</v>
      </c>
      <c r="I86" s="342">
        <v>43</v>
      </c>
      <c r="J86" s="342">
        <v>64</v>
      </c>
      <c r="K86" s="342">
        <v>82.5</v>
      </c>
      <c r="L86" s="342">
        <v>88.1</v>
      </c>
      <c r="M86" s="342">
        <v>99.5</v>
      </c>
      <c r="N86" s="349">
        <v>100</v>
      </c>
      <c r="O86" s="349">
        <v>100</v>
      </c>
      <c r="P86" s="349">
        <v>100</v>
      </c>
      <c r="Q86" s="349">
        <v>100</v>
      </c>
      <c r="R86" s="141">
        <v>1.75</v>
      </c>
      <c r="S86" s="141">
        <v>0.53</v>
      </c>
      <c r="T86" s="141"/>
      <c r="U86" s="141"/>
      <c r="V86" s="141"/>
      <c r="W86" s="142">
        <v>8.3000000000000007</v>
      </c>
      <c r="X86" s="1"/>
      <c r="Y86" s="176">
        <f t="shared" ref="Y86:Y95" si="7">A86+$Y$81</f>
        <v>44048</v>
      </c>
    </row>
    <row r="87" spans="1:25" ht="13.8" x14ac:dyDescent="0.25">
      <c r="A87" s="518">
        <v>43865</v>
      </c>
      <c r="B87" s="526"/>
      <c r="C87" s="342">
        <v>3.8</v>
      </c>
      <c r="D87" s="342">
        <v>4.2</v>
      </c>
      <c r="E87" s="342">
        <v>6.5</v>
      </c>
      <c r="F87" s="342">
        <v>12.2</v>
      </c>
      <c r="G87" s="342">
        <v>16</v>
      </c>
      <c r="H87" s="342">
        <v>21.5</v>
      </c>
      <c r="I87" s="342">
        <v>30</v>
      </c>
      <c r="J87" s="342">
        <v>46</v>
      </c>
      <c r="K87" s="342">
        <v>69</v>
      </c>
      <c r="L87" s="342">
        <v>78.7</v>
      </c>
      <c r="M87" s="342">
        <v>99.3</v>
      </c>
      <c r="N87" s="349">
        <v>100</v>
      </c>
      <c r="O87" s="349">
        <v>100</v>
      </c>
      <c r="P87" s="349">
        <v>100</v>
      </c>
      <c r="Q87" s="349">
        <v>100</v>
      </c>
      <c r="R87" s="141">
        <v>1.75</v>
      </c>
      <c r="S87" s="141">
        <v>0.38</v>
      </c>
      <c r="T87" s="141"/>
      <c r="U87" s="141"/>
      <c r="V87" s="141"/>
      <c r="W87" s="142">
        <v>6.4</v>
      </c>
      <c r="X87" s="1"/>
      <c r="Y87" s="176">
        <f t="shared" si="7"/>
        <v>44048</v>
      </c>
    </row>
    <row r="88" spans="1:25" ht="13.8" x14ac:dyDescent="0.25">
      <c r="A88" s="518"/>
      <c r="B88" s="526"/>
      <c r="C88" s="348"/>
      <c r="D88" s="348"/>
      <c r="E88" s="348"/>
      <c r="F88" s="348"/>
      <c r="G88" s="348"/>
      <c r="H88" s="348"/>
      <c r="I88" s="348"/>
      <c r="J88" s="348"/>
      <c r="K88" s="348"/>
      <c r="L88" s="348"/>
      <c r="M88" s="348"/>
      <c r="N88" s="349"/>
      <c r="O88" s="349"/>
      <c r="P88" s="349"/>
      <c r="Q88" s="349"/>
      <c r="R88" s="141"/>
      <c r="S88" s="141"/>
      <c r="T88" s="141"/>
      <c r="U88" s="141"/>
      <c r="V88" s="141"/>
      <c r="W88" s="142"/>
      <c r="X88" s="1"/>
      <c r="Y88" s="176">
        <f t="shared" si="7"/>
        <v>183</v>
      </c>
    </row>
    <row r="89" spans="1:25" ht="13.8" x14ac:dyDescent="0.25">
      <c r="A89" s="518"/>
      <c r="B89" s="519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9"/>
      <c r="R89" s="141"/>
      <c r="S89" s="141"/>
      <c r="T89" s="141"/>
      <c r="U89" s="141"/>
      <c r="V89" s="141"/>
      <c r="W89" s="142"/>
      <c r="X89" s="1"/>
      <c r="Y89" s="176">
        <f t="shared" si="7"/>
        <v>183</v>
      </c>
    </row>
    <row r="90" spans="1:25" ht="13.8" x14ac:dyDescent="0.25">
      <c r="A90" s="518"/>
      <c r="B90" s="519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9"/>
      <c r="R90" s="141"/>
      <c r="S90" s="141"/>
      <c r="T90" s="141"/>
      <c r="U90" s="141"/>
      <c r="V90" s="141"/>
      <c r="W90" s="142"/>
      <c r="X90" s="1"/>
      <c r="Y90" s="176">
        <f t="shared" si="7"/>
        <v>183</v>
      </c>
    </row>
    <row r="91" spans="1:25" ht="13.8" x14ac:dyDescent="0.25">
      <c r="A91" s="518"/>
      <c r="B91" s="519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48"/>
      <c r="P91" s="348"/>
      <c r="Q91" s="349"/>
      <c r="R91" s="141"/>
      <c r="S91" s="141"/>
      <c r="T91" s="141"/>
      <c r="U91" s="141"/>
      <c r="V91" s="141"/>
      <c r="W91" s="142"/>
      <c r="X91" s="1"/>
      <c r="Y91" s="176">
        <f t="shared" si="7"/>
        <v>183</v>
      </c>
    </row>
    <row r="92" spans="1:25" ht="13.8" x14ac:dyDescent="0.25">
      <c r="A92" s="518"/>
      <c r="B92" s="519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8"/>
      <c r="Q92" s="349"/>
      <c r="R92" s="141"/>
      <c r="S92" s="141"/>
      <c r="T92" s="141"/>
      <c r="U92" s="141"/>
      <c r="V92" s="141"/>
      <c r="W92" s="142"/>
      <c r="X92" s="1"/>
      <c r="Y92" s="176">
        <f t="shared" si="7"/>
        <v>183</v>
      </c>
    </row>
    <row r="93" spans="1:25" ht="13.8" x14ac:dyDescent="0.25">
      <c r="A93" s="518"/>
      <c r="B93" s="519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9"/>
      <c r="R93" s="141"/>
      <c r="S93" s="141"/>
      <c r="T93" s="141"/>
      <c r="U93" s="141"/>
      <c r="V93" s="141"/>
      <c r="W93" s="142"/>
      <c r="X93" s="1"/>
      <c r="Y93" s="176">
        <f t="shared" si="7"/>
        <v>183</v>
      </c>
    </row>
    <row r="94" spans="1:25" ht="13.8" x14ac:dyDescent="0.25">
      <c r="A94" s="518"/>
      <c r="B94" s="519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9"/>
      <c r="R94" s="141"/>
      <c r="S94" s="141"/>
      <c r="T94" s="141"/>
      <c r="U94" s="141"/>
      <c r="V94" s="141"/>
      <c r="W94" s="142"/>
      <c r="X94" s="1"/>
      <c r="Y94" s="176">
        <f t="shared" si="7"/>
        <v>183</v>
      </c>
    </row>
    <row r="95" spans="1:25" ht="13.8" x14ac:dyDescent="0.25">
      <c r="A95" s="518"/>
      <c r="B95" s="519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9"/>
      <c r="R95" s="141"/>
      <c r="S95" s="141"/>
      <c r="T95" s="141"/>
      <c r="U95" s="141"/>
      <c r="V95" s="141"/>
      <c r="W95" s="142"/>
      <c r="X95" s="1"/>
      <c r="Y95" s="176">
        <f t="shared" si="7"/>
        <v>183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>AVERAGE(C83:C100)</f>
        <v>5.76</v>
      </c>
      <c r="D103" s="143">
        <f t="shared" ref="D103:W103" si="8">AVERAGE(D83:D100)</f>
        <v>5.9999999999999991</v>
      </c>
      <c r="E103" s="143">
        <f t="shared" si="8"/>
        <v>8.7799999999999976</v>
      </c>
      <c r="F103" s="143">
        <f t="shared" si="8"/>
        <v>16.7</v>
      </c>
      <c r="G103" s="143">
        <f t="shared" si="8"/>
        <v>22.720000000000002</v>
      </c>
      <c r="H103" s="143">
        <f t="shared" si="8"/>
        <v>31.18</v>
      </c>
      <c r="I103" s="143">
        <f t="shared" si="8"/>
        <v>43.06</v>
      </c>
      <c r="J103" s="143">
        <f t="shared" si="8"/>
        <v>63.2</v>
      </c>
      <c r="K103" s="143">
        <f t="shared" si="8"/>
        <v>80.84</v>
      </c>
      <c r="L103" s="143">
        <f t="shared" si="8"/>
        <v>86.52</v>
      </c>
      <c r="M103" s="143">
        <f t="shared" si="8"/>
        <v>99.38000000000001</v>
      </c>
      <c r="N103" s="143">
        <f t="shared" si="8"/>
        <v>100</v>
      </c>
      <c r="O103" s="143">
        <f t="shared" si="8"/>
        <v>100</v>
      </c>
      <c r="P103" s="143">
        <f t="shared" si="8"/>
        <v>100</v>
      </c>
      <c r="Q103" s="143">
        <f t="shared" si="8"/>
        <v>100</v>
      </c>
      <c r="R103" s="185">
        <f t="shared" si="8"/>
        <v>1.746</v>
      </c>
      <c r="S103" s="185">
        <f>AVERAGE(S83:S100)</f>
        <v>0.54399999999999993</v>
      </c>
      <c r="T103" s="345">
        <f>AVERAGE(T83:T102)</f>
        <v>0.154</v>
      </c>
      <c r="U103" s="197">
        <f t="shared" si="8"/>
        <v>23</v>
      </c>
      <c r="V103" s="197">
        <f t="shared" si="8"/>
        <v>17</v>
      </c>
      <c r="W103" s="143">
        <f t="shared" si="8"/>
        <v>6.9799999999999995</v>
      </c>
    </row>
    <row r="104" spans="1:34" x14ac:dyDescent="0.25">
      <c r="A104" s="533" t="s">
        <v>53</v>
      </c>
      <c r="B104" s="532"/>
      <c r="C104" s="143">
        <f>STDEV(C83:C100)</f>
        <v>1.1523888232710329</v>
      </c>
      <c r="D104" s="143">
        <f t="shared" ref="D104:W104" si="9">STDEV(D83:D100)</f>
        <v>1.0464224768228236</v>
      </c>
      <c r="E104" s="143">
        <f t="shared" si="9"/>
        <v>1.3141537200799731</v>
      </c>
      <c r="F104" s="143">
        <f t="shared" si="9"/>
        <v>2.6162950903902202</v>
      </c>
      <c r="G104" s="143">
        <f t="shared" si="9"/>
        <v>3.9606817594954404</v>
      </c>
      <c r="H104" s="143">
        <f t="shared" si="9"/>
        <v>5.7867953134701295</v>
      </c>
      <c r="I104" s="143">
        <f t="shared" si="9"/>
        <v>7.7786888355300476</v>
      </c>
      <c r="J104" s="143">
        <f t="shared" si="9"/>
        <v>9.9599196783909765</v>
      </c>
      <c r="K104" s="143">
        <f>STDEV(K83:K100)</f>
        <v>6.7262916975105984</v>
      </c>
      <c r="L104" s="143">
        <f>STDEV(L83:L100)</f>
        <v>4.6143255195098645</v>
      </c>
      <c r="M104" s="143">
        <f t="shared" si="9"/>
        <v>0.13038404810405266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85">
        <f t="shared" si="9"/>
        <v>0.31437239064523459</v>
      </c>
      <c r="S104" s="185">
        <f t="shared" si="9"/>
        <v>0.14046351839534754</v>
      </c>
      <c r="T104" s="345"/>
      <c r="U104" s="143"/>
      <c r="V104" s="143"/>
      <c r="W104" s="143">
        <f t="shared" si="9"/>
        <v>0.75299402388066816</v>
      </c>
    </row>
    <row r="105" spans="1:34" x14ac:dyDescent="0.25">
      <c r="A105" s="533" t="s">
        <v>64</v>
      </c>
      <c r="B105" s="532"/>
      <c r="C105" s="141">
        <f>MAX(C83:C100)</f>
        <v>6.7</v>
      </c>
      <c r="D105" s="141">
        <f t="shared" ref="D105:W105" si="10">MAX(D83:D100)</f>
        <v>6.7</v>
      </c>
      <c r="E105" s="141">
        <f t="shared" si="10"/>
        <v>9.6999999999999993</v>
      </c>
      <c r="F105" s="141">
        <f t="shared" si="10"/>
        <v>18.5</v>
      </c>
      <c r="G105" s="141">
        <f t="shared" si="10"/>
        <v>25.5</v>
      </c>
      <c r="H105" s="141">
        <f t="shared" si="10"/>
        <v>35.5</v>
      </c>
      <c r="I105" s="141">
        <f t="shared" si="10"/>
        <v>50</v>
      </c>
      <c r="J105" s="141">
        <f t="shared" si="10"/>
        <v>70</v>
      </c>
      <c r="K105" s="141">
        <f t="shared" si="10"/>
        <v>85.4</v>
      </c>
      <c r="L105" s="141">
        <f t="shared" si="10"/>
        <v>90.8</v>
      </c>
      <c r="M105" s="141">
        <f t="shared" si="10"/>
        <v>99.5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85">
        <f t="shared" si="10"/>
        <v>2</v>
      </c>
      <c r="S105" s="185">
        <f t="shared" si="10"/>
        <v>0.71</v>
      </c>
      <c r="T105" s="345">
        <f t="shared" si="10"/>
        <v>0.154</v>
      </c>
      <c r="U105" s="141">
        <f t="shared" si="10"/>
        <v>23</v>
      </c>
      <c r="V105" s="141">
        <f t="shared" si="10"/>
        <v>17</v>
      </c>
      <c r="W105" s="143">
        <f t="shared" si="10"/>
        <v>8.3000000000000007</v>
      </c>
    </row>
    <row r="106" spans="1:34" s="2" customFormat="1" x14ac:dyDescent="0.25">
      <c r="A106" s="533" t="s">
        <v>52</v>
      </c>
      <c r="B106" s="532"/>
      <c r="C106" s="141">
        <f>MIN(C83:C100)</f>
        <v>3.8</v>
      </c>
      <c r="D106" s="141">
        <f t="shared" ref="D106:W106" si="11">MIN(D83:D100)</f>
        <v>4.2</v>
      </c>
      <c r="E106" s="141">
        <f t="shared" si="11"/>
        <v>6.5</v>
      </c>
      <c r="F106" s="141">
        <f t="shared" si="11"/>
        <v>12.2</v>
      </c>
      <c r="G106" s="141">
        <f t="shared" si="11"/>
        <v>16</v>
      </c>
      <c r="H106" s="141">
        <f t="shared" si="11"/>
        <v>21.5</v>
      </c>
      <c r="I106" s="141">
        <f t="shared" si="11"/>
        <v>30</v>
      </c>
      <c r="J106" s="141">
        <f t="shared" si="11"/>
        <v>46</v>
      </c>
      <c r="K106" s="141">
        <f t="shared" si="11"/>
        <v>69</v>
      </c>
      <c r="L106" s="141">
        <f t="shared" si="11"/>
        <v>78.7</v>
      </c>
      <c r="M106" s="141">
        <f t="shared" si="11"/>
        <v>99.2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85">
        <f t="shared" si="11"/>
        <v>1.23</v>
      </c>
      <c r="S106" s="185">
        <f t="shared" si="11"/>
        <v>0.38</v>
      </c>
      <c r="T106" s="345">
        <f t="shared" si="11"/>
        <v>0.154</v>
      </c>
      <c r="U106" s="141">
        <f t="shared" si="11"/>
        <v>23</v>
      </c>
      <c r="V106" s="141">
        <f t="shared" si="11"/>
        <v>17</v>
      </c>
      <c r="W106" s="143">
        <f t="shared" si="11"/>
        <v>6.4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>COUNT(C83:C100)</f>
        <v>5</v>
      </c>
      <c r="D107" s="141">
        <f t="shared" ref="D107:W107" si="12">COUNT(D83:D100)</f>
        <v>5</v>
      </c>
      <c r="E107" s="141">
        <f t="shared" si="12"/>
        <v>5</v>
      </c>
      <c r="F107" s="141">
        <f t="shared" si="12"/>
        <v>5</v>
      </c>
      <c r="G107" s="141">
        <f t="shared" si="12"/>
        <v>5</v>
      </c>
      <c r="H107" s="141">
        <f t="shared" si="12"/>
        <v>5</v>
      </c>
      <c r="I107" s="141">
        <f t="shared" si="12"/>
        <v>5</v>
      </c>
      <c r="J107" s="141">
        <f t="shared" si="12"/>
        <v>5</v>
      </c>
      <c r="K107" s="141">
        <f t="shared" si="12"/>
        <v>5</v>
      </c>
      <c r="L107" s="141">
        <f t="shared" si="12"/>
        <v>5</v>
      </c>
      <c r="M107" s="141">
        <f t="shared" si="12"/>
        <v>5</v>
      </c>
      <c r="N107" s="141">
        <f t="shared" si="12"/>
        <v>5</v>
      </c>
      <c r="O107" s="141">
        <f t="shared" si="12"/>
        <v>5</v>
      </c>
      <c r="P107" s="141">
        <f t="shared" si="12"/>
        <v>5</v>
      </c>
      <c r="Q107" s="141">
        <f t="shared" si="12"/>
        <v>5</v>
      </c>
      <c r="R107" s="141">
        <f t="shared" si="12"/>
        <v>5</v>
      </c>
      <c r="S107" s="141">
        <f t="shared" si="12"/>
        <v>5</v>
      </c>
      <c r="T107" s="141">
        <f t="shared" si="12"/>
        <v>1</v>
      </c>
      <c r="U107" s="141">
        <f t="shared" si="12"/>
        <v>1</v>
      </c>
      <c r="V107" s="141">
        <f t="shared" si="12"/>
        <v>1</v>
      </c>
      <c r="W107" s="141">
        <f t="shared" si="12"/>
        <v>5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5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28:B28"/>
    <mergeCell ref="Q13:V13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31:W31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87:B87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6:B106"/>
    <mergeCell ref="A107:B107"/>
    <mergeCell ref="A100:B100"/>
    <mergeCell ref="A101:B101"/>
    <mergeCell ref="A102:B102"/>
    <mergeCell ref="A103:B103"/>
    <mergeCell ref="A104:B104"/>
    <mergeCell ref="A105:B10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680"/>
  <sheetViews>
    <sheetView topLeftCell="A57" zoomScaleNormal="100" workbookViewId="0">
      <selection activeCell="U20" sqref="U20:V20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201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4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45</v>
      </c>
      <c r="H5" s="592"/>
      <c r="I5" s="593" t="s">
        <v>99</v>
      </c>
      <c r="J5" s="591"/>
      <c r="K5" s="591"/>
      <c r="L5" s="591"/>
      <c r="M5" s="592"/>
      <c r="N5" s="594">
        <v>43733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34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7" t="s">
        <v>227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187</v>
      </c>
      <c r="N13" s="229"/>
      <c r="O13" s="233"/>
      <c r="P13" s="233"/>
      <c r="Q13" s="597" t="s">
        <v>223</v>
      </c>
      <c r="R13" s="597"/>
      <c r="S13" s="597"/>
      <c r="T13" s="597"/>
      <c r="U13" s="597"/>
      <c r="V13" s="597"/>
      <c r="W13" s="230"/>
      <c r="X13" s="228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33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73" t="s">
        <v>37</v>
      </c>
      <c r="B19" s="673"/>
      <c r="C19" s="673"/>
      <c r="D19" s="673"/>
      <c r="E19" s="213"/>
      <c r="F19" s="674" t="s">
        <v>168</v>
      </c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213"/>
      <c r="U19" s="674" t="s">
        <v>38</v>
      </c>
      <c r="V19" s="674"/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675">
        <v>0</v>
      </c>
      <c r="B20" s="675"/>
      <c r="C20" s="675">
        <v>63</v>
      </c>
      <c r="D20" s="675"/>
      <c r="E20" s="213"/>
      <c r="F20" s="602" t="s">
        <v>167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217"/>
      <c r="U20" s="673" t="s">
        <v>166</v>
      </c>
      <c r="V20" s="673"/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/>
      <c r="L23" s="263"/>
      <c r="M23" s="263" t="s">
        <v>16</v>
      </c>
      <c r="N23" s="263" t="s">
        <v>4</v>
      </c>
      <c r="O23" s="263" t="s">
        <v>5</v>
      </c>
      <c r="P23" s="263"/>
      <c r="Q23" s="264" t="s">
        <v>6</v>
      </c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0.125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f>N24/2</f>
        <v>31.5</v>
      </c>
      <c r="N24" s="267">
        <v>63</v>
      </c>
      <c r="O24" s="268">
        <v>90</v>
      </c>
      <c r="P24" s="269">
        <v>100</v>
      </c>
      <c r="Q24" s="270">
        <v>125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676"/>
      <c r="B25" s="677"/>
      <c r="C25" s="336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676"/>
      <c r="B26" s="677"/>
      <c r="C26" s="336"/>
      <c r="D26" s="272"/>
      <c r="E26" s="272"/>
      <c r="F26" s="272"/>
      <c r="G26" s="273"/>
      <c r="H26" s="273"/>
      <c r="I26" s="273"/>
      <c r="J26" s="273"/>
      <c r="K26" s="273"/>
      <c r="L26" s="273"/>
      <c r="M26" s="273"/>
      <c r="N26" s="273"/>
      <c r="O26" s="273"/>
      <c r="P26" s="274"/>
      <c r="Q26" s="274"/>
      <c r="R26" s="337"/>
      <c r="S26" s="337"/>
      <c r="T26" s="276"/>
      <c r="U26" s="277"/>
      <c r="V26" s="278"/>
      <c r="W26" s="27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76"/>
      <c r="B27" s="677"/>
      <c r="C27" s="338"/>
      <c r="D27" s="281"/>
      <c r="E27" s="281"/>
      <c r="F27" s="281"/>
      <c r="G27" s="284"/>
      <c r="H27" s="284"/>
      <c r="I27" s="284"/>
      <c r="J27" s="284"/>
      <c r="K27" s="284"/>
      <c r="L27" s="284"/>
      <c r="M27" s="284"/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615" t="s">
        <v>162</v>
      </c>
      <c r="B28" s="616"/>
      <c r="C28" s="280">
        <v>12</v>
      </c>
      <c r="D28" s="281"/>
      <c r="E28" s="281"/>
      <c r="F28" s="281"/>
      <c r="G28" s="283">
        <v>35</v>
      </c>
      <c r="H28" s="283">
        <v>40</v>
      </c>
      <c r="I28" s="283">
        <v>47</v>
      </c>
      <c r="J28" s="283">
        <v>60</v>
      </c>
      <c r="K28" s="283">
        <v>68</v>
      </c>
      <c r="L28" s="284"/>
      <c r="M28" s="283">
        <v>85</v>
      </c>
      <c r="N28" s="283">
        <v>99</v>
      </c>
      <c r="O28" s="283">
        <v>100</v>
      </c>
      <c r="P28" s="285"/>
      <c r="Q28" s="339">
        <v>100</v>
      </c>
      <c r="R28" s="286">
        <v>3</v>
      </c>
      <c r="S28" s="286">
        <v>1</v>
      </c>
      <c r="T28" s="287">
        <v>0.7</v>
      </c>
      <c r="U28" s="288">
        <v>45</v>
      </c>
      <c r="V28" s="289">
        <v>45</v>
      </c>
      <c r="W28" s="29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615" t="s">
        <v>163</v>
      </c>
      <c r="B29" s="616"/>
      <c r="C29" s="280">
        <v>2</v>
      </c>
      <c r="D29" s="281"/>
      <c r="E29" s="281"/>
      <c r="F29" s="281"/>
      <c r="G29" s="283">
        <v>5</v>
      </c>
      <c r="H29" s="283">
        <v>9</v>
      </c>
      <c r="I29" s="283">
        <v>16</v>
      </c>
      <c r="J29" s="283">
        <v>22</v>
      </c>
      <c r="K29" s="283">
        <v>35</v>
      </c>
      <c r="L29" s="284"/>
      <c r="M29" s="283">
        <v>55</v>
      </c>
      <c r="N29" s="283">
        <v>80</v>
      </c>
      <c r="O29" s="283">
        <v>98</v>
      </c>
      <c r="P29" s="285"/>
      <c r="Q29" s="285"/>
      <c r="R29" s="291"/>
      <c r="S29" s="291"/>
      <c r="T29" s="292"/>
      <c r="U29" s="293"/>
      <c r="V29" s="294"/>
      <c r="W29" s="29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678"/>
      <c r="B30" s="679"/>
      <c r="C30" s="340"/>
      <c r="D30" s="295"/>
      <c r="E30" s="295"/>
      <c r="F30" s="295"/>
      <c r="G30" s="296"/>
      <c r="H30" s="296"/>
      <c r="I30" s="296"/>
      <c r="J30" s="296"/>
      <c r="K30" s="296"/>
      <c r="L30" s="296"/>
      <c r="M30" s="296"/>
      <c r="N30" s="296"/>
      <c r="O30" s="296"/>
      <c r="P30" s="297"/>
      <c r="Q30" s="297"/>
      <c r="R30" s="298"/>
      <c r="S30" s="298"/>
      <c r="T30" s="299"/>
      <c r="U30" s="300"/>
      <c r="V30" s="301"/>
      <c r="W30" s="302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218" t="s">
        <v>45</v>
      </c>
      <c r="B32" s="219"/>
      <c r="C32" s="219"/>
      <c r="D32" s="219"/>
      <c r="E32" s="219"/>
      <c r="F32" s="219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617" t="s">
        <v>46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9"/>
    </row>
    <row r="34" spans="1:25" ht="13.8" thickBot="1" x14ac:dyDescent="0.3">
      <c r="A34" s="620" t="s">
        <v>223</v>
      </c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8"/>
    </row>
    <row r="35" spans="1:25" ht="12.75" customHeight="1" x14ac:dyDescent="0.25">
      <c r="A35" s="680"/>
      <c r="B35" s="681"/>
      <c r="C35" s="261" t="s">
        <v>3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 t="s">
        <v>16</v>
      </c>
      <c r="N35" s="263" t="s">
        <v>4</v>
      </c>
      <c r="O35" s="263" t="s">
        <v>5</v>
      </c>
      <c r="P35" s="263"/>
      <c r="Q35" s="263" t="s">
        <v>6</v>
      </c>
      <c r="R35" s="629" t="s">
        <v>17</v>
      </c>
      <c r="S35" s="625" t="s">
        <v>41</v>
      </c>
      <c r="T35" s="627" t="s">
        <v>120</v>
      </c>
      <c r="U35" s="629" t="s">
        <v>7</v>
      </c>
      <c r="V35" s="623" t="s">
        <v>8</v>
      </c>
      <c r="W35" s="631" t="s">
        <v>42</v>
      </c>
    </row>
    <row r="36" spans="1:25" ht="12.75" customHeight="1" thickBot="1" x14ac:dyDescent="0.3">
      <c r="A36" s="633" t="s">
        <v>15</v>
      </c>
      <c r="B36" s="634"/>
      <c r="C36" s="265">
        <v>6.3E-2</v>
      </c>
      <c r="D36" s="267">
        <v>0.125</v>
      </c>
      <c r="E36" s="267">
        <v>0.25</v>
      </c>
      <c r="F36" s="267">
        <v>0.5</v>
      </c>
      <c r="G36" s="267">
        <v>1</v>
      </c>
      <c r="H36" s="267">
        <v>2</v>
      </c>
      <c r="I36" s="267">
        <v>4</v>
      </c>
      <c r="J36" s="267">
        <v>8</v>
      </c>
      <c r="K36" s="267">
        <v>16</v>
      </c>
      <c r="L36" s="267">
        <v>20</v>
      </c>
      <c r="M36" s="267">
        <f>N36/2</f>
        <v>31.5</v>
      </c>
      <c r="N36" s="267">
        <v>63</v>
      </c>
      <c r="O36" s="268">
        <v>90</v>
      </c>
      <c r="P36" s="268">
        <v>100</v>
      </c>
      <c r="Q36" s="267">
        <v>125</v>
      </c>
      <c r="R36" s="624"/>
      <c r="S36" s="626"/>
      <c r="T36" s="628"/>
      <c r="U36" s="624"/>
      <c r="V36" s="630"/>
      <c r="W36" s="632"/>
    </row>
    <row r="37" spans="1:25" ht="12.75" customHeight="1" x14ac:dyDescent="0.25">
      <c r="A37" s="633" t="s">
        <v>48</v>
      </c>
      <c r="B37" s="634"/>
      <c r="C37" s="303">
        <f>IF(ISNUMBER(C103),C103,NA())</f>
        <v>3.4</v>
      </c>
      <c r="D37" s="304">
        <f t="shared" ref="D37:W37" si="0">IF(ISNUMBER(D103),D103,NA())</f>
        <v>0</v>
      </c>
      <c r="E37" s="304">
        <f t="shared" si="0"/>
        <v>0</v>
      </c>
      <c r="F37" s="304">
        <f t="shared" si="0"/>
        <v>0</v>
      </c>
      <c r="G37" s="304">
        <f t="shared" si="0"/>
        <v>15.1</v>
      </c>
      <c r="H37" s="304">
        <f t="shared" si="0"/>
        <v>20.100000000000001</v>
      </c>
      <c r="I37" s="304">
        <f t="shared" si="0"/>
        <v>27.7</v>
      </c>
      <c r="J37" s="304">
        <f t="shared" si="0"/>
        <v>44.1</v>
      </c>
      <c r="K37" s="304">
        <f t="shared" si="0"/>
        <v>62.3</v>
      </c>
      <c r="L37" s="304">
        <f t="shared" si="0"/>
        <v>69.5</v>
      </c>
      <c r="M37" s="304">
        <f t="shared" si="0"/>
        <v>84.1</v>
      </c>
      <c r="N37" s="304">
        <f t="shared" si="0"/>
        <v>100</v>
      </c>
      <c r="O37" s="304">
        <f t="shared" si="0"/>
        <v>100</v>
      </c>
      <c r="P37" s="304">
        <f t="shared" si="0"/>
        <v>100</v>
      </c>
      <c r="Q37" s="304">
        <f t="shared" si="0"/>
        <v>100</v>
      </c>
      <c r="R37" s="304">
        <f t="shared" si="0"/>
        <v>1.89</v>
      </c>
      <c r="S37" s="304">
        <f t="shared" si="0"/>
        <v>0.35</v>
      </c>
      <c r="T37" s="304">
        <f>IF(ISNUMBER(T103),T103,NA())</f>
        <v>0.154</v>
      </c>
      <c r="U37" s="304">
        <f t="shared" si="0"/>
        <v>24</v>
      </c>
      <c r="V37" s="305">
        <f t="shared" si="0"/>
        <v>18</v>
      </c>
      <c r="W37" s="306">
        <f t="shared" si="0"/>
        <v>5.3</v>
      </c>
    </row>
    <row r="38" spans="1:25" ht="12.75" customHeight="1" x14ac:dyDescent="0.25">
      <c r="A38" s="637" t="s">
        <v>49</v>
      </c>
      <c r="B38" s="638"/>
      <c r="C38" s="307">
        <f>C39+1.25*C42</f>
        <v>3.3375833266677324</v>
      </c>
      <c r="D38" s="308" t="e">
        <f t="shared" ref="D38:W38" si="1">D39+1.25*D42</f>
        <v>#N/A</v>
      </c>
      <c r="E38" s="308" t="e">
        <f t="shared" si="1"/>
        <v>#N/A</v>
      </c>
      <c r="F38" s="308" t="e">
        <f t="shared" si="1"/>
        <v>#N/A</v>
      </c>
      <c r="G38" s="308">
        <f t="shared" si="1"/>
        <v>15.241158460993265</v>
      </c>
      <c r="H38" s="308">
        <f t="shared" si="1"/>
        <v>19.968856105640342</v>
      </c>
      <c r="I38" s="308">
        <f t="shared" si="1"/>
        <v>26.822487137480742</v>
      </c>
      <c r="J38" s="308">
        <f t="shared" si="1"/>
        <v>41.550609078730794</v>
      </c>
      <c r="K38" s="308">
        <f t="shared" si="1"/>
        <v>57.904437440071682</v>
      </c>
      <c r="L38" s="308">
        <f t="shared" si="1"/>
        <v>65.377482539013727</v>
      </c>
      <c r="M38" s="308">
        <f t="shared" si="1"/>
        <v>79.555888694452321</v>
      </c>
      <c r="N38" s="308">
        <v>100</v>
      </c>
      <c r="O38" s="308">
        <f t="shared" si="1"/>
        <v>100</v>
      </c>
      <c r="P38" s="308">
        <f t="shared" si="1"/>
        <v>100</v>
      </c>
      <c r="Q38" s="308">
        <f t="shared" si="1"/>
        <v>100</v>
      </c>
      <c r="R38" s="308">
        <f t="shared" si="1"/>
        <v>1.8282568879664414</v>
      </c>
      <c r="S38" s="308">
        <f t="shared" si="1"/>
        <v>0.3425443795345488</v>
      </c>
      <c r="T38" s="308" t="e">
        <f t="shared" si="1"/>
        <v>#N/A</v>
      </c>
      <c r="U38" s="308">
        <f t="shared" si="1"/>
        <v>24</v>
      </c>
      <c r="V38" s="309">
        <f t="shared" si="1"/>
        <v>18</v>
      </c>
      <c r="W38" s="310">
        <f t="shared" si="1"/>
        <v>5.3458183451298016</v>
      </c>
      <c r="Y38" s="1" t="s">
        <v>59</v>
      </c>
    </row>
    <row r="39" spans="1:25" ht="12.75" customHeight="1" x14ac:dyDescent="0.25">
      <c r="A39" s="633" t="s">
        <v>50</v>
      </c>
      <c r="B39" s="634"/>
      <c r="C39" s="341">
        <f>IF(ISNUMBER(C101),C101,NA())</f>
        <v>2.8166666666666664</v>
      </c>
      <c r="D39" s="312" t="e">
        <f>IF(ISNUMBER(D101),D101,NA())</f>
        <v>#N/A</v>
      </c>
      <c r="E39" s="312" t="e">
        <f t="shared" ref="E39:W39" si="2">IF(ISNUMBER(E101),E101,NA())</f>
        <v>#N/A</v>
      </c>
      <c r="F39" s="312" t="e">
        <f t="shared" si="2"/>
        <v>#N/A</v>
      </c>
      <c r="G39" s="312">
        <f t="shared" si="2"/>
        <v>13.533333333333333</v>
      </c>
      <c r="H39" s="312">
        <f t="shared" si="2"/>
        <v>18.516666666666669</v>
      </c>
      <c r="I39" s="312">
        <f t="shared" si="2"/>
        <v>24.150000000000002</v>
      </c>
      <c r="J39" s="312">
        <f t="shared" si="2"/>
        <v>35.65</v>
      </c>
      <c r="K39" s="312">
        <f t="shared" si="2"/>
        <v>50.050000000000004</v>
      </c>
      <c r="L39" s="312">
        <f t="shared" si="2"/>
        <v>56.25</v>
      </c>
      <c r="M39" s="312">
        <f t="shared" si="2"/>
        <v>71.333333333333329</v>
      </c>
      <c r="N39" s="312">
        <f t="shared" si="2"/>
        <v>100</v>
      </c>
      <c r="O39" s="283">
        <f t="shared" si="2"/>
        <v>100</v>
      </c>
      <c r="P39" s="283">
        <f t="shared" si="2"/>
        <v>100</v>
      </c>
      <c r="Q39" s="283">
        <f t="shared" si="2"/>
        <v>100</v>
      </c>
      <c r="R39" s="283">
        <f t="shared" si="2"/>
        <v>1.5716666666666665</v>
      </c>
      <c r="S39" s="283">
        <f t="shared" si="2"/>
        <v>0.29166666666666669</v>
      </c>
      <c r="T39" s="283">
        <f>IF(ISNUMBER(T85),T101,NA())</f>
        <v>0.154</v>
      </c>
      <c r="U39" s="283">
        <f>IF(ISNUMBER(U101),U101,NA())</f>
        <v>24</v>
      </c>
      <c r="V39" s="282">
        <f t="shared" si="2"/>
        <v>18</v>
      </c>
      <c r="W39" s="314">
        <f t="shared" si="2"/>
        <v>4.7666666666666666</v>
      </c>
    </row>
    <row r="40" spans="1:25" ht="12.75" customHeight="1" x14ac:dyDescent="0.25">
      <c r="A40" s="637" t="s">
        <v>51</v>
      </c>
      <c r="B40" s="638"/>
      <c r="C40" s="307">
        <f>C39-1.25*C42</f>
        <v>2.2957500066656005</v>
      </c>
      <c r="D40" s="308" t="e">
        <f t="shared" ref="D40:W40" si="3">D39-1.25*D42</f>
        <v>#N/A</v>
      </c>
      <c r="E40" s="308" t="e">
        <f>E39-1.25*E42</f>
        <v>#N/A</v>
      </c>
      <c r="F40" s="308" t="e">
        <f>F39-1.25*F42</f>
        <v>#N/A</v>
      </c>
      <c r="G40" s="308">
        <f t="shared" si="3"/>
        <v>11.825508205673401</v>
      </c>
      <c r="H40" s="308">
        <f t="shared" si="3"/>
        <v>17.064477227692997</v>
      </c>
      <c r="I40" s="308">
        <f t="shared" si="3"/>
        <v>21.477512862519262</v>
      </c>
      <c r="J40" s="308">
        <f t="shared" si="3"/>
        <v>29.749390921269203</v>
      </c>
      <c r="K40" s="308">
        <f t="shared" si="3"/>
        <v>42.195562559928327</v>
      </c>
      <c r="L40" s="308">
        <f t="shared" si="3"/>
        <v>47.12251746098628</v>
      </c>
      <c r="M40" s="308">
        <f t="shared" si="3"/>
        <v>63.110777972214343</v>
      </c>
      <c r="N40" s="308">
        <f t="shared" si="3"/>
        <v>100</v>
      </c>
      <c r="O40" s="308">
        <f t="shared" si="3"/>
        <v>100</v>
      </c>
      <c r="P40" s="308">
        <f t="shared" si="3"/>
        <v>100</v>
      </c>
      <c r="Q40" s="308">
        <f t="shared" si="3"/>
        <v>100</v>
      </c>
      <c r="R40" s="308">
        <f t="shared" si="3"/>
        <v>1.3150764453668917</v>
      </c>
      <c r="S40" s="313">
        <f t="shared" si="3"/>
        <v>0.24078895379878457</v>
      </c>
      <c r="T40" s="313" t="e">
        <f t="shared" si="3"/>
        <v>#N/A</v>
      </c>
      <c r="U40" s="308">
        <f t="shared" si="3"/>
        <v>24</v>
      </c>
      <c r="V40" s="309">
        <f t="shared" si="3"/>
        <v>18</v>
      </c>
      <c r="W40" s="310">
        <f t="shared" si="3"/>
        <v>4.1875149882035316</v>
      </c>
      <c r="Y40" s="155"/>
    </row>
    <row r="41" spans="1:25" ht="12.75" customHeight="1" x14ac:dyDescent="0.25">
      <c r="A41" s="633" t="s">
        <v>52</v>
      </c>
      <c r="B41" s="634"/>
      <c r="C41" s="280">
        <f>IF(ISNUMBER(C104),C104,NA())</f>
        <v>2.2999999999999998</v>
      </c>
      <c r="D41" s="283">
        <f t="shared" ref="D41:W41" si="4">IF(ISNUMBER(D104),D104,NA())</f>
        <v>0</v>
      </c>
      <c r="E41" s="283">
        <f t="shared" si="4"/>
        <v>0</v>
      </c>
      <c r="F41" s="283">
        <f t="shared" si="4"/>
        <v>0</v>
      </c>
      <c r="G41" s="283">
        <f t="shared" si="4"/>
        <v>11.3</v>
      </c>
      <c r="H41" s="283">
        <f t="shared" si="4"/>
        <v>16.899999999999999</v>
      </c>
      <c r="I41" s="283">
        <f t="shared" si="4"/>
        <v>21.5</v>
      </c>
      <c r="J41" s="283">
        <f t="shared" si="4"/>
        <v>30.7</v>
      </c>
      <c r="K41" s="283">
        <f t="shared" si="4"/>
        <v>44</v>
      </c>
      <c r="L41" s="283">
        <f t="shared" si="4"/>
        <v>48.2</v>
      </c>
      <c r="M41" s="283">
        <f t="shared" si="4"/>
        <v>66</v>
      </c>
      <c r="N41" s="283">
        <f t="shared" si="4"/>
        <v>100</v>
      </c>
      <c r="O41" s="283">
        <f t="shared" si="4"/>
        <v>100</v>
      </c>
      <c r="P41" s="283">
        <f t="shared" si="4"/>
        <v>100</v>
      </c>
      <c r="Q41" s="283">
        <f t="shared" si="4"/>
        <v>100</v>
      </c>
      <c r="R41" s="283">
        <f t="shared" si="4"/>
        <v>1.38</v>
      </c>
      <c r="S41" s="283">
        <f t="shared" si="4"/>
        <v>0.23</v>
      </c>
      <c r="T41" s="283">
        <f>IF(ISNUMBER(T104),T104,NA())</f>
        <v>0.154</v>
      </c>
      <c r="U41" s="283">
        <f t="shared" si="4"/>
        <v>24</v>
      </c>
      <c r="V41" s="282">
        <f t="shared" si="4"/>
        <v>18</v>
      </c>
      <c r="W41" s="314">
        <f t="shared" si="4"/>
        <v>4</v>
      </c>
    </row>
    <row r="42" spans="1:25" ht="12.75" customHeight="1" x14ac:dyDescent="0.25">
      <c r="A42" s="633" t="s">
        <v>53</v>
      </c>
      <c r="B42" s="634"/>
      <c r="C42" s="307">
        <f>IF(ISNUMBER(C102),C102,NA())</f>
        <v>0.41673332800085294</v>
      </c>
      <c r="D42" s="312" t="e">
        <f t="shared" ref="D42:W42" si="5">IF(ISNUMBER(D102),D102,NA())</f>
        <v>#N/A</v>
      </c>
      <c r="E42" s="312" t="e">
        <f t="shared" si="5"/>
        <v>#N/A</v>
      </c>
      <c r="F42" s="312" t="e">
        <f t="shared" si="5"/>
        <v>#N/A</v>
      </c>
      <c r="G42" s="312">
        <f t="shared" si="5"/>
        <v>1.3662601021279461</v>
      </c>
      <c r="H42" s="312">
        <f t="shared" si="5"/>
        <v>1.1617515511789382</v>
      </c>
      <c r="I42" s="312">
        <f t="shared" si="5"/>
        <v>2.1379897099845921</v>
      </c>
      <c r="J42" s="312">
        <f t="shared" si="5"/>
        <v>4.7204872629846353</v>
      </c>
      <c r="K42" s="312">
        <f t="shared" si="5"/>
        <v>6.2835499520573412</v>
      </c>
      <c r="L42" s="312">
        <f t="shared" si="5"/>
        <v>7.3019860312109763</v>
      </c>
      <c r="M42" s="312">
        <f t="shared" si="5"/>
        <v>6.5780442888951898</v>
      </c>
      <c r="N42" s="312">
        <f t="shared" si="5"/>
        <v>0</v>
      </c>
      <c r="O42" s="312">
        <f t="shared" si="5"/>
        <v>0</v>
      </c>
      <c r="P42" s="312">
        <f t="shared" si="5"/>
        <v>0</v>
      </c>
      <c r="Q42" s="312">
        <f t="shared" si="5"/>
        <v>0</v>
      </c>
      <c r="R42" s="312">
        <f t="shared" si="5"/>
        <v>0.20527217703981979</v>
      </c>
      <c r="S42" s="312">
        <f t="shared" si="5"/>
        <v>4.0702170294305708E-2</v>
      </c>
      <c r="T42" s="312" t="e">
        <f>IF(ISNUMBER(T102),T102,NA())</f>
        <v>#N/A</v>
      </c>
      <c r="U42" s="312">
        <f t="shared" si="5"/>
        <v>0</v>
      </c>
      <c r="V42" s="311">
        <f t="shared" si="5"/>
        <v>0</v>
      </c>
      <c r="W42" s="315">
        <f t="shared" si="5"/>
        <v>0.46332134277050807</v>
      </c>
    </row>
    <row r="43" spans="1:25" ht="12.75" customHeight="1" x14ac:dyDescent="0.25">
      <c r="A43" s="637" t="s">
        <v>54</v>
      </c>
      <c r="B43" s="638"/>
      <c r="C43" s="280">
        <f>IF(ISNUMBER(C105),C105,NA())</f>
        <v>6</v>
      </c>
      <c r="D43" s="283">
        <f t="shared" ref="D43:W43" si="6">IF(ISNUMBER(D105),D105,NA())</f>
        <v>0</v>
      </c>
      <c r="E43" s="283">
        <f t="shared" si="6"/>
        <v>0</v>
      </c>
      <c r="F43" s="283">
        <f t="shared" si="6"/>
        <v>0</v>
      </c>
      <c r="G43" s="283">
        <f t="shared" si="6"/>
        <v>6</v>
      </c>
      <c r="H43" s="283">
        <f t="shared" si="6"/>
        <v>6</v>
      </c>
      <c r="I43" s="283">
        <f t="shared" si="6"/>
        <v>6</v>
      </c>
      <c r="J43" s="283">
        <f t="shared" si="6"/>
        <v>6</v>
      </c>
      <c r="K43" s="283">
        <f t="shared" si="6"/>
        <v>6</v>
      </c>
      <c r="L43" s="283">
        <f t="shared" si="6"/>
        <v>6</v>
      </c>
      <c r="M43" s="283">
        <f t="shared" si="6"/>
        <v>6</v>
      </c>
      <c r="N43" s="283">
        <f t="shared" si="6"/>
        <v>6</v>
      </c>
      <c r="O43" s="283">
        <f t="shared" si="6"/>
        <v>6</v>
      </c>
      <c r="P43" s="283">
        <f t="shared" si="6"/>
        <v>6</v>
      </c>
      <c r="Q43" s="283">
        <f t="shared" si="6"/>
        <v>6</v>
      </c>
      <c r="R43" s="283">
        <f t="shared" si="6"/>
        <v>6</v>
      </c>
      <c r="S43" s="283">
        <f t="shared" si="6"/>
        <v>6</v>
      </c>
      <c r="T43" s="283">
        <f>IF(ISNUMBER(T105),T105,NA())</f>
        <v>1</v>
      </c>
      <c r="U43" s="283">
        <f t="shared" si="6"/>
        <v>2</v>
      </c>
      <c r="V43" s="282">
        <f t="shared" si="6"/>
        <v>2</v>
      </c>
      <c r="W43" s="314">
        <f t="shared" si="6"/>
        <v>6</v>
      </c>
    </row>
    <row r="44" spans="1:25" s="46" customFormat="1" ht="17.25" customHeight="1" thickBot="1" x14ac:dyDescent="0.3">
      <c r="A44" s="639" t="s">
        <v>55</v>
      </c>
      <c r="B44" s="640"/>
      <c r="C44" s="316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8"/>
      <c r="R44" s="318"/>
      <c r="S44" s="319"/>
      <c r="T44" s="319"/>
      <c r="U44" s="320"/>
      <c r="V44" s="321"/>
      <c r="W44" s="322"/>
      <c r="X44" s="45"/>
    </row>
    <row r="45" spans="1:25" s="46" customFormat="1" x14ac:dyDescent="0.25">
      <c r="A45" s="323"/>
      <c r="B45" s="324"/>
      <c r="C45" s="325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6"/>
      <c r="V45" s="327"/>
      <c r="W45" s="328"/>
      <c r="X45" s="45"/>
    </row>
    <row r="46" spans="1:25" s="46" customFormat="1" ht="13.8" thickBot="1" x14ac:dyDescent="0.3">
      <c r="A46" s="329"/>
      <c r="B46" s="327"/>
      <c r="C46" s="330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2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9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33"/>
      <c r="X64" s="45"/>
    </row>
    <row r="65" spans="1:27" s="46" customFormat="1" x14ac:dyDescent="0.25">
      <c r="A65" s="329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33"/>
      <c r="X65" s="45"/>
    </row>
    <row r="66" spans="1:27" s="46" customFormat="1" x14ac:dyDescent="0.25">
      <c r="A66" s="323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6"/>
      <c r="X66" s="45"/>
    </row>
    <row r="67" spans="1:27" s="46" customFormat="1" x14ac:dyDescent="0.25">
      <c r="A67" s="641" t="s">
        <v>56</v>
      </c>
      <c r="B67" s="642"/>
      <c r="C67" s="642"/>
      <c r="D67" s="642"/>
      <c r="E67" s="642"/>
      <c r="F67" s="642"/>
      <c r="G67" s="643"/>
      <c r="H67" s="644" t="s">
        <v>57</v>
      </c>
      <c r="I67" s="644"/>
      <c r="J67" s="644"/>
      <c r="K67" s="644"/>
      <c r="L67" s="644"/>
      <c r="M67" s="644"/>
      <c r="N67" s="644"/>
      <c r="O67" s="644"/>
      <c r="P67" s="644" t="s">
        <v>58</v>
      </c>
      <c r="Q67" s="644"/>
      <c r="R67" s="644"/>
      <c r="S67" s="644"/>
      <c r="T67" s="644"/>
      <c r="U67" s="644"/>
      <c r="V67" s="644"/>
      <c r="W67" s="644"/>
      <c r="X67" s="45"/>
    </row>
    <row r="68" spans="1:27" x14ac:dyDescent="0.25">
      <c r="A68" s="635">
        <v>43733</v>
      </c>
      <c r="B68" s="615"/>
      <c r="C68" s="615"/>
      <c r="D68" s="615"/>
      <c r="E68" s="615"/>
      <c r="F68" s="615"/>
      <c r="G68" s="615"/>
      <c r="H68" s="636" t="s">
        <v>102</v>
      </c>
      <c r="I68" s="636"/>
      <c r="J68" s="636"/>
      <c r="K68" s="636"/>
      <c r="L68" s="636"/>
      <c r="M68" s="636"/>
      <c r="N68" s="636"/>
      <c r="O68" s="636"/>
      <c r="P68" s="635">
        <f>MAX(Y85:Y99)</f>
        <v>43897</v>
      </c>
      <c r="Q68" s="615"/>
      <c r="R68" s="615"/>
      <c r="S68" s="615"/>
      <c r="T68" s="615"/>
      <c r="U68" s="615"/>
      <c r="V68" s="615"/>
      <c r="W68" s="615"/>
    </row>
    <row r="69" spans="1:27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7" x14ac:dyDescent="0.25">
      <c r="A70" s="615"/>
      <c r="B70" s="615"/>
      <c r="C70" s="615"/>
      <c r="D70" s="615"/>
      <c r="E70" s="615"/>
      <c r="F70" s="615"/>
      <c r="G70" s="615"/>
      <c r="H70" s="636"/>
      <c r="I70" s="636"/>
      <c r="J70" s="636"/>
      <c r="K70" s="636"/>
      <c r="L70" s="636"/>
      <c r="M70" s="636"/>
      <c r="N70" s="636"/>
      <c r="O70" s="636"/>
      <c r="P70" s="615"/>
      <c r="Q70" s="615"/>
      <c r="R70" s="615"/>
      <c r="S70" s="615"/>
      <c r="T70" s="615"/>
      <c r="U70" s="615"/>
      <c r="V70" s="615"/>
      <c r="W70" s="615"/>
    </row>
    <row r="71" spans="1:27" x14ac:dyDescent="0.25">
      <c r="A71" s="615"/>
      <c r="B71" s="615"/>
      <c r="C71" s="615"/>
      <c r="D71" s="615"/>
      <c r="E71" s="615"/>
      <c r="F71" s="615"/>
      <c r="G71" s="615"/>
      <c r="H71" s="636"/>
      <c r="I71" s="636"/>
      <c r="J71" s="636"/>
      <c r="K71" s="636"/>
      <c r="L71" s="636"/>
      <c r="M71" s="636"/>
      <c r="N71" s="636"/>
      <c r="O71" s="636"/>
      <c r="P71" s="615"/>
      <c r="Q71" s="615"/>
      <c r="R71" s="615"/>
      <c r="S71" s="615"/>
      <c r="T71" s="615"/>
      <c r="U71" s="615"/>
      <c r="V71" s="615"/>
      <c r="W71" s="615"/>
    </row>
    <row r="72" spans="1:27" ht="13.8" thickBot="1" x14ac:dyDescent="0.3">
      <c r="A72" s="213"/>
      <c r="B72" s="334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</row>
    <row r="73" spans="1:27" x14ac:dyDescent="0.25">
      <c r="A73" s="645" t="s">
        <v>204</v>
      </c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3"/>
    </row>
    <row r="74" spans="1:27" x14ac:dyDescent="0.25">
      <c r="A74" s="648"/>
      <c r="B74" s="684"/>
      <c r="C74" s="684"/>
      <c r="D74" s="684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  <c r="U74" s="684"/>
      <c r="V74" s="684"/>
      <c r="W74" s="685"/>
    </row>
    <row r="75" spans="1:27" x14ac:dyDescent="0.25">
      <c r="A75" s="648"/>
      <c r="B75" s="684"/>
      <c r="C75" s="684"/>
      <c r="D75" s="684"/>
      <c r="E75" s="684"/>
      <c r="F75" s="684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84"/>
      <c r="T75" s="684"/>
      <c r="U75" s="684"/>
      <c r="V75" s="684"/>
      <c r="W75" s="685"/>
      <c r="Z75" s="176">
        <v>43709</v>
      </c>
      <c r="AA75" s="176">
        <f>Z75-(30*6)</f>
        <v>43529</v>
      </c>
    </row>
    <row r="76" spans="1:27" ht="13.8" thickBot="1" x14ac:dyDescent="0.3">
      <c r="A76" s="686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8"/>
    </row>
    <row r="77" spans="1:27" ht="13.8" thickBot="1" x14ac:dyDescent="0.3">
      <c r="B77" s="52"/>
    </row>
    <row r="78" spans="1:27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7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7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7"/>
    </row>
    <row r="81" spans="1:25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 t="s">
        <v>16</v>
      </c>
      <c r="N82" s="137" t="s">
        <v>4</v>
      </c>
      <c r="O82" s="137" t="s">
        <v>5</v>
      </c>
      <c r="P82" s="137"/>
      <c r="Q82" s="137" t="s">
        <v>6</v>
      </c>
      <c r="R82" s="653" t="s">
        <v>17</v>
      </c>
      <c r="S82" s="655" t="s">
        <v>41</v>
      </c>
      <c r="T82" s="657" t="s">
        <v>120</v>
      </c>
      <c r="U82" s="653" t="s">
        <v>7</v>
      </c>
      <c r="V82" s="653" t="s">
        <v>8</v>
      </c>
      <c r="W82" s="659" t="s">
        <v>42</v>
      </c>
    </row>
    <row r="83" spans="1:25" ht="13.8" thickBot="1" x14ac:dyDescent="0.3">
      <c r="A83" s="661" t="s">
        <v>61</v>
      </c>
      <c r="B83" s="662"/>
      <c r="C83" s="200">
        <v>6.3E-2</v>
      </c>
      <c r="D83" s="205">
        <v>0.125</v>
      </c>
      <c r="E83" s="201">
        <v>0.2</v>
      </c>
      <c r="F83" s="201">
        <v>0.5</v>
      </c>
      <c r="G83" s="201">
        <v>1</v>
      </c>
      <c r="H83" s="201">
        <v>2</v>
      </c>
      <c r="I83" s="201">
        <v>4</v>
      </c>
      <c r="J83" s="201">
        <v>8</v>
      </c>
      <c r="K83" s="201">
        <v>16</v>
      </c>
      <c r="L83" s="201">
        <v>20</v>
      </c>
      <c r="M83" s="201">
        <f>N83/2</f>
        <v>31.5</v>
      </c>
      <c r="N83" s="201">
        <v>63</v>
      </c>
      <c r="O83" s="202">
        <v>90</v>
      </c>
      <c r="P83" s="202">
        <v>100</v>
      </c>
      <c r="Q83" s="201">
        <v>125</v>
      </c>
      <c r="R83" s="654"/>
      <c r="S83" s="656"/>
      <c r="T83" s="658"/>
      <c r="U83" s="654"/>
      <c r="V83" s="654"/>
      <c r="W83" s="660"/>
    </row>
    <row r="84" spans="1:25" x14ac:dyDescent="0.25">
      <c r="A84" s="689" t="s">
        <v>62</v>
      </c>
      <c r="B84" s="69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4"/>
    </row>
    <row r="85" spans="1:25" x14ac:dyDescent="0.25">
      <c r="A85" s="518">
        <v>43717</v>
      </c>
      <c r="B85" s="526"/>
      <c r="C85" s="353">
        <v>2.5</v>
      </c>
      <c r="D85" s="141"/>
      <c r="E85" s="141"/>
      <c r="F85" s="141"/>
      <c r="G85" s="353">
        <v>13.2</v>
      </c>
      <c r="H85" s="353">
        <v>18.100000000000001</v>
      </c>
      <c r="I85" s="353">
        <v>23.2</v>
      </c>
      <c r="J85" s="353">
        <v>35.299999999999997</v>
      </c>
      <c r="K85" s="353">
        <v>49.4</v>
      </c>
      <c r="L85" s="353">
        <v>53.5</v>
      </c>
      <c r="M85" s="353">
        <v>67</v>
      </c>
      <c r="N85" s="141">
        <v>100</v>
      </c>
      <c r="O85" s="141">
        <v>100</v>
      </c>
      <c r="P85" s="141">
        <v>100</v>
      </c>
      <c r="Q85" s="141">
        <v>100</v>
      </c>
      <c r="R85" s="141">
        <v>1.52</v>
      </c>
      <c r="S85" s="141">
        <v>0.28000000000000003</v>
      </c>
      <c r="T85" s="141">
        <v>0.154</v>
      </c>
      <c r="U85" s="141">
        <v>24</v>
      </c>
      <c r="V85" s="141">
        <v>18</v>
      </c>
      <c r="W85" s="142">
        <v>4</v>
      </c>
      <c r="X85" s="1"/>
      <c r="Y85" s="176">
        <f>A85+(30*6)</f>
        <v>43897</v>
      </c>
    </row>
    <row r="86" spans="1:25" x14ac:dyDescent="0.25">
      <c r="A86" s="518">
        <v>43717</v>
      </c>
      <c r="B86" s="526"/>
      <c r="C86" s="353">
        <v>2.2999999999999998</v>
      </c>
      <c r="D86" s="141"/>
      <c r="E86" s="141"/>
      <c r="F86" s="141"/>
      <c r="G86" s="353">
        <v>15.1</v>
      </c>
      <c r="H86" s="353">
        <v>20.100000000000001</v>
      </c>
      <c r="I86" s="353">
        <v>25.4</v>
      </c>
      <c r="J86" s="353">
        <v>37.4</v>
      </c>
      <c r="K86" s="353">
        <v>48.4</v>
      </c>
      <c r="L86" s="353">
        <v>52.1</v>
      </c>
      <c r="M86" s="353">
        <v>66</v>
      </c>
      <c r="N86" s="141">
        <v>100</v>
      </c>
      <c r="O86" s="141">
        <v>100</v>
      </c>
      <c r="P86" s="141">
        <v>100</v>
      </c>
      <c r="Q86" s="141">
        <v>100</v>
      </c>
      <c r="R86" s="141">
        <v>1.38</v>
      </c>
      <c r="S86" s="141">
        <v>0.28000000000000003</v>
      </c>
      <c r="T86" s="141"/>
      <c r="U86" s="141"/>
      <c r="V86" s="141"/>
      <c r="W86" s="142">
        <v>4.8</v>
      </c>
      <c r="X86" s="1"/>
      <c r="Y86" s="176">
        <f t="shared" ref="Y86:Y98" si="7">A86+(30*6)</f>
        <v>43897</v>
      </c>
    </row>
    <row r="87" spans="1:25" x14ac:dyDescent="0.25">
      <c r="A87" s="518">
        <v>43717</v>
      </c>
      <c r="B87" s="526"/>
      <c r="C87" s="352">
        <v>3.1</v>
      </c>
      <c r="D87" s="141"/>
      <c r="E87" s="141"/>
      <c r="F87" s="141"/>
      <c r="G87" s="352">
        <v>14.5</v>
      </c>
      <c r="H87" s="352">
        <v>19.600000000000001</v>
      </c>
      <c r="I87" s="352">
        <v>27.7</v>
      </c>
      <c r="J87" s="352">
        <v>44.1</v>
      </c>
      <c r="K87" s="352">
        <v>62.3</v>
      </c>
      <c r="L87" s="352">
        <v>69.5</v>
      </c>
      <c r="M87" s="352">
        <v>84.1</v>
      </c>
      <c r="N87" s="141">
        <v>100</v>
      </c>
      <c r="O87" s="141">
        <v>100</v>
      </c>
      <c r="P87" s="141">
        <v>100</v>
      </c>
      <c r="Q87" s="141">
        <v>100</v>
      </c>
      <c r="R87" s="141">
        <v>1.5</v>
      </c>
      <c r="S87" s="141">
        <v>0.28999999999999998</v>
      </c>
      <c r="T87" s="141"/>
      <c r="U87" s="141"/>
      <c r="V87" s="141"/>
      <c r="W87" s="142">
        <v>5.0999999999999996</v>
      </c>
      <c r="X87" s="1"/>
      <c r="Y87" s="176">
        <f t="shared" si="7"/>
        <v>43897</v>
      </c>
    </row>
    <row r="88" spans="1:25" x14ac:dyDescent="0.25">
      <c r="A88" s="518">
        <v>43717</v>
      </c>
      <c r="B88" s="526"/>
      <c r="C88" s="351">
        <v>3.4</v>
      </c>
      <c r="D88" s="141"/>
      <c r="E88" s="141"/>
      <c r="F88" s="141"/>
      <c r="G88" s="352">
        <v>14.2</v>
      </c>
      <c r="H88" s="352">
        <v>18</v>
      </c>
      <c r="I88" s="352">
        <v>23.7</v>
      </c>
      <c r="J88" s="352">
        <v>33.6</v>
      </c>
      <c r="K88" s="352">
        <v>48.1</v>
      </c>
      <c r="L88" s="352">
        <v>57.1</v>
      </c>
      <c r="M88" s="352">
        <v>71</v>
      </c>
      <c r="N88" s="141">
        <v>100</v>
      </c>
      <c r="O88" s="141">
        <v>100</v>
      </c>
      <c r="P88" s="141">
        <v>100</v>
      </c>
      <c r="Q88" s="141">
        <v>100</v>
      </c>
      <c r="R88" s="141">
        <v>1.75</v>
      </c>
      <c r="S88" s="141">
        <v>0.32</v>
      </c>
      <c r="T88" s="141"/>
      <c r="U88" s="141"/>
      <c r="V88" s="141"/>
      <c r="W88" s="142">
        <v>4.5</v>
      </c>
      <c r="X88" s="1"/>
      <c r="Y88" s="176">
        <f t="shared" si="7"/>
        <v>43897</v>
      </c>
    </row>
    <row r="89" spans="1:25" x14ac:dyDescent="0.25">
      <c r="A89" s="518">
        <v>43717</v>
      </c>
      <c r="B89" s="526"/>
      <c r="C89" s="351">
        <v>2.6</v>
      </c>
      <c r="D89" s="141"/>
      <c r="E89" s="141"/>
      <c r="F89" s="141"/>
      <c r="G89" s="352">
        <v>11.3</v>
      </c>
      <c r="H89" s="352">
        <v>16.899999999999999</v>
      </c>
      <c r="I89" s="352">
        <v>21.5</v>
      </c>
      <c r="J89" s="352">
        <v>30.7</v>
      </c>
      <c r="K89" s="352">
        <v>44</v>
      </c>
      <c r="L89" s="352">
        <v>48.2</v>
      </c>
      <c r="M89" s="352">
        <v>68.900000000000006</v>
      </c>
      <c r="N89" s="141">
        <v>100</v>
      </c>
      <c r="O89" s="141">
        <v>100</v>
      </c>
      <c r="P89" s="141">
        <v>100</v>
      </c>
      <c r="Q89" s="141">
        <v>100</v>
      </c>
      <c r="R89" s="141">
        <v>1.39</v>
      </c>
      <c r="S89" s="141">
        <v>0.23</v>
      </c>
      <c r="T89" s="141"/>
      <c r="U89" s="141">
        <v>24</v>
      </c>
      <c r="V89" s="141">
        <v>18</v>
      </c>
      <c r="W89" s="142">
        <v>4.9000000000000004</v>
      </c>
      <c r="X89" s="1"/>
      <c r="Y89" s="176">
        <f t="shared" si="7"/>
        <v>43897</v>
      </c>
    </row>
    <row r="90" spans="1:25" x14ac:dyDescent="0.25">
      <c r="A90" s="518">
        <v>43717</v>
      </c>
      <c r="B90" s="526"/>
      <c r="C90" s="351">
        <v>3</v>
      </c>
      <c r="D90" s="141"/>
      <c r="E90" s="141"/>
      <c r="F90" s="141"/>
      <c r="G90" s="352">
        <v>12.9</v>
      </c>
      <c r="H90" s="352">
        <v>18.399999999999999</v>
      </c>
      <c r="I90" s="352">
        <v>23.4</v>
      </c>
      <c r="J90" s="352">
        <v>32.799999999999997</v>
      </c>
      <c r="K90" s="352">
        <v>48.1</v>
      </c>
      <c r="L90" s="352">
        <v>57.1</v>
      </c>
      <c r="M90" s="352">
        <v>71</v>
      </c>
      <c r="N90" s="141">
        <v>100</v>
      </c>
      <c r="O90" s="141">
        <v>100</v>
      </c>
      <c r="P90" s="141">
        <v>100</v>
      </c>
      <c r="Q90" s="141">
        <v>100</v>
      </c>
      <c r="R90" s="141">
        <v>1.89</v>
      </c>
      <c r="S90" s="141">
        <v>0.35</v>
      </c>
      <c r="T90" s="141"/>
      <c r="U90" s="141"/>
      <c r="V90" s="141"/>
      <c r="W90" s="142">
        <v>5.3</v>
      </c>
      <c r="X90" s="1"/>
      <c r="Y90" s="176">
        <f t="shared" si="7"/>
        <v>43897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>A94+(30*6)</f>
        <v>180</v>
      </c>
    </row>
    <row r="95" spans="1:25" x14ac:dyDescent="0.25">
      <c r="A95" s="518"/>
      <c r="B95" s="519"/>
      <c r="C95" s="346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347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34" x14ac:dyDescent="0.25">
      <c r="A97" s="518"/>
      <c r="B97" s="519"/>
      <c r="C97" s="347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34" x14ac:dyDescent="0.25">
      <c r="A98" s="518"/>
      <c r="B98" s="519"/>
      <c r="C98" s="347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33" t="s">
        <v>63</v>
      </c>
      <c r="B101" s="532"/>
      <c r="C101" s="141">
        <f>AVERAGE(C85:C100)</f>
        <v>2.8166666666666664</v>
      </c>
      <c r="D101" s="141" t="e">
        <f t="shared" ref="D101:W101" si="8">AVERAGE(D85:D100)</f>
        <v>#DIV/0!</v>
      </c>
      <c r="E101" s="141" t="e">
        <f t="shared" si="8"/>
        <v>#DIV/0!</v>
      </c>
      <c r="F101" s="141" t="e">
        <f t="shared" si="8"/>
        <v>#DIV/0!</v>
      </c>
      <c r="G101" s="141">
        <f t="shared" si="8"/>
        <v>13.533333333333333</v>
      </c>
      <c r="H101" s="141">
        <f t="shared" si="8"/>
        <v>18.516666666666669</v>
      </c>
      <c r="I101" s="141">
        <f t="shared" si="8"/>
        <v>24.150000000000002</v>
      </c>
      <c r="J101" s="141">
        <f t="shared" si="8"/>
        <v>35.65</v>
      </c>
      <c r="K101" s="141">
        <f t="shared" si="8"/>
        <v>50.050000000000004</v>
      </c>
      <c r="L101" s="141">
        <f t="shared" si="8"/>
        <v>56.25</v>
      </c>
      <c r="M101" s="141">
        <f t="shared" si="8"/>
        <v>71.333333333333329</v>
      </c>
      <c r="N101" s="141">
        <f t="shared" si="8"/>
        <v>100</v>
      </c>
      <c r="O101" s="141">
        <f t="shared" si="8"/>
        <v>100</v>
      </c>
      <c r="P101" s="141">
        <f t="shared" si="8"/>
        <v>100</v>
      </c>
      <c r="Q101" s="141">
        <f t="shared" si="8"/>
        <v>100</v>
      </c>
      <c r="R101" s="141">
        <f t="shared" si="8"/>
        <v>1.5716666666666665</v>
      </c>
      <c r="S101" s="141">
        <f t="shared" si="8"/>
        <v>0.29166666666666669</v>
      </c>
      <c r="T101" s="141">
        <f t="shared" si="8"/>
        <v>0.154</v>
      </c>
      <c r="U101" s="141">
        <f t="shared" si="8"/>
        <v>24</v>
      </c>
      <c r="V101" s="141">
        <f t="shared" si="8"/>
        <v>18</v>
      </c>
      <c r="W101" s="141">
        <f t="shared" si="8"/>
        <v>4.7666666666666666</v>
      </c>
      <c r="Y101" s="176" t="e">
        <f>A101+(30*6)</f>
        <v>#VALUE!</v>
      </c>
    </row>
    <row r="102" spans="1:34" x14ac:dyDescent="0.25">
      <c r="A102" s="533" t="s">
        <v>53</v>
      </c>
      <c r="B102" s="532"/>
      <c r="C102" s="143">
        <f>STDEV(C85:C100)</f>
        <v>0.41673332800085294</v>
      </c>
      <c r="D102" s="143" t="e">
        <f t="shared" ref="D102:W102" si="9">STDEV(D85:D100)</f>
        <v>#DIV/0!</v>
      </c>
      <c r="E102" s="143" t="e">
        <f t="shared" si="9"/>
        <v>#DIV/0!</v>
      </c>
      <c r="F102" s="143" t="e">
        <f t="shared" si="9"/>
        <v>#DIV/0!</v>
      </c>
      <c r="G102" s="143">
        <f t="shared" si="9"/>
        <v>1.3662601021279461</v>
      </c>
      <c r="H102" s="143">
        <f t="shared" si="9"/>
        <v>1.1617515511789382</v>
      </c>
      <c r="I102" s="143">
        <f t="shared" si="9"/>
        <v>2.1379897099845921</v>
      </c>
      <c r="J102" s="143">
        <f t="shared" si="9"/>
        <v>4.7204872629846353</v>
      </c>
      <c r="K102" s="143">
        <f t="shared" si="9"/>
        <v>6.2835499520573412</v>
      </c>
      <c r="L102" s="143">
        <f t="shared" si="9"/>
        <v>7.3019860312109763</v>
      </c>
      <c r="M102" s="143">
        <f t="shared" si="9"/>
        <v>6.5780442888951898</v>
      </c>
      <c r="N102" s="143">
        <f t="shared" si="9"/>
        <v>0</v>
      </c>
      <c r="O102" s="143">
        <f t="shared" si="9"/>
        <v>0</v>
      </c>
      <c r="P102" s="143">
        <f t="shared" si="9"/>
        <v>0</v>
      </c>
      <c r="Q102" s="143">
        <f t="shared" si="9"/>
        <v>0</v>
      </c>
      <c r="R102" s="143">
        <f t="shared" si="9"/>
        <v>0.20527217703981979</v>
      </c>
      <c r="S102" s="143">
        <f t="shared" si="9"/>
        <v>4.0702170294305708E-2</v>
      </c>
      <c r="T102" s="143" t="e">
        <f t="shared" si="9"/>
        <v>#DIV/0!</v>
      </c>
      <c r="U102" s="143">
        <f t="shared" si="9"/>
        <v>0</v>
      </c>
      <c r="V102" s="143">
        <f t="shared" si="9"/>
        <v>0</v>
      </c>
      <c r="W102" s="143">
        <f t="shared" si="9"/>
        <v>0.46332134277050807</v>
      </c>
    </row>
    <row r="103" spans="1:34" s="2" customFormat="1" x14ac:dyDescent="0.25">
      <c r="A103" s="533" t="s">
        <v>64</v>
      </c>
      <c r="B103" s="532"/>
      <c r="C103" s="141">
        <f>MAX(C85:C100)</f>
        <v>3.4</v>
      </c>
      <c r="D103" s="141">
        <f t="shared" ref="D103:W103" si="10">MAX(D85:D100)</f>
        <v>0</v>
      </c>
      <c r="E103" s="141">
        <f t="shared" si="10"/>
        <v>0</v>
      </c>
      <c r="F103" s="141">
        <f t="shared" si="10"/>
        <v>0</v>
      </c>
      <c r="G103" s="141">
        <f t="shared" si="10"/>
        <v>15.1</v>
      </c>
      <c r="H103" s="141">
        <f t="shared" si="10"/>
        <v>20.100000000000001</v>
      </c>
      <c r="I103" s="141">
        <f t="shared" si="10"/>
        <v>27.7</v>
      </c>
      <c r="J103" s="141">
        <f t="shared" si="10"/>
        <v>44.1</v>
      </c>
      <c r="K103" s="141">
        <f t="shared" si="10"/>
        <v>62.3</v>
      </c>
      <c r="L103" s="141">
        <f t="shared" si="10"/>
        <v>69.5</v>
      </c>
      <c r="M103" s="141">
        <f t="shared" si="10"/>
        <v>84.1</v>
      </c>
      <c r="N103" s="141">
        <f t="shared" si="10"/>
        <v>100</v>
      </c>
      <c r="O103" s="141">
        <f t="shared" si="10"/>
        <v>100</v>
      </c>
      <c r="P103" s="141">
        <f t="shared" si="10"/>
        <v>100</v>
      </c>
      <c r="Q103" s="141">
        <f t="shared" si="10"/>
        <v>100</v>
      </c>
      <c r="R103" s="141">
        <f t="shared" si="10"/>
        <v>1.89</v>
      </c>
      <c r="S103" s="141">
        <f t="shared" si="10"/>
        <v>0.35</v>
      </c>
      <c r="T103" s="141">
        <f t="shared" si="10"/>
        <v>0.154</v>
      </c>
      <c r="U103" s="141">
        <f t="shared" si="10"/>
        <v>24</v>
      </c>
      <c r="V103" s="141">
        <f t="shared" si="10"/>
        <v>18</v>
      </c>
      <c r="W103" s="141">
        <f t="shared" si="10"/>
        <v>5.3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2" customFormat="1" x14ac:dyDescent="0.25">
      <c r="A104" s="533" t="s">
        <v>52</v>
      </c>
      <c r="B104" s="532"/>
      <c r="C104" s="141">
        <f>MIN(C85:C100)</f>
        <v>2.2999999999999998</v>
      </c>
      <c r="D104" s="141">
        <f t="shared" ref="D104:W104" si="11">MIN(D85:D100)</f>
        <v>0</v>
      </c>
      <c r="E104" s="141">
        <f t="shared" si="11"/>
        <v>0</v>
      </c>
      <c r="F104" s="141">
        <f t="shared" si="11"/>
        <v>0</v>
      </c>
      <c r="G104" s="141">
        <f t="shared" si="11"/>
        <v>11.3</v>
      </c>
      <c r="H104" s="141">
        <f t="shared" si="11"/>
        <v>16.899999999999999</v>
      </c>
      <c r="I104" s="141">
        <f t="shared" si="11"/>
        <v>21.5</v>
      </c>
      <c r="J104" s="141">
        <f t="shared" si="11"/>
        <v>30.7</v>
      </c>
      <c r="K104" s="141">
        <f t="shared" si="11"/>
        <v>44</v>
      </c>
      <c r="L104" s="141">
        <f t="shared" si="11"/>
        <v>48.2</v>
      </c>
      <c r="M104" s="141">
        <f t="shared" si="11"/>
        <v>66</v>
      </c>
      <c r="N104" s="141">
        <f t="shared" si="11"/>
        <v>100</v>
      </c>
      <c r="O104" s="141">
        <f t="shared" si="11"/>
        <v>100</v>
      </c>
      <c r="P104" s="141">
        <f t="shared" si="11"/>
        <v>100</v>
      </c>
      <c r="Q104" s="141">
        <f t="shared" si="11"/>
        <v>100</v>
      </c>
      <c r="R104" s="141">
        <f t="shared" si="11"/>
        <v>1.38</v>
      </c>
      <c r="S104" s="141">
        <f t="shared" si="11"/>
        <v>0.23</v>
      </c>
      <c r="T104" s="141">
        <f t="shared" si="11"/>
        <v>0.154</v>
      </c>
      <c r="U104" s="141">
        <f t="shared" si="11"/>
        <v>24</v>
      </c>
      <c r="V104" s="141">
        <f t="shared" si="11"/>
        <v>18</v>
      </c>
      <c r="W104" s="141">
        <f t="shared" si="11"/>
        <v>4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2" customFormat="1" x14ac:dyDescent="0.25">
      <c r="A105" s="534" t="s">
        <v>54</v>
      </c>
      <c r="B105" s="535"/>
      <c r="C105" s="141">
        <f>COUNT(C85:C100)</f>
        <v>6</v>
      </c>
      <c r="D105" s="141">
        <f t="shared" ref="D105:W105" si="12">COUNT(D85:D100)</f>
        <v>0</v>
      </c>
      <c r="E105" s="141">
        <f t="shared" si="12"/>
        <v>0</v>
      </c>
      <c r="F105" s="141">
        <f t="shared" si="12"/>
        <v>0</v>
      </c>
      <c r="G105" s="141">
        <f t="shared" si="12"/>
        <v>6</v>
      </c>
      <c r="H105" s="141">
        <f t="shared" si="12"/>
        <v>6</v>
      </c>
      <c r="I105" s="141">
        <f t="shared" si="12"/>
        <v>6</v>
      </c>
      <c r="J105" s="141">
        <f t="shared" si="12"/>
        <v>6</v>
      </c>
      <c r="K105" s="141">
        <f t="shared" si="12"/>
        <v>6</v>
      </c>
      <c r="L105" s="141">
        <f t="shared" si="12"/>
        <v>6</v>
      </c>
      <c r="M105" s="141">
        <f t="shared" si="12"/>
        <v>6</v>
      </c>
      <c r="N105" s="141">
        <f t="shared" si="12"/>
        <v>6</v>
      </c>
      <c r="O105" s="141">
        <f t="shared" si="12"/>
        <v>6</v>
      </c>
      <c r="P105" s="141">
        <f t="shared" si="12"/>
        <v>6</v>
      </c>
      <c r="Q105" s="141">
        <f t="shared" si="12"/>
        <v>6</v>
      </c>
      <c r="R105" s="141">
        <f t="shared" si="12"/>
        <v>6</v>
      </c>
      <c r="S105" s="141">
        <f t="shared" si="12"/>
        <v>6</v>
      </c>
      <c r="T105" s="141">
        <f t="shared" si="12"/>
        <v>1</v>
      </c>
      <c r="U105" s="141">
        <f t="shared" si="12"/>
        <v>2</v>
      </c>
      <c r="V105" s="141">
        <f t="shared" si="12"/>
        <v>2</v>
      </c>
      <c r="W105" s="141">
        <f t="shared" si="12"/>
        <v>6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2" customFormat="1" ht="13.8" thickBot="1" x14ac:dyDescent="0.3">
      <c r="A106" s="145"/>
      <c r="B106" s="146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8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1"/>
      <c r="B107" s="5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x14ac:dyDescent="0.25">
      <c r="A108" s="1"/>
      <c r="B108" s="5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5">
      <c r="B119" s="52"/>
    </row>
    <row r="120" spans="1:34" x14ac:dyDescent="0.25">
      <c r="B120" s="52"/>
    </row>
    <row r="121" spans="1:34" x14ac:dyDescent="0.25">
      <c r="B121" s="52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</sheetData>
  <mergeCells count="87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V23:V24"/>
    <mergeCell ref="W23:W24"/>
    <mergeCell ref="Q13:V13"/>
    <mergeCell ref="A18:W18"/>
    <mergeCell ref="A19:D19"/>
    <mergeCell ref="F19:S19"/>
    <mergeCell ref="U19:V19"/>
    <mergeCell ref="A20:B20"/>
    <mergeCell ref="C20:D20"/>
    <mergeCell ref="F20:S20"/>
    <mergeCell ref="U20:V20"/>
    <mergeCell ref="A29:B29"/>
    <mergeCell ref="R23:R24"/>
    <mergeCell ref="S23:S24"/>
    <mergeCell ref="T23:T24"/>
    <mergeCell ref="U23:U24"/>
    <mergeCell ref="A24:B24"/>
    <mergeCell ref="A25:B25"/>
    <mergeCell ref="A26:B26"/>
    <mergeCell ref="A27:B27"/>
    <mergeCell ref="A28:B28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P67:W6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A86:B86"/>
    <mergeCell ref="A68:G71"/>
    <mergeCell ref="H68:O71"/>
    <mergeCell ref="P68:W71"/>
    <mergeCell ref="A73:W76"/>
    <mergeCell ref="A78:W80"/>
    <mergeCell ref="A82:B82"/>
    <mergeCell ref="R82:R83"/>
    <mergeCell ref="S82:S83"/>
    <mergeCell ref="T82:T83"/>
    <mergeCell ref="U82:U83"/>
    <mergeCell ref="V82:V83"/>
    <mergeCell ref="W82:W83"/>
    <mergeCell ref="A83:B83"/>
    <mergeCell ref="A84:B84"/>
    <mergeCell ref="A85:B85"/>
    <mergeCell ref="A98:B98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99:B99"/>
    <mergeCell ref="A100:B100"/>
    <mergeCell ref="A101:B101"/>
    <mergeCell ref="A102:B102"/>
    <mergeCell ref="A103:B103"/>
    <mergeCell ref="A104:B10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>&amp;A&amp;RPage &amp;P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H1682"/>
  <sheetViews>
    <sheetView zoomScaleNormal="100" workbookViewId="0">
      <selection activeCell="C12" sqref="C12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44</v>
      </c>
      <c r="H5" s="592"/>
      <c r="I5" s="593" t="s">
        <v>99</v>
      </c>
      <c r="J5" s="591"/>
      <c r="K5" s="591"/>
      <c r="L5" s="591"/>
      <c r="M5" s="592"/>
      <c r="N5" s="594">
        <v>43733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222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226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218</v>
      </c>
      <c r="N13" s="229"/>
      <c r="O13" s="233"/>
      <c r="P13" s="233"/>
      <c r="Q13" s="597" t="s">
        <v>223</v>
      </c>
      <c r="R13" s="597"/>
      <c r="S13" s="597"/>
      <c r="T13" s="597"/>
      <c r="U13" s="597"/>
      <c r="V13" s="597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 t="s">
        <v>223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IF(ISNUMBER(C105),C105,NA())</f>
        <v>4.8</v>
      </c>
      <c r="D35" s="304">
        <f t="shared" ref="D35:W35" si="0">IF(ISNUMBER(D105),D105,NA())</f>
        <v>5.3</v>
      </c>
      <c r="E35" s="304">
        <f t="shared" si="0"/>
        <v>8.1</v>
      </c>
      <c r="F35" s="304">
        <f t="shared" si="0"/>
        <v>15.7</v>
      </c>
      <c r="G35" s="304">
        <f t="shared" si="0"/>
        <v>22.4</v>
      </c>
      <c r="H35" s="304">
        <f t="shared" si="0"/>
        <v>30.5</v>
      </c>
      <c r="I35" s="304">
        <f t="shared" si="0"/>
        <v>40.9</v>
      </c>
      <c r="J35" s="304">
        <f t="shared" si="0"/>
        <v>59</v>
      </c>
      <c r="K35" s="304">
        <f t="shared" si="0"/>
        <v>81.2</v>
      </c>
      <c r="L35" s="304">
        <f t="shared" si="0"/>
        <v>89.3</v>
      </c>
      <c r="M35" s="304">
        <f t="shared" si="0"/>
        <v>98.9</v>
      </c>
      <c r="N35" s="304">
        <f t="shared" si="0"/>
        <v>100</v>
      </c>
      <c r="O35" s="304">
        <f t="shared" si="0"/>
        <v>100</v>
      </c>
      <c r="P35" s="304">
        <f t="shared" si="0"/>
        <v>100</v>
      </c>
      <c r="Q35" s="304">
        <f t="shared" si="0"/>
        <v>100</v>
      </c>
      <c r="R35" s="304">
        <f t="shared" si="0"/>
        <v>1.51</v>
      </c>
      <c r="S35" s="304">
        <f t="shared" si="0"/>
        <v>0.37</v>
      </c>
      <c r="T35" s="304">
        <f t="shared" si="0"/>
        <v>0.154</v>
      </c>
      <c r="U35" s="304">
        <f t="shared" si="0"/>
        <v>24</v>
      </c>
      <c r="V35" s="305">
        <f t="shared" si="0"/>
        <v>18</v>
      </c>
      <c r="W35" s="306">
        <f t="shared" si="0"/>
        <v>8.5</v>
      </c>
    </row>
    <row r="36" spans="1:25" ht="12.75" customHeight="1" x14ac:dyDescent="0.25">
      <c r="A36" s="637" t="s">
        <v>49</v>
      </c>
      <c r="B36" s="638"/>
      <c r="C36" s="307">
        <f>C37+1.25*C40</f>
        <v>4.5272584677971093</v>
      </c>
      <c r="D36" s="308">
        <f t="shared" ref="D36:Q36" si="1">D37+1.25*D40</f>
        <v>5.1777706915915331</v>
      </c>
      <c r="E36" s="308">
        <f t="shared" si="1"/>
        <v>7.6985636315799342</v>
      </c>
      <c r="F36" s="308">
        <f t="shared" si="1"/>
        <v>15.490164752558247</v>
      </c>
      <c r="G36" s="308">
        <f t="shared" si="1"/>
        <v>21.556876618310699</v>
      </c>
      <c r="H36" s="308">
        <f t="shared" si="1"/>
        <v>28.986035649208816</v>
      </c>
      <c r="I36" s="308">
        <f t="shared" si="1"/>
        <v>39.873371403720085</v>
      </c>
      <c r="J36" s="308">
        <f t="shared" si="1"/>
        <v>59.288613483797981</v>
      </c>
      <c r="K36" s="308">
        <f t="shared" si="1"/>
        <v>81.944305554315463</v>
      </c>
      <c r="L36" s="308">
        <f t="shared" si="1"/>
        <v>90.808147217795508</v>
      </c>
      <c r="M36" s="308">
        <f t="shared" si="1"/>
        <v>99.083245667175433</v>
      </c>
      <c r="N36" s="308">
        <f t="shared" si="1"/>
        <v>100</v>
      </c>
      <c r="O36" s="308">
        <f t="shared" si="1"/>
        <v>100</v>
      </c>
      <c r="P36" s="308">
        <f t="shared" si="1"/>
        <v>100</v>
      </c>
      <c r="Q36" s="308">
        <f t="shared" si="1"/>
        <v>100</v>
      </c>
      <c r="R36" s="308">
        <f>R37+1.25*R40</f>
        <v>1.5400539553411203</v>
      </c>
      <c r="S36" s="308">
        <f>S37+1.25*S40</f>
        <v>0.37916079783099615</v>
      </c>
      <c r="T36" s="308"/>
      <c r="U36" s="308"/>
      <c r="V36" s="309"/>
      <c r="W36" s="310">
        <f>W37+1.25*W40</f>
        <v>8.6372478282534786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IF(ISNUMBER(C103),C103,NA())</f>
        <v>3.35</v>
      </c>
      <c r="D37" s="311">
        <f>IF(ISNUMBER(D103),D103,NA())</f>
        <v>3.8166666666666664</v>
      </c>
      <c r="E37" s="312">
        <f t="shared" ref="E37:W37" si="2">IF(ISNUMBER(E103),E103,NA())</f>
        <v>5.8500000000000005</v>
      </c>
      <c r="F37" s="312">
        <f t="shared" si="2"/>
        <v>12</v>
      </c>
      <c r="G37" s="312">
        <f t="shared" si="2"/>
        <v>16.849999999999998</v>
      </c>
      <c r="H37" s="312">
        <f t="shared" si="2"/>
        <v>23.183333333333334</v>
      </c>
      <c r="I37" s="312">
        <f t="shared" si="2"/>
        <v>33.616666666666667</v>
      </c>
      <c r="J37" s="312">
        <f t="shared" si="2"/>
        <v>51.5</v>
      </c>
      <c r="K37" s="312">
        <f t="shared" si="2"/>
        <v>74.166666666666671</v>
      </c>
      <c r="L37" s="312">
        <f t="shared" si="2"/>
        <v>81.666666666666671</v>
      </c>
      <c r="M37" s="312">
        <f t="shared" si="2"/>
        <v>95.716666666666654</v>
      </c>
      <c r="N37" s="283">
        <f t="shared" si="2"/>
        <v>100</v>
      </c>
      <c r="O37" s="283">
        <f t="shared" si="2"/>
        <v>100</v>
      </c>
      <c r="P37" s="283">
        <f t="shared" si="2"/>
        <v>100</v>
      </c>
      <c r="Q37" s="283">
        <f t="shared" si="2"/>
        <v>100</v>
      </c>
      <c r="R37" s="283">
        <f t="shared" si="2"/>
        <v>1.4016666666666664</v>
      </c>
      <c r="S37" s="313">
        <f t="shared" si="2"/>
        <v>0.32</v>
      </c>
      <c r="T37" s="313">
        <f>IF(ISNUMBER(T103),T103,NA())</f>
        <v>0.154</v>
      </c>
      <c r="U37" s="283">
        <f t="shared" si="2"/>
        <v>24</v>
      </c>
      <c r="V37" s="282">
        <f t="shared" si="2"/>
        <v>18</v>
      </c>
      <c r="W37" s="314">
        <f t="shared" si="2"/>
        <v>7.9833333333333343</v>
      </c>
    </row>
    <row r="38" spans="1:25" ht="12.75" customHeight="1" x14ac:dyDescent="0.25">
      <c r="A38" s="637" t="s">
        <v>51</v>
      </c>
      <c r="B38" s="638"/>
      <c r="C38" s="307">
        <f>C37-1.25*C40</f>
        <v>2.1727415322028913</v>
      </c>
      <c r="D38" s="308">
        <f t="shared" ref="D38:Q38" si="3">D37-1.25*D40</f>
        <v>2.4555626417417993</v>
      </c>
      <c r="E38" s="308">
        <f t="shared" si="3"/>
        <v>4.0014363684200669</v>
      </c>
      <c r="F38" s="308">
        <f t="shared" si="3"/>
        <v>8.5098352474417531</v>
      </c>
      <c r="G38" s="308">
        <f t="shared" si="3"/>
        <v>12.143123381689296</v>
      </c>
      <c r="H38" s="308">
        <f t="shared" si="3"/>
        <v>17.380631017457851</v>
      </c>
      <c r="I38" s="308">
        <f t="shared" si="3"/>
        <v>27.359961929613249</v>
      </c>
      <c r="J38" s="308">
        <f t="shared" si="3"/>
        <v>43.711386516202019</v>
      </c>
      <c r="K38" s="308">
        <f t="shared" si="3"/>
        <v>66.38902777901788</v>
      </c>
      <c r="L38" s="308">
        <f t="shared" si="3"/>
        <v>72.525186115537835</v>
      </c>
      <c r="M38" s="308">
        <f>M37-1.25*M40</f>
        <v>92.350087666157876</v>
      </c>
      <c r="N38" s="308">
        <f t="shared" si="3"/>
        <v>100</v>
      </c>
      <c r="O38" s="308">
        <f t="shared" si="3"/>
        <v>100</v>
      </c>
      <c r="P38" s="308">
        <f t="shared" si="3"/>
        <v>100</v>
      </c>
      <c r="Q38" s="308">
        <f t="shared" si="3"/>
        <v>100</v>
      </c>
      <c r="R38" s="308">
        <f>R37-1.25*R40</f>
        <v>1.2632793779922125</v>
      </c>
      <c r="S38" s="308">
        <f>S37-1.25*S40</f>
        <v>0.26083920216900386</v>
      </c>
      <c r="T38" s="308"/>
      <c r="U38" s="308"/>
      <c r="V38" s="309"/>
      <c r="W38" s="310">
        <f>W37-1.25*W40</f>
        <v>7.32941883841319</v>
      </c>
      <c r="Y38" s="155"/>
    </row>
    <row r="39" spans="1:25" ht="12.75" customHeight="1" x14ac:dyDescent="0.25">
      <c r="A39" s="633" t="s">
        <v>52</v>
      </c>
      <c r="B39" s="634"/>
      <c r="C39" s="280">
        <f>IF(ISNUMBER(C106),C106,NA())</f>
        <v>2.2000000000000002</v>
      </c>
      <c r="D39" s="283">
        <f t="shared" ref="D39:W39" si="4">IF(ISNUMBER(D106),D106,NA())</f>
        <v>2.5</v>
      </c>
      <c r="E39" s="283">
        <f t="shared" si="4"/>
        <v>4.4000000000000004</v>
      </c>
      <c r="F39" s="283">
        <f>IF(ISNUMBER(F106),F106,NA())</f>
        <v>9</v>
      </c>
      <c r="G39" s="283">
        <f t="shared" si="4"/>
        <v>12.9</v>
      </c>
      <c r="H39" s="283">
        <f t="shared" si="4"/>
        <v>17.399999999999999</v>
      </c>
      <c r="I39" s="283">
        <f t="shared" si="4"/>
        <v>27.2</v>
      </c>
      <c r="J39" s="283">
        <f t="shared" si="4"/>
        <v>43.2</v>
      </c>
      <c r="K39" s="283">
        <f t="shared" si="4"/>
        <v>66.8</v>
      </c>
      <c r="L39" s="283">
        <f t="shared" si="4"/>
        <v>73.3</v>
      </c>
      <c r="M39" s="283">
        <f t="shared" si="4"/>
        <v>92.7</v>
      </c>
      <c r="N39" s="283">
        <f t="shared" si="4"/>
        <v>100</v>
      </c>
      <c r="O39" s="283">
        <f t="shared" si="4"/>
        <v>100</v>
      </c>
      <c r="P39" s="283">
        <f t="shared" si="4"/>
        <v>100</v>
      </c>
      <c r="Q39" s="283">
        <f t="shared" si="4"/>
        <v>100</v>
      </c>
      <c r="R39" s="283">
        <f t="shared" si="4"/>
        <v>1.22</v>
      </c>
      <c r="S39" s="283">
        <f t="shared" si="4"/>
        <v>0.24</v>
      </c>
      <c r="T39" s="283">
        <f t="shared" si="4"/>
        <v>0.154</v>
      </c>
      <c r="U39" s="283">
        <f>IF(ISNUMBER(U106),U106,NA())</f>
        <v>24</v>
      </c>
      <c r="V39" s="282">
        <f t="shared" si="4"/>
        <v>18</v>
      </c>
      <c r="W39" s="314">
        <f t="shared" si="4"/>
        <v>7.3</v>
      </c>
    </row>
    <row r="40" spans="1:25" ht="12.75" customHeight="1" x14ac:dyDescent="0.25">
      <c r="A40" s="633" t="s">
        <v>53</v>
      </c>
      <c r="B40" s="634"/>
      <c r="C40" s="307">
        <f>IF(ISNUMBER(C104),C104,NA())</f>
        <v>0.94180677423768699</v>
      </c>
      <c r="D40" s="312">
        <f t="shared" ref="D40:W40" si="5">IF(ISNUMBER(D104),D104,NA())</f>
        <v>1.0888832199398937</v>
      </c>
      <c r="E40" s="312">
        <f t="shared" si="5"/>
        <v>1.4788509052639467</v>
      </c>
      <c r="F40" s="312">
        <f t="shared" si="5"/>
        <v>2.7921318020465975</v>
      </c>
      <c r="G40" s="312">
        <f t="shared" si="5"/>
        <v>3.765501294648562</v>
      </c>
      <c r="H40" s="312">
        <f t="shared" si="5"/>
        <v>4.6421618527003865</v>
      </c>
      <c r="I40" s="312">
        <f t="shared" si="5"/>
        <v>5.0053637896427352</v>
      </c>
      <c r="J40" s="312">
        <f t="shared" si="5"/>
        <v>6.2308907870383825</v>
      </c>
      <c r="K40" s="312">
        <f t="shared" si="5"/>
        <v>6.2221111101190303</v>
      </c>
      <c r="L40" s="312">
        <f t="shared" si="5"/>
        <v>7.3131844409030657</v>
      </c>
      <c r="M40" s="312">
        <f t="shared" si="5"/>
        <v>2.6932632004070203</v>
      </c>
      <c r="N40" s="312">
        <f t="shared" si="5"/>
        <v>0</v>
      </c>
      <c r="O40" s="312">
        <f t="shared" si="5"/>
        <v>0</v>
      </c>
      <c r="P40" s="312">
        <f t="shared" si="5"/>
        <v>0</v>
      </c>
      <c r="Q40" s="312">
        <f t="shared" si="5"/>
        <v>0</v>
      </c>
      <c r="R40" s="312">
        <f t="shared" si="5"/>
        <v>0.11070983093956321</v>
      </c>
      <c r="S40" s="312">
        <f t="shared" si="5"/>
        <v>4.7328638264796906E-2</v>
      </c>
      <c r="T40" s="312"/>
      <c r="U40" s="312"/>
      <c r="V40" s="311"/>
      <c r="W40" s="315">
        <f t="shared" si="5"/>
        <v>0.52313159593611513</v>
      </c>
    </row>
    <row r="41" spans="1:25" ht="12.75" customHeight="1" x14ac:dyDescent="0.25">
      <c r="A41" s="637" t="s">
        <v>54</v>
      </c>
      <c r="B41" s="638"/>
      <c r="C41" s="280">
        <f>IF(ISNUMBER(C107),C107,NA())</f>
        <v>6</v>
      </c>
      <c r="D41" s="283">
        <f t="shared" ref="D41:W41" si="6">IF(ISNUMBER(D107),D107,NA())</f>
        <v>6</v>
      </c>
      <c r="E41" s="283">
        <f t="shared" si="6"/>
        <v>6</v>
      </c>
      <c r="F41" s="283">
        <f t="shared" si="6"/>
        <v>6</v>
      </c>
      <c r="G41" s="283">
        <f t="shared" si="6"/>
        <v>6</v>
      </c>
      <c r="H41" s="283">
        <f t="shared" si="6"/>
        <v>6</v>
      </c>
      <c r="I41" s="283">
        <f t="shared" si="6"/>
        <v>6</v>
      </c>
      <c r="J41" s="283">
        <f t="shared" si="6"/>
        <v>6</v>
      </c>
      <c r="K41" s="283">
        <f t="shared" si="6"/>
        <v>6</v>
      </c>
      <c r="L41" s="283">
        <f t="shared" si="6"/>
        <v>6</v>
      </c>
      <c r="M41" s="283">
        <f t="shared" si="6"/>
        <v>6</v>
      </c>
      <c r="N41" s="283">
        <f t="shared" si="6"/>
        <v>6</v>
      </c>
      <c r="O41" s="283">
        <f t="shared" si="6"/>
        <v>6</v>
      </c>
      <c r="P41" s="283">
        <f t="shared" si="6"/>
        <v>6</v>
      </c>
      <c r="Q41" s="283">
        <f t="shared" si="6"/>
        <v>6</v>
      </c>
      <c r="R41" s="283">
        <f t="shared" si="6"/>
        <v>6</v>
      </c>
      <c r="S41" s="283">
        <f t="shared" si="6"/>
        <v>6</v>
      </c>
      <c r="T41" s="283">
        <f t="shared" si="6"/>
        <v>1</v>
      </c>
      <c r="U41" s="283">
        <f t="shared" si="6"/>
        <v>2</v>
      </c>
      <c r="V41" s="282">
        <f t="shared" si="6"/>
        <v>2</v>
      </c>
      <c r="W41" s="314">
        <f t="shared" si="6"/>
        <v>6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4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4" x14ac:dyDescent="0.25">
      <c r="A66" s="635">
        <v>43733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f>MAX(Y83:Y102)</f>
        <v>43900</v>
      </c>
      <c r="Q66" s="615"/>
      <c r="R66" s="615"/>
      <c r="S66" s="615"/>
      <c r="T66" s="615"/>
      <c r="U66" s="615"/>
      <c r="V66" s="615"/>
      <c r="W66" s="615"/>
    </row>
    <row r="67" spans="1:24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4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4" x14ac:dyDescent="0.25">
      <c r="A71" s="645" t="s">
        <v>203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4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4" x14ac:dyDescent="0.25">
      <c r="A73" s="648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649"/>
    </row>
    <row r="74" spans="1:24" ht="13.8" thickBot="1" x14ac:dyDescent="0.3">
      <c r="A74" s="650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2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137"/>
      <c r="R80" s="653" t="s">
        <v>17</v>
      </c>
      <c r="S80" s="655" t="s">
        <v>41</v>
      </c>
      <c r="T80" s="657" t="s">
        <v>71</v>
      </c>
      <c r="U80" s="653" t="s">
        <v>7</v>
      </c>
      <c r="V80" s="653" t="s">
        <v>8</v>
      </c>
      <c r="W80" s="659" t="s">
        <v>42</v>
      </c>
    </row>
    <row r="81" spans="1:25" x14ac:dyDescent="0.25">
      <c r="A81" s="661" t="s">
        <v>61</v>
      </c>
      <c r="B81" s="662"/>
      <c r="C81" s="200">
        <v>6.3E-2</v>
      </c>
      <c r="D81" s="201">
        <v>0.08</v>
      </c>
      <c r="E81" s="201">
        <v>0.2</v>
      </c>
      <c r="F81" s="201">
        <v>0.5</v>
      </c>
      <c r="G81" s="201">
        <v>1</v>
      </c>
      <c r="H81" s="201">
        <v>2</v>
      </c>
      <c r="I81" s="201">
        <v>4</v>
      </c>
      <c r="J81" s="201">
        <v>8</v>
      </c>
      <c r="K81" s="201">
        <v>16</v>
      </c>
      <c r="L81" s="201">
        <v>20</v>
      </c>
      <c r="M81" s="201">
        <v>31.5</v>
      </c>
      <c r="N81" s="201">
        <v>45</v>
      </c>
      <c r="O81" s="202">
        <v>63</v>
      </c>
      <c r="P81" s="209">
        <v>80</v>
      </c>
      <c r="Q81" s="210">
        <v>100</v>
      </c>
      <c r="R81" s="654"/>
      <c r="S81" s="656"/>
      <c r="T81" s="658"/>
      <c r="U81" s="654"/>
      <c r="V81" s="654"/>
      <c r="W81" s="660"/>
      <c r="Y81" s="1">
        <v>183</v>
      </c>
    </row>
    <row r="82" spans="1:25" x14ac:dyDescent="0.25">
      <c r="A82" s="533" t="s">
        <v>62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</row>
    <row r="83" spans="1:25" ht="13.8" x14ac:dyDescent="0.25">
      <c r="A83" s="518">
        <v>43717</v>
      </c>
      <c r="B83" s="526"/>
      <c r="C83" s="350">
        <v>2.2000000000000002</v>
      </c>
      <c r="D83" s="350">
        <v>2.5</v>
      </c>
      <c r="E83" s="350">
        <v>4.4000000000000004</v>
      </c>
      <c r="F83" s="350">
        <v>9.5</v>
      </c>
      <c r="G83" s="350">
        <v>13.6</v>
      </c>
      <c r="H83" s="350">
        <v>19.5</v>
      </c>
      <c r="I83" s="350">
        <v>29.3</v>
      </c>
      <c r="J83" s="350">
        <v>46.7</v>
      </c>
      <c r="K83" s="350">
        <v>72.400000000000006</v>
      </c>
      <c r="L83" s="350">
        <v>76.900000000000006</v>
      </c>
      <c r="M83" s="350">
        <v>92.7</v>
      </c>
      <c r="N83" s="349">
        <v>100</v>
      </c>
      <c r="O83" s="349">
        <v>100</v>
      </c>
      <c r="P83" s="349">
        <v>100</v>
      </c>
      <c r="Q83" s="349">
        <v>100</v>
      </c>
      <c r="R83" s="185">
        <v>1.51</v>
      </c>
      <c r="S83" s="185">
        <v>0.28999999999999998</v>
      </c>
      <c r="T83" s="141">
        <v>0.154</v>
      </c>
      <c r="U83" s="141">
        <v>24</v>
      </c>
      <c r="V83" s="141">
        <v>18</v>
      </c>
      <c r="W83" s="142">
        <v>8.5</v>
      </c>
    </row>
    <row r="84" spans="1:25" ht="13.8" x14ac:dyDescent="0.25">
      <c r="A84" s="518">
        <v>43717</v>
      </c>
      <c r="B84" s="526"/>
      <c r="C84" s="348">
        <v>3</v>
      </c>
      <c r="D84" s="348">
        <v>3.5</v>
      </c>
      <c r="E84" s="348">
        <v>4.8</v>
      </c>
      <c r="F84" s="348">
        <v>9</v>
      </c>
      <c r="G84" s="348">
        <v>12.9</v>
      </c>
      <c r="H84" s="348">
        <v>17.399999999999999</v>
      </c>
      <c r="I84" s="348">
        <v>27.2</v>
      </c>
      <c r="J84" s="348">
        <v>43.2</v>
      </c>
      <c r="K84" s="348">
        <v>66.8</v>
      </c>
      <c r="L84" s="348">
        <v>75.099999999999994</v>
      </c>
      <c r="M84" s="348">
        <v>93.9</v>
      </c>
      <c r="N84" s="349">
        <v>100</v>
      </c>
      <c r="O84" s="349">
        <v>100</v>
      </c>
      <c r="P84" s="349">
        <v>100</v>
      </c>
      <c r="Q84" s="349">
        <v>100</v>
      </c>
      <c r="R84" s="141">
        <v>1.38</v>
      </c>
      <c r="S84" s="141">
        <v>0.24</v>
      </c>
      <c r="T84" s="141"/>
      <c r="U84" s="141"/>
      <c r="V84" s="141"/>
      <c r="W84" s="142">
        <v>7.8</v>
      </c>
      <c r="X84" s="1"/>
      <c r="Y84" s="176">
        <f>A84+$Y$81</f>
        <v>43900</v>
      </c>
    </row>
    <row r="85" spans="1:25" ht="13.8" x14ac:dyDescent="0.25">
      <c r="A85" s="518">
        <v>43717</v>
      </c>
      <c r="B85" s="526"/>
      <c r="C85" s="348">
        <v>3.7</v>
      </c>
      <c r="D85" s="348">
        <v>4.0999999999999996</v>
      </c>
      <c r="E85" s="348">
        <v>5.9</v>
      </c>
      <c r="F85" s="348">
        <v>13.4</v>
      </c>
      <c r="G85" s="348">
        <v>16.399999999999999</v>
      </c>
      <c r="H85" s="348">
        <v>22.6</v>
      </c>
      <c r="I85" s="348">
        <v>32.799999999999997</v>
      </c>
      <c r="J85" s="348">
        <v>48.8</v>
      </c>
      <c r="K85" s="348">
        <v>67.400000000000006</v>
      </c>
      <c r="L85" s="348">
        <v>73.3</v>
      </c>
      <c r="M85" s="348">
        <v>93.4</v>
      </c>
      <c r="N85" s="349">
        <v>100</v>
      </c>
      <c r="O85" s="349">
        <v>100</v>
      </c>
      <c r="P85" s="349">
        <v>100</v>
      </c>
      <c r="Q85" s="349">
        <v>100</v>
      </c>
      <c r="R85" s="141">
        <v>1.48</v>
      </c>
      <c r="S85" s="141">
        <v>0.33</v>
      </c>
      <c r="T85" s="141"/>
      <c r="U85" s="141"/>
      <c r="V85" s="141"/>
      <c r="W85" s="142">
        <v>7.3</v>
      </c>
      <c r="X85" s="1"/>
      <c r="Y85" s="176">
        <f>A85+$Y$81</f>
        <v>43900</v>
      </c>
    </row>
    <row r="86" spans="1:25" ht="13.8" x14ac:dyDescent="0.25">
      <c r="A86" s="518">
        <v>43717</v>
      </c>
      <c r="B86" s="526"/>
      <c r="C86" s="342">
        <v>4.8</v>
      </c>
      <c r="D86" s="342">
        <v>5.3</v>
      </c>
      <c r="E86" s="342">
        <v>8.1</v>
      </c>
      <c r="F86" s="342">
        <v>15.7</v>
      </c>
      <c r="G86" s="342">
        <v>22.4</v>
      </c>
      <c r="H86" s="342">
        <v>30.5</v>
      </c>
      <c r="I86" s="342">
        <v>40.9</v>
      </c>
      <c r="J86" s="342">
        <v>59</v>
      </c>
      <c r="K86" s="342">
        <v>81.2</v>
      </c>
      <c r="L86" s="342">
        <v>89.3</v>
      </c>
      <c r="M86" s="342">
        <v>98.9</v>
      </c>
      <c r="N86" s="349">
        <v>100</v>
      </c>
      <c r="O86" s="349">
        <v>100</v>
      </c>
      <c r="P86" s="349">
        <v>100</v>
      </c>
      <c r="Q86" s="349">
        <v>100</v>
      </c>
      <c r="R86" s="141">
        <v>1.22</v>
      </c>
      <c r="S86" s="141">
        <v>0.37</v>
      </c>
      <c r="T86" s="141"/>
      <c r="U86" s="141">
        <v>24</v>
      </c>
      <c r="V86" s="141">
        <v>18</v>
      </c>
      <c r="W86" s="142">
        <v>7.5</v>
      </c>
      <c r="X86" s="1"/>
      <c r="Y86" s="176">
        <f t="shared" ref="Y86:Y95" si="7">A86+$Y$81</f>
        <v>43900</v>
      </c>
    </row>
    <row r="87" spans="1:25" ht="13.8" x14ac:dyDescent="0.25">
      <c r="A87" s="518">
        <v>43717</v>
      </c>
      <c r="B87" s="526"/>
      <c r="C87" s="342">
        <v>2.6</v>
      </c>
      <c r="D87" s="342">
        <v>2.8</v>
      </c>
      <c r="E87" s="342">
        <v>4.8</v>
      </c>
      <c r="F87" s="342">
        <v>10.199999999999999</v>
      </c>
      <c r="G87" s="342">
        <v>15.5</v>
      </c>
      <c r="H87" s="342">
        <v>23.3</v>
      </c>
      <c r="I87" s="342">
        <v>34.6</v>
      </c>
      <c r="J87" s="342">
        <v>54.2</v>
      </c>
      <c r="K87" s="342">
        <v>77.7</v>
      </c>
      <c r="L87" s="342">
        <v>87.2</v>
      </c>
      <c r="M87" s="342">
        <v>98.2</v>
      </c>
      <c r="N87" s="349">
        <v>100</v>
      </c>
      <c r="O87" s="349">
        <v>100</v>
      </c>
      <c r="P87" s="349">
        <v>100</v>
      </c>
      <c r="Q87" s="349">
        <v>100</v>
      </c>
      <c r="R87" s="141">
        <v>1.48</v>
      </c>
      <c r="S87" s="141">
        <v>0.34</v>
      </c>
      <c r="T87" s="141"/>
      <c r="U87" s="141"/>
      <c r="V87" s="141"/>
      <c r="W87" s="142">
        <v>8.5</v>
      </c>
      <c r="X87" s="1"/>
      <c r="Y87" s="176">
        <f t="shared" si="7"/>
        <v>43900</v>
      </c>
    </row>
    <row r="88" spans="1:25" ht="13.8" x14ac:dyDescent="0.25">
      <c r="A88" s="518">
        <v>43717</v>
      </c>
      <c r="B88" s="526"/>
      <c r="C88" s="348">
        <v>3.8</v>
      </c>
      <c r="D88" s="348">
        <v>4.7</v>
      </c>
      <c r="E88" s="348">
        <v>7.1</v>
      </c>
      <c r="F88" s="348">
        <v>14.2</v>
      </c>
      <c r="G88" s="348">
        <v>20.3</v>
      </c>
      <c r="H88" s="348">
        <v>25.8</v>
      </c>
      <c r="I88" s="348">
        <v>36.9</v>
      </c>
      <c r="J88" s="348">
        <v>57.1</v>
      </c>
      <c r="K88" s="348">
        <v>79.5</v>
      </c>
      <c r="L88" s="348">
        <v>88.2</v>
      </c>
      <c r="M88" s="348">
        <v>97.2</v>
      </c>
      <c r="N88" s="349">
        <v>100</v>
      </c>
      <c r="O88" s="349">
        <v>100</v>
      </c>
      <c r="P88" s="349">
        <v>100</v>
      </c>
      <c r="Q88" s="349">
        <v>100</v>
      </c>
      <c r="R88" s="141">
        <v>1.34</v>
      </c>
      <c r="S88" s="141">
        <v>0.35</v>
      </c>
      <c r="T88" s="141"/>
      <c r="U88" s="141"/>
      <c r="V88" s="141"/>
      <c r="W88" s="142">
        <v>8.3000000000000007</v>
      </c>
      <c r="X88" s="1"/>
      <c r="Y88" s="176">
        <f t="shared" si="7"/>
        <v>43900</v>
      </c>
    </row>
    <row r="89" spans="1:25" ht="13.8" x14ac:dyDescent="0.25">
      <c r="A89" s="518"/>
      <c r="B89" s="519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9"/>
      <c r="R89" s="141"/>
      <c r="S89" s="141"/>
      <c r="T89" s="141"/>
      <c r="U89" s="141"/>
      <c r="V89" s="141"/>
      <c r="W89" s="142"/>
      <c r="X89" s="1"/>
      <c r="Y89" s="176">
        <f t="shared" si="7"/>
        <v>183</v>
      </c>
    </row>
    <row r="90" spans="1:25" ht="13.8" x14ac:dyDescent="0.25">
      <c r="A90" s="518"/>
      <c r="B90" s="519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9"/>
      <c r="R90" s="141"/>
      <c r="S90" s="141"/>
      <c r="T90" s="141"/>
      <c r="U90" s="141"/>
      <c r="V90" s="141"/>
      <c r="W90" s="142"/>
      <c r="X90" s="1"/>
      <c r="Y90" s="176">
        <f t="shared" si="7"/>
        <v>183</v>
      </c>
    </row>
    <row r="91" spans="1:25" ht="13.8" x14ac:dyDescent="0.25">
      <c r="A91" s="518"/>
      <c r="B91" s="519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48"/>
      <c r="P91" s="348"/>
      <c r="Q91" s="349"/>
      <c r="R91" s="141"/>
      <c r="S91" s="141"/>
      <c r="T91" s="141"/>
      <c r="U91" s="141"/>
      <c r="V91" s="141"/>
      <c r="W91" s="142"/>
      <c r="X91" s="1"/>
      <c r="Y91" s="176">
        <f t="shared" si="7"/>
        <v>183</v>
      </c>
    </row>
    <row r="92" spans="1:25" ht="13.8" x14ac:dyDescent="0.25">
      <c r="A92" s="518"/>
      <c r="B92" s="519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8"/>
      <c r="Q92" s="349"/>
      <c r="R92" s="141"/>
      <c r="S92" s="141"/>
      <c r="T92" s="141"/>
      <c r="U92" s="141"/>
      <c r="V92" s="141"/>
      <c r="W92" s="142"/>
      <c r="X92" s="1"/>
      <c r="Y92" s="176">
        <f t="shared" si="7"/>
        <v>183</v>
      </c>
    </row>
    <row r="93" spans="1:25" ht="13.8" x14ac:dyDescent="0.25">
      <c r="A93" s="518"/>
      <c r="B93" s="519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9"/>
      <c r="R93" s="141"/>
      <c r="S93" s="141"/>
      <c r="T93" s="141"/>
      <c r="U93" s="141"/>
      <c r="V93" s="141"/>
      <c r="W93" s="142"/>
      <c r="X93" s="1"/>
      <c r="Y93" s="176">
        <f t="shared" si="7"/>
        <v>183</v>
      </c>
    </row>
    <row r="94" spans="1:25" ht="13.8" x14ac:dyDescent="0.25">
      <c r="A94" s="518"/>
      <c r="B94" s="519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9"/>
      <c r="R94" s="141"/>
      <c r="S94" s="141"/>
      <c r="T94" s="141"/>
      <c r="U94" s="141"/>
      <c r="V94" s="141"/>
      <c r="W94" s="142"/>
      <c r="X94" s="1"/>
      <c r="Y94" s="176">
        <f t="shared" si="7"/>
        <v>183</v>
      </c>
    </row>
    <row r="95" spans="1:25" ht="13.8" x14ac:dyDescent="0.25">
      <c r="A95" s="518"/>
      <c r="B95" s="519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9"/>
      <c r="R95" s="141"/>
      <c r="S95" s="141"/>
      <c r="T95" s="141"/>
      <c r="U95" s="141"/>
      <c r="V95" s="141"/>
      <c r="W95" s="142"/>
      <c r="X95" s="1"/>
      <c r="Y95" s="176">
        <f t="shared" si="7"/>
        <v>183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>AVERAGE(C83:C100)</f>
        <v>3.35</v>
      </c>
      <c r="D103" s="143">
        <f t="shared" ref="D103:W103" si="8">AVERAGE(D83:D100)</f>
        <v>3.8166666666666664</v>
      </c>
      <c r="E103" s="143">
        <f t="shared" si="8"/>
        <v>5.8500000000000005</v>
      </c>
      <c r="F103" s="143">
        <f t="shared" si="8"/>
        <v>12</v>
      </c>
      <c r="G103" s="143">
        <f t="shared" si="8"/>
        <v>16.849999999999998</v>
      </c>
      <c r="H103" s="143">
        <f t="shared" si="8"/>
        <v>23.183333333333334</v>
      </c>
      <c r="I103" s="143">
        <f t="shared" si="8"/>
        <v>33.616666666666667</v>
      </c>
      <c r="J103" s="143">
        <f t="shared" si="8"/>
        <v>51.5</v>
      </c>
      <c r="K103" s="143">
        <f t="shared" si="8"/>
        <v>74.166666666666671</v>
      </c>
      <c r="L103" s="143">
        <f t="shared" si="8"/>
        <v>81.666666666666671</v>
      </c>
      <c r="M103" s="143">
        <f t="shared" si="8"/>
        <v>95.716666666666654</v>
      </c>
      <c r="N103" s="143">
        <f t="shared" si="8"/>
        <v>100</v>
      </c>
      <c r="O103" s="143">
        <f t="shared" si="8"/>
        <v>100</v>
      </c>
      <c r="P103" s="143">
        <f t="shared" si="8"/>
        <v>100</v>
      </c>
      <c r="Q103" s="143">
        <f t="shared" si="8"/>
        <v>100</v>
      </c>
      <c r="R103" s="185">
        <f t="shared" si="8"/>
        <v>1.4016666666666664</v>
      </c>
      <c r="S103" s="185">
        <f>AVERAGE(S83:S100)</f>
        <v>0.32</v>
      </c>
      <c r="T103" s="345">
        <f>AVERAGE(T83:T102)</f>
        <v>0.154</v>
      </c>
      <c r="U103" s="197">
        <f t="shared" si="8"/>
        <v>24</v>
      </c>
      <c r="V103" s="197">
        <f t="shared" si="8"/>
        <v>18</v>
      </c>
      <c r="W103" s="143">
        <f t="shared" si="8"/>
        <v>7.9833333333333343</v>
      </c>
    </row>
    <row r="104" spans="1:34" x14ac:dyDescent="0.25">
      <c r="A104" s="533" t="s">
        <v>53</v>
      </c>
      <c r="B104" s="532"/>
      <c r="C104" s="143">
        <f>STDEV(C83:C100)</f>
        <v>0.94180677423768699</v>
      </c>
      <c r="D104" s="143">
        <f t="shared" ref="D104:W104" si="9">STDEV(D83:D100)</f>
        <v>1.0888832199398937</v>
      </c>
      <c r="E104" s="143">
        <f t="shared" si="9"/>
        <v>1.4788509052639467</v>
      </c>
      <c r="F104" s="143">
        <f t="shared" si="9"/>
        <v>2.7921318020465975</v>
      </c>
      <c r="G104" s="143">
        <f t="shared" si="9"/>
        <v>3.765501294648562</v>
      </c>
      <c r="H104" s="143">
        <f t="shared" si="9"/>
        <v>4.6421618527003865</v>
      </c>
      <c r="I104" s="143">
        <f t="shared" si="9"/>
        <v>5.0053637896427352</v>
      </c>
      <c r="J104" s="143">
        <f t="shared" si="9"/>
        <v>6.2308907870383825</v>
      </c>
      <c r="K104" s="143">
        <f t="shared" si="9"/>
        <v>6.2221111101190303</v>
      </c>
      <c r="L104" s="143">
        <f t="shared" si="9"/>
        <v>7.3131844409030657</v>
      </c>
      <c r="M104" s="143">
        <f t="shared" si="9"/>
        <v>2.6932632004070203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85">
        <f t="shared" si="9"/>
        <v>0.11070983093956321</v>
      </c>
      <c r="S104" s="185">
        <f t="shared" si="9"/>
        <v>4.7328638264796906E-2</v>
      </c>
      <c r="T104" s="345"/>
      <c r="U104" s="143"/>
      <c r="V104" s="143"/>
      <c r="W104" s="143">
        <f t="shared" si="9"/>
        <v>0.52313159593611513</v>
      </c>
    </row>
    <row r="105" spans="1:34" x14ac:dyDescent="0.25">
      <c r="A105" s="533" t="s">
        <v>64</v>
      </c>
      <c r="B105" s="532"/>
      <c r="C105" s="141">
        <f>MAX(C83:C100)</f>
        <v>4.8</v>
      </c>
      <c r="D105" s="141">
        <f t="shared" ref="D105:W105" si="10">MAX(D83:D100)</f>
        <v>5.3</v>
      </c>
      <c r="E105" s="141">
        <f t="shared" si="10"/>
        <v>8.1</v>
      </c>
      <c r="F105" s="141">
        <f t="shared" si="10"/>
        <v>15.7</v>
      </c>
      <c r="G105" s="141">
        <f t="shared" si="10"/>
        <v>22.4</v>
      </c>
      <c r="H105" s="141">
        <f t="shared" si="10"/>
        <v>30.5</v>
      </c>
      <c r="I105" s="141">
        <f t="shared" si="10"/>
        <v>40.9</v>
      </c>
      <c r="J105" s="141">
        <f t="shared" si="10"/>
        <v>59</v>
      </c>
      <c r="K105" s="141">
        <f t="shared" si="10"/>
        <v>81.2</v>
      </c>
      <c r="L105" s="141">
        <f t="shared" si="10"/>
        <v>89.3</v>
      </c>
      <c r="M105" s="141">
        <f t="shared" si="10"/>
        <v>98.9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85">
        <f t="shared" si="10"/>
        <v>1.51</v>
      </c>
      <c r="S105" s="185">
        <f t="shared" si="10"/>
        <v>0.37</v>
      </c>
      <c r="T105" s="345">
        <f t="shared" si="10"/>
        <v>0.154</v>
      </c>
      <c r="U105" s="141">
        <f t="shared" si="10"/>
        <v>24</v>
      </c>
      <c r="V105" s="141">
        <f t="shared" si="10"/>
        <v>18</v>
      </c>
      <c r="W105" s="143">
        <f t="shared" si="10"/>
        <v>8.5</v>
      </c>
    </row>
    <row r="106" spans="1:34" s="2" customFormat="1" x14ac:dyDescent="0.25">
      <c r="A106" s="533" t="s">
        <v>52</v>
      </c>
      <c r="B106" s="532"/>
      <c r="C106" s="141">
        <f>MIN(C83:C100)</f>
        <v>2.2000000000000002</v>
      </c>
      <c r="D106" s="141">
        <f t="shared" ref="D106:W106" si="11">MIN(D83:D100)</f>
        <v>2.5</v>
      </c>
      <c r="E106" s="141">
        <f t="shared" si="11"/>
        <v>4.4000000000000004</v>
      </c>
      <c r="F106" s="141">
        <f t="shared" si="11"/>
        <v>9</v>
      </c>
      <c r="G106" s="141">
        <f t="shared" si="11"/>
        <v>12.9</v>
      </c>
      <c r="H106" s="141">
        <f t="shared" si="11"/>
        <v>17.399999999999999</v>
      </c>
      <c r="I106" s="141">
        <f t="shared" si="11"/>
        <v>27.2</v>
      </c>
      <c r="J106" s="141">
        <f t="shared" si="11"/>
        <v>43.2</v>
      </c>
      <c r="K106" s="141">
        <f t="shared" si="11"/>
        <v>66.8</v>
      </c>
      <c r="L106" s="141">
        <f t="shared" si="11"/>
        <v>73.3</v>
      </c>
      <c r="M106" s="141">
        <f t="shared" si="11"/>
        <v>92.7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85">
        <f t="shared" si="11"/>
        <v>1.22</v>
      </c>
      <c r="S106" s="185">
        <f t="shared" si="11"/>
        <v>0.24</v>
      </c>
      <c r="T106" s="345">
        <f t="shared" si="11"/>
        <v>0.154</v>
      </c>
      <c r="U106" s="141">
        <f t="shared" si="11"/>
        <v>24</v>
      </c>
      <c r="V106" s="141">
        <f t="shared" si="11"/>
        <v>18</v>
      </c>
      <c r="W106" s="143">
        <f t="shared" si="11"/>
        <v>7.3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>COUNT(C83:C100)</f>
        <v>6</v>
      </c>
      <c r="D107" s="141">
        <f t="shared" ref="D107:W107" si="12">COUNT(D83:D100)</f>
        <v>6</v>
      </c>
      <c r="E107" s="141">
        <f t="shared" si="12"/>
        <v>6</v>
      </c>
      <c r="F107" s="141">
        <f t="shared" si="12"/>
        <v>6</v>
      </c>
      <c r="G107" s="141">
        <f t="shared" si="12"/>
        <v>6</v>
      </c>
      <c r="H107" s="141">
        <f t="shared" si="12"/>
        <v>6</v>
      </c>
      <c r="I107" s="141">
        <f t="shared" si="12"/>
        <v>6</v>
      </c>
      <c r="J107" s="141">
        <f t="shared" si="12"/>
        <v>6</v>
      </c>
      <c r="K107" s="141">
        <f t="shared" si="12"/>
        <v>6</v>
      </c>
      <c r="L107" s="141">
        <f t="shared" si="12"/>
        <v>6</v>
      </c>
      <c r="M107" s="141">
        <f t="shared" si="12"/>
        <v>6</v>
      </c>
      <c r="N107" s="141">
        <f t="shared" si="12"/>
        <v>6</v>
      </c>
      <c r="O107" s="141">
        <f t="shared" si="12"/>
        <v>6</v>
      </c>
      <c r="P107" s="141">
        <f t="shared" si="12"/>
        <v>6</v>
      </c>
      <c r="Q107" s="141">
        <f t="shared" si="12"/>
        <v>6</v>
      </c>
      <c r="R107" s="141">
        <f t="shared" si="12"/>
        <v>6</v>
      </c>
      <c r="S107" s="141">
        <f t="shared" si="12"/>
        <v>6</v>
      </c>
      <c r="T107" s="141">
        <f t="shared" si="12"/>
        <v>1</v>
      </c>
      <c r="U107" s="141">
        <f t="shared" si="12"/>
        <v>2</v>
      </c>
      <c r="V107" s="141">
        <f t="shared" si="12"/>
        <v>2</v>
      </c>
      <c r="W107" s="141">
        <f t="shared" si="12"/>
        <v>6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5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28:B28"/>
    <mergeCell ref="Q13:V13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31:W31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87:B87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6:B106"/>
    <mergeCell ref="A107:B107"/>
    <mergeCell ref="A100:B100"/>
    <mergeCell ref="A101:B101"/>
    <mergeCell ref="A102:B102"/>
    <mergeCell ref="A103:B103"/>
    <mergeCell ref="A104:B104"/>
    <mergeCell ref="A105:B10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H1682"/>
  <sheetViews>
    <sheetView topLeftCell="A31" zoomScaleNormal="100" workbookViewId="0">
      <selection activeCell="N83" sqref="N83:P89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43</v>
      </c>
      <c r="H5" s="592"/>
      <c r="I5" s="593" t="s">
        <v>99</v>
      </c>
      <c r="J5" s="591"/>
      <c r="K5" s="591"/>
      <c r="L5" s="591"/>
      <c r="M5" s="592"/>
      <c r="N5" s="594">
        <v>43557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222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174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218</v>
      </c>
      <c r="N13" s="229"/>
      <c r="O13" s="233"/>
      <c r="P13" s="233"/>
      <c r="Q13" s="597" t="s">
        <v>221</v>
      </c>
      <c r="R13" s="597"/>
      <c r="S13" s="597"/>
      <c r="T13" s="597"/>
      <c r="U13" s="597"/>
      <c r="V13" s="597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 t="s">
        <v>216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IF(ISNUMBER(C105),C105,NA())</f>
        <v>4.8</v>
      </c>
      <c r="D35" s="304">
        <f t="shared" ref="D35:W35" si="0">IF(ISNUMBER(D105),D105,NA())</f>
        <v>5.3</v>
      </c>
      <c r="E35" s="304">
        <f t="shared" si="0"/>
        <v>8.1999999999999993</v>
      </c>
      <c r="F35" s="304">
        <f t="shared" si="0"/>
        <v>15.4</v>
      </c>
      <c r="G35" s="304">
        <f t="shared" si="0"/>
        <v>21.7</v>
      </c>
      <c r="H35" s="304">
        <f t="shared" si="0"/>
        <v>29.3</v>
      </c>
      <c r="I35" s="304">
        <f t="shared" si="0"/>
        <v>40.6</v>
      </c>
      <c r="J35" s="304">
        <f t="shared" si="0"/>
        <v>45.8</v>
      </c>
      <c r="K35" s="304">
        <f t="shared" si="0"/>
        <v>57.8</v>
      </c>
      <c r="L35" s="304">
        <f t="shared" si="0"/>
        <v>64.8</v>
      </c>
      <c r="M35" s="304">
        <f t="shared" si="0"/>
        <v>78.8</v>
      </c>
      <c r="N35" s="304">
        <f t="shared" si="0"/>
        <v>85.6</v>
      </c>
      <c r="O35" s="304">
        <f t="shared" si="0"/>
        <v>91.7</v>
      </c>
      <c r="P35" s="304">
        <f t="shared" si="0"/>
        <v>96</v>
      </c>
      <c r="Q35" s="304">
        <f t="shared" si="0"/>
        <v>100</v>
      </c>
      <c r="R35" s="304">
        <f t="shared" si="0"/>
        <v>1.25</v>
      </c>
      <c r="S35" s="304">
        <f t="shared" si="0"/>
        <v>0.33</v>
      </c>
      <c r="T35" s="304">
        <f t="shared" si="0"/>
        <v>0.16700000000000001</v>
      </c>
      <c r="U35" s="304">
        <f t="shared" si="0"/>
        <v>25</v>
      </c>
      <c r="V35" s="305">
        <f t="shared" si="0"/>
        <v>19</v>
      </c>
      <c r="W35" s="306">
        <f t="shared" si="0"/>
        <v>8.3000000000000007</v>
      </c>
    </row>
    <row r="36" spans="1:25" ht="12.75" customHeight="1" x14ac:dyDescent="0.25">
      <c r="A36" s="637" t="s">
        <v>49</v>
      </c>
      <c r="B36" s="638"/>
      <c r="C36" s="307">
        <f>C37+1.25*C40</f>
        <v>4.6999999999999966</v>
      </c>
      <c r="D36" s="308">
        <f t="shared" ref="D36:Q36" si="1">D37+1.25*D40</f>
        <v>5.0661288923219772</v>
      </c>
      <c r="E36" s="308">
        <f t="shared" si="1"/>
        <v>7.4788505820769826</v>
      </c>
      <c r="F36" s="308">
        <f t="shared" si="1"/>
        <v>14.403747191710867</v>
      </c>
      <c r="G36" s="308">
        <f t="shared" si="1"/>
        <v>20.616801072771356</v>
      </c>
      <c r="H36" s="308">
        <f t="shared" si="1"/>
        <v>28.085694342126839</v>
      </c>
      <c r="I36" s="308">
        <f t="shared" si="1"/>
        <v>38.66873992584491</v>
      </c>
      <c r="J36" s="308">
        <f t="shared" si="1"/>
        <v>43.850128203610971</v>
      </c>
      <c r="K36" s="308">
        <f t="shared" si="1"/>
        <v>55.572058963266024</v>
      </c>
      <c r="L36" s="308">
        <f t="shared" si="1"/>
        <v>62.246902789659458</v>
      </c>
      <c r="M36" s="308">
        <f t="shared" si="1"/>
        <v>75.455360138921762</v>
      </c>
      <c r="N36" s="308">
        <f t="shared" si="1"/>
        <v>82.095295722170775</v>
      </c>
      <c r="O36" s="308">
        <f t="shared" si="1"/>
        <v>89.069178179486656</v>
      </c>
      <c r="P36" s="308">
        <f t="shared" si="1"/>
        <v>95.278371724984467</v>
      </c>
      <c r="Q36" s="308">
        <f t="shared" si="1"/>
        <v>100</v>
      </c>
      <c r="R36" s="308">
        <f>R37+1.25*R40</f>
        <v>1.2703120765574882</v>
      </c>
      <c r="S36" s="308">
        <f>S37+1.25*S40</f>
        <v>0.33566962768281849</v>
      </c>
      <c r="T36" s="308"/>
      <c r="U36" s="308"/>
      <c r="V36" s="309"/>
      <c r="W36" s="310">
        <f>W37+1.25*W40</f>
        <v>8.3812431014696145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IF(ISNUMBER(C103),C103,NA())</f>
        <v>3.7000000000000006</v>
      </c>
      <c r="D37" s="311">
        <f>IF(ISNUMBER(D103),D103,NA())</f>
        <v>4.0333333333333341</v>
      </c>
      <c r="E37" s="312">
        <f t="shared" ref="E37:W37" si="2">IF(ISNUMBER(E103),E103,NA())</f>
        <v>6.1333333333333329</v>
      </c>
      <c r="F37" s="312">
        <f t="shared" si="2"/>
        <v>11.899999999999999</v>
      </c>
      <c r="G37" s="312">
        <f t="shared" si="2"/>
        <v>17</v>
      </c>
      <c r="H37" s="312">
        <f t="shared" si="2"/>
        <v>23.466666666666665</v>
      </c>
      <c r="I37" s="312">
        <f t="shared" si="2"/>
        <v>33.283333333333324</v>
      </c>
      <c r="J37" s="312">
        <f t="shared" si="2"/>
        <v>38.433333333333337</v>
      </c>
      <c r="K37" s="312">
        <f t="shared" si="2"/>
        <v>49.983333333333327</v>
      </c>
      <c r="L37" s="312">
        <f t="shared" si="2"/>
        <v>56.800000000000004</v>
      </c>
      <c r="M37" s="312">
        <f t="shared" si="2"/>
        <v>69.483333333333334</v>
      </c>
      <c r="N37" s="283">
        <f t="shared" si="2"/>
        <v>76.266666666666666</v>
      </c>
      <c r="O37" s="283">
        <f t="shared" si="2"/>
        <v>84.816666666666649</v>
      </c>
      <c r="P37" s="283">
        <f t="shared" si="2"/>
        <v>93.433333333333323</v>
      </c>
      <c r="Q37" s="283">
        <f t="shared" si="2"/>
        <v>100</v>
      </c>
      <c r="R37" s="283">
        <f t="shared" si="2"/>
        <v>1.155</v>
      </c>
      <c r="S37" s="313">
        <f t="shared" si="2"/>
        <v>0.26999999999999996</v>
      </c>
      <c r="T37" s="313">
        <f>IF(ISNUMBER(T103),T103,NA())</f>
        <v>0.16700000000000001</v>
      </c>
      <c r="U37" s="283">
        <f t="shared" si="2"/>
        <v>25</v>
      </c>
      <c r="V37" s="282">
        <f t="shared" si="2"/>
        <v>19</v>
      </c>
      <c r="W37" s="314">
        <f t="shared" si="2"/>
        <v>8.0666666666666664</v>
      </c>
    </row>
    <row r="38" spans="1:25" ht="12.75" customHeight="1" x14ac:dyDescent="0.25">
      <c r="A38" s="637" t="s">
        <v>51</v>
      </c>
      <c r="B38" s="638"/>
      <c r="C38" s="307">
        <f>C37-1.25*C40</f>
        <v>2.7000000000000046</v>
      </c>
      <c r="D38" s="308">
        <f t="shared" ref="D38:Q38" si="3">D37-1.25*D40</f>
        <v>3.0005377743446906</v>
      </c>
      <c r="E38" s="308">
        <f t="shared" si="3"/>
        <v>4.7878160845896831</v>
      </c>
      <c r="F38" s="308">
        <f t="shared" si="3"/>
        <v>9.3962528082891303</v>
      </c>
      <c r="G38" s="308">
        <f t="shared" si="3"/>
        <v>13.383198927228644</v>
      </c>
      <c r="H38" s="308">
        <f t="shared" si="3"/>
        <v>18.847638991206491</v>
      </c>
      <c r="I38" s="308">
        <f t="shared" si="3"/>
        <v>27.897926740821738</v>
      </c>
      <c r="J38" s="308">
        <f t="shared" si="3"/>
        <v>33.016538463055703</v>
      </c>
      <c r="K38" s="308">
        <f t="shared" si="3"/>
        <v>44.394607703400631</v>
      </c>
      <c r="L38" s="308">
        <f t="shared" si="3"/>
        <v>51.35309721034055</v>
      </c>
      <c r="M38" s="308">
        <f>M37-1.25*M40</f>
        <v>63.511306527744914</v>
      </c>
      <c r="N38" s="308">
        <f t="shared" si="3"/>
        <v>70.438037611162557</v>
      </c>
      <c r="O38" s="308">
        <f t="shared" si="3"/>
        <v>80.564155153846642</v>
      </c>
      <c r="P38" s="308">
        <f t="shared" si="3"/>
        <v>91.588294941682179</v>
      </c>
      <c r="Q38" s="308">
        <f t="shared" si="3"/>
        <v>100</v>
      </c>
      <c r="R38" s="308">
        <f>R37-1.25*R40</f>
        <v>1.0396879234425118</v>
      </c>
      <c r="S38" s="308">
        <f>S37-1.25*S40</f>
        <v>0.2043303723171814</v>
      </c>
      <c r="T38" s="308"/>
      <c r="U38" s="308"/>
      <c r="V38" s="309"/>
      <c r="W38" s="310">
        <f>W37-1.25*W40</f>
        <v>7.7520902318637184</v>
      </c>
      <c r="Y38" s="155"/>
    </row>
    <row r="39" spans="1:25" ht="12.75" customHeight="1" x14ac:dyDescent="0.25">
      <c r="A39" s="633" t="s">
        <v>52</v>
      </c>
      <c r="B39" s="634"/>
      <c r="C39" s="280">
        <f>IF(ISNUMBER(C106),C106,NA())</f>
        <v>2.9</v>
      </c>
      <c r="D39" s="283">
        <f t="shared" ref="D39:W39" si="4">IF(ISNUMBER(D106),D106,NA())</f>
        <v>3.2</v>
      </c>
      <c r="E39" s="283">
        <f t="shared" si="4"/>
        <v>5.3</v>
      </c>
      <c r="F39" s="283">
        <f>IF(ISNUMBER(F106),F106,NA())</f>
        <v>9.3000000000000007</v>
      </c>
      <c r="G39" s="283">
        <f t="shared" si="4"/>
        <v>13.1</v>
      </c>
      <c r="H39" s="283">
        <f t="shared" si="4"/>
        <v>18.600000000000001</v>
      </c>
      <c r="I39" s="283">
        <f t="shared" si="4"/>
        <v>28.2</v>
      </c>
      <c r="J39" s="283">
        <f t="shared" si="4"/>
        <v>32.9</v>
      </c>
      <c r="K39" s="283">
        <f t="shared" si="4"/>
        <v>44.2</v>
      </c>
      <c r="L39" s="283">
        <f t="shared" si="4"/>
        <v>51.6</v>
      </c>
      <c r="M39" s="283">
        <f t="shared" si="4"/>
        <v>65.2</v>
      </c>
      <c r="N39" s="283">
        <f t="shared" si="4"/>
        <v>72.8</v>
      </c>
      <c r="O39" s="283">
        <f t="shared" si="4"/>
        <v>82.7</v>
      </c>
      <c r="P39" s="283">
        <f t="shared" si="4"/>
        <v>91.7</v>
      </c>
      <c r="Q39" s="283">
        <f t="shared" si="4"/>
        <v>100</v>
      </c>
      <c r="R39" s="283">
        <f t="shared" si="4"/>
        <v>1</v>
      </c>
      <c r="S39" s="283">
        <f t="shared" si="4"/>
        <v>0.21</v>
      </c>
      <c r="T39" s="283">
        <f t="shared" si="4"/>
        <v>0.16700000000000001</v>
      </c>
      <c r="U39" s="283">
        <f>IF(ISNUMBER(U106),U106,NA())</f>
        <v>25</v>
      </c>
      <c r="V39" s="282">
        <f t="shared" si="4"/>
        <v>19</v>
      </c>
      <c r="W39" s="314">
        <f t="shared" si="4"/>
        <v>7.8</v>
      </c>
    </row>
    <row r="40" spans="1:25" ht="12.75" customHeight="1" x14ac:dyDescent="0.25">
      <c r="A40" s="633" t="s">
        <v>53</v>
      </c>
      <c r="B40" s="634"/>
      <c r="C40" s="307">
        <f>IF(ISNUMBER(C104),C104,NA())</f>
        <v>0.79999999999999682</v>
      </c>
      <c r="D40" s="312">
        <f t="shared" ref="D40:W40" si="5">IF(ISNUMBER(D104),D104,NA())</f>
        <v>0.82623644719091482</v>
      </c>
      <c r="E40" s="312">
        <f t="shared" si="5"/>
        <v>1.0764137989949198</v>
      </c>
      <c r="F40" s="312">
        <f t="shared" si="5"/>
        <v>2.0029977533686938</v>
      </c>
      <c r="G40" s="312">
        <f t="shared" si="5"/>
        <v>2.8934408582170854</v>
      </c>
      <c r="H40" s="312">
        <f t="shared" si="5"/>
        <v>3.6952221403681387</v>
      </c>
      <c r="I40" s="312">
        <f t="shared" si="5"/>
        <v>4.3083252740092695</v>
      </c>
      <c r="J40" s="312">
        <f t="shared" si="5"/>
        <v>4.3334358962221096</v>
      </c>
      <c r="K40" s="312">
        <f t="shared" si="5"/>
        <v>4.4709805039461585</v>
      </c>
      <c r="L40" s="312">
        <f t="shared" si="5"/>
        <v>4.3575222317275655</v>
      </c>
      <c r="M40" s="312">
        <f t="shared" si="5"/>
        <v>4.7776214444707374</v>
      </c>
      <c r="N40" s="312">
        <f t="shared" si="5"/>
        <v>4.6629032444032825</v>
      </c>
      <c r="O40" s="312">
        <f t="shared" si="5"/>
        <v>3.4020092102560029</v>
      </c>
      <c r="P40" s="312">
        <f t="shared" si="5"/>
        <v>1.4760307133209201</v>
      </c>
      <c r="Q40" s="312">
        <f t="shared" si="5"/>
        <v>0</v>
      </c>
      <c r="R40" s="312">
        <f t="shared" si="5"/>
        <v>9.2249661245990502E-2</v>
      </c>
      <c r="S40" s="312">
        <f t="shared" si="5"/>
        <v>5.2535702146254852E-2</v>
      </c>
      <c r="T40" s="312"/>
      <c r="U40" s="312"/>
      <c r="V40" s="311"/>
      <c r="W40" s="315">
        <f t="shared" si="5"/>
        <v>0.25166114784235871</v>
      </c>
    </row>
    <row r="41" spans="1:25" ht="12.75" customHeight="1" x14ac:dyDescent="0.25">
      <c r="A41" s="637" t="s">
        <v>54</v>
      </c>
      <c r="B41" s="638"/>
      <c r="C41" s="280">
        <f>IF(ISNUMBER(C107),C107,NA())</f>
        <v>6</v>
      </c>
      <c r="D41" s="283">
        <f t="shared" ref="D41:W41" si="6">IF(ISNUMBER(D107),D107,NA())</f>
        <v>6</v>
      </c>
      <c r="E41" s="283">
        <f t="shared" si="6"/>
        <v>6</v>
      </c>
      <c r="F41" s="283">
        <f t="shared" si="6"/>
        <v>6</v>
      </c>
      <c r="G41" s="283">
        <f t="shared" si="6"/>
        <v>6</v>
      </c>
      <c r="H41" s="283">
        <f t="shared" si="6"/>
        <v>6</v>
      </c>
      <c r="I41" s="283">
        <f t="shared" si="6"/>
        <v>6</v>
      </c>
      <c r="J41" s="283">
        <f t="shared" si="6"/>
        <v>6</v>
      </c>
      <c r="K41" s="283">
        <f t="shared" si="6"/>
        <v>6</v>
      </c>
      <c r="L41" s="283">
        <f t="shared" si="6"/>
        <v>6</v>
      </c>
      <c r="M41" s="283">
        <f t="shared" si="6"/>
        <v>6</v>
      </c>
      <c r="N41" s="283">
        <f t="shared" si="6"/>
        <v>6</v>
      </c>
      <c r="O41" s="283">
        <f t="shared" si="6"/>
        <v>6</v>
      </c>
      <c r="P41" s="283">
        <f t="shared" si="6"/>
        <v>6</v>
      </c>
      <c r="Q41" s="283">
        <f t="shared" si="6"/>
        <v>6</v>
      </c>
      <c r="R41" s="283">
        <f t="shared" si="6"/>
        <v>6</v>
      </c>
      <c r="S41" s="283">
        <f t="shared" si="6"/>
        <v>6</v>
      </c>
      <c r="T41" s="283">
        <f t="shared" si="6"/>
        <v>1</v>
      </c>
      <c r="U41" s="283">
        <f t="shared" si="6"/>
        <v>1</v>
      </c>
      <c r="V41" s="282">
        <f t="shared" si="6"/>
        <v>1</v>
      </c>
      <c r="W41" s="314">
        <f t="shared" si="6"/>
        <v>3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4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4" x14ac:dyDescent="0.25">
      <c r="A66" s="635">
        <f>MAX(A83:B102)</f>
        <v>43552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f>MAX(Y83:Y102)</f>
        <v>43735</v>
      </c>
      <c r="Q66" s="615"/>
      <c r="R66" s="615"/>
      <c r="S66" s="615"/>
      <c r="T66" s="615"/>
      <c r="U66" s="615"/>
      <c r="V66" s="615"/>
      <c r="W66" s="615"/>
    </row>
    <row r="67" spans="1:24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4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4" x14ac:dyDescent="0.25">
      <c r="A71" s="645" t="s">
        <v>203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4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4" x14ac:dyDescent="0.25">
      <c r="A73" s="648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649"/>
    </row>
    <row r="74" spans="1:24" ht="13.8" thickBot="1" x14ac:dyDescent="0.3">
      <c r="A74" s="650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2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137"/>
      <c r="R80" s="653" t="s">
        <v>17</v>
      </c>
      <c r="S80" s="655" t="s">
        <v>41</v>
      </c>
      <c r="T80" s="657" t="s">
        <v>71</v>
      </c>
      <c r="U80" s="653" t="s">
        <v>7</v>
      </c>
      <c r="V80" s="653" t="s">
        <v>8</v>
      </c>
      <c r="W80" s="659" t="s">
        <v>42</v>
      </c>
    </row>
    <row r="81" spans="1:25" x14ac:dyDescent="0.25">
      <c r="A81" s="661" t="s">
        <v>61</v>
      </c>
      <c r="B81" s="662"/>
      <c r="C81" s="200">
        <v>6.3E-2</v>
      </c>
      <c r="D81" s="201">
        <v>0.08</v>
      </c>
      <c r="E81" s="201">
        <v>0.2</v>
      </c>
      <c r="F81" s="201">
        <v>0.5</v>
      </c>
      <c r="G81" s="201">
        <v>1</v>
      </c>
      <c r="H81" s="201">
        <v>2</v>
      </c>
      <c r="I81" s="201">
        <v>4</v>
      </c>
      <c r="J81" s="201">
        <v>8</v>
      </c>
      <c r="K81" s="201">
        <v>16</v>
      </c>
      <c r="L81" s="201">
        <v>20</v>
      </c>
      <c r="M81" s="201">
        <v>31.5</v>
      </c>
      <c r="N81" s="201">
        <v>45</v>
      </c>
      <c r="O81" s="202">
        <v>63</v>
      </c>
      <c r="P81" s="209">
        <v>80</v>
      </c>
      <c r="Q81" s="210">
        <v>100</v>
      </c>
      <c r="R81" s="654"/>
      <c r="S81" s="656"/>
      <c r="T81" s="658"/>
      <c r="U81" s="654"/>
      <c r="V81" s="654"/>
      <c r="W81" s="660"/>
      <c r="Y81" s="1">
        <v>183</v>
      </c>
    </row>
    <row r="82" spans="1:25" x14ac:dyDescent="0.25">
      <c r="A82" s="533" t="s">
        <v>62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</row>
    <row r="83" spans="1:25" ht="13.8" x14ac:dyDescent="0.25">
      <c r="A83" s="518">
        <v>43545</v>
      </c>
      <c r="B83" s="526"/>
      <c r="C83" s="348">
        <v>2.9</v>
      </c>
      <c r="D83" s="348">
        <v>3.2</v>
      </c>
      <c r="E83" s="348">
        <v>5.6</v>
      </c>
      <c r="F83" s="348">
        <v>12.3</v>
      </c>
      <c r="G83" s="348">
        <v>18</v>
      </c>
      <c r="H83" s="348">
        <v>24.8</v>
      </c>
      <c r="I83" s="348">
        <v>34.299999999999997</v>
      </c>
      <c r="J83" s="348">
        <v>39.200000000000003</v>
      </c>
      <c r="K83" s="348">
        <v>50.4</v>
      </c>
      <c r="L83" s="348">
        <v>56.5</v>
      </c>
      <c r="M83" s="348">
        <v>68.2</v>
      </c>
      <c r="N83" s="348">
        <v>74.8</v>
      </c>
      <c r="O83" s="348">
        <v>84</v>
      </c>
      <c r="P83" s="348">
        <v>94</v>
      </c>
      <c r="Q83" s="349">
        <v>100</v>
      </c>
      <c r="R83" s="185">
        <v>1.25</v>
      </c>
      <c r="S83" s="185">
        <v>0.31</v>
      </c>
      <c r="T83" s="141"/>
      <c r="U83" s="141"/>
      <c r="V83" s="141"/>
      <c r="W83" s="142">
        <v>8.3000000000000007</v>
      </c>
    </row>
    <row r="84" spans="1:25" ht="13.8" x14ac:dyDescent="0.25">
      <c r="A84" s="518">
        <v>43545</v>
      </c>
      <c r="B84" s="526"/>
      <c r="C84" s="348">
        <v>3.2</v>
      </c>
      <c r="D84" s="348">
        <v>3.5</v>
      </c>
      <c r="E84" s="348">
        <v>5.6</v>
      </c>
      <c r="F84" s="348">
        <v>11.9</v>
      </c>
      <c r="G84" s="348">
        <v>17.600000000000001</v>
      </c>
      <c r="H84" s="348">
        <v>24.8</v>
      </c>
      <c r="I84" s="348">
        <v>34.4</v>
      </c>
      <c r="J84" s="348">
        <v>39.4</v>
      </c>
      <c r="K84" s="348">
        <v>49.9</v>
      </c>
      <c r="L84" s="348">
        <v>55.7</v>
      </c>
      <c r="M84" s="348">
        <v>67.099999999999994</v>
      </c>
      <c r="N84" s="348">
        <v>72.8</v>
      </c>
      <c r="O84" s="348">
        <v>82.7</v>
      </c>
      <c r="P84" s="348">
        <v>93.2</v>
      </c>
      <c r="Q84" s="349">
        <v>100</v>
      </c>
      <c r="R84" s="141">
        <v>1.25</v>
      </c>
      <c r="S84" s="141">
        <v>0.31</v>
      </c>
      <c r="T84" s="141"/>
      <c r="U84" s="141"/>
      <c r="V84" s="141"/>
      <c r="W84" s="142">
        <v>8.1</v>
      </c>
      <c r="X84" s="1"/>
      <c r="Y84" s="176">
        <f>A84+$Y$81</f>
        <v>43728</v>
      </c>
    </row>
    <row r="85" spans="1:25" ht="13.8" x14ac:dyDescent="0.25">
      <c r="A85" s="518">
        <v>43545</v>
      </c>
      <c r="B85" s="526"/>
      <c r="C85" s="348">
        <v>3.2</v>
      </c>
      <c r="D85" s="348">
        <v>3.6</v>
      </c>
      <c r="E85" s="348">
        <v>5.7</v>
      </c>
      <c r="F85" s="348">
        <v>11.4</v>
      </c>
      <c r="G85" s="348">
        <v>16.2</v>
      </c>
      <c r="H85" s="348">
        <v>22.1</v>
      </c>
      <c r="I85" s="348">
        <v>32</v>
      </c>
      <c r="J85" s="348">
        <v>37.4</v>
      </c>
      <c r="K85" s="348">
        <v>49.9</v>
      </c>
      <c r="L85" s="348">
        <v>57</v>
      </c>
      <c r="M85" s="348">
        <v>69.400000000000006</v>
      </c>
      <c r="N85" s="348">
        <v>75.5</v>
      </c>
      <c r="O85" s="348">
        <v>83.7</v>
      </c>
      <c r="P85" s="348">
        <v>91.7</v>
      </c>
      <c r="Q85" s="349">
        <v>100</v>
      </c>
      <c r="R85" s="141">
        <v>1</v>
      </c>
      <c r="S85" s="141">
        <v>0.22</v>
      </c>
      <c r="T85" s="141">
        <v>0.16700000000000001</v>
      </c>
      <c r="U85" s="141">
        <v>25</v>
      </c>
      <c r="V85" s="141">
        <v>19</v>
      </c>
      <c r="W85" s="142">
        <v>7.8</v>
      </c>
      <c r="X85" s="1"/>
      <c r="Y85" s="176">
        <f>A85+$Y$81</f>
        <v>43728</v>
      </c>
    </row>
    <row r="86" spans="1:25" ht="13.8" x14ac:dyDescent="0.25">
      <c r="A86" s="518">
        <v>43552</v>
      </c>
      <c r="B86" s="526"/>
      <c r="C86" s="348">
        <v>4.8</v>
      </c>
      <c r="D86" s="348">
        <v>5.3</v>
      </c>
      <c r="E86" s="348">
        <v>8.1999999999999993</v>
      </c>
      <c r="F86" s="348">
        <v>15.4</v>
      </c>
      <c r="G86" s="348">
        <v>21.7</v>
      </c>
      <c r="H86" s="348">
        <v>29.3</v>
      </c>
      <c r="I86" s="348">
        <v>40.6</v>
      </c>
      <c r="J86" s="348">
        <v>45.8</v>
      </c>
      <c r="K86" s="348">
        <v>57.8</v>
      </c>
      <c r="L86" s="348">
        <v>64.8</v>
      </c>
      <c r="M86" s="348">
        <v>78.8</v>
      </c>
      <c r="N86" s="348">
        <v>85.6</v>
      </c>
      <c r="O86" s="348">
        <v>91.7</v>
      </c>
      <c r="P86" s="348">
        <v>96</v>
      </c>
      <c r="Q86" s="349">
        <v>100</v>
      </c>
      <c r="R86" s="141">
        <v>1.1399999999999999</v>
      </c>
      <c r="S86" s="141">
        <v>0.33</v>
      </c>
      <c r="T86" s="141"/>
      <c r="U86" s="141"/>
      <c r="V86" s="141"/>
      <c r="W86" s="142"/>
      <c r="X86" s="1"/>
      <c r="Y86" s="176">
        <f t="shared" ref="Y86:Y95" si="7">A86+$Y$81</f>
        <v>43735</v>
      </c>
    </row>
    <row r="87" spans="1:25" ht="13.8" x14ac:dyDescent="0.25">
      <c r="A87" s="518">
        <v>43552</v>
      </c>
      <c r="B87" s="519"/>
      <c r="C87" s="348">
        <v>3.5</v>
      </c>
      <c r="D87" s="348">
        <v>3.8</v>
      </c>
      <c r="E87" s="348">
        <v>5.3</v>
      </c>
      <c r="F87" s="348">
        <v>9.3000000000000007</v>
      </c>
      <c r="G87" s="348">
        <v>13.1</v>
      </c>
      <c r="H87" s="348">
        <v>18.600000000000001</v>
      </c>
      <c r="I87" s="348">
        <v>28.2</v>
      </c>
      <c r="J87" s="348">
        <v>32.9</v>
      </c>
      <c r="K87" s="348">
        <v>44.2</v>
      </c>
      <c r="L87" s="348">
        <v>51.6</v>
      </c>
      <c r="M87" s="348">
        <v>65.2</v>
      </c>
      <c r="N87" s="348">
        <v>74.099999999999994</v>
      </c>
      <c r="O87" s="348">
        <v>83.6</v>
      </c>
      <c r="P87" s="348">
        <v>93.2</v>
      </c>
      <c r="Q87" s="349">
        <v>100</v>
      </c>
      <c r="R87" s="141">
        <v>1.1399999999999999</v>
      </c>
      <c r="S87" s="141">
        <v>0.21</v>
      </c>
      <c r="T87" s="141"/>
      <c r="U87" s="141"/>
      <c r="V87" s="141"/>
      <c r="W87" s="142"/>
      <c r="X87" s="1"/>
      <c r="Y87" s="176">
        <f t="shared" si="7"/>
        <v>43735</v>
      </c>
    </row>
    <row r="88" spans="1:25" ht="13.8" x14ac:dyDescent="0.25">
      <c r="A88" s="518">
        <v>43552</v>
      </c>
      <c r="B88" s="519"/>
      <c r="C88" s="348">
        <v>4.5999999999999996</v>
      </c>
      <c r="D88" s="348">
        <v>4.8</v>
      </c>
      <c r="E88" s="348">
        <v>6.4</v>
      </c>
      <c r="F88" s="348">
        <v>11.1</v>
      </c>
      <c r="G88" s="348">
        <v>15.4</v>
      </c>
      <c r="H88" s="348">
        <v>21.2</v>
      </c>
      <c r="I88" s="348">
        <v>30.2</v>
      </c>
      <c r="J88" s="348">
        <v>35.9</v>
      </c>
      <c r="K88" s="348">
        <v>47.7</v>
      </c>
      <c r="L88" s="348">
        <v>55.2</v>
      </c>
      <c r="M88" s="348">
        <v>68.2</v>
      </c>
      <c r="N88" s="348">
        <v>74.8</v>
      </c>
      <c r="O88" s="348">
        <v>83.2</v>
      </c>
      <c r="P88" s="348">
        <v>92.5</v>
      </c>
      <c r="Q88" s="349">
        <v>100</v>
      </c>
      <c r="R88" s="141">
        <v>1.1499999999999999</v>
      </c>
      <c r="S88" s="141">
        <v>0.24</v>
      </c>
      <c r="T88" s="141"/>
      <c r="U88" s="141"/>
      <c r="V88" s="141"/>
      <c r="W88" s="142"/>
      <c r="X88" s="1"/>
      <c r="Y88" s="176">
        <f t="shared" si="7"/>
        <v>43735</v>
      </c>
    </row>
    <row r="89" spans="1:25" ht="13.8" x14ac:dyDescent="0.25">
      <c r="A89" s="518"/>
      <c r="B89" s="519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9"/>
      <c r="R89" s="141"/>
      <c r="S89" s="141"/>
      <c r="T89" s="141"/>
      <c r="U89" s="141"/>
      <c r="V89" s="141"/>
      <c r="W89" s="142"/>
      <c r="X89" s="1"/>
      <c r="Y89" s="176">
        <f t="shared" si="7"/>
        <v>183</v>
      </c>
    </row>
    <row r="90" spans="1:25" ht="13.8" x14ac:dyDescent="0.25">
      <c r="A90" s="518"/>
      <c r="B90" s="519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9"/>
      <c r="R90" s="141"/>
      <c r="S90" s="141"/>
      <c r="T90" s="141"/>
      <c r="U90" s="141"/>
      <c r="V90" s="141"/>
      <c r="W90" s="142"/>
      <c r="X90" s="1"/>
      <c r="Y90" s="176">
        <f t="shared" si="7"/>
        <v>183</v>
      </c>
    </row>
    <row r="91" spans="1:25" ht="13.8" x14ac:dyDescent="0.25">
      <c r="A91" s="518"/>
      <c r="B91" s="519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48"/>
      <c r="P91" s="348"/>
      <c r="Q91" s="349"/>
      <c r="R91" s="141"/>
      <c r="S91" s="141"/>
      <c r="T91" s="141"/>
      <c r="U91" s="141"/>
      <c r="V91" s="141"/>
      <c r="W91" s="142"/>
      <c r="X91" s="1"/>
      <c r="Y91" s="176">
        <f t="shared" si="7"/>
        <v>183</v>
      </c>
    </row>
    <row r="92" spans="1:25" ht="13.8" x14ac:dyDescent="0.25">
      <c r="A92" s="518"/>
      <c r="B92" s="519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8"/>
      <c r="Q92" s="349"/>
      <c r="R92" s="141"/>
      <c r="S92" s="141"/>
      <c r="T92" s="141"/>
      <c r="U92" s="141"/>
      <c r="V92" s="141"/>
      <c r="W92" s="142"/>
      <c r="X92" s="1"/>
      <c r="Y92" s="176">
        <f t="shared" si="7"/>
        <v>183</v>
      </c>
    </row>
    <row r="93" spans="1:25" ht="13.8" x14ac:dyDescent="0.25">
      <c r="A93" s="518"/>
      <c r="B93" s="519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9"/>
      <c r="R93" s="141"/>
      <c r="S93" s="141"/>
      <c r="T93" s="141"/>
      <c r="U93" s="141"/>
      <c r="V93" s="141"/>
      <c r="W93" s="142"/>
      <c r="X93" s="1"/>
      <c r="Y93" s="176">
        <f t="shared" si="7"/>
        <v>183</v>
      </c>
    </row>
    <row r="94" spans="1:25" ht="13.8" x14ac:dyDescent="0.25">
      <c r="A94" s="518"/>
      <c r="B94" s="519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9"/>
      <c r="R94" s="141"/>
      <c r="S94" s="141"/>
      <c r="T94" s="141"/>
      <c r="U94" s="141"/>
      <c r="V94" s="141"/>
      <c r="W94" s="142"/>
      <c r="X94" s="1"/>
      <c r="Y94" s="176">
        <f t="shared" si="7"/>
        <v>183</v>
      </c>
    </row>
    <row r="95" spans="1:25" ht="13.8" x14ac:dyDescent="0.25">
      <c r="A95" s="518"/>
      <c r="B95" s="519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9"/>
      <c r="R95" s="141"/>
      <c r="S95" s="141"/>
      <c r="T95" s="141"/>
      <c r="U95" s="141"/>
      <c r="V95" s="141"/>
      <c r="W95" s="142"/>
      <c r="X95" s="1"/>
      <c r="Y95" s="176">
        <f t="shared" si="7"/>
        <v>183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>AVERAGE(C83:C100)</f>
        <v>3.7000000000000006</v>
      </c>
      <c r="D103" s="143">
        <f t="shared" ref="D103:W103" si="8">AVERAGE(D83:D100)</f>
        <v>4.0333333333333341</v>
      </c>
      <c r="E103" s="143">
        <f t="shared" si="8"/>
        <v>6.1333333333333329</v>
      </c>
      <c r="F103" s="143">
        <f t="shared" si="8"/>
        <v>11.899999999999999</v>
      </c>
      <c r="G103" s="143">
        <f t="shared" si="8"/>
        <v>17</v>
      </c>
      <c r="H103" s="143">
        <f t="shared" si="8"/>
        <v>23.466666666666665</v>
      </c>
      <c r="I103" s="143">
        <f t="shared" si="8"/>
        <v>33.283333333333324</v>
      </c>
      <c r="J103" s="143">
        <f t="shared" si="8"/>
        <v>38.433333333333337</v>
      </c>
      <c r="K103" s="143">
        <f t="shared" si="8"/>
        <v>49.983333333333327</v>
      </c>
      <c r="L103" s="143">
        <f t="shared" si="8"/>
        <v>56.800000000000004</v>
      </c>
      <c r="M103" s="143">
        <f t="shared" si="8"/>
        <v>69.483333333333334</v>
      </c>
      <c r="N103" s="143">
        <f t="shared" si="8"/>
        <v>76.266666666666666</v>
      </c>
      <c r="O103" s="143">
        <f t="shared" si="8"/>
        <v>84.816666666666649</v>
      </c>
      <c r="P103" s="143">
        <f t="shared" si="8"/>
        <v>93.433333333333323</v>
      </c>
      <c r="Q103" s="143">
        <f t="shared" si="8"/>
        <v>100</v>
      </c>
      <c r="R103" s="185">
        <f t="shared" si="8"/>
        <v>1.155</v>
      </c>
      <c r="S103" s="185">
        <f>AVERAGE(S83:S100)</f>
        <v>0.26999999999999996</v>
      </c>
      <c r="T103" s="345">
        <f>AVERAGE(T83:T102)</f>
        <v>0.16700000000000001</v>
      </c>
      <c r="U103" s="197">
        <f t="shared" si="8"/>
        <v>25</v>
      </c>
      <c r="V103" s="197">
        <f t="shared" si="8"/>
        <v>19</v>
      </c>
      <c r="W103" s="143">
        <f t="shared" si="8"/>
        <v>8.0666666666666664</v>
      </c>
    </row>
    <row r="104" spans="1:34" x14ac:dyDescent="0.25">
      <c r="A104" s="533" t="s">
        <v>53</v>
      </c>
      <c r="B104" s="532"/>
      <c r="C104" s="143">
        <f>STDEV(C83:C100)</f>
        <v>0.79999999999999682</v>
      </c>
      <c r="D104" s="143">
        <f t="shared" ref="D104:W104" si="9">STDEV(D83:D100)</f>
        <v>0.82623644719091482</v>
      </c>
      <c r="E104" s="143">
        <f t="shared" si="9"/>
        <v>1.0764137989949198</v>
      </c>
      <c r="F104" s="143">
        <f t="shared" si="9"/>
        <v>2.0029977533686938</v>
      </c>
      <c r="G104" s="143">
        <f t="shared" si="9"/>
        <v>2.8934408582170854</v>
      </c>
      <c r="H104" s="143">
        <f t="shared" si="9"/>
        <v>3.6952221403681387</v>
      </c>
      <c r="I104" s="143">
        <f t="shared" si="9"/>
        <v>4.3083252740092695</v>
      </c>
      <c r="J104" s="143">
        <f t="shared" si="9"/>
        <v>4.3334358962221096</v>
      </c>
      <c r="K104" s="143">
        <f t="shared" si="9"/>
        <v>4.4709805039461585</v>
      </c>
      <c r="L104" s="143">
        <f t="shared" si="9"/>
        <v>4.3575222317275655</v>
      </c>
      <c r="M104" s="143">
        <f t="shared" si="9"/>
        <v>4.7776214444707374</v>
      </c>
      <c r="N104" s="143">
        <f t="shared" si="9"/>
        <v>4.6629032444032825</v>
      </c>
      <c r="O104" s="143">
        <f t="shared" si="9"/>
        <v>3.4020092102560029</v>
      </c>
      <c r="P104" s="143">
        <f t="shared" si="9"/>
        <v>1.4760307133209201</v>
      </c>
      <c r="Q104" s="143">
        <f t="shared" si="9"/>
        <v>0</v>
      </c>
      <c r="R104" s="185">
        <f t="shared" si="9"/>
        <v>9.2249661245990502E-2</v>
      </c>
      <c r="S104" s="185">
        <f t="shared" si="9"/>
        <v>5.2535702146254852E-2</v>
      </c>
      <c r="T104" s="345"/>
      <c r="U104" s="143"/>
      <c r="V104" s="143"/>
      <c r="W104" s="143">
        <f t="shared" si="9"/>
        <v>0.25166114784235871</v>
      </c>
    </row>
    <row r="105" spans="1:34" x14ac:dyDescent="0.25">
      <c r="A105" s="533" t="s">
        <v>64</v>
      </c>
      <c r="B105" s="532"/>
      <c r="C105" s="141">
        <f>MAX(C83:C100)</f>
        <v>4.8</v>
      </c>
      <c r="D105" s="141">
        <f t="shared" ref="D105:W105" si="10">MAX(D83:D100)</f>
        <v>5.3</v>
      </c>
      <c r="E105" s="141">
        <f t="shared" si="10"/>
        <v>8.1999999999999993</v>
      </c>
      <c r="F105" s="141">
        <f t="shared" si="10"/>
        <v>15.4</v>
      </c>
      <c r="G105" s="141">
        <f t="shared" si="10"/>
        <v>21.7</v>
      </c>
      <c r="H105" s="141">
        <f t="shared" si="10"/>
        <v>29.3</v>
      </c>
      <c r="I105" s="141">
        <f t="shared" si="10"/>
        <v>40.6</v>
      </c>
      <c r="J105" s="141">
        <f t="shared" si="10"/>
        <v>45.8</v>
      </c>
      <c r="K105" s="141">
        <f t="shared" si="10"/>
        <v>57.8</v>
      </c>
      <c r="L105" s="141">
        <f t="shared" si="10"/>
        <v>64.8</v>
      </c>
      <c r="M105" s="141">
        <f t="shared" si="10"/>
        <v>78.8</v>
      </c>
      <c r="N105" s="141">
        <f t="shared" si="10"/>
        <v>85.6</v>
      </c>
      <c r="O105" s="141">
        <f t="shared" si="10"/>
        <v>91.7</v>
      </c>
      <c r="P105" s="141">
        <f t="shared" si="10"/>
        <v>96</v>
      </c>
      <c r="Q105" s="141">
        <f t="shared" si="10"/>
        <v>100</v>
      </c>
      <c r="R105" s="185">
        <f t="shared" si="10"/>
        <v>1.25</v>
      </c>
      <c r="S105" s="185">
        <f t="shared" si="10"/>
        <v>0.33</v>
      </c>
      <c r="T105" s="345">
        <f t="shared" si="10"/>
        <v>0.16700000000000001</v>
      </c>
      <c r="U105" s="141">
        <f t="shared" si="10"/>
        <v>25</v>
      </c>
      <c r="V105" s="141">
        <f t="shared" si="10"/>
        <v>19</v>
      </c>
      <c r="W105" s="143">
        <f t="shared" si="10"/>
        <v>8.3000000000000007</v>
      </c>
    </row>
    <row r="106" spans="1:34" s="2" customFormat="1" x14ac:dyDescent="0.25">
      <c r="A106" s="533" t="s">
        <v>52</v>
      </c>
      <c r="B106" s="532"/>
      <c r="C106" s="141">
        <f>MIN(C83:C100)</f>
        <v>2.9</v>
      </c>
      <c r="D106" s="141">
        <f t="shared" ref="D106:W106" si="11">MIN(D83:D100)</f>
        <v>3.2</v>
      </c>
      <c r="E106" s="141">
        <f t="shared" si="11"/>
        <v>5.3</v>
      </c>
      <c r="F106" s="141">
        <f t="shared" si="11"/>
        <v>9.3000000000000007</v>
      </c>
      <c r="G106" s="141">
        <f t="shared" si="11"/>
        <v>13.1</v>
      </c>
      <c r="H106" s="141">
        <f t="shared" si="11"/>
        <v>18.600000000000001</v>
      </c>
      <c r="I106" s="141">
        <f t="shared" si="11"/>
        <v>28.2</v>
      </c>
      <c r="J106" s="141">
        <f t="shared" si="11"/>
        <v>32.9</v>
      </c>
      <c r="K106" s="141">
        <f t="shared" si="11"/>
        <v>44.2</v>
      </c>
      <c r="L106" s="141">
        <f t="shared" si="11"/>
        <v>51.6</v>
      </c>
      <c r="M106" s="141">
        <f t="shared" si="11"/>
        <v>65.2</v>
      </c>
      <c r="N106" s="141">
        <f t="shared" si="11"/>
        <v>72.8</v>
      </c>
      <c r="O106" s="141">
        <f t="shared" si="11"/>
        <v>82.7</v>
      </c>
      <c r="P106" s="141">
        <f t="shared" si="11"/>
        <v>91.7</v>
      </c>
      <c r="Q106" s="141">
        <f t="shared" si="11"/>
        <v>100</v>
      </c>
      <c r="R106" s="185">
        <f t="shared" si="11"/>
        <v>1</v>
      </c>
      <c r="S106" s="185">
        <f t="shared" si="11"/>
        <v>0.21</v>
      </c>
      <c r="T106" s="345">
        <f t="shared" si="11"/>
        <v>0.16700000000000001</v>
      </c>
      <c r="U106" s="141">
        <f t="shared" si="11"/>
        <v>25</v>
      </c>
      <c r="V106" s="141">
        <f t="shared" si="11"/>
        <v>19</v>
      </c>
      <c r="W106" s="143">
        <f t="shared" si="11"/>
        <v>7.8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>COUNT(C83:C100)</f>
        <v>6</v>
      </c>
      <c r="D107" s="141">
        <f t="shared" ref="D107:W107" si="12">COUNT(D83:D100)</f>
        <v>6</v>
      </c>
      <c r="E107" s="141">
        <f t="shared" si="12"/>
        <v>6</v>
      </c>
      <c r="F107" s="141">
        <f t="shared" si="12"/>
        <v>6</v>
      </c>
      <c r="G107" s="141">
        <f t="shared" si="12"/>
        <v>6</v>
      </c>
      <c r="H107" s="141">
        <f t="shared" si="12"/>
        <v>6</v>
      </c>
      <c r="I107" s="141">
        <f t="shared" si="12"/>
        <v>6</v>
      </c>
      <c r="J107" s="141">
        <f t="shared" si="12"/>
        <v>6</v>
      </c>
      <c r="K107" s="141">
        <f t="shared" si="12"/>
        <v>6</v>
      </c>
      <c r="L107" s="141">
        <f t="shared" si="12"/>
        <v>6</v>
      </c>
      <c r="M107" s="141">
        <f t="shared" si="12"/>
        <v>6</v>
      </c>
      <c r="N107" s="141">
        <f t="shared" si="12"/>
        <v>6</v>
      </c>
      <c r="O107" s="141">
        <f t="shared" si="12"/>
        <v>6</v>
      </c>
      <c r="P107" s="141">
        <f t="shared" si="12"/>
        <v>6</v>
      </c>
      <c r="Q107" s="141">
        <f t="shared" si="12"/>
        <v>6</v>
      </c>
      <c r="R107" s="141">
        <f t="shared" si="12"/>
        <v>6</v>
      </c>
      <c r="S107" s="141">
        <f t="shared" si="12"/>
        <v>6</v>
      </c>
      <c r="T107" s="141">
        <f t="shared" si="12"/>
        <v>1</v>
      </c>
      <c r="U107" s="141">
        <f t="shared" si="12"/>
        <v>1</v>
      </c>
      <c r="V107" s="141">
        <f t="shared" si="12"/>
        <v>1</v>
      </c>
      <c r="W107" s="141">
        <f t="shared" si="12"/>
        <v>3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5">
    <mergeCell ref="A107:B107"/>
    <mergeCell ref="Q13:V13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93:B93"/>
    <mergeCell ref="A83:B83"/>
    <mergeCell ref="A84:B84"/>
    <mergeCell ref="A85:B85"/>
    <mergeCell ref="A86:B86"/>
    <mergeCell ref="A106:B106"/>
    <mergeCell ref="A92:B92"/>
    <mergeCell ref="A87:B87"/>
    <mergeCell ref="A88:B88"/>
    <mergeCell ref="A89:B89"/>
    <mergeCell ref="A90:B90"/>
    <mergeCell ref="A91:B91"/>
    <mergeCell ref="A82:B82"/>
    <mergeCell ref="P65:W65"/>
    <mergeCell ref="A66:G69"/>
    <mergeCell ref="H66:O69"/>
    <mergeCell ref="P66:W69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40:B40"/>
    <mergeCell ref="A41:B41"/>
    <mergeCell ref="A42:B42"/>
    <mergeCell ref="A65:G65"/>
    <mergeCell ref="H65:O65"/>
    <mergeCell ref="A35:B35"/>
    <mergeCell ref="A36:B36"/>
    <mergeCell ref="A37:B37"/>
    <mergeCell ref="A38:B38"/>
    <mergeCell ref="A39:B39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25:B25"/>
    <mergeCell ref="A26:B26"/>
    <mergeCell ref="A27:B27"/>
    <mergeCell ref="A28:B28"/>
    <mergeCell ref="A31:W31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H1680"/>
  <sheetViews>
    <sheetView zoomScaleNormal="100" workbookViewId="0">
      <selection activeCell="AA76" sqref="AA76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201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4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42</v>
      </c>
      <c r="H5" s="592"/>
      <c r="I5" s="593" t="s">
        <v>99</v>
      </c>
      <c r="J5" s="591"/>
      <c r="K5" s="591"/>
      <c r="L5" s="591"/>
      <c r="M5" s="592"/>
      <c r="N5" s="594">
        <v>43538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34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7" t="s">
        <v>127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187</v>
      </c>
      <c r="N13" s="229"/>
      <c r="O13" s="233"/>
      <c r="P13" s="233"/>
      <c r="Q13" s="597" t="s">
        <v>221</v>
      </c>
      <c r="R13" s="597"/>
      <c r="S13" s="597"/>
      <c r="T13" s="597"/>
      <c r="U13" s="597"/>
      <c r="V13" s="597"/>
      <c r="W13" s="230"/>
      <c r="X13" s="228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33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73" t="s">
        <v>37</v>
      </c>
      <c r="B19" s="673"/>
      <c r="C19" s="673"/>
      <c r="D19" s="673"/>
      <c r="E19" s="213"/>
      <c r="F19" s="674" t="s">
        <v>168</v>
      </c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213"/>
      <c r="U19" s="674" t="s">
        <v>38</v>
      </c>
      <c r="V19" s="674"/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675">
        <v>0</v>
      </c>
      <c r="B20" s="675"/>
      <c r="C20" s="675">
        <v>63</v>
      </c>
      <c r="D20" s="675"/>
      <c r="E20" s="213"/>
      <c r="F20" s="602" t="s">
        <v>167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217"/>
      <c r="U20" s="673" t="s">
        <v>219</v>
      </c>
      <c r="V20" s="673"/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/>
      <c r="L23" s="263"/>
      <c r="M23" s="263" t="s">
        <v>16</v>
      </c>
      <c r="N23" s="263" t="s">
        <v>4</v>
      </c>
      <c r="O23" s="263" t="s">
        <v>5</v>
      </c>
      <c r="P23" s="263"/>
      <c r="Q23" s="264" t="s">
        <v>6</v>
      </c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0.125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f>N24/2</f>
        <v>31.5</v>
      </c>
      <c r="N24" s="267">
        <v>63</v>
      </c>
      <c r="O24" s="268">
        <v>90</v>
      </c>
      <c r="P24" s="269">
        <v>100</v>
      </c>
      <c r="Q24" s="270">
        <v>125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676"/>
      <c r="B25" s="677"/>
      <c r="C25" s="336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676"/>
      <c r="B26" s="677"/>
      <c r="C26" s="336"/>
      <c r="D26" s="272"/>
      <c r="E26" s="272"/>
      <c r="F26" s="272"/>
      <c r="G26" s="273"/>
      <c r="H26" s="273"/>
      <c r="I26" s="273"/>
      <c r="J26" s="273"/>
      <c r="K26" s="273"/>
      <c r="L26" s="273"/>
      <c r="M26" s="273"/>
      <c r="N26" s="273"/>
      <c r="O26" s="273"/>
      <c r="P26" s="274"/>
      <c r="Q26" s="274"/>
      <c r="R26" s="337"/>
      <c r="S26" s="337"/>
      <c r="T26" s="276"/>
      <c r="U26" s="277"/>
      <c r="V26" s="278"/>
      <c r="W26" s="27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76"/>
      <c r="B27" s="677"/>
      <c r="C27" s="338"/>
      <c r="D27" s="281"/>
      <c r="E27" s="281"/>
      <c r="F27" s="281"/>
      <c r="G27" s="284"/>
      <c r="H27" s="284"/>
      <c r="I27" s="284"/>
      <c r="J27" s="284"/>
      <c r="K27" s="284"/>
      <c r="L27" s="284"/>
      <c r="M27" s="284"/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615" t="s">
        <v>162</v>
      </c>
      <c r="B28" s="616"/>
      <c r="C28" s="280">
        <v>12</v>
      </c>
      <c r="D28" s="281"/>
      <c r="E28" s="281"/>
      <c r="F28" s="281"/>
      <c r="G28" s="283">
        <v>35</v>
      </c>
      <c r="H28" s="283">
        <v>40</v>
      </c>
      <c r="I28" s="283">
        <v>47</v>
      </c>
      <c r="J28" s="283">
        <v>60</v>
      </c>
      <c r="K28" s="283">
        <v>68</v>
      </c>
      <c r="L28" s="284"/>
      <c r="M28" s="283">
        <v>85</v>
      </c>
      <c r="N28" s="283">
        <v>99</v>
      </c>
      <c r="O28" s="283">
        <v>100</v>
      </c>
      <c r="P28" s="285"/>
      <c r="Q28" s="339">
        <v>100</v>
      </c>
      <c r="R28" s="286">
        <v>3</v>
      </c>
      <c r="S28" s="286">
        <v>1</v>
      </c>
      <c r="T28" s="287">
        <v>0.7</v>
      </c>
      <c r="U28" s="288">
        <v>45</v>
      </c>
      <c r="V28" s="289">
        <v>45</v>
      </c>
      <c r="W28" s="29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615" t="s">
        <v>163</v>
      </c>
      <c r="B29" s="616"/>
      <c r="C29" s="280">
        <v>2</v>
      </c>
      <c r="D29" s="281"/>
      <c r="E29" s="281"/>
      <c r="F29" s="281"/>
      <c r="G29" s="283">
        <v>5</v>
      </c>
      <c r="H29" s="283">
        <v>9</v>
      </c>
      <c r="I29" s="283">
        <v>16</v>
      </c>
      <c r="J29" s="283">
        <v>22</v>
      </c>
      <c r="K29" s="283">
        <v>35</v>
      </c>
      <c r="L29" s="284"/>
      <c r="M29" s="283">
        <v>55</v>
      </c>
      <c r="N29" s="283">
        <v>80</v>
      </c>
      <c r="O29" s="283">
        <v>98</v>
      </c>
      <c r="P29" s="285"/>
      <c r="Q29" s="285"/>
      <c r="R29" s="291"/>
      <c r="S29" s="291"/>
      <c r="T29" s="292"/>
      <c r="U29" s="293"/>
      <c r="V29" s="294"/>
      <c r="W29" s="29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678"/>
      <c r="B30" s="679"/>
      <c r="C30" s="340"/>
      <c r="D30" s="295"/>
      <c r="E30" s="295"/>
      <c r="F30" s="295"/>
      <c r="G30" s="296"/>
      <c r="H30" s="296"/>
      <c r="I30" s="296"/>
      <c r="J30" s="296"/>
      <c r="K30" s="296"/>
      <c r="L30" s="296"/>
      <c r="M30" s="296"/>
      <c r="N30" s="296"/>
      <c r="O30" s="296"/>
      <c r="P30" s="297"/>
      <c r="Q30" s="297"/>
      <c r="R30" s="298"/>
      <c r="S30" s="298"/>
      <c r="T30" s="299"/>
      <c r="U30" s="300"/>
      <c r="V30" s="301"/>
      <c r="W30" s="302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218" t="s">
        <v>45</v>
      </c>
      <c r="B32" s="219"/>
      <c r="C32" s="219"/>
      <c r="D32" s="219"/>
      <c r="E32" s="219"/>
      <c r="F32" s="219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617" t="s">
        <v>46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9"/>
    </row>
    <row r="34" spans="1:25" ht="13.8" thickBot="1" x14ac:dyDescent="0.3">
      <c r="A34" s="620" t="s">
        <v>220</v>
      </c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8"/>
    </row>
    <row r="35" spans="1:25" ht="12.75" customHeight="1" x14ac:dyDescent="0.25">
      <c r="A35" s="680"/>
      <c r="B35" s="681"/>
      <c r="C35" s="261" t="s">
        <v>3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 t="s">
        <v>16</v>
      </c>
      <c r="N35" s="263" t="s">
        <v>4</v>
      </c>
      <c r="O35" s="263" t="s">
        <v>5</v>
      </c>
      <c r="P35" s="263"/>
      <c r="Q35" s="263" t="s">
        <v>6</v>
      </c>
      <c r="R35" s="629" t="s">
        <v>17</v>
      </c>
      <c r="S35" s="625" t="s">
        <v>41</v>
      </c>
      <c r="T35" s="627" t="s">
        <v>120</v>
      </c>
      <c r="U35" s="629" t="s">
        <v>7</v>
      </c>
      <c r="V35" s="623" t="s">
        <v>8</v>
      </c>
      <c r="W35" s="631" t="s">
        <v>42</v>
      </c>
    </row>
    <row r="36" spans="1:25" ht="12.75" customHeight="1" thickBot="1" x14ac:dyDescent="0.3">
      <c r="A36" s="633" t="s">
        <v>15</v>
      </c>
      <c r="B36" s="634"/>
      <c r="C36" s="265">
        <v>6.3E-2</v>
      </c>
      <c r="D36" s="267">
        <v>0.125</v>
      </c>
      <c r="E36" s="267">
        <v>0.25</v>
      </c>
      <c r="F36" s="267">
        <v>0.5</v>
      </c>
      <c r="G36" s="267">
        <v>1</v>
      </c>
      <c r="H36" s="267">
        <v>2</v>
      </c>
      <c r="I36" s="267">
        <v>4</v>
      </c>
      <c r="J36" s="267">
        <v>8</v>
      </c>
      <c r="K36" s="267">
        <v>16</v>
      </c>
      <c r="L36" s="267">
        <v>20</v>
      </c>
      <c r="M36" s="267">
        <f>N36/2</f>
        <v>31.5</v>
      </c>
      <c r="N36" s="267">
        <v>63</v>
      </c>
      <c r="O36" s="268">
        <v>90</v>
      </c>
      <c r="P36" s="268">
        <v>100</v>
      </c>
      <c r="Q36" s="267">
        <v>125</v>
      </c>
      <c r="R36" s="624"/>
      <c r="S36" s="626"/>
      <c r="T36" s="628"/>
      <c r="U36" s="624"/>
      <c r="V36" s="630"/>
      <c r="W36" s="632"/>
    </row>
    <row r="37" spans="1:25" ht="12.75" customHeight="1" x14ac:dyDescent="0.25">
      <c r="A37" s="633" t="s">
        <v>48</v>
      </c>
      <c r="B37" s="634"/>
      <c r="C37" s="303">
        <f>IF(ISNUMBER(C103),C103,NA())</f>
        <v>3.7</v>
      </c>
      <c r="D37" s="304">
        <f t="shared" ref="D37:W37" si="0">IF(ISNUMBER(D103),D103,NA())</f>
        <v>0</v>
      </c>
      <c r="E37" s="304">
        <f t="shared" si="0"/>
        <v>0</v>
      </c>
      <c r="F37" s="304">
        <f t="shared" si="0"/>
        <v>0</v>
      </c>
      <c r="G37" s="304">
        <f t="shared" si="0"/>
        <v>16.100000000000001</v>
      </c>
      <c r="H37" s="304">
        <f t="shared" si="0"/>
        <v>22.7</v>
      </c>
      <c r="I37" s="304">
        <f t="shared" si="0"/>
        <v>28.7</v>
      </c>
      <c r="J37" s="304">
        <f t="shared" si="0"/>
        <v>39.799999999999997</v>
      </c>
      <c r="K37" s="304">
        <f t="shared" si="0"/>
        <v>54.1</v>
      </c>
      <c r="L37" s="304">
        <f t="shared" si="0"/>
        <v>60.9</v>
      </c>
      <c r="M37" s="304">
        <f t="shared" si="0"/>
        <v>72.3</v>
      </c>
      <c r="N37" s="304">
        <f t="shared" si="0"/>
        <v>100</v>
      </c>
      <c r="O37" s="304">
        <f t="shared" si="0"/>
        <v>100</v>
      </c>
      <c r="P37" s="304">
        <f t="shared" si="0"/>
        <v>100</v>
      </c>
      <c r="Q37" s="304">
        <f t="shared" si="0"/>
        <v>100</v>
      </c>
      <c r="R37" s="304">
        <f t="shared" si="0"/>
        <v>3.03</v>
      </c>
      <c r="S37" s="304">
        <f t="shared" si="0"/>
        <v>0.51</v>
      </c>
      <c r="T37" s="304">
        <f>IF(ISNUMBER(T103),T103,NA())</f>
        <v>0.14000000000000001</v>
      </c>
      <c r="U37" s="304">
        <f t="shared" si="0"/>
        <v>25</v>
      </c>
      <c r="V37" s="305">
        <f t="shared" si="0"/>
        <v>19</v>
      </c>
      <c r="W37" s="306">
        <f t="shared" si="0"/>
        <v>7.5</v>
      </c>
    </row>
    <row r="38" spans="1:25" ht="12.75" customHeight="1" x14ac:dyDescent="0.25">
      <c r="A38" s="637" t="s">
        <v>49</v>
      </c>
      <c r="B38" s="638"/>
      <c r="C38" s="307">
        <f>C39+1.25*C42</f>
        <v>3.4262110012062355</v>
      </c>
      <c r="D38" s="308" t="e">
        <f t="shared" ref="D38:W38" si="1">D39+1.25*D42</f>
        <v>#N/A</v>
      </c>
      <c r="E38" s="308" t="e">
        <f t="shared" si="1"/>
        <v>#N/A</v>
      </c>
      <c r="F38" s="308" t="e">
        <f t="shared" si="1"/>
        <v>#N/A</v>
      </c>
      <c r="G38" s="308">
        <f t="shared" si="1"/>
        <v>14.498809270624461</v>
      </c>
      <c r="H38" s="308">
        <f t="shared" si="1"/>
        <v>20.468425166244728</v>
      </c>
      <c r="I38" s="308">
        <f t="shared" si="1"/>
        <v>26.882300603292645</v>
      </c>
      <c r="J38" s="308">
        <f t="shared" si="1"/>
        <v>39.567752471613602</v>
      </c>
      <c r="K38" s="308">
        <f t="shared" si="1"/>
        <v>54.687579516153313</v>
      </c>
      <c r="L38" s="308">
        <f t="shared" si="1"/>
        <v>60.411318540282664</v>
      </c>
      <c r="M38" s="308">
        <f t="shared" si="1"/>
        <v>74.071240403455889</v>
      </c>
      <c r="N38" s="308">
        <v>100</v>
      </c>
      <c r="O38" s="308">
        <f t="shared" si="1"/>
        <v>100</v>
      </c>
      <c r="P38" s="308">
        <f t="shared" si="1"/>
        <v>100</v>
      </c>
      <c r="Q38" s="308">
        <f t="shared" si="1"/>
        <v>100</v>
      </c>
      <c r="R38" s="308">
        <f t="shared" si="1"/>
        <v>2.7053628407301504</v>
      </c>
      <c r="S38" s="308">
        <f t="shared" si="1"/>
        <v>0.43967603074000966</v>
      </c>
      <c r="T38" s="308">
        <f t="shared" si="1"/>
        <v>0.14000000000000001</v>
      </c>
      <c r="U38" s="308">
        <f t="shared" si="1"/>
        <v>26.165063509461095</v>
      </c>
      <c r="V38" s="309">
        <f t="shared" si="1"/>
        <v>20.165063509461095</v>
      </c>
      <c r="W38" s="310">
        <f t="shared" si="1"/>
        <v>7.7077488150617741</v>
      </c>
      <c r="Y38" s="1" t="s">
        <v>59</v>
      </c>
    </row>
    <row r="39" spans="1:25" ht="12.75" customHeight="1" x14ac:dyDescent="0.25">
      <c r="A39" s="633" t="s">
        <v>50</v>
      </c>
      <c r="B39" s="634"/>
      <c r="C39" s="341">
        <f>IF(ISNUMBER(C101),C101,NA())</f>
        <v>2.9428571428571426</v>
      </c>
      <c r="D39" s="312" t="e">
        <f>IF(ISNUMBER(D101),D101,NA())</f>
        <v>#N/A</v>
      </c>
      <c r="E39" s="312" t="e">
        <f t="shared" ref="E39:W39" si="2">IF(ISNUMBER(E101),E101,NA())</f>
        <v>#N/A</v>
      </c>
      <c r="F39" s="312" t="e">
        <f t="shared" si="2"/>
        <v>#N/A</v>
      </c>
      <c r="G39" s="312">
        <f t="shared" si="2"/>
        <v>11.7</v>
      </c>
      <c r="H39" s="312">
        <f t="shared" si="2"/>
        <v>16.399999999999999</v>
      </c>
      <c r="I39" s="312">
        <f t="shared" si="2"/>
        <v>21.828571428571429</v>
      </c>
      <c r="J39" s="312">
        <f t="shared" si="2"/>
        <v>32.5</v>
      </c>
      <c r="K39" s="312">
        <f t="shared" si="2"/>
        <v>46.5</v>
      </c>
      <c r="L39" s="312">
        <f t="shared" si="2"/>
        <v>50.999999999999993</v>
      </c>
      <c r="M39" s="312">
        <f t="shared" si="2"/>
        <v>64.94285714285715</v>
      </c>
      <c r="N39" s="312">
        <f t="shared" si="2"/>
        <v>100</v>
      </c>
      <c r="O39" s="283">
        <f t="shared" si="2"/>
        <v>100</v>
      </c>
      <c r="P39" s="283">
        <f t="shared" si="2"/>
        <v>100</v>
      </c>
      <c r="Q39" s="283">
        <f t="shared" si="2"/>
        <v>100</v>
      </c>
      <c r="R39" s="283">
        <f t="shared" si="2"/>
        <v>1.7614285714285711</v>
      </c>
      <c r="S39" s="283">
        <f t="shared" si="2"/>
        <v>0.28714285714285709</v>
      </c>
      <c r="T39" s="283">
        <f>IF(ISNUMBER(T85),T101,NA())</f>
        <v>0.14000000000000001</v>
      </c>
      <c r="U39" s="283">
        <f>IF(ISNUMBER(U101),U101,NA())</f>
        <v>24</v>
      </c>
      <c r="V39" s="282">
        <f t="shared" si="2"/>
        <v>18</v>
      </c>
      <c r="W39" s="314">
        <f t="shared" si="2"/>
        <v>5.5428571428571427</v>
      </c>
    </row>
    <row r="40" spans="1:25" ht="12.75" customHeight="1" x14ac:dyDescent="0.25">
      <c r="A40" s="637" t="s">
        <v>51</v>
      </c>
      <c r="B40" s="638"/>
      <c r="C40" s="307">
        <f>C39-1.25*C42</f>
        <v>2.4595032845080498</v>
      </c>
      <c r="D40" s="308" t="e">
        <f t="shared" ref="D40:W40" si="3">D39-1.25*D42</f>
        <v>#N/A</v>
      </c>
      <c r="E40" s="308" t="e">
        <f>E39-1.25*E42</f>
        <v>#N/A</v>
      </c>
      <c r="F40" s="308" t="e">
        <f>F39-1.25*F42</f>
        <v>#N/A</v>
      </c>
      <c r="G40" s="308">
        <f t="shared" si="3"/>
        <v>8.9011907293755375</v>
      </c>
      <c r="H40" s="308">
        <f t="shared" si="3"/>
        <v>12.331574833755271</v>
      </c>
      <c r="I40" s="308">
        <f t="shared" si="3"/>
        <v>16.774842253850213</v>
      </c>
      <c r="J40" s="308">
        <f t="shared" si="3"/>
        <v>25.432247528386398</v>
      </c>
      <c r="K40" s="308">
        <f t="shared" si="3"/>
        <v>38.312420483846687</v>
      </c>
      <c r="L40" s="308">
        <f t="shared" si="3"/>
        <v>41.588681459717321</v>
      </c>
      <c r="M40" s="308">
        <f t="shared" si="3"/>
        <v>55.814473882258412</v>
      </c>
      <c r="N40" s="308">
        <f t="shared" si="3"/>
        <v>100</v>
      </c>
      <c r="O40" s="308">
        <f t="shared" si="3"/>
        <v>100</v>
      </c>
      <c r="P40" s="308">
        <f t="shared" si="3"/>
        <v>100</v>
      </c>
      <c r="Q40" s="308">
        <f t="shared" si="3"/>
        <v>100</v>
      </c>
      <c r="R40" s="308">
        <f t="shared" si="3"/>
        <v>0.81749430212699203</v>
      </c>
      <c r="S40" s="313">
        <f t="shared" si="3"/>
        <v>0.13460968354570452</v>
      </c>
      <c r="T40" s="313">
        <f t="shared" si="3"/>
        <v>0.14000000000000001</v>
      </c>
      <c r="U40" s="308">
        <f t="shared" si="3"/>
        <v>21.834936490538905</v>
      </c>
      <c r="V40" s="309">
        <f t="shared" si="3"/>
        <v>15.834936490538905</v>
      </c>
      <c r="W40" s="310">
        <f t="shared" si="3"/>
        <v>3.3779654706525113</v>
      </c>
      <c r="Y40" s="155"/>
    </row>
    <row r="41" spans="1:25" ht="12.75" customHeight="1" x14ac:dyDescent="0.25">
      <c r="A41" s="633" t="s">
        <v>52</v>
      </c>
      <c r="B41" s="634"/>
      <c r="C41" s="280">
        <f>IF(ISNUMBER(C104),C104,NA())</f>
        <v>2.5</v>
      </c>
      <c r="D41" s="283">
        <f t="shared" ref="D41:W41" si="4">IF(ISNUMBER(D104),D104,NA())</f>
        <v>0</v>
      </c>
      <c r="E41" s="283">
        <f t="shared" si="4"/>
        <v>0</v>
      </c>
      <c r="F41" s="283">
        <f t="shared" si="4"/>
        <v>0</v>
      </c>
      <c r="G41" s="283">
        <f t="shared" si="4"/>
        <v>9.5</v>
      </c>
      <c r="H41" s="283">
        <f t="shared" si="4"/>
        <v>12.7</v>
      </c>
      <c r="I41" s="283">
        <f t="shared" si="4"/>
        <v>16.3</v>
      </c>
      <c r="J41" s="283">
        <f t="shared" si="4"/>
        <v>23.8</v>
      </c>
      <c r="K41" s="283">
        <f t="shared" si="4"/>
        <v>38.5</v>
      </c>
      <c r="L41" s="283">
        <f t="shared" si="4"/>
        <v>41.2</v>
      </c>
      <c r="M41" s="283">
        <f t="shared" si="4"/>
        <v>56.6</v>
      </c>
      <c r="N41" s="283">
        <f t="shared" si="4"/>
        <v>100</v>
      </c>
      <c r="O41" s="283">
        <f t="shared" si="4"/>
        <v>100</v>
      </c>
      <c r="P41" s="283">
        <f t="shared" si="4"/>
        <v>100</v>
      </c>
      <c r="Q41" s="283">
        <f t="shared" si="4"/>
        <v>100</v>
      </c>
      <c r="R41" s="283">
        <f t="shared" si="4"/>
        <v>1</v>
      </c>
      <c r="S41" s="283">
        <f t="shared" si="4"/>
        <v>0.16</v>
      </c>
      <c r="T41" s="283">
        <f>IF(ISNUMBER(T104),T104,NA())</f>
        <v>0.14000000000000001</v>
      </c>
      <c r="U41" s="283">
        <f t="shared" si="4"/>
        <v>22</v>
      </c>
      <c r="V41" s="282">
        <f t="shared" si="4"/>
        <v>16</v>
      </c>
      <c r="W41" s="314">
        <f t="shared" si="4"/>
        <v>3.2</v>
      </c>
    </row>
    <row r="42" spans="1:25" ht="12.75" customHeight="1" x14ac:dyDescent="0.25">
      <c r="A42" s="633" t="s">
        <v>53</v>
      </c>
      <c r="B42" s="634"/>
      <c r="C42" s="307">
        <f>IF(ISNUMBER(C102),C102,NA())</f>
        <v>0.38668308667927442</v>
      </c>
      <c r="D42" s="312" t="e">
        <f t="shared" ref="D42:W42" si="5">IF(ISNUMBER(D102),D102,NA())</f>
        <v>#N/A</v>
      </c>
      <c r="E42" s="312" t="e">
        <f t="shared" si="5"/>
        <v>#N/A</v>
      </c>
      <c r="F42" s="312" t="e">
        <f t="shared" si="5"/>
        <v>#N/A</v>
      </c>
      <c r="G42" s="312">
        <f t="shared" si="5"/>
        <v>2.2390474164995697</v>
      </c>
      <c r="H42" s="312">
        <f t="shared" si="5"/>
        <v>3.2547401329957819</v>
      </c>
      <c r="I42" s="312">
        <f t="shared" si="5"/>
        <v>4.0429833397769732</v>
      </c>
      <c r="J42" s="312">
        <f t="shared" si="5"/>
        <v>5.6542019772908807</v>
      </c>
      <c r="K42" s="312">
        <f t="shared" si="5"/>
        <v>6.5500636129226519</v>
      </c>
      <c r="L42" s="312">
        <f t="shared" si="5"/>
        <v>7.5290548322261346</v>
      </c>
      <c r="M42" s="312">
        <f t="shared" si="5"/>
        <v>7.302706608478994</v>
      </c>
      <c r="N42" s="312">
        <f t="shared" si="5"/>
        <v>0</v>
      </c>
      <c r="O42" s="312">
        <f t="shared" si="5"/>
        <v>0</v>
      </c>
      <c r="P42" s="312">
        <f t="shared" si="5"/>
        <v>0</v>
      </c>
      <c r="Q42" s="312">
        <f t="shared" si="5"/>
        <v>0</v>
      </c>
      <c r="R42" s="312">
        <f t="shared" si="5"/>
        <v>0.75514741544126329</v>
      </c>
      <c r="S42" s="312">
        <f t="shared" si="5"/>
        <v>0.12202653887772205</v>
      </c>
      <c r="T42" s="312">
        <f>IF(ISNUMBER(T102),T102,NA())</f>
        <v>0</v>
      </c>
      <c r="U42" s="312">
        <f t="shared" si="5"/>
        <v>1.7320508075688772</v>
      </c>
      <c r="V42" s="311">
        <f t="shared" si="5"/>
        <v>1.7320508075688772</v>
      </c>
      <c r="W42" s="315">
        <f t="shared" si="5"/>
        <v>1.731913337763705</v>
      </c>
    </row>
    <row r="43" spans="1:25" ht="12.75" customHeight="1" x14ac:dyDescent="0.25">
      <c r="A43" s="637" t="s">
        <v>54</v>
      </c>
      <c r="B43" s="638"/>
      <c r="C43" s="280">
        <f>IF(ISNUMBER(C105),C105,NA())</f>
        <v>7</v>
      </c>
      <c r="D43" s="283">
        <f t="shared" ref="D43:W43" si="6">IF(ISNUMBER(D105),D105,NA())</f>
        <v>0</v>
      </c>
      <c r="E43" s="283">
        <f t="shared" si="6"/>
        <v>0</v>
      </c>
      <c r="F43" s="283">
        <f t="shared" si="6"/>
        <v>0</v>
      </c>
      <c r="G43" s="283">
        <f t="shared" si="6"/>
        <v>7</v>
      </c>
      <c r="H43" s="283">
        <f t="shared" si="6"/>
        <v>7</v>
      </c>
      <c r="I43" s="283">
        <f t="shared" si="6"/>
        <v>7</v>
      </c>
      <c r="J43" s="283">
        <f t="shared" si="6"/>
        <v>7</v>
      </c>
      <c r="K43" s="283">
        <f t="shared" si="6"/>
        <v>7</v>
      </c>
      <c r="L43" s="283">
        <f t="shared" si="6"/>
        <v>7</v>
      </c>
      <c r="M43" s="283">
        <f t="shared" si="6"/>
        <v>7</v>
      </c>
      <c r="N43" s="283">
        <f t="shared" si="6"/>
        <v>7</v>
      </c>
      <c r="O43" s="283">
        <f t="shared" si="6"/>
        <v>7</v>
      </c>
      <c r="P43" s="283">
        <f t="shared" si="6"/>
        <v>7</v>
      </c>
      <c r="Q43" s="283">
        <f t="shared" si="6"/>
        <v>7</v>
      </c>
      <c r="R43" s="283">
        <f t="shared" si="6"/>
        <v>7</v>
      </c>
      <c r="S43" s="283">
        <f t="shared" si="6"/>
        <v>7</v>
      </c>
      <c r="T43" s="283">
        <f>IF(ISNUMBER(T105),T105,NA())</f>
        <v>3</v>
      </c>
      <c r="U43" s="283">
        <f t="shared" si="6"/>
        <v>3</v>
      </c>
      <c r="V43" s="282">
        <f t="shared" si="6"/>
        <v>3</v>
      </c>
      <c r="W43" s="314">
        <f t="shared" si="6"/>
        <v>7</v>
      </c>
    </row>
    <row r="44" spans="1:25" s="46" customFormat="1" ht="17.25" customHeight="1" thickBot="1" x14ac:dyDescent="0.3">
      <c r="A44" s="639" t="s">
        <v>55</v>
      </c>
      <c r="B44" s="640"/>
      <c r="C44" s="316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8"/>
      <c r="R44" s="318"/>
      <c r="S44" s="319"/>
      <c r="T44" s="319"/>
      <c r="U44" s="320"/>
      <c r="V44" s="321"/>
      <c r="W44" s="322"/>
      <c r="X44" s="45"/>
    </row>
    <row r="45" spans="1:25" s="46" customFormat="1" x14ac:dyDescent="0.25">
      <c r="A45" s="323"/>
      <c r="B45" s="324"/>
      <c r="C45" s="325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6"/>
      <c r="V45" s="327"/>
      <c r="W45" s="328"/>
      <c r="X45" s="45"/>
    </row>
    <row r="46" spans="1:25" s="46" customFormat="1" ht="13.8" thickBot="1" x14ac:dyDescent="0.3">
      <c r="A46" s="329"/>
      <c r="B46" s="327"/>
      <c r="C46" s="330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2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9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33"/>
      <c r="X64" s="45"/>
    </row>
    <row r="65" spans="1:27" s="46" customFormat="1" x14ac:dyDescent="0.25">
      <c r="A65" s="329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33"/>
      <c r="X65" s="45"/>
    </row>
    <row r="66" spans="1:27" s="46" customFormat="1" x14ac:dyDescent="0.25">
      <c r="A66" s="323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6"/>
      <c r="X66" s="45"/>
    </row>
    <row r="67" spans="1:27" s="46" customFormat="1" x14ac:dyDescent="0.25">
      <c r="A67" s="641" t="s">
        <v>56</v>
      </c>
      <c r="B67" s="642"/>
      <c r="C67" s="642"/>
      <c r="D67" s="642"/>
      <c r="E67" s="642"/>
      <c r="F67" s="642"/>
      <c r="G67" s="643"/>
      <c r="H67" s="644" t="s">
        <v>57</v>
      </c>
      <c r="I67" s="644"/>
      <c r="J67" s="644"/>
      <c r="K67" s="644"/>
      <c r="L67" s="644"/>
      <c r="M67" s="644"/>
      <c r="N67" s="644"/>
      <c r="O67" s="644"/>
      <c r="P67" s="644" t="s">
        <v>58</v>
      </c>
      <c r="Q67" s="644"/>
      <c r="R67" s="644"/>
      <c r="S67" s="644"/>
      <c r="T67" s="644"/>
      <c r="U67" s="644"/>
      <c r="V67" s="644"/>
      <c r="W67" s="644"/>
      <c r="X67" s="45"/>
    </row>
    <row r="68" spans="1:27" x14ac:dyDescent="0.25">
      <c r="A68" s="635">
        <v>43538</v>
      </c>
      <c r="B68" s="615"/>
      <c r="C68" s="615"/>
      <c r="D68" s="615"/>
      <c r="E68" s="615"/>
      <c r="F68" s="615"/>
      <c r="G68" s="615"/>
      <c r="H68" s="636" t="s">
        <v>102</v>
      </c>
      <c r="I68" s="636"/>
      <c r="J68" s="636"/>
      <c r="K68" s="636"/>
      <c r="L68" s="636"/>
      <c r="M68" s="636"/>
      <c r="N68" s="636"/>
      <c r="O68" s="636"/>
      <c r="P68" s="635">
        <f>Y91</f>
        <v>43712</v>
      </c>
      <c r="Q68" s="615"/>
      <c r="R68" s="615"/>
      <c r="S68" s="615"/>
      <c r="T68" s="615"/>
      <c r="U68" s="615"/>
      <c r="V68" s="615"/>
      <c r="W68" s="615"/>
    </row>
    <row r="69" spans="1:27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7" x14ac:dyDescent="0.25">
      <c r="A70" s="615"/>
      <c r="B70" s="615"/>
      <c r="C70" s="615"/>
      <c r="D70" s="615"/>
      <c r="E70" s="615"/>
      <c r="F70" s="615"/>
      <c r="G70" s="615"/>
      <c r="H70" s="636"/>
      <c r="I70" s="636"/>
      <c r="J70" s="636"/>
      <c r="K70" s="636"/>
      <c r="L70" s="636"/>
      <c r="M70" s="636"/>
      <c r="N70" s="636"/>
      <c r="O70" s="636"/>
      <c r="P70" s="615"/>
      <c r="Q70" s="615"/>
      <c r="R70" s="615"/>
      <c r="S70" s="615"/>
      <c r="T70" s="615"/>
      <c r="U70" s="615"/>
      <c r="V70" s="615"/>
      <c r="W70" s="615"/>
    </row>
    <row r="71" spans="1:27" x14ac:dyDescent="0.25">
      <c r="A71" s="615"/>
      <c r="B71" s="615"/>
      <c r="C71" s="615"/>
      <c r="D71" s="615"/>
      <c r="E71" s="615"/>
      <c r="F71" s="615"/>
      <c r="G71" s="615"/>
      <c r="H71" s="636"/>
      <c r="I71" s="636"/>
      <c r="J71" s="636"/>
      <c r="K71" s="636"/>
      <c r="L71" s="636"/>
      <c r="M71" s="636"/>
      <c r="N71" s="636"/>
      <c r="O71" s="636"/>
      <c r="P71" s="615"/>
      <c r="Q71" s="615"/>
      <c r="R71" s="615"/>
      <c r="S71" s="615"/>
      <c r="T71" s="615"/>
      <c r="U71" s="615"/>
      <c r="V71" s="615"/>
      <c r="W71" s="615"/>
    </row>
    <row r="72" spans="1:27" ht="13.8" thickBot="1" x14ac:dyDescent="0.3">
      <c r="A72" s="213"/>
      <c r="B72" s="334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</row>
    <row r="73" spans="1:27" x14ac:dyDescent="0.25">
      <c r="A73" s="645" t="s">
        <v>204</v>
      </c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3"/>
    </row>
    <row r="74" spans="1:27" x14ac:dyDescent="0.25">
      <c r="A74" s="648"/>
      <c r="B74" s="684"/>
      <c r="C74" s="684"/>
      <c r="D74" s="684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  <c r="U74" s="684"/>
      <c r="V74" s="684"/>
      <c r="W74" s="685"/>
    </row>
    <row r="75" spans="1:27" x14ac:dyDescent="0.25">
      <c r="A75" s="648"/>
      <c r="B75" s="684"/>
      <c r="C75" s="684"/>
      <c r="D75" s="684"/>
      <c r="E75" s="684"/>
      <c r="F75" s="684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84"/>
      <c r="T75" s="684"/>
      <c r="U75" s="684"/>
      <c r="V75" s="684"/>
      <c r="W75" s="685"/>
      <c r="Z75" s="176">
        <v>43709</v>
      </c>
      <c r="AA75" s="176">
        <f>Z75-(30*6)</f>
        <v>43529</v>
      </c>
    </row>
    <row r="76" spans="1:27" ht="13.8" thickBot="1" x14ac:dyDescent="0.3">
      <c r="A76" s="686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8"/>
    </row>
    <row r="77" spans="1:27" ht="13.8" thickBot="1" x14ac:dyDescent="0.3">
      <c r="B77" s="52"/>
    </row>
    <row r="78" spans="1:27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7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7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7"/>
    </row>
    <row r="81" spans="1:25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 t="s">
        <v>16</v>
      </c>
      <c r="N82" s="137" t="s">
        <v>4</v>
      </c>
      <c r="O82" s="137" t="s">
        <v>5</v>
      </c>
      <c r="P82" s="137"/>
      <c r="Q82" s="137" t="s">
        <v>6</v>
      </c>
      <c r="R82" s="653" t="s">
        <v>17</v>
      </c>
      <c r="S82" s="655" t="s">
        <v>41</v>
      </c>
      <c r="T82" s="657" t="s">
        <v>120</v>
      </c>
      <c r="U82" s="653" t="s">
        <v>7</v>
      </c>
      <c r="V82" s="653" t="s">
        <v>8</v>
      </c>
      <c r="W82" s="659" t="s">
        <v>42</v>
      </c>
    </row>
    <row r="83" spans="1:25" ht="13.8" thickBot="1" x14ac:dyDescent="0.3">
      <c r="A83" s="661" t="s">
        <v>61</v>
      </c>
      <c r="B83" s="662"/>
      <c r="C83" s="200">
        <v>6.3E-2</v>
      </c>
      <c r="D83" s="205">
        <v>0.125</v>
      </c>
      <c r="E83" s="201">
        <v>0.2</v>
      </c>
      <c r="F83" s="201">
        <v>0.5</v>
      </c>
      <c r="G83" s="201">
        <v>1</v>
      </c>
      <c r="H83" s="201">
        <v>2</v>
      </c>
      <c r="I83" s="201">
        <v>4</v>
      </c>
      <c r="J83" s="201">
        <v>8</v>
      </c>
      <c r="K83" s="201">
        <v>16</v>
      </c>
      <c r="L83" s="201">
        <v>20</v>
      </c>
      <c r="M83" s="201">
        <f>N83/2</f>
        <v>31.5</v>
      </c>
      <c r="N83" s="201">
        <v>63</v>
      </c>
      <c r="O83" s="202">
        <v>90</v>
      </c>
      <c r="P83" s="202">
        <v>100</v>
      </c>
      <c r="Q83" s="201">
        <v>125</v>
      </c>
      <c r="R83" s="654"/>
      <c r="S83" s="656"/>
      <c r="T83" s="658"/>
      <c r="U83" s="654"/>
      <c r="V83" s="654"/>
      <c r="W83" s="660"/>
    </row>
    <row r="84" spans="1:25" x14ac:dyDescent="0.25">
      <c r="A84" s="689" t="s">
        <v>62</v>
      </c>
      <c r="B84" s="69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4"/>
    </row>
    <row r="85" spans="1:25" x14ac:dyDescent="0.25">
      <c r="A85" s="518">
        <v>43307</v>
      </c>
      <c r="B85" s="519"/>
      <c r="C85" s="141">
        <v>3.7</v>
      </c>
      <c r="D85" s="141"/>
      <c r="E85" s="141"/>
      <c r="F85" s="141"/>
      <c r="G85" s="141">
        <v>13.1</v>
      </c>
      <c r="H85" s="141">
        <v>16.899999999999999</v>
      </c>
      <c r="I85" s="141">
        <v>22.6</v>
      </c>
      <c r="J85" s="141">
        <v>32.5</v>
      </c>
      <c r="K85" s="141">
        <v>44.1</v>
      </c>
      <c r="L85" s="141">
        <v>47.5</v>
      </c>
      <c r="M85" s="141">
        <v>58.8</v>
      </c>
      <c r="N85" s="141">
        <v>100</v>
      </c>
      <c r="O85" s="141">
        <v>100</v>
      </c>
      <c r="P85" s="141">
        <v>100</v>
      </c>
      <c r="Q85" s="141">
        <v>100</v>
      </c>
      <c r="R85" s="141">
        <v>3.03</v>
      </c>
      <c r="S85" s="141">
        <v>0.51</v>
      </c>
      <c r="T85" s="141">
        <v>0.14000000000000001</v>
      </c>
      <c r="U85" s="141">
        <v>25</v>
      </c>
      <c r="V85" s="141">
        <v>19</v>
      </c>
      <c r="W85" s="142">
        <v>3.2</v>
      </c>
      <c r="X85" s="1"/>
      <c r="Y85" s="176">
        <f>A85+(30*6)</f>
        <v>43487</v>
      </c>
    </row>
    <row r="86" spans="1:25" x14ac:dyDescent="0.25">
      <c r="A86" s="518">
        <v>43307</v>
      </c>
      <c r="B86" s="519"/>
      <c r="C86" s="141">
        <v>2.5</v>
      </c>
      <c r="D86" s="141"/>
      <c r="E86" s="141"/>
      <c r="F86" s="141"/>
      <c r="G86" s="141">
        <v>10.3</v>
      </c>
      <c r="H86" s="141">
        <v>13.4</v>
      </c>
      <c r="I86" s="141">
        <v>17.8</v>
      </c>
      <c r="J86" s="141">
        <v>27.5</v>
      </c>
      <c r="K86" s="141">
        <v>39.6</v>
      </c>
      <c r="L86" s="141">
        <v>44.4</v>
      </c>
      <c r="M86" s="141">
        <v>57.1</v>
      </c>
      <c r="N86" s="141">
        <v>100</v>
      </c>
      <c r="O86" s="141">
        <v>100</v>
      </c>
      <c r="P86" s="141">
        <v>100</v>
      </c>
      <c r="Q86" s="141">
        <v>100</v>
      </c>
      <c r="R86" s="141">
        <v>2.4900000000000002</v>
      </c>
      <c r="S86" s="141">
        <v>0.33</v>
      </c>
      <c r="T86" s="141"/>
      <c r="U86" s="141"/>
      <c r="V86" s="141"/>
      <c r="W86" s="142">
        <v>3.2</v>
      </c>
      <c r="X86" s="1"/>
      <c r="Y86" s="176">
        <f t="shared" ref="Y86:Y98" si="7">A86+(30*6)</f>
        <v>43487</v>
      </c>
    </row>
    <row r="87" spans="1:25" x14ac:dyDescent="0.25">
      <c r="A87" s="518">
        <v>43410</v>
      </c>
      <c r="B87" s="519"/>
      <c r="C87" s="141">
        <v>3</v>
      </c>
      <c r="D87" s="141"/>
      <c r="E87" s="141"/>
      <c r="F87" s="141"/>
      <c r="G87" s="141">
        <v>16.100000000000001</v>
      </c>
      <c r="H87" s="141">
        <v>22.7</v>
      </c>
      <c r="I87" s="141">
        <v>28.7</v>
      </c>
      <c r="J87" s="141">
        <v>39.799999999999997</v>
      </c>
      <c r="K87" s="141">
        <v>53.5</v>
      </c>
      <c r="L87" s="141">
        <v>57.9</v>
      </c>
      <c r="M87" s="141">
        <v>72.2</v>
      </c>
      <c r="N87" s="141">
        <v>100</v>
      </c>
      <c r="O87" s="141">
        <v>100</v>
      </c>
      <c r="P87" s="141">
        <v>100</v>
      </c>
      <c r="Q87" s="141">
        <v>100</v>
      </c>
      <c r="R87" s="141">
        <v>1.52</v>
      </c>
      <c r="S87" s="141">
        <v>0.35</v>
      </c>
      <c r="T87" s="141">
        <v>0.14000000000000001</v>
      </c>
      <c r="U87" s="141">
        <v>25</v>
      </c>
      <c r="V87" s="141">
        <v>19</v>
      </c>
      <c r="W87" s="142">
        <v>6</v>
      </c>
      <c r="X87" s="1"/>
      <c r="Y87" s="176">
        <f t="shared" si="7"/>
        <v>43590</v>
      </c>
    </row>
    <row r="88" spans="1:25" x14ac:dyDescent="0.25">
      <c r="A88" s="518">
        <v>43437</v>
      </c>
      <c r="B88" s="519"/>
      <c r="C88" s="141">
        <v>2.9</v>
      </c>
      <c r="D88" s="141"/>
      <c r="E88" s="141"/>
      <c r="F88" s="141"/>
      <c r="G88" s="141">
        <v>9.5</v>
      </c>
      <c r="H88" s="141">
        <v>12.7</v>
      </c>
      <c r="I88" s="141">
        <v>16.3</v>
      </c>
      <c r="J88" s="141">
        <v>23.8</v>
      </c>
      <c r="K88" s="141">
        <v>38.5</v>
      </c>
      <c r="L88" s="141">
        <v>41.2</v>
      </c>
      <c r="M88" s="141">
        <v>56.6</v>
      </c>
      <c r="N88" s="141">
        <v>100</v>
      </c>
      <c r="O88" s="141">
        <v>100</v>
      </c>
      <c r="P88" s="141">
        <v>100</v>
      </c>
      <c r="Q88" s="141">
        <v>100</v>
      </c>
      <c r="R88" s="141">
        <v>1.78</v>
      </c>
      <c r="S88" s="141">
        <v>0.23</v>
      </c>
      <c r="T88" s="141"/>
      <c r="U88" s="141"/>
      <c r="V88" s="141"/>
      <c r="W88" s="142">
        <v>7.5</v>
      </c>
      <c r="X88" s="1"/>
      <c r="Y88" s="176">
        <f t="shared" si="7"/>
        <v>43617</v>
      </c>
    </row>
    <row r="89" spans="1:25" x14ac:dyDescent="0.25">
      <c r="A89" s="518">
        <v>43444</v>
      </c>
      <c r="B89" s="519"/>
      <c r="C89" s="141">
        <v>2.6</v>
      </c>
      <c r="D89" s="141"/>
      <c r="E89" s="141"/>
      <c r="F89" s="141"/>
      <c r="G89" s="141">
        <v>11.3</v>
      </c>
      <c r="H89" s="141">
        <v>16.899999999999999</v>
      </c>
      <c r="I89" s="141">
        <v>21.5</v>
      </c>
      <c r="J89" s="141">
        <v>30.7</v>
      </c>
      <c r="K89" s="141">
        <v>44</v>
      </c>
      <c r="L89" s="141">
        <v>48.2</v>
      </c>
      <c r="M89" s="141">
        <v>66.099999999999994</v>
      </c>
      <c r="N89" s="141">
        <v>100</v>
      </c>
      <c r="O89" s="141">
        <v>100</v>
      </c>
      <c r="P89" s="141">
        <v>100</v>
      </c>
      <c r="Q89" s="141">
        <v>100</v>
      </c>
      <c r="R89" s="141">
        <v>1.51</v>
      </c>
      <c r="S89" s="141">
        <v>0.26</v>
      </c>
      <c r="T89" s="141"/>
      <c r="U89" s="141"/>
      <c r="V89" s="141"/>
      <c r="W89" s="142">
        <v>5.4</v>
      </c>
      <c r="X89" s="1"/>
      <c r="Y89" s="176">
        <f t="shared" si="7"/>
        <v>43624</v>
      </c>
    </row>
    <row r="90" spans="1:25" x14ac:dyDescent="0.25">
      <c r="A90" s="518">
        <v>43532</v>
      </c>
      <c r="B90" s="519"/>
      <c r="C90" s="141">
        <v>3</v>
      </c>
      <c r="D90" s="141"/>
      <c r="E90" s="141"/>
      <c r="F90" s="141"/>
      <c r="G90" s="141">
        <v>10.5</v>
      </c>
      <c r="H90" s="141">
        <v>15.6</v>
      </c>
      <c r="I90" s="141">
        <v>22.3</v>
      </c>
      <c r="J90" s="141">
        <v>35.9</v>
      </c>
      <c r="K90" s="141">
        <v>51.7</v>
      </c>
      <c r="L90" s="141">
        <v>56.9</v>
      </c>
      <c r="M90" s="141">
        <v>71.5</v>
      </c>
      <c r="N90" s="141">
        <v>100</v>
      </c>
      <c r="O90" s="141">
        <v>100</v>
      </c>
      <c r="P90" s="141">
        <v>100</v>
      </c>
      <c r="Q90" s="141">
        <v>100</v>
      </c>
      <c r="R90" s="141">
        <v>1</v>
      </c>
      <c r="S90" s="141">
        <v>0.16</v>
      </c>
      <c r="T90" s="141">
        <v>0.14000000000000001</v>
      </c>
      <c r="U90" s="141">
        <v>22</v>
      </c>
      <c r="V90" s="141">
        <v>16</v>
      </c>
      <c r="W90" s="142">
        <v>6.9</v>
      </c>
      <c r="X90" s="1"/>
      <c r="Y90" s="176">
        <f t="shared" si="7"/>
        <v>43712</v>
      </c>
    </row>
    <row r="91" spans="1:25" x14ac:dyDescent="0.25">
      <c r="A91" s="518">
        <v>43532</v>
      </c>
      <c r="B91" s="519"/>
      <c r="C91" s="141">
        <v>2.9</v>
      </c>
      <c r="D91" s="141"/>
      <c r="E91" s="141"/>
      <c r="F91" s="141"/>
      <c r="G91" s="141">
        <v>11.1</v>
      </c>
      <c r="H91" s="141">
        <v>16.600000000000001</v>
      </c>
      <c r="I91" s="141">
        <v>23.6</v>
      </c>
      <c r="J91" s="141">
        <v>37.299999999999997</v>
      </c>
      <c r="K91" s="141">
        <v>54.1</v>
      </c>
      <c r="L91" s="141">
        <v>60.9</v>
      </c>
      <c r="M91" s="141">
        <v>72.3</v>
      </c>
      <c r="N91" s="141">
        <v>100</v>
      </c>
      <c r="O91" s="141">
        <v>100</v>
      </c>
      <c r="P91" s="141">
        <v>100</v>
      </c>
      <c r="Q91" s="141">
        <v>100</v>
      </c>
      <c r="R91" s="141">
        <v>1</v>
      </c>
      <c r="S91" s="141">
        <v>0.17</v>
      </c>
      <c r="T91" s="141"/>
      <c r="U91" s="141"/>
      <c r="V91" s="141"/>
      <c r="W91" s="142">
        <v>6.6</v>
      </c>
      <c r="X91" s="1"/>
      <c r="Y91" s="176">
        <f t="shared" si="7"/>
        <v>43712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>A94+(30*6)</f>
        <v>180</v>
      </c>
    </row>
    <row r="95" spans="1:25" x14ac:dyDescent="0.25">
      <c r="A95" s="518"/>
      <c r="B95" s="519"/>
      <c r="C95" s="346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347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34" x14ac:dyDescent="0.25">
      <c r="A97" s="518"/>
      <c r="B97" s="519"/>
      <c r="C97" s="347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34" x14ac:dyDescent="0.25">
      <c r="A98" s="518"/>
      <c r="B98" s="519"/>
      <c r="C98" s="347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33" t="s">
        <v>63</v>
      </c>
      <c r="B101" s="532"/>
      <c r="C101" s="141">
        <f>AVERAGE(C85:C100)</f>
        <v>2.9428571428571426</v>
      </c>
      <c r="D101" s="141" t="e">
        <f t="shared" ref="D101:W101" si="8">AVERAGE(D85:D100)</f>
        <v>#DIV/0!</v>
      </c>
      <c r="E101" s="141" t="e">
        <f t="shared" si="8"/>
        <v>#DIV/0!</v>
      </c>
      <c r="F101" s="141" t="e">
        <f t="shared" si="8"/>
        <v>#DIV/0!</v>
      </c>
      <c r="G101" s="141">
        <f t="shared" si="8"/>
        <v>11.7</v>
      </c>
      <c r="H101" s="141">
        <f t="shared" si="8"/>
        <v>16.399999999999999</v>
      </c>
      <c r="I101" s="141">
        <f t="shared" si="8"/>
        <v>21.828571428571429</v>
      </c>
      <c r="J101" s="141">
        <f t="shared" si="8"/>
        <v>32.5</v>
      </c>
      <c r="K101" s="141">
        <f t="shared" si="8"/>
        <v>46.5</v>
      </c>
      <c r="L101" s="141">
        <f t="shared" si="8"/>
        <v>50.999999999999993</v>
      </c>
      <c r="M101" s="141">
        <f t="shared" si="8"/>
        <v>64.94285714285715</v>
      </c>
      <c r="N101" s="141">
        <f t="shared" si="8"/>
        <v>100</v>
      </c>
      <c r="O101" s="141">
        <f t="shared" si="8"/>
        <v>100</v>
      </c>
      <c r="P101" s="141">
        <f t="shared" si="8"/>
        <v>100</v>
      </c>
      <c r="Q101" s="141">
        <f t="shared" si="8"/>
        <v>100</v>
      </c>
      <c r="R101" s="141">
        <f t="shared" si="8"/>
        <v>1.7614285714285711</v>
      </c>
      <c r="S101" s="141">
        <f t="shared" si="8"/>
        <v>0.28714285714285709</v>
      </c>
      <c r="T101" s="141">
        <f t="shared" si="8"/>
        <v>0.14000000000000001</v>
      </c>
      <c r="U101" s="141">
        <f t="shared" si="8"/>
        <v>24</v>
      </c>
      <c r="V101" s="141">
        <f t="shared" si="8"/>
        <v>18</v>
      </c>
      <c r="W101" s="141">
        <f t="shared" si="8"/>
        <v>5.5428571428571427</v>
      </c>
      <c r="Y101" s="176" t="e">
        <f>A101+(30*6)</f>
        <v>#VALUE!</v>
      </c>
    </row>
    <row r="102" spans="1:34" x14ac:dyDescent="0.25">
      <c r="A102" s="533" t="s">
        <v>53</v>
      </c>
      <c r="B102" s="532"/>
      <c r="C102" s="143">
        <f>STDEV(C85:C100)</f>
        <v>0.38668308667927442</v>
      </c>
      <c r="D102" s="143" t="e">
        <f t="shared" ref="D102:W102" si="9">STDEV(D85:D100)</f>
        <v>#DIV/0!</v>
      </c>
      <c r="E102" s="143" t="e">
        <f t="shared" si="9"/>
        <v>#DIV/0!</v>
      </c>
      <c r="F102" s="143" t="e">
        <f t="shared" si="9"/>
        <v>#DIV/0!</v>
      </c>
      <c r="G102" s="143">
        <f t="shared" si="9"/>
        <v>2.2390474164995697</v>
      </c>
      <c r="H102" s="143">
        <f t="shared" si="9"/>
        <v>3.2547401329957819</v>
      </c>
      <c r="I102" s="143">
        <f t="shared" si="9"/>
        <v>4.0429833397769732</v>
      </c>
      <c r="J102" s="143">
        <f t="shared" si="9"/>
        <v>5.6542019772908807</v>
      </c>
      <c r="K102" s="143">
        <f t="shared" si="9"/>
        <v>6.5500636129226519</v>
      </c>
      <c r="L102" s="143">
        <f t="shared" si="9"/>
        <v>7.5290548322261346</v>
      </c>
      <c r="M102" s="143">
        <f t="shared" si="9"/>
        <v>7.302706608478994</v>
      </c>
      <c r="N102" s="143">
        <f t="shared" si="9"/>
        <v>0</v>
      </c>
      <c r="O102" s="143">
        <f t="shared" si="9"/>
        <v>0</v>
      </c>
      <c r="P102" s="143">
        <f t="shared" si="9"/>
        <v>0</v>
      </c>
      <c r="Q102" s="143">
        <f t="shared" si="9"/>
        <v>0</v>
      </c>
      <c r="R102" s="143">
        <f t="shared" si="9"/>
        <v>0.75514741544126329</v>
      </c>
      <c r="S102" s="143">
        <f t="shared" si="9"/>
        <v>0.12202653887772205</v>
      </c>
      <c r="T102" s="143">
        <f t="shared" si="9"/>
        <v>0</v>
      </c>
      <c r="U102" s="143">
        <f t="shared" si="9"/>
        <v>1.7320508075688772</v>
      </c>
      <c r="V102" s="143">
        <f t="shared" si="9"/>
        <v>1.7320508075688772</v>
      </c>
      <c r="W102" s="143">
        <f t="shared" si="9"/>
        <v>1.731913337763705</v>
      </c>
    </row>
    <row r="103" spans="1:34" s="2" customFormat="1" x14ac:dyDescent="0.25">
      <c r="A103" s="533" t="s">
        <v>64</v>
      </c>
      <c r="B103" s="532"/>
      <c r="C103" s="141">
        <f>MAX(C85:C100)</f>
        <v>3.7</v>
      </c>
      <c r="D103" s="141">
        <f t="shared" ref="D103:W103" si="10">MAX(D85:D100)</f>
        <v>0</v>
      </c>
      <c r="E103" s="141">
        <f t="shared" si="10"/>
        <v>0</v>
      </c>
      <c r="F103" s="141">
        <f t="shared" si="10"/>
        <v>0</v>
      </c>
      <c r="G103" s="141">
        <f t="shared" si="10"/>
        <v>16.100000000000001</v>
      </c>
      <c r="H103" s="141">
        <f t="shared" si="10"/>
        <v>22.7</v>
      </c>
      <c r="I103" s="141">
        <f t="shared" si="10"/>
        <v>28.7</v>
      </c>
      <c r="J103" s="141">
        <f t="shared" si="10"/>
        <v>39.799999999999997</v>
      </c>
      <c r="K103" s="141">
        <f t="shared" si="10"/>
        <v>54.1</v>
      </c>
      <c r="L103" s="141">
        <f t="shared" si="10"/>
        <v>60.9</v>
      </c>
      <c r="M103" s="141">
        <f t="shared" si="10"/>
        <v>72.3</v>
      </c>
      <c r="N103" s="141">
        <f t="shared" si="10"/>
        <v>100</v>
      </c>
      <c r="O103" s="141">
        <f t="shared" si="10"/>
        <v>100</v>
      </c>
      <c r="P103" s="141">
        <f t="shared" si="10"/>
        <v>100</v>
      </c>
      <c r="Q103" s="141">
        <f t="shared" si="10"/>
        <v>100</v>
      </c>
      <c r="R103" s="141">
        <f t="shared" si="10"/>
        <v>3.03</v>
      </c>
      <c r="S103" s="141">
        <f t="shared" si="10"/>
        <v>0.51</v>
      </c>
      <c r="T103" s="141">
        <f t="shared" si="10"/>
        <v>0.14000000000000001</v>
      </c>
      <c r="U103" s="141">
        <f t="shared" si="10"/>
        <v>25</v>
      </c>
      <c r="V103" s="141">
        <f t="shared" si="10"/>
        <v>19</v>
      </c>
      <c r="W103" s="141">
        <f t="shared" si="10"/>
        <v>7.5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2" customFormat="1" x14ac:dyDescent="0.25">
      <c r="A104" s="533" t="s">
        <v>52</v>
      </c>
      <c r="B104" s="532"/>
      <c r="C104" s="141">
        <f>MIN(C85:C100)</f>
        <v>2.5</v>
      </c>
      <c r="D104" s="141">
        <f t="shared" ref="D104:W104" si="11">MIN(D85:D100)</f>
        <v>0</v>
      </c>
      <c r="E104" s="141">
        <f t="shared" si="11"/>
        <v>0</v>
      </c>
      <c r="F104" s="141">
        <f t="shared" si="11"/>
        <v>0</v>
      </c>
      <c r="G104" s="141">
        <f t="shared" si="11"/>
        <v>9.5</v>
      </c>
      <c r="H104" s="141">
        <f t="shared" si="11"/>
        <v>12.7</v>
      </c>
      <c r="I104" s="141">
        <f t="shared" si="11"/>
        <v>16.3</v>
      </c>
      <c r="J104" s="141">
        <f t="shared" si="11"/>
        <v>23.8</v>
      </c>
      <c r="K104" s="141">
        <f t="shared" si="11"/>
        <v>38.5</v>
      </c>
      <c r="L104" s="141">
        <f t="shared" si="11"/>
        <v>41.2</v>
      </c>
      <c r="M104" s="141">
        <f t="shared" si="11"/>
        <v>56.6</v>
      </c>
      <c r="N104" s="141">
        <f t="shared" si="11"/>
        <v>100</v>
      </c>
      <c r="O104" s="141">
        <f t="shared" si="11"/>
        <v>100</v>
      </c>
      <c r="P104" s="141">
        <f t="shared" si="11"/>
        <v>100</v>
      </c>
      <c r="Q104" s="141">
        <f t="shared" si="11"/>
        <v>100</v>
      </c>
      <c r="R104" s="141">
        <f t="shared" si="11"/>
        <v>1</v>
      </c>
      <c r="S104" s="141">
        <f t="shared" si="11"/>
        <v>0.16</v>
      </c>
      <c r="T104" s="141">
        <f t="shared" si="11"/>
        <v>0.14000000000000001</v>
      </c>
      <c r="U104" s="141">
        <f t="shared" si="11"/>
        <v>22</v>
      </c>
      <c r="V104" s="141">
        <f t="shared" si="11"/>
        <v>16</v>
      </c>
      <c r="W104" s="141">
        <f t="shared" si="11"/>
        <v>3.2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2" customFormat="1" x14ac:dyDescent="0.25">
      <c r="A105" s="534" t="s">
        <v>54</v>
      </c>
      <c r="B105" s="535"/>
      <c r="C105" s="141">
        <f>COUNT(C85:C100)</f>
        <v>7</v>
      </c>
      <c r="D105" s="141">
        <f t="shared" ref="D105:W105" si="12">COUNT(D85:D100)</f>
        <v>0</v>
      </c>
      <c r="E105" s="141">
        <f t="shared" si="12"/>
        <v>0</v>
      </c>
      <c r="F105" s="141">
        <f t="shared" si="12"/>
        <v>0</v>
      </c>
      <c r="G105" s="141">
        <f t="shared" si="12"/>
        <v>7</v>
      </c>
      <c r="H105" s="141">
        <f t="shared" si="12"/>
        <v>7</v>
      </c>
      <c r="I105" s="141">
        <f t="shared" si="12"/>
        <v>7</v>
      </c>
      <c r="J105" s="141">
        <f t="shared" si="12"/>
        <v>7</v>
      </c>
      <c r="K105" s="141">
        <f t="shared" si="12"/>
        <v>7</v>
      </c>
      <c r="L105" s="141">
        <f t="shared" si="12"/>
        <v>7</v>
      </c>
      <c r="M105" s="141">
        <f t="shared" si="12"/>
        <v>7</v>
      </c>
      <c r="N105" s="141">
        <f t="shared" si="12"/>
        <v>7</v>
      </c>
      <c r="O105" s="141">
        <f t="shared" si="12"/>
        <v>7</v>
      </c>
      <c r="P105" s="141">
        <f t="shared" si="12"/>
        <v>7</v>
      </c>
      <c r="Q105" s="141">
        <f t="shared" si="12"/>
        <v>7</v>
      </c>
      <c r="R105" s="141">
        <f t="shared" si="12"/>
        <v>7</v>
      </c>
      <c r="S105" s="141">
        <f t="shared" si="12"/>
        <v>7</v>
      </c>
      <c r="T105" s="141">
        <f t="shared" si="12"/>
        <v>3</v>
      </c>
      <c r="U105" s="141">
        <f t="shared" si="12"/>
        <v>3</v>
      </c>
      <c r="V105" s="141">
        <f t="shared" si="12"/>
        <v>3</v>
      </c>
      <c r="W105" s="141">
        <f t="shared" si="12"/>
        <v>7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2" customFormat="1" ht="13.8" thickBot="1" x14ac:dyDescent="0.3">
      <c r="A106" s="145"/>
      <c r="B106" s="146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8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1"/>
      <c r="B107" s="5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x14ac:dyDescent="0.25">
      <c r="A108" s="1"/>
      <c r="B108" s="5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5">
      <c r="B119" s="52"/>
    </row>
    <row r="120" spans="1:34" x14ac:dyDescent="0.25">
      <c r="B120" s="52"/>
    </row>
    <row r="121" spans="1:34" x14ac:dyDescent="0.25">
      <c r="B121" s="52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</sheetData>
  <mergeCells count="87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V23:V24"/>
    <mergeCell ref="W23:W24"/>
    <mergeCell ref="Q13:V13"/>
    <mergeCell ref="A18:W18"/>
    <mergeCell ref="A19:D19"/>
    <mergeCell ref="F19:S19"/>
    <mergeCell ref="U19:V19"/>
    <mergeCell ref="A20:B20"/>
    <mergeCell ref="C20:D20"/>
    <mergeCell ref="F20:S20"/>
    <mergeCell ref="U20:V20"/>
    <mergeCell ref="A29:B29"/>
    <mergeCell ref="R23:R24"/>
    <mergeCell ref="S23:S24"/>
    <mergeCell ref="T23:T24"/>
    <mergeCell ref="U23:U24"/>
    <mergeCell ref="A24:B24"/>
    <mergeCell ref="A25:B25"/>
    <mergeCell ref="A26:B26"/>
    <mergeCell ref="A27:B27"/>
    <mergeCell ref="A28:B28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P67:W6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A86:B86"/>
    <mergeCell ref="A68:G71"/>
    <mergeCell ref="H68:O71"/>
    <mergeCell ref="P68:W71"/>
    <mergeCell ref="A73:W76"/>
    <mergeCell ref="A78:W80"/>
    <mergeCell ref="A82:B82"/>
    <mergeCell ref="R82:R83"/>
    <mergeCell ref="S82:S83"/>
    <mergeCell ref="T82:T83"/>
    <mergeCell ref="U82:U83"/>
    <mergeCell ref="V82:V83"/>
    <mergeCell ref="W82:W83"/>
    <mergeCell ref="A83:B83"/>
    <mergeCell ref="A84:B84"/>
    <mergeCell ref="A85:B85"/>
    <mergeCell ref="A98:B98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99:B99"/>
    <mergeCell ref="A100:B100"/>
    <mergeCell ref="A101:B101"/>
    <mergeCell ref="A102:B102"/>
    <mergeCell ref="A103:B103"/>
    <mergeCell ref="A104:B10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>&amp;A&amp;RPage &amp;P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H1680"/>
  <sheetViews>
    <sheetView topLeftCell="A78" zoomScaleNormal="100" workbookViewId="0">
      <selection activeCell="Q13" sqref="Q13:V13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201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4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41</v>
      </c>
      <c r="H5" s="592"/>
      <c r="I5" s="593" t="s">
        <v>99</v>
      </c>
      <c r="J5" s="591"/>
      <c r="K5" s="591"/>
      <c r="L5" s="591"/>
      <c r="M5" s="592"/>
      <c r="N5" s="594">
        <v>43348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34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7" t="s">
        <v>127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187</v>
      </c>
      <c r="N13" s="229"/>
      <c r="O13" s="233"/>
      <c r="P13" s="233"/>
      <c r="Q13" s="597" t="s">
        <v>217</v>
      </c>
      <c r="R13" s="597"/>
      <c r="S13" s="597"/>
      <c r="T13" s="597"/>
      <c r="U13" s="597"/>
      <c r="V13" s="597"/>
      <c r="W13" s="230"/>
      <c r="X13" s="228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33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73" t="s">
        <v>37</v>
      </c>
      <c r="B19" s="673"/>
      <c r="C19" s="673"/>
      <c r="D19" s="673"/>
      <c r="E19" s="213"/>
      <c r="F19" s="674" t="s">
        <v>168</v>
      </c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213"/>
      <c r="U19" s="674" t="s">
        <v>38</v>
      </c>
      <c r="V19" s="674"/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675">
        <v>0</v>
      </c>
      <c r="B20" s="675"/>
      <c r="C20" s="675">
        <v>63</v>
      </c>
      <c r="D20" s="675"/>
      <c r="E20" s="213"/>
      <c r="F20" s="602" t="s">
        <v>167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217"/>
      <c r="U20" s="673" t="s">
        <v>166</v>
      </c>
      <c r="V20" s="673"/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/>
      <c r="L23" s="263"/>
      <c r="M23" s="263" t="s">
        <v>16</v>
      </c>
      <c r="N23" s="263" t="s">
        <v>4</v>
      </c>
      <c r="O23" s="263" t="s">
        <v>5</v>
      </c>
      <c r="P23" s="263"/>
      <c r="Q23" s="264" t="s">
        <v>6</v>
      </c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0.125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f>N24/2</f>
        <v>31.5</v>
      </c>
      <c r="N24" s="267">
        <v>63</v>
      </c>
      <c r="O24" s="268">
        <v>90</v>
      </c>
      <c r="P24" s="269">
        <v>100</v>
      </c>
      <c r="Q24" s="270">
        <v>125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676"/>
      <c r="B25" s="677"/>
      <c r="C25" s="336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676"/>
      <c r="B26" s="677"/>
      <c r="C26" s="336"/>
      <c r="D26" s="272"/>
      <c r="E26" s="272"/>
      <c r="F26" s="272"/>
      <c r="G26" s="273"/>
      <c r="H26" s="273"/>
      <c r="I26" s="273"/>
      <c r="J26" s="273"/>
      <c r="K26" s="273"/>
      <c r="L26" s="273"/>
      <c r="M26" s="273"/>
      <c r="N26" s="273"/>
      <c r="O26" s="273"/>
      <c r="P26" s="274"/>
      <c r="Q26" s="274"/>
      <c r="R26" s="337"/>
      <c r="S26" s="337"/>
      <c r="T26" s="276"/>
      <c r="U26" s="277"/>
      <c r="V26" s="278"/>
      <c r="W26" s="27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76"/>
      <c r="B27" s="677"/>
      <c r="C27" s="338"/>
      <c r="D27" s="281"/>
      <c r="E27" s="281"/>
      <c r="F27" s="281"/>
      <c r="G27" s="284"/>
      <c r="H27" s="284"/>
      <c r="I27" s="284"/>
      <c r="J27" s="284"/>
      <c r="K27" s="284"/>
      <c r="L27" s="284"/>
      <c r="M27" s="284"/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615" t="s">
        <v>162</v>
      </c>
      <c r="B28" s="616"/>
      <c r="C28" s="280">
        <v>12</v>
      </c>
      <c r="D28" s="281"/>
      <c r="E28" s="281"/>
      <c r="F28" s="281"/>
      <c r="G28" s="283">
        <v>35</v>
      </c>
      <c r="H28" s="283">
        <v>40</v>
      </c>
      <c r="I28" s="283">
        <v>47</v>
      </c>
      <c r="J28" s="283">
        <v>60</v>
      </c>
      <c r="K28" s="283">
        <v>68</v>
      </c>
      <c r="L28" s="284"/>
      <c r="M28" s="283">
        <v>85</v>
      </c>
      <c r="N28" s="283">
        <v>99</v>
      </c>
      <c r="O28" s="283">
        <v>100</v>
      </c>
      <c r="P28" s="285"/>
      <c r="Q28" s="339">
        <v>100</v>
      </c>
      <c r="R28" s="286">
        <v>3</v>
      </c>
      <c r="S28" s="286">
        <v>1</v>
      </c>
      <c r="T28" s="287">
        <v>0.7</v>
      </c>
      <c r="U28" s="288">
        <v>45</v>
      </c>
      <c r="V28" s="289">
        <v>45</v>
      </c>
      <c r="W28" s="29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615" t="s">
        <v>163</v>
      </c>
      <c r="B29" s="616"/>
      <c r="C29" s="280">
        <v>2</v>
      </c>
      <c r="D29" s="281"/>
      <c r="E29" s="281"/>
      <c r="F29" s="281"/>
      <c r="G29" s="283">
        <v>5</v>
      </c>
      <c r="H29" s="283">
        <v>9</v>
      </c>
      <c r="I29" s="283">
        <v>16</v>
      </c>
      <c r="J29" s="283">
        <v>22</v>
      </c>
      <c r="K29" s="283">
        <v>35</v>
      </c>
      <c r="L29" s="284"/>
      <c r="M29" s="283">
        <v>55</v>
      </c>
      <c r="N29" s="283">
        <v>80</v>
      </c>
      <c r="O29" s="283">
        <v>98</v>
      </c>
      <c r="P29" s="285"/>
      <c r="Q29" s="285"/>
      <c r="R29" s="291"/>
      <c r="S29" s="291"/>
      <c r="T29" s="292"/>
      <c r="U29" s="293"/>
      <c r="V29" s="294"/>
      <c r="W29" s="29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678"/>
      <c r="B30" s="679"/>
      <c r="C30" s="340"/>
      <c r="D30" s="295"/>
      <c r="E30" s="295"/>
      <c r="F30" s="295"/>
      <c r="G30" s="296"/>
      <c r="H30" s="296"/>
      <c r="I30" s="296"/>
      <c r="J30" s="296"/>
      <c r="K30" s="296"/>
      <c r="L30" s="296"/>
      <c r="M30" s="296"/>
      <c r="N30" s="296"/>
      <c r="O30" s="296"/>
      <c r="P30" s="297"/>
      <c r="Q30" s="297"/>
      <c r="R30" s="298"/>
      <c r="S30" s="298"/>
      <c r="T30" s="299"/>
      <c r="U30" s="300"/>
      <c r="V30" s="301"/>
      <c r="W30" s="302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218" t="s">
        <v>45</v>
      </c>
      <c r="B32" s="219"/>
      <c r="C32" s="219"/>
      <c r="D32" s="219"/>
      <c r="E32" s="219"/>
      <c r="F32" s="219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617" t="s">
        <v>46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9"/>
    </row>
    <row r="34" spans="1:25" ht="13.8" thickBot="1" x14ac:dyDescent="0.3">
      <c r="A34" s="620" t="s">
        <v>213</v>
      </c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8"/>
    </row>
    <row r="35" spans="1:25" ht="12.75" customHeight="1" x14ac:dyDescent="0.25">
      <c r="A35" s="680"/>
      <c r="B35" s="681"/>
      <c r="C35" s="261" t="s">
        <v>3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 t="s">
        <v>16</v>
      </c>
      <c r="N35" s="263" t="s">
        <v>4</v>
      </c>
      <c r="O35" s="263" t="s">
        <v>5</v>
      </c>
      <c r="P35" s="263"/>
      <c r="Q35" s="263" t="s">
        <v>6</v>
      </c>
      <c r="R35" s="629" t="s">
        <v>17</v>
      </c>
      <c r="S35" s="625" t="s">
        <v>41</v>
      </c>
      <c r="T35" s="627" t="s">
        <v>120</v>
      </c>
      <c r="U35" s="629" t="s">
        <v>7</v>
      </c>
      <c r="V35" s="623" t="s">
        <v>8</v>
      </c>
      <c r="W35" s="631" t="s">
        <v>42</v>
      </c>
    </row>
    <row r="36" spans="1:25" ht="12.75" customHeight="1" thickBot="1" x14ac:dyDescent="0.3">
      <c r="A36" s="633" t="s">
        <v>15</v>
      </c>
      <c r="B36" s="634"/>
      <c r="C36" s="265">
        <v>6.3E-2</v>
      </c>
      <c r="D36" s="267">
        <v>0.125</v>
      </c>
      <c r="E36" s="267">
        <v>0.25</v>
      </c>
      <c r="F36" s="267">
        <v>0.5</v>
      </c>
      <c r="G36" s="267">
        <v>1</v>
      </c>
      <c r="H36" s="267">
        <v>2</v>
      </c>
      <c r="I36" s="267">
        <v>4</v>
      </c>
      <c r="J36" s="267">
        <v>8</v>
      </c>
      <c r="K36" s="267">
        <v>16</v>
      </c>
      <c r="L36" s="267">
        <v>20</v>
      </c>
      <c r="M36" s="267">
        <f>N36/2</f>
        <v>31.5</v>
      </c>
      <c r="N36" s="267">
        <v>63</v>
      </c>
      <c r="O36" s="268">
        <v>90</v>
      </c>
      <c r="P36" s="268">
        <v>100</v>
      </c>
      <c r="Q36" s="267">
        <v>125</v>
      </c>
      <c r="R36" s="624"/>
      <c r="S36" s="626"/>
      <c r="T36" s="628"/>
      <c r="U36" s="624"/>
      <c r="V36" s="630"/>
      <c r="W36" s="632"/>
    </row>
    <row r="37" spans="1:25" ht="12.75" customHeight="1" x14ac:dyDescent="0.25">
      <c r="A37" s="633" t="s">
        <v>48</v>
      </c>
      <c r="B37" s="634"/>
      <c r="C37" s="303">
        <f>IF(ISNUMBER(C103),C103,NA())</f>
        <v>5.3</v>
      </c>
      <c r="D37" s="304">
        <f t="shared" ref="D37:W37" si="0">IF(ISNUMBER(D103),D103,NA())</f>
        <v>0</v>
      </c>
      <c r="E37" s="304">
        <f t="shared" si="0"/>
        <v>0</v>
      </c>
      <c r="F37" s="304">
        <f t="shared" si="0"/>
        <v>0</v>
      </c>
      <c r="G37" s="304">
        <f t="shared" si="0"/>
        <v>20.3</v>
      </c>
      <c r="H37" s="304">
        <f t="shared" si="0"/>
        <v>26.8</v>
      </c>
      <c r="I37" s="304">
        <f t="shared" si="0"/>
        <v>35.799999999999997</v>
      </c>
      <c r="J37" s="304">
        <f t="shared" si="0"/>
        <v>51</v>
      </c>
      <c r="K37" s="304">
        <f t="shared" si="0"/>
        <v>66.3</v>
      </c>
      <c r="L37" s="304">
        <f t="shared" si="0"/>
        <v>73.099999999999994</v>
      </c>
      <c r="M37" s="304">
        <f t="shared" si="0"/>
        <v>84.2</v>
      </c>
      <c r="N37" s="304">
        <f t="shared" si="0"/>
        <v>100</v>
      </c>
      <c r="O37" s="304">
        <f t="shared" si="0"/>
        <v>100</v>
      </c>
      <c r="P37" s="304">
        <f t="shared" si="0"/>
        <v>100</v>
      </c>
      <c r="Q37" s="304">
        <f t="shared" si="0"/>
        <v>100</v>
      </c>
      <c r="R37" s="304">
        <f t="shared" si="0"/>
        <v>2.7</v>
      </c>
      <c r="S37" s="304">
        <f t="shared" si="0"/>
        <v>0.72</v>
      </c>
      <c r="T37" s="304">
        <f>IF(ISNUMBER(T103),T103,NA())</f>
        <v>0.38</v>
      </c>
      <c r="U37" s="304">
        <f t="shared" si="0"/>
        <v>28</v>
      </c>
      <c r="V37" s="305">
        <f t="shared" si="0"/>
        <v>23</v>
      </c>
      <c r="W37" s="306">
        <f t="shared" si="0"/>
        <v>11.3</v>
      </c>
    </row>
    <row r="38" spans="1:25" ht="12.75" customHeight="1" x14ac:dyDescent="0.25">
      <c r="A38" s="637" t="s">
        <v>49</v>
      </c>
      <c r="B38" s="638"/>
      <c r="C38" s="307">
        <f>C39+1.25*C42</f>
        <v>5.1219667748646875</v>
      </c>
      <c r="D38" s="308" t="e">
        <f t="shared" ref="D38:W38" si="1">D39+1.25*D42</f>
        <v>#N/A</v>
      </c>
      <c r="E38" s="308" t="e">
        <f t="shared" si="1"/>
        <v>#N/A</v>
      </c>
      <c r="F38" s="308" t="e">
        <f t="shared" si="1"/>
        <v>#N/A</v>
      </c>
      <c r="G38" s="308">
        <f t="shared" si="1"/>
        <v>18.722298866198198</v>
      </c>
      <c r="H38" s="308">
        <f t="shared" si="1"/>
        <v>24.827560769694969</v>
      </c>
      <c r="I38" s="308">
        <f t="shared" si="1"/>
        <v>32.502716191334379</v>
      </c>
      <c r="J38" s="308">
        <f t="shared" si="1"/>
        <v>46.664386718470709</v>
      </c>
      <c r="K38" s="308">
        <f t="shared" si="1"/>
        <v>63.258590634452801</v>
      </c>
      <c r="L38" s="308">
        <f t="shared" si="1"/>
        <v>70.072890156661941</v>
      </c>
      <c r="M38" s="308">
        <f t="shared" si="1"/>
        <v>83.180964569528101</v>
      </c>
      <c r="N38" s="308">
        <v>100</v>
      </c>
      <c r="O38" s="308">
        <f t="shared" si="1"/>
        <v>100</v>
      </c>
      <c r="P38" s="308">
        <f t="shared" si="1"/>
        <v>100</v>
      </c>
      <c r="Q38" s="308">
        <f t="shared" si="1"/>
        <v>100</v>
      </c>
      <c r="R38" s="308">
        <f t="shared" si="1"/>
        <v>2.2126322451314726</v>
      </c>
      <c r="S38" s="308">
        <f t="shared" si="1"/>
        <v>0.54022030450401914</v>
      </c>
      <c r="T38" s="308">
        <f t="shared" si="1"/>
        <v>0.42145941546018395</v>
      </c>
      <c r="U38" s="308">
        <f t="shared" si="1"/>
        <v>28.665063509461095</v>
      </c>
      <c r="V38" s="309">
        <f t="shared" si="1"/>
        <v>23.108439182435163</v>
      </c>
      <c r="W38" s="310">
        <f t="shared" si="1"/>
        <v>9.5773763025991183</v>
      </c>
      <c r="Y38" s="1" t="s">
        <v>59</v>
      </c>
    </row>
    <row r="39" spans="1:25" ht="12.75" customHeight="1" x14ac:dyDescent="0.25">
      <c r="A39" s="633" t="s">
        <v>50</v>
      </c>
      <c r="B39" s="634"/>
      <c r="C39" s="341">
        <f>IF(ISNUMBER(C101),C101,NA())</f>
        <v>3.8000000000000007</v>
      </c>
      <c r="D39" s="312" t="e">
        <f>IF(ISNUMBER(D101),D101,NA())</f>
        <v>#N/A</v>
      </c>
      <c r="E39" s="312" t="e">
        <f t="shared" ref="E39:W39" si="2">IF(ISNUMBER(E101),E101,NA())</f>
        <v>#N/A</v>
      </c>
      <c r="F39" s="312" t="e">
        <f t="shared" si="2"/>
        <v>#N/A</v>
      </c>
      <c r="G39" s="312">
        <f t="shared" si="2"/>
        <v>13.942857142857141</v>
      </c>
      <c r="H39" s="312">
        <f t="shared" si="2"/>
        <v>18.321428571428573</v>
      </c>
      <c r="I39" s="312">
        <f t="shared" si="2"/>
        <v>24.2</v>
      </c>
      <c r="J39" s="312">
        <f t="shared" si="2"/>
        <v>36.085714285714282</v>
      </c>
      <c r="K39" s="312">
        <f t="shared" si="2"/>
        <v>52.68571428571429</v>
      </c>
      <c r="L39" s="312">
        <f t="shared" si="2"/>
        <v>60.392857142857146</v>
      </c>
      <c r="M39" s="312">
        <f t="shared" si="2"/>
        <v>75.464285714285708</v>
      </c>
      <c r="N39" s="312">
        <f t="shared" si="2"/>
        <v>99.70714285714287</v>
      </c>
      <c r="O39" s="283">
        <f t="shared" si="2"/>
        <v>100</v>
      </c>
      <c r="P39" s="283">
        <f t="shared" si="2"/>
        <v>100</v>
      </c>
      <c r="Q39" s="283">
        <f t="shared" si="2"/>
        <v>100</v>
      </c>
      <c r="R39" s="283">
        <f t="shared" si="2"/>
        <v>1.6878571428571427</v>
      </c>
      <c r="S39" s="283">
        <f t="shared" si="2"/>
        <v>0.32428571428571429</v>
      </c>
      <c r="T39" s="283">
        <f>IF(ISNUMBER(T85),T101,NA())</f>
        <v>0.32600000000000001</v>
      </c>
      <c r="U39" s="283">
        <f>IF(ISNUMBER(U101),U101,NA())</f>
        <v>26.5</v>
      </c>
      <c r="V39" s="282">
        <f t="shared" si="2"/>
        <v>19.5</v>
      </c>
      <c r="W39" s="314">
        <f t="shared" si="2"/>
        <v>7.121428571428571</v>
      </c>
    </row>
    <row r="40" spans="1:25" ht="12.75" customHeight="1" x14ac:dyDescent="0.25">
      <c r="A40" s="637" t="s">
        <v>51</v>
      </c>
      <c r="B40" s="638"/>
      <c r="C40" s="307">
        <f>C39-1.25*C42</f>
        <v>2.4780332251353139</v>
      </c>
      <c r="D40" s="308" t="e">
        <f t="shared" ref="D40:W40" si="3">D39-1.25*D42</f>
        <v>#N/A</v>
      </c>
      <c r="E40" s="308" t="e">
        <f>E39-1.25*E42</f>
        <v>#N/A</v>
      </c>
      <c r="F40" s="308" t="e">
        <f>F39-1.25*F42</f>
        <v>#N/A</v>
      </c>
      <c r="G40" s="308">
        <f t="shared" si="3"/>
        <v>9.1634154195160846</v>
      </c>
      <c r="H40" s="308">
        <f t="shared" si="3"/>
        <v>11.815296373162179</v>
      </c>
      <c r="I40" s="308">
        <f t="shared" si="3"/>
        <v>15.897283808665621</v>
      </c>
      <c r="J40" s="308">
        <f t="shared" si="3"/>
        <v>25.507041852957855</v>
      </c>
      <c r="K40" s="308">
        <f t="shared" si="3"/>
        <v>42.112837936975779</v>
      </c>
      <c r="L40" s="308">
        <f t="shared" si="3"/>
        <v>50.712824129052343</v>
      </c>
      <c r="M40" s="308">
        <f t="shared" si="3"/>
        <v>67.747606859043316</v>
      </c>
      <c r="N40" s="308">
        <f t="shared" si="3"/>
        <v>98.3374289923417</v>
      </c>
      <c r="O40" s="308">
        <f t="shared" si="3"/>
        <v>100</v>
      </c>
      <c r="P40" s="308">
        <f t="shared" si="3"/>
        <v>100</v>
      </c>
      <c r="Q40" s="308">
        <f t="shared" si="3"/>
        <v>100</v>
      </c>
      <c r="R40" s="308">
        <f t="shared" si="3"/>
        <v>1.1630820405828128</v>
      </c>
      <c r="S40" s="313">
        <f t="shared" si="3"/>
        <v>0.1083511240674094</v>
      </c>
      <c r="T40" s="313">
        <f t="shared" si="3"/>
        <v>0.23054058453981607</v>
      </c>
      <c r="U40" s="308">
        <f t="shared" si="3"/>
        <v>24.334936490538905</v>
      </c>
      <c r="V40" s="309">
        <f t="shared" si="3"/>
        <v>15.891560817564839</v>
      </c>
      <c r="W40" s="310">
        <f t="shared" si="3"/>
        <v>4.6654808402580237</v>
      </c>
      <c r="Y40" s="155"/>
    </row>
    <row r="41" spans="1:25" ht="12.75" customHeight="1" x14ac:dyDescent="0.25">
      <c r="A41" s="633" t="s">
        <v>52</v>
      </c>
      <c r="B41" s="634"/>
      <c r="C41" s="280">
        <f>IF(ISNUMBER(C104),C104,NA())</f>
        <v>1.9</v>
      </c>
      <c r="D41" s="283">
        <f t="shared" ref="D41:W41" si="4">IF(ISNUMBER(D104),D104,NA())</f>
        <v>0</v>
      </c>
      <c r="E41" s="283">
        <f t="shared" si="4"/>
        <v>0</v>
      </c>
      <c r="F41" s="283">
        <f t="shared" si="4"/>
        <v>0</v>
      </c>
      <c r="G41" s="283">
        <f t="shared" si="4"/>
        <v>7.9</v>
      </c>
      <c r="H41" s="283">
        <f t="shared" si="4"/>
        <v>10.9</v>
      </c>
      <c r="I41" s="283">
        <f t="shared" si="4"/>
        <v>15.3</v>
      </c>
      <c r="J41" s="283">
        <f t="shared" si="4"/>
        <v>25.2</v>
      </c>
      <c r="K41" s="283">
        <f t="shared" si="4"/>
        <v>41.9</v>
      </c>
      <c r="L41" s="283">
        <f t="shared" si="4"/>
        <v>47.5</v>
      </c>
      <c r="M41" s="283">
        <f t="shared" si="4"/>
        <v>64.3</v>
      </c>
      <c r="N41" s="283">
        <f t="shared" si="4"/>
        <v>95.9</v>
      </c>
      <c r="O41" s="283">
        <f t="shared" si="4"/>
        <v>100</v>
      </c>
      <c r="P41" s="283">
        <f t="shared" si="4"/>
        <v>100</v>
      </c>
      <c r="Q41" s="283">
        <f t="shared" si="4"/>
        <v>100</v>
      </c>
      <c r="R41" s="283">
        <f t="shared" si="4"/>
        <v>1.18</v>
      </c>
      <c r="S41" s="283">
        <f t="shared" si="4"/>
        <v>0.15</v>
      </c>
      <c r="T41" s="283">
        <f>IF(ISNUMBER(T104),T104,NA())</f>
        <v>0.27200000000000002</v>
      </c>
      <c r="U41" s="283">
        <f t="shared" si="4"/>
        <v>25</v>
      </c>
      <c r="V41" s="282">
        <f t="shared" si="4"/>
        <v>16</v>
      </c>
      <c r="W41" s="314">
        <f t="shared" si="4"/>
        <v>4.5</v>
      </c>
    </row>
    <row r="42" spans="1:25" ht="12.75" customHeight="1" x14ac:dyDescent="0.25">
      <c r="A42" s="633" t="s">
        <v>53</v>
      </c>
      <c r="B42" s="634"/>
      <c r="C42" s="307">
        <f>IF(ISNUMBER(C102),C102,NA())</f>
        <v>1.0575734198917497</v>
      </c>
      <c r="D42" s="312" t="e">
        <f t="shared" ref="D42:W42" si="5">IF(ISNUMBER(D102),D102,NA())</f>
        <v>#N/A</v>
      </c>
      <c r="E42" s="312" t="e">
        <f t="shared" si="5"/>
        <v>#N/A</v>
      </c>
      <c r="F42" s="312" t="e">
        <f t="shared" si="5"/>
        <v>#N/A</v>
      </c>
      <c r="G42" s="312">
        <f t="shared" si="5"/>
        <v>3.8235533786728446</v>
      </c>
      <c r="H42" s="312">
        <f t="shared" si="5"/>
        <v>5.2049057586131156</v>
      </c>
      <c r="I42" s="312">
        <f t="shared" si="5"/>
        <v>6.6421729530675027</v>
      </c>
      <c r="J42" s="312">
        <f t="shared" si="5"/>
        <v>8.4629379462051428</v>
      </c>
      <c r="K42" s="312">
        <f t="shared" si="5"/>
        <v>8.4583010789908091</v>
      </c>
      <c r="L42" s="312">
        <f t="shared" si="5"/>
        <v>7.7440264110438424</v>
      </c>
      <c r="M42" s="312">
        <f t="shared" si="5"/>
        <v>6.1733430841939159</v>
      </c>
      <c r="N42" s="312">
        <f t="shared" si="5"/>
        <v>1.0957710918409385</v>
      </c>
      <c r="O42" s="312">
        <f t="shared" si="5"/>
        <v>0</v>
      </c>
      <c r="P42" s="312">
        <f t="shared" si="5"/>
        <v>0</v>
      </c>
      <c r="Q42" s="312">
        <f t="shared" si="5"/>
        <v>0</v>
      </c>
      <c r="R42" s="312">
        <f t="shared" si="5"/>
        <v>0.41982008181946401</v>
      </c>
      <c r="S42" s="312">
        <f t="shared" si="5"/>
        <v>0.1727476721746439</v>
      </c>
      <c r="T42" s="312">
        <f>IF(ISNUMBER(T102),T102,NA())</f>
        <v>7.6367532368147154E-2</v>
      </c>
      <c r="U42" s="312">
        <f t="shared" si="5"/>
        <v>1.7320508075688772</v>
      </c>
      <c r="V42" s="311">
        <f t="shared" si="5"/>
        <v>2.8867513459481291</v>
      </c>
      <c r="W42" s="315">
        <f t="shared" si="5"/>
        <v>1.9647581849364379</v>
      </c>
    </row>
    <row r="43" spans="1:25" ht="12.75" customHeight="1" x14ac:dyDescent="0.25">
      <c r="A43" s="637" t="s">
        <v>54</v>
      </c>
      <c r="B43" s="638"/>
      <c r="C43" s="280">
        <f>IF(ISNUMBER(C105),C105,NA())</f>
        <v>14</v>
      </c>
      <c r="D43" s="283">
        <f t="shared" ref="D43:W43" si="6">IF(ISNUMBER(D105),D105,NA())</f>
        <v>0</v>
      </c>
      <c r="E43" s="283">
        <f t="shared" si="6"/>
        <v>0</v>
      </c>
      <c r="F43" s="283">
        <f t="shared" si="6"/>
        <v>0</v>
      </c>
      <c r="G43" s="283">
        <f t="shared" si="6"/>
        <v>14</v>
      </c>
      <c r="H43" s="283">
        <f t="shared" si="6"/>
        <v>14</v>
      </c>
      <c r="I43" s="283">
        <f t="shared" si="6"/>
        <v>14</v>
      </c>
      <c r="J43" s="283">
        <f t="shared" si="6"/>
        <v>14</v>
      </c>
      <c r="K43" s="283">
        <f t="shared" si="6"/>
        <v>14</v>
      </c>
      <c r="L43" s="283">
        <f t="shared" si="6"/>
        <v>14</v>
      </c>
      <c r="M43" s="283">
        <f t="shared" si="6"/>
        <v>14</v>
      </c>
      <c r="N43" s="283">
        <f t="shared" si="6"/>
        <v>14</v>
      </c>
      <c r="O43" s="283">
        <f t="shared" si="6"/>
        <v>14</v>
      </c>
      <c r="P43" s="283">
        <f t="shared" si="6"/>
        <v>14</v>
      </c>
      <c r="Q43" s="283">
        <f t="shared" si="6"/>
        <v>14</v>
      </c>
      <c r="R43" s="283">
        <f t="shared" si="6"/>
        <v>14</v>
      </c>
      <c r="S43" s="283">
        <f t="shared" si="6"/>
        <v>14</v>
      </c>
      <c r="T43" s="283">
        <f>IF(ISNUMBER(T105),T105,NA())</f>
        <v>2</v>
      </c>
      <c r="U43" s="283">
        <f t="shared" si="6"/>
        <v>4</v>
      </c>
      <c r="V43" s="282">
        <f t="shared" si="6"/>
        <v>4</v>
      </c>
      <c r="W43" s="314">
        <f t="shared" si="6"/>
        <v>14</v>
      </c>
    </row>
    <row r="44" spans="1:25" s="46" customFormat="1" ht="17.25" customHeight="1" thickBot="1" x14ac:dyDescent="0.3">
      <c r="A44" s="639" t="s">
        <v>55</v>
      </c>
      <c r="B44" s="640"/>
      <c r="C44" s="316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8"/>
      <c r="R44" s="318"/>
      <c r="S44" s="319"/>
      <c r="T44" s="319"/>
      <c r="U44" s="320"/>
      <c r="V44" s="321"/>
      <c r="W44" s="322"/>
      <c r="X44" s="45"/>
    </row>
    <row r="45" spans="1:25" s="46" customFormat="1" x14ac:dyDescent="0.25">
      <c r="A45" s="323"/>
      <c r="B45" s="324"/>
      <c r="C45" s="325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6"/>
      <c r="V45" s="327"/>
      <c r="W45" s="328"/>
      <c r="X45" s="45"/>
    </row>
    <row r="46" spans="1:25" s="46" customFormat="1" ht="13.8" thickBot="1" x14ac:dyDescent="0.3">
      <c r="A46" s="329"/>
      <c r="B46" s="327"/>
      <c r="C46" s="330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2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9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33"/>
      <c r="X64" s="45"/>
    </row>
    <row r="65" spans="1:24" s="46" customFormat="1" x14ac:dyDescent="0.25">
      <c r="A65" s="329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33"/>
      <c r="X65" s="45"/>
    </row>
    <row r="66" spans="1:24" s="46" customFormat="1" x14ac:dyDescent="0.25">
      <c r="A66" s="323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6"/>
      <c r="X66" s="45"/>
    </row>
    <row r="67" spans="1:24" s="46" customFormat="1" x14ac:dyDescent="0.25">
      <c r="A67" s="641" t="s">
        <v>56</v>
      </c>
      <c r="B67" s="642"/>
      <c r="C67" s="642"/>
      <c r="D67" s="642"/>
      <c r="E67" s="642"/>
      <c r="F67" s="642"/>
      <c r="G67" s="643"/>
      <c r="H67" s="644" t="s">
        <v>57</v>
      </c>
      <c r="I67" s="644"/>
      <c r="J67" s="644"/>
      <c r="K67" s="644"/>
      <c r="L67" s="644"/>
      <c r="M67" s="644"/>
      <c r="N67" s="644"/>
      <c r="O67" s="644"/>
      <c r="P67" s="644" t="s">
        <v>58</v>
      </c>
      <c r="Q67" s="644"/>
      <c r="R67" s="644"/>
      <c r="S67" s="644"/>
      <c r="T67" s="644"/>
      <c r="U67" s="644"/>
      <c r="V67" s="644"/>
      <c r="W67" s="644"/>
      <c r="X67" s="45"/>
    </row>
    <row r="68" spans="1:24" x14ac:dyDescent="0.25">
      <c r="A68" s="635">
        <v>43348</v>
      </c>
      <c r="B68" s="615"/>
      <c r="C68" s="615"/>
      <c r="D68" s="615"/>
      <c r="E68" s="615"/>
      <c r="F68" s="615"/>
      <c r="G68" s="615"/>
      <c r="H68" s="636" t="s">
        <v>102</v>
      </c>
      <c r="I68" s="636"/>
      <c r="J68" s="636"/>
      <c r="K68" s="636"/>
      <c r="L68" s="636"/>
      <c r="M68" s="636"/>
      <c r="N68" s="636"/>
      <c r="O68" s="636"/>
      <c r="P68" s="635">
        <f>Y98</f>
        <v>43487</v>
      </c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x14ac:dyDescent="0.25">
      <c r="A70" s="615"/>
      <c r="B70" s="615"/>
      <c r="C70" s="615"/>
      <c r="D70" s="615"/>
      <c r="E70" s="615"/>
      <c r="F70" s="615"/>
      <c r="G70" s="615"/>
      <c r="H70" s="636"/>
      <c r="I70" s="636"/>
      <c r="J70" s="636"/>
      <c r="K70" s="636"/>
      <c r="L70" s="636"/>
      <c r="M70" s="636"/>
      <c r="N70" s="636"/>
      <c r="O70" s="636"/>
      <c r="P70" s="615"/>
      <c r="Q70" s="615"/>
      <c r="R70" s="615"/>
      <c r="S70" s="615"/>
      <c r="T70" s="615"/>
      <c r="U70" s="615"/>
      <c r="V70" s="615"/>
      <c r="W70" s="615"/>
    </row>
    <row r="71" spans="1:24" x14ac:dyDescent="0.25">
      <c r="A71" s="615"/>
      <c r="B71" s="615"/>
      <c r="C71" s="615"/>
      <c r="D71" s="615"/>
      <c r="E71" s="615"/>
      <c r="F71" s="615"/>
      <c r="G71" s="615"/>
      <c r="H71" s="636"/>
      <c r="I71" s="636"/>
      <c r="J71" s="636"/>
      <c r="K71" s="636"/>
      <c r="L71" s="636"/>
      <c r="M71" s="636"/>
      <c r="N71" s="636"/>
      <c r="O71" s="636"/>
      <c r="P71" s="615"/>
      <c r="Q71" s="615"/>
      <c r="R71" s="615"/>
      <c r="S71" s="615"/>
      <c r="T71" s="615"/>
      <c r="U71" s="615"/>
      <c r="V71" s="615"/>
      <c r="W71" s="615"/>
    </row>
    <row r="72" spans="1:24" ht="13.8" thickBot="1" x14ac:dyDescent="0.3">
      <c r="A72" s="213"/>
      <c r="B72" s="334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</row>
    <row r="73" spans="1:24" x14ac:dyDescent="0.25">
      <c r="A73" s="645" t="s">
        <v>204</v>
      </c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3"/>
    </row>
    <row r="74" spans="1:24" x14ac:dyDescent="0.25">
      <c r="A74" s="648"/>
      <c r="B74" s="684"/>
      <c r="C74" s="684"/>
      <c r="D74" s="684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  <c r="U74" s="684"/>
      <c r="V74" s="684"/>
      <c r="W74" s="685"/>
    </row>
    <row r="75" spans="1:24" x14ac:dyDescent="0.25">
      <c r="A75" s="648"/>
      <c r="B75" s="684"/>
      <c r="C75" s="684"/>
      <c r="D75" s="684"/>
      <c r="E75" s="684"/>
      <c r="F75" s="684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84"/>
      <c r="T75" s="684"/>
      <c r="U75" s="684"/>
      <c r="V75" s="684"/>
      <c r="W75" s="685"/>
    </row>
    <row r="76" spans="1:24" ht="13.8" thickBot="1" x14ac:dyDescent="0.3">
      <c r="A76" s="686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8"/>
    </row>
    <row r="77" spans="1:24" ht="13.8" thickBot="1" x14ac:dyDescent="0.3">
      <c r="B77" s="52"/>
    </row>
    <row r="78" spans="1:24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7"/>
    </row>
    <row r="81" spans="1:25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 t="s">
        <v>16</v>
      </c>
      <c r="N82" s="137" t="s">
        <v>4</v>
      </c>
      <c r="O82" s="137" t="s">
        <v>5</v>
      </c>
      <c r="P82" s="137"/>
      <c r="Q82" s="137" t="s">
        <v>6</v>
      </c>
      <c r="R82" s="653" t="s">
        <v>17</v>
      </c>
      <c r="S82" s="655" t="s">
        <v>41</v>
      </c>
      <c r="T82" s="657" t="s">
        <v>120</v>
      </c>
      <c r="U82" s="653" t="s">
        <v>7</v>
      </c>
      <c r="V82" s="653" t="s">
        <v>8</v>
      </c>
      <c r="W82" s="659" t="s">
        <v>42</v>
      </c>
    </row>
    <row r="83" spans="1:25" ht="13.8" thickBot="1" x14ac:dyDescent="0.3">
      <c r="A83" s="661" t="s">
        <v>61</v>
      </c>
      <c r="B83" s="662"/>
      <c r="C83" s="200">
        <v>6.3E-2</v>
      </c>
      <c r="D83" s="205">
        <v>0.125</v>
      </c>
      <c r="E83" s="201">
        <v>0.2</v>
      </c>
      <c r="F83" s="201">
        <v>0.5</v>
      </c>
      <c r="G83" s="201">
        <v>1</v>
      </c>
      <c r="H83" s="201">
        <v>2</v>
      </c>
      <c r="I83" s="201">
        <v>4</v>
      </c>
      <c r="J83" s="201">
        <v>8</v>
      </c>
      <c r="K83" s="201">
        <v>16</v>
      </c>
      <c r="L83" s="201">
        <v>20</v>
      </c>
      <c r="M83" s="201">
        <f>N83/2</f>
        <v>31.5</v>
      </c>
      <c r="N83" s="201">
        <v>63</v>
      </c>
      <c r="O83" s="202">
        <v>90</v>
      </c>
      <c r="P83" s="202">
        <v>100</v>
      </c>
      <c r="Q83" s="201">
        <v>125</v>
      </c>
      <c r="R83" s="654"/>
      <c r="S83" s="656"/>
      <c r="T83" s="658"/>
      <c r="U83" s="654"/>
      <c r="V83" s="654"/>
      <c r="W83" s="660"/>
    </row>
    <row r="84" spans="1:25" x14ac:dyDescent="0.25">
      <c r="A84" s="689" t="s">
        <v>62</v>
      </c>
      <c r="B84" s="69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4"/>
    </row>
    <row r="85" spans="1:25" x14ac:dyDescent="0.25">
      <c r="A85" s="518">
        <v>43010</v>
      </c>
      <c r="B85" s="519"/>
      <c r="C85" s="141">
        <v>3.1</v>
      </c>
      <c r="D85" s="141"/>
      <c r="E85" s="141"/>
      <c r="F85" s="141"/>
      <c r="G85" s="141">
        <v>14.5</v>
      </c>
      <c r="H85" s="141">
        <v>19.600000000000001</v>
      </c>
      <c r="I85" s="141">
        <v>27.7</v>
      </c>
      <c r="J85" s="141">
        <v>44.1</v>
      </c>
      <c r="K85" s="141">
        <v>62.3</v>
      </c>
      <c r="L85" s="141">
        <v>69.5</v>
      </c>
      <c r="M85" s="141">
        <v>84.1</v>
      </c>
      <c r="N85" s="141">
        <v>100</v>
      </c>
      <c r="O85" s="141">
        <v>100</v>
      </c>
      <c r="P85" s="141">
        <v>100</v>
      </c>
      <c r="Q85" s="141">
        <v>100</v>
      </c>
      <c r="R85" s="141">
        <v>1.5</v>
      </c>
      <c r="S85" s="141">
        <v>0.28999999999999998</v>
      </c>
      <c r="T85" s="141">
        <v>0.27200000000000002</v>
      </c>
      <c r="U85" s="141">
        <v>25</v>
      </c>
      <c r="V85" s="141">
        <v>16</v>
      </c>
      <c r="W85" s="142">
        <v>5.0999999999999996</v>
      </c>
      <c r="X85" s="1"/>
      <c r="Y85" s="176">
        <f>A85+(30*6)</f>
        <v>43190</v>
      </c>
    </row>
    <row r="86" spans="1:25" x14ac:dyDescent="0.25">
      <c r="A86" s="518">
        <v>43027</v>
      </c>
      <c r="B86" s="519"/>
      <c r="C86" s="141">
        <v>1.9</v>
      </c>
      <c r="D86" s="141"/>
      <c r="E86" s="141"/>
      <c r="F86" s="141"/>
      <c r="G86" s="141">
        <v>7.9</v>
      </c>
      <c r="H86" s="141">
        <v>10.9</v>
      </c>
      <c r="I86" s="141">
        <v>15.3</v>
      </c>
      <c r="J86" s="141">
        <v>25.2</v>
      </c>
      <c r="K86" s="141">
        <v>47.3</v>
      </c>
      <c r="L86" s="141">
        <v>58.8</v>
      </c>
      <c r="M86" s="141">
        <v>78.3</v>
      </c>
      <c r="N86" s="141">
        <v>100</v>
      </c>
      <c r="O86" s="141">
        <v>100</v>
      </c>
      <c r="P86" s="141">
        <v>100</v>
      </c>
      <c r="Q86" s="141">
        <v>100</v>
      </c>
      <c r="R86" s="141">
        <v>1.57</v>
      </c>
      <c r="S86" s="141">
        <v>0.17</v>
      </c>
      <c r="T86" s="141"/>
      <c r="U86" s="141"/>
      <c r="V86" s="141"/>
      <c r="W86" s="142">
        <v>4.5999999999999996</v>
      </c>
      <c r="X86" s="1"/>
      <c r="Y86" s="176">
        <f t="shared" ref="Y86:Y98" si="7">A86+(30*6)</f>
        <v>43207</v>
      </c>
    </row>
    <row r="87" spans="1:25" x14ac:dyDescent="0.25">
      <c r="A87" s="518">
        <v>43119</v>
      </c>
      <c r="B87" s="519"/>
      <c r="C87" s="141">
        <v>4.9000000000000004</v>
      </c>
      <c r="D87" s="141"/>
      <c r="E87" s="141"/>
      <c r="F87" s="141"/>
      <c r="G87" s="141">
        <v>14.9</v>
      </c>
      <c r="H87" s="141">
        <v>18.7</v>
      </c>
      <c r="I87" s="141">
        <v>24.6</v>
      </c>
      <c r="J87" s="141">
        <v>35</v>
      </c>
      <c r="K87" s="141">
        <v>51.8</v>
      </c>
      <c r="L87" s="141">
        <v>58.4</v>
      </c>
      <c r="M87" s="141">
        <v>72.5</v>
      </c>
      <c r="N87" s="141">
        <v>100</v>
      </c>
      <c r="O87" s="141">
        <v>100</v>
      </c>
      <c r="P87" s="141">
        <v>100</v>
      </c>
      <c r="Q87" s="141">
        <v>100</v>
      </c>
      <c r="R87" s="141">
        <v>1.75</v>
      </c>
      <c r="S87" s="141">
        <v>0.33</v>
      </c>
      <c r="T87" s="141"/>
      <c r="U87" s="141"/>
      <c r="V87" s="141"/>
      <c r="W87" s="142">
        <v>8.5</v>
      </c>
      <c r="X87" s="1"/>
      <c r="Y87" s="176">
        <f t="shared" si="7"/>
        <v>43299</v>
      </c>
    </row>
    <row r="88" spans="1:25" x14ac:dyDescent="0.25">
      <c r="A88" s="518">
        <v>43119</v>
      </c>
      <c r="B88" s="519"/>
      <c r="C88" s="141">
        <v>5.3</v>
      </c>
      <c r="D88" s="141"/>
      <c r="E88" s="141"/>
      <c r="F88" s="141"/>
      <c r="G88" s="141">
        <v>19</v>
      </c>
      <c r="H88" s="141">
        <v>26.8</v>
      </c>
      <c r="I88" s="141">
        <v>34.5</v>
      </c>
      <c r="J88" s="141">
        <v>46.7</v>
      </c>
      <c r="K88" s="141">
        <v>66.3</v>
      </c>
      <c r="L88" s="141">
        <v>73.099999999999994</v>
      </c>
      <c r="M88" s="141">
        <v>83.9</v>
      </c>
      <c r="N88" s="141">
        <v>100</v>
      </c>
      <c r="O88" s="141">
        <v>100</v>
      </c>
      <c r="P88" s="141">
        <v>100</v>
      </c>
      <c r="Q88" s="141">
        <v>100</v>
      </c>
      <c r="R88" s="141">
        <v>1.82</v>
      </c>
      <c r="S88" s="141">
        <v>0.49</v>
      </c>
      <c r="T88" s="141"/>
      <c r="U88" s="141"/>
      <c r="V88" s="141"/>
      <c r="W88" s="142">
        <v>7.9</v>
      </c>
      <c r="X88" s="1"/>
      <c r="Y88" s="176">
        <f t="shared" si="7"/>
        <v>43299</v>
      </c>
    </row>
    <row r="89" spans="1:25" x14ac:dyDescent="0.25">
      <c r="A89" s="518">
        <v>43125</v>
      </c>
      <c r="B89" s="519"/>
      <c r="C89" s="141">
        <v>2.6</v>
      </c>
      <c r="D89" s="141"/>
      <c r="E89" s="141"/>
      <c r="F89" s="141"/>
      <c r="G89" s="141">
        <v>10.7</v>
      </c>
      <c r="H89" s="141">
        <v>13.9</v>
      </c>
      <c r="I89" s="141">
        <v>19.100000000000001</v>
      </c>
      <c r="J89" s="141">
        <v>28</v>
      </c>
      <c r="K89" s="141">
        <v>43.9</v>
      </c>
      <c r="L89" s="141">
        <v>54.4</v>
      </c>
      <c r="M89" s="141">
        <v>71.8</v>
      </c>
      <c r="N89" s="141">
        <v>100</v>
      </c>
      <c r="O89" s="141">
        <v>100</v>
      </c>
      <c r="P89" s="141">
        <v>100</v>
      </c>
      <c r="Q89" s="141">
        <v>100</v>
      </c>
      <c r="R89" s="141">
        <v>1.59</v>
      </c>
      <c r="S89" s="141">
        <v>0.22</v>
      </c>
      <c r="T89" s="141">
        <v>0.38</v>
      </c>
      <c r="U89" s="141">
        <v>28</v>
      </c>
      <c r="V89" s="141">
        <v>20</v>
      </c>
      <c r="W89" s="142">
        <v>8.5</v>
      </c>
      <c r="X89" s="1"/>
      <c r="Y89" s="176">
        <f t="shared" si="7"/>
        <v>43305</v>
      </c>
    </row>
    <row r="90" spans="1:25" x14ac:dyDescent="0.25">
      <c r="A90" s="518">
        <v>43125</v>
      </c>
      <c r="B90" s="519"/>
      <c r="C90" s="141">
        <v>4.2</v>
      </c>
      <c r="D90" s="141"/>
      <c r="E90" s="141"/>
      <c r="F90" s="141"/>
      <c r="G90" s="141">
        <v>13.3</v>
      </c>
      <c r="H90" s="141">
        <v>17.100000000000001</v>
      </c>
      <c r="I90" s="141">
        <v>21.1</v>
      </c>
      <c r="J90" s="141">
        <v>30.5</v>
      </c>
      <c r="K90" s="141">
        <v>41.9</v>
      </c>
      <c r="L90" s="141">
        <v>47.5</v>
      </c>
      <c r="M90" s="141">
        <v>64.3</v>
      </c>
      <c r="N90" s="141">
        <v>100</v>
      </c>
      <c r="O90" s="141">
        <v>100</v>
      </c>
      <c r="P90" s="141">
        <v>100</v>
      </c>
      <c r="Q90" s="141">
        <v>100</v>
      </c>
      <c r="R90" s="141">
        <v>1.81</v>
      </c>
      <c r="S90" s="141">
        <v>0.31</v>
      </c>
      <c r="T90" s="141"/>
      <c r="U90" s="141"/>
      <c r="V90" s="141"/>
      <c r="W90" s="142">
        <v>7.4</v>
      </c>
      <c r="X90" s="1"/>
      <c r="Y90" s="176">
        <f t="shared" si="7"/>
        <v>43305</v>
      </c>
    </row>
    <row r="91" spans="1:25" x14ac:dyDescent="0.25">
      <c r="A91" s="518">
        <v>43159</v>
      </c>
      <c r="B91" s="519"/>
      <c r="C91" s="141">
        <v>3.4</v>
      </c>
      <c r="D91" s="141"/>
      <c r="E91" s="141"/>
      <c r="F91" s="141"/>
      <c r="G91" s="141">
        <v>10.7</v>
      </c>
      <c r="H91" s="141">
        <v>13.8</v>
      </c>
      <c r="I91" s="141">
        <v>19.3</v>
      </c>
      <c r="J91" s="141">
        <v>31.9</v>
      </c>
      <c r="K91" s="141">
        <v>51.1</v>
      </c>
      <c r="L91" s="141">
        <v>58.6</v>
      </c>
      <c r="M91" s="141">
        <v>77.099999999999994</v>
      </c>
      <c r="N91" s="141">
        <v>100</v>
      </c>
      <c r="O91" s="141">
        <v>100</v>
      </c>
      <c r="P91" s="141">
        <v>100</v>
      </c>
      <c r="Q91" s="141">
        <v>100</v>
      </c>
      <c r="R91" s="141">
        <v>1.25</v>
      </c>
      <c r="S91" s="141">
        <v>0.17</v>
      </c>
      <c r="T91" s="141"/>
      <c r="U91" s="141"/>
      <c r="V91" s="141"/>
      <c r="W91" s="142">
        <v>6.2</v>
      </c>
      <c r="X91" s="1"/>
      <c r="Y91" s="176">
        <f t="shared" si="7"/>
        <v>43339</v>
      </c>
    </row>
    <row r="92" spans="1:25" x14ac:dyDescent="0.25">
      <c r="A92" s="518">
        <v>43159</v>
      </c>
      <c r="B92" s="519"/>
      <c r="C92" s="141">
        <v>2.8</v>
      </c>
      <c r="D92" s="141"/>
      <c r="E92" s="141"/>
      <c r="F92" s="141"/>
      <c r="G92" s="141">
        <v>9.8000000000000007</v>
      </c>
      <c r="H92" s="141">
        <v>12.9</v>
      </c>
      <c r="I92" s="141">
        <v>17.8</v>
      </c>
      <c r="J92" s="141">
        <v>27.3</v>
      </c>
      <c r="K92" s="141">
        <v>44.6</v>
      </c>
      <c r="L92" s="141">
        <v>52.7</v>
      </c>
      <c r="M92" s="141">
        <v>69.099999999999994</v>
      </c>
      <c r="N92" s="141">
        <v>100</v>
      </c>
      <c r="O92" s="141">
        <v>100</v>
      </c>
      <c r="P92" s="141">
        <v>100</v>
      </c>
      <c r="Q92" s="141">
        <v>100</v>
      </c>
      <c r="R92" s="141">
        <v>1.18</v>
      </c>
      <c r="S92" s="141">
        <v>0.15</v>
      </c>
      <c r="T92" s="141"/>
      <c r="U92" s="141"/>
      <c r="V92" s="141"/>
      <c r="W92" s="142">
        <v>7.3</v>
      </c>
      <c r="X92" s="1"/>
      <c r="Y92" s="176">
        <f t="shared" si="7"/>
        <v>43339</v>
      </c>
    </row>
    <row r="93" spans="1:25" x14ac:dyDescent="0.25">
      <c r="A93" s="518">
        <v>43167</v>
      </c>
      <c r="B93" s="519"/>
      <c r="C93" s="141">
        <v>3.5</v>
      </c>
      <c r="D93" s="141"/>
      <c r="E93" s="141"/>
      <c r="F93" s="141"/>
      <c r="G93" s="141">
        <v>14</v>
      </c>
      <c r="H93" s="141">
        <v>19</v>
      </c>
      <c r="I93" s="141">
        <v>24</v>
      </c>
      <c r="J93" s="141">
        <v>34</v>
      </c>
      <c r="K93" s="141">
        <v>48</v>
      </c>
      <c r="L93" s="141">
        <v>57</v>
      </c>
      <c r="M93" s="141">
        <v>71</v>
      </c>
      <c r="N93" s="141">
        <v>100</v>
      </c>
      <c r="O93" s="141">
        <v>100</v>
      </c>
      <c r="P93" s="141">
        <v>100</v>
      </c>
      <c r="Q93" s="141">
        <v>100</v>
      </c>
      <c r="R93" s="141">
        <v>1.51</v>
      </c>
      <c r="S93" s="141">
        <v>0.28999999999999998</v>
      </c>
      <c r="T93" s="141"/>
      <c r="U93" s="141"/>
      <c r="V93" s="141"/>
      <c r="W93" s="142">
        <v>11.3</v>
      </c>
      <c r="X93" s="1"/>
      <c r="Y93" s="176">
        <f t="shared" si="7"/>
        <v>43347</v>
      </c>
    </row>
    <row r="94" spans="1:25" x14ac:dyDescent="0.25">
      <c r="A94" s="518">
        <v>43167</v>
      </c>
      <c r="B94" s="519"/>
      <c r="C94" s="141">
        <v>3</v>
      </c>
      <c r="D94" s="141"/>
      <c r="E94" s="141"/>
      <c r="F94" s="141"/>
      <c r="G94" s="141">
        <v>10.5</v>
      </c>
      <c r="H94" s="141">
        <v>13.6</v>
      </c>
      <c r="I94" s="141">
        <v>18.600000000000001</v>
      </c>
      <c r="J94" s="141">
        <v>28.3</v>
      </c>
      <c r="K94" s="141">
        <v>45.6</v>
      </c>
      <c r="L94" s="141">
        <v>54.2</v>
      </c>
      <c r="M94" s="141">
        <v>70.8</v>
      </c>
      <c r="N94" s="141">
        <v>100</v>
      </c>
      <c r="O94" s="141">
        <v>100</v>
      </c>
      <c r="P94" s="141">
        <v>100</v>
      </c>
      <c r="Q94" s="141">
        <v>100</v>
      </c>
      <c r="R94" s="141">
        <v>1.48</v>
      </c>
      <c r="S94" s="141">
        <v>0.2</v>
      </c>
      <c r="T94" s="141"/>
      <c r="U94" s="141"/>
      <c r="V94" s="141"/>
      <c r="W94" s="142">
        <v>9.8000000000000007</v>
      </c>
      <c r="X94" s="1"/>
      <c r="Y94" s="176">
        <f>A94+(30*6)</f>
        <v>43347</v>
      </c>
    </row>
    <row r="95" spans="1:25" x14ac:dyDescent="0.25">
      <c r="A95" s="518">
        <v>43271</v>
      </c>
      <c r="B95" s="519"/>
      <c r="C95" s="346">
        <v>4.2</v>
      </c>
      <c r="D95" s="141"/>
      <c r="E95" s="141"/>
      <c r="F95" s="141"/>
      <c r="G95" s="141">
        <v>15.9</v>
      </c>
      <c r="H95" s="141">
        <v>20.399999999999999</v>
      </c>
      <c r="I95" s="141">
        <v>25.4</v>
      </c>
      <c r="J95" s="141">
        <v>36.799999999999997</v>
      </c>
      <c r="K95" s="141">
        <v>53.2</v>
      </c>
      <c r="L95" s="141">
        <v>59.8</v>
      </c>
      <c r="M95" s="141">
        <v>75</v>
      </c>
      <c r="N95" s="141">
        <v>100</v>
      </c>
      <c r="O95" s="141">
        <v>100</v>
      </c>
      <c r="P95" s="141">
        <v>100</v>
      </c>
      <c r="Q95" s="141">
        <v>100</v>
      </c>
      <c r="R95" s="141">
        <v>1.47</v>
      </c>
      <c r="S95" s="141">
        <v>0.3</v>
      </c>
      <c r="T95" s="141"/>
      <c r="U95" s="141">
        <v>28</v>
      </c>
      <c r="V95" s="141">
        <v>23</v>
      </c>
      <c r="W95" s="142">
        <v>4.5</v>
      </c>
      <c r="X95" s="1"/>
      <c r="Y95" s="176">
        <f t="shared" si="7"/>
        <v>43451</v>
      </c>
    </row>
    <row r="96" spans="1:25" x14ac:dyDescent="0.25">
      <c r="A96" s="518">
        <v>43271</v>
      </c>
      <c r="B96" s="519"/>
      <c r="C96" s="347">
        <v>4.2</v>
      </c>
      <c r="D96" s="141"/>
      <c r="E96" s="141"/>
      <c r="F96" s="141"/>
      <c r="G96" s="141">
        <v>14.1</v>
      </c>
      <c r="H96" s="141">
        <v>17.399999999999999</v>
      </c>
      <c r="I96" s="141">
        <v>21.4</v>
      </c>
      <c r="J96" s="141">
        <v>38</v>
      </c>
      <c r="K96" s="141">
        <v>52.3</v>
      </c>
      <c r="L96" s="141">
        <v>60.4</v>
      </c>
      <c r="M96" s="141">
        <v>73.5</v>
      </c>
      <c r="N96" s="141">
        <v>100</v>
      </c>
      <c r="O96" s="141">
        <v>100</v>
      </c>
      <c r="P96" s="141">
        <v>100</v>
      </c>
      <c r="Q96" s="141">
        <v>100</v>
      </c>
      <c r="R96" s="141">
        <v>1.55</v>
      </c>
      <c r="S96" s="141">
        <v>0.27</v>
      </c>
      <c r="T96" s="141"/>
      <c r="U96" s="141"/>
      <c r="V96" s="141"/>
      <c r="W96" s="142">
        <v>5.8</v>
      </c>
      <c r="X96" s="1"/>
      <c r="Y96" s="176">
        <f t="shared" si="7"/>
        <v>43451</v>
      </c>
    </row>
    <row r="97" spans="1:34" x14ac:dyDescent="0.25">
      <c r="A97" s="518">
        <v>43307</v>
      </c>
      <c r="B97" s="519"/>
      <c r="C97" s="347">
        <v>5.2</v>
      </c>
      <c r="D97" s="141"/>
      <c r="E97" s="141"/>
      <c r="F97" s="141"/>
      <c r="G97" s="141">
        <v>19.600000000000001</v>
      </c>
      <c r="H97" s="141">
        <v>25.7</v>
      </c>
      <c r="I97" s="141">
        <v>34.200000000000003</v>
      </c>
      <c r="J97" s="141">
        <v>48.4</v>
      </c>
      <c r="K97" s="141">
        <v>63.6</v>
      </c>
      <c r="L97" s="141">
        <v>68.599999999999994</v>
      </c>
      <c r="M97" s="141">
        <v>80.900000000000006</v>
      </c>
      <c r="N97" s="141">
        <v>95.9</v>
      </c>
      <c r="O97" s="141">
        <v>100</v>
      </c>
      <c r="P97" s="141">
        <v>100</v>
      </c>
      <c r="Q97" s="141">
        <v>100</v>
      </c>
      <c r="R97" s="141">
        <v>2.4500000000000002</v>
      </c>
      <c r="S97" s="141">
        <v>0.63</v>
      </c>
      <c r="T97" s="141"/>
      <c r="U97" s="141">
        <v>25</v>
      </c>
      <c r="V97" s="141">
        <v>19</v>
      </c>
      <c r="W97" s="142">
        <v>6.2</v>
      </c>
      <c r="X97" s="1"/>
      <c r="Y97" s="176">
        <f t="shared" si="7"/>
        <v>43487</v>
      </c>
    </row>
    <row r="98" spans="1:34" x14ac:dyDescent="0.25">
      <c r="A98" s="518">
        <v>43307</v>
      </c>
      <c r="B98" s="519"/>
      <c r="C98" s="347">
        <v>4.9000000000000004</v>
      </c>
      <c r="D98" s="141"/>
      <c r="E98" s="141"/>
      <c r="F98" s="141"/>
      <c r="G98" s="141">
        <v>20.3</v>
      </c>
      <c r="H98" s="141">
        <v>26.7</v>
      </c>
      <c r="I98" s="141">
        <v>35.799999999999997</v>
      </c>
      <c r="J98" s="141">
        <v>51</v>
      </c>
      <c r="K98" s="141">
        <v>65.7</v>
      </c>
      <c r="L98" s="141">
        <v>72.5</v>
      </c>
      <c r="M98" s="141">
        <v>84.2</v>
      </c>
      <c r="N98" s="141">
        <v>100</v>
      </c>
      <c r="O98" s="141">
        <v>100</v>
      </c>
      <c r="P98" s="141">
        <v>100</v>
      </c>
      <c r="Q98" s="141">
        <v>100</v>
      </c>
      <c r="R98" s="141">
        <v>2.7</v>
      </c>
      <c r="S98" s="141">
        <v>0.72</v>
      </c>
      <c r="T98" s="141"/>
      <c r="U98" s="141"/>
      <c r="V98" s="141"/>
      <c r="W98" s="142">
        <v>6.6</v>
      </c>
      <c r="X98" s="1"/>
      <c r="Y98" s="176">
        <f t="shared" si="7"/>
        <v>43487</v>
      </c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33" t="s">
        <v>63</v>
      </c>
      <c r="B101" s="532"/>
      <c r="C101" s="141">
        <f>AVERAGE(C85:C100)</f>
        <v>3.8000000000000007</v>
      </c>
      <c r="D101" s="141" t="e">
        <f t="shared" ref="D101:W101" si="8">AVERAGE(D85:D100)</f>
        <v>#DIV/0!</v>
      </c>
      <c r="E101" s="141" t="e">
        <f t="shared" si="8"/>
        <v>#DIV/0!</v>
      </c>
      <c r="F101" s="141" t="e">
        <f t="shared" si="8"/>
        <v>#DIV/0!</v>
      </c>
      <c r="G101" s="141">
        <f t="shared" si="8"/>
        <v>13.942857142857141</v>
      </c>
      <c r="H101" s="141">
        <f t="shared" si="8"/>
        <v>18.321428571428573</v>
      </c>
      <c r="I101" s="141">
        <f t="shared" si="8"/>
        <v>24.2</v>
      </c>
      <c r="J101" s="141">
        <f t="shared" si="8"/>
        <v>36.085714285714282</v>
      </c>
      <c r="K101" s="141">
        <f t="shared" si="8"/>
        <v>52.68571428571429</v>
      </c>
      <c r="L101" s="141">
        <f t="shared" si="8"/>
        <v>60.392857142857146</v>
      </c>
      <c r="M101" s="141">
        <f t="shared" si="8"/>
        <v>75.464285714285708</v>
      </c>
      <c r="N101" s="141">
        <f t="shared" si="8"/>
        <v>99.70714285714287</v>
      </c>
      <c r="O101" s="141">
        <f t="shared" si="8"/>
        <v>100</v>
      </c>
      <c r="P101" s="141">
        <f t="shared" si="8"/>
        <v>100</v>
      </c>
      <c r="Q101" s="141">
        <f t="shared" si="8"/>
        <v>100</v>
      </c>
      <c r="R101" s="141">
        <f t="shared" si="8"/>
        <v>1.6878571428571427</v>
      </c>
      <c r="S101" s="141">
        <f t="shared" si="8"/>
        <v>0.32428571428571429</v>
      </c>
      <c r="T101" s="141">
        <f t="shared" si="8"/>
        <v>0.32600000000000001</v>
      </c>
      <c r="U101" s="141">
        <f t="shared" si="8"/>
        <v>26.5</v>
      </c>
      <c r="V101" s="141">
        <f t="shared" si="8"/>
        <v>19.5</v>
      </c>
      <c r="W101" s="141">
        <f t="shared" si="8"/>
        <v>7.121428571428571</v>
      </c>
      <c r="Y101" s="176" t="e">
        <f>A101+(30*6)</f>
        <v>#VALUE!</v>
      </c>
    </row>
    <row r="102" spans="1:34" x14ac:dyDescent="0.25">
      <c r="A102" s="533" t="s">
        <v>53</v>
      </c>
      <c r="B102" s="532"/>
      <c r="C102" s="143">
        <f>STDEV(C85:C100)</f>
        <v>1.0575734198917497</v>
      </c>
      <c r="D102" s="143" t="e">
        <f t="shared" ref="D102:W102" si="9">STDEV(D85:D100)</f>
        <v>#DIV/0!</v>
      </c>
      <c r="E102" s="143" t="e">
        <f t="shared" si="9"/>
        <v>#DIV/0!</v>
      </c>
      <c r="F102" s="143" t="e">
        <f t="shared" si="9"/>
        <v>#DIV/0!</v>
      </c>
      <c r="G102" s="143">
        <f t="shared" si="9"/>
        <v>3.8235533786728446</v>
      </c>
      <c r="H102" s="143">
        <f t="shared" si="9"/>
        <v>5.2049057586131156</v>
      </c>
      <c r="I102" s="143">
        <f t="shared" si="9"/>
        <v>6.6421729530675027</v>
      </c>
      <c r="J102" s="143">
        <f t="shared" si="9"/>
        <v>8.4629379462051428</v>
      </c>
      <c r="K102" s="143">
        <f t="shared" si="9"/>
        <v>8.4583010789908091</v>
      </c>
      <c r="L102" s="143">
        <f t="shared" si="9"/>
        <v>7.7440264110438424</v>
      </c>
      <c r="M102" s="143">
        <f t="shared" si="9"/>
        <v>6.1733430841939159</v>
      </c>
      <c r="N102" s="143">
        <f t="shared" si="9"/>
        <v>1.0957710918409385</v>
      </c>
      <c r="O102" s="143">
        <f t="shared" si="9"/>
        <v>0</v>
      </c>
      <c r="P102" s="143">
        <f t="shared" si="9"/>
        <v>0</v>
      </c>
      <c r="Q102" s="143">
        <f t="shared" si="9"/>
        <v>0</v>
      </c>
      <c r="R102" s="143">
        <f t="shared" si="9"/>
        <v>0.41982008181946401</v>
      </c>
      <c r="S102" s="143">
        <f t="shared" si="9"/>
        <v>0.1727476721746439</v>
      </c>
      <c r="T102" s="143">
        <f t="shared" si="9"/>
        <v>7.6367532368147154E-2</v>
      </c>
      <c r="U102" s="143">
        <f t="shared" si="9"/>
        <v>1.7320508075688772</v>
      </c>
      <c r="V102" s="143">
        <f t="shared" si="9"/>
        <v>2.8867513459481291</v>
      </c>
      <c r="W102" s="143">
        <f t="shared" si="9"/>
        <v>1.9647581849364379</v>
      </c>
    </row>
    <row r="103" spans="1:34" s="2" customFormat="1" x14ac:dyDescent="0.25">
      <c r="A103" s="533" t="s">
        <v>64</v>
      </c>
      <c r="B103" s="532"/>
      <c r="C103" s="141">
        <f>MAX(C85:C100)</f>
        <v>5.3</v>
      </c>
      <c r="D103" s="141">
        <f t="shared" ref="D103:W103" si="10">MAX(D85:D100)</f>
        <v>0</v>
      </c>
      <c r="E103" s="141">
        <f t="shared" si="10"/>
        <v>0</v>
      </c>
      <c r="F103" s="141">
        <f t="shared" si="10"/>
        <v>0</v>
      </c>
      <c r="G103" s="141">
        <f t="shared" si="10"/>
        <v>20.3</v>
      </c>
      <c r="H103" s="141">
        <f t="shared" si="10"/>
        <v>26.8</v>
      </c>
      <c r="I103" s="141">
        <f t="shared" si="10"/>
        <v>35.799999999999997</v>
      </c>
      <c r="J103" s="141">
        <f t="shared" si="10"/>
        <v>51</v>
      </c>
      <c r="K103" s="141">
        <f t="shared" si="10"/>
        <v>66.3</v>
      </c>
      <c r="L103" s="141">
        <f t="shared" si="10"/>
        <v>73.099999999999994</v>
      </c>
      <c r="M103" s="141">
        <f t="shared" si="10"/>
        <v>84.2</v>
      </c>
      <c r="N103" s="141">
        <f t="shared" si="10"/>
        <v>100</v>
      </c>
      <c r="O103" s="141">
        <f t="shared" si="10"/>
        <v>100</v>
      </c>
      <c r="P103" s="141">
        <f t="shared" si="10"/>
        <v>100</v>
      </c>
      <c r="Q103" s="141">
        <f t="shared" si="10"/>
        <v>100</v>
      </c>
      <c r="R103" s="141">
        <f t="shared" si="10"/>
        <v>2.7</v>
      </c>
      <c r="S103" s="141">
        <f t="shared" si="10"/>
        <v>0.72</v>
      </c>
      <c r="T103" s="141">
        <f t="shared" si="10"/>
        <v>0.38</v>
      </c>
      <c r="U103" s="141">
        <f t="shared" si="10"/>
        <v>28</v>
      </c>
      <c r="V103" s="141">
        <f t="shared" si="10"/>
        <v>23</v>
      </c>
      <c r="W103" s="141">
        <f t="shared" si="10"/>
        <v>11.3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2" customFormat="1" x14ac:dyDescent="0.25">
      <c r="A104" s="533" t="s">
        <v>52</v>
      </c>
      <c r="B104" s="532"/>
      <c r="C104" s="141">
        <f>MIN(C85:C100)</f>
        <v>1.9</v>
      </c>
      <c r="D104" s="141">
        <f t="shared" ref="D104:W104" si="11">MIN(D85:D100)</f>
        <v>0</v>
      </c>
      <c r="E104" s="141">
        <f t="shared" si="11"/>
        <v>0</v>
      </c>
      <c r="F104" s="141">
        <f t="shared" si="11"/>
        <v>0</v>
      </c>
      <c r="G104" s="141">
        <f t="shared" si="11"/>
        <v>7.9</v>
      </c>
      <c r="H104" s="141">
        <f t="shared" si="11"/>
        <v>10.9</v>
      </c>
      <c r="I104" s="141">
        <f t="shared" si="11"/>
        <v>15.3</v>
      </c>
      <c r="J104" s="141">
        <f t="shared" si="11"/>
        <v>25.2</v>
      </c>
      <c r="K104" s="141">
        <f t="shared" si="11"/>
        <v>41.9</v>
      </c>
      <c r="L104" s="141">
        <f t="shared" si="11"/>
        <v>47.5</v>
      </c>
      <c r="M104" s="141">
        <f t="shared" si="11"/>
        <v>64.3</v>
      </c>
      <c r="N104" s="141">
        <f t="shared" si="11"/>
        <v>95.9</v>
      </c>
      <c r="O104" s="141">
        <f t="shared" si="11"/>
        <v>100</v>
      </c>
      <c r="P104" s="141">
        <f t="shared" si="11"/>
        <v>100</v>
      </c>
      <c r="Q104" s="141">
        <f t="shared" si="11"/>
        <v>100</v>
      </c>
      <c r="R104" s="141">
        <f t="shared" si="11"/>
        <v>1.18</v>
      </c>
      <c r="S104" s="141">
        <f t="shared" si="11"/>
        <v>0.15</v>
      </c>
      <c r="T104" s="141">
        <f t="shared" si="11"/>
        <v>0.27200000000000002</v>
      </c>
      <c r="U104" s="141">
        <f t="shared" si="11"/>
        <v>25</v>
      </c>
      <c r="V104" s="141">
        <f t="shared" si="11"/>
        <v>16</v>
      </c>
      <c r="W104" s="141">
        <f t="shared" si="11"/>
        <v>4.5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2" customFormat="1" x14ac:dyDescent="0.25">
      <c r="A105" s="534" t="s">
        <v>54</v>
      </c>
      <c r="B105" s="535"/>
      <c r="C105" s="141">
        <f>COUNT(C85:C100)</f>
        <v>14</v>
      </c>
      <c r="D105" s="141">
        <f t="shared" ref="D105:W105" si="12">COUNT(D85:D100)</f>
        <v>0</v>
      </c>
      <c r="E105" s="141">
        <f t="shared" si="12"/>
        <v>0</v>
      </c>
      <c r="F105" s="141">
        <f t="shared" si="12"/>
        <v>0</v>
      </c>
      <c r="G105" s="141">
        <f t="shared" si="12"/>
        <v>14</v>
      </c>
      <c r="H105" s="141">
        <f t="shared" si="12"/>
        <v>14</v>
      </c>
      <c r="I105" s="141">
        <f t="shared" si="12"/>
        <v>14</v>
      </c>
      <c r="J105" s="141">
        <f t="shared" si="12"/>
        <v>14</v>
      </c>
      <c r="K105" s="141">
        <f t="shared" si="12"/>
        <v>14</v>
      </c>
      <c r="L105" s="141">
        <f t="shared" si="12"/>
        <v>14</v>
      </c>
      <c r="M105" s="141">
        <f t="shared" si="12"/>
        <v>14</v>
      </c>
      <c r="N105" s="141">
        <f t="shared" si="12"/>
        <v>14</v>
      </c>
      <c r="O105" s="141">
        <f t="shared" si="12"/>
        <v>14</v>
      </c>
      <c r="P105" s="141">
        <f t="shared" si="12"/>
        <v>14</v>
      </c>
      <c r="Q105" s="141">
        <f t="shared" si="12"/>
        <v>14</v>
      </c>
      <c r="R105" s="141">
        <f t="shared" si="12"/>
        <v>14</v>
      </c>
      <c r="S105" s="141">
        <f t="shared" si="12"/>
        <v>14</v>
      </c>
      <c r="T105" s="141">
        <f t="shared" si="12"/>
        <v>2</v>
      </c>
      <c r="U105" s="141">
        <f t="shared" si="12"/>
        <v>4</v>
      </c>
      <c r="V105" s="141">
        <f t="shared" si="12"/>
        <v>4</v>
      </c>
      <c r="W105" s="141">
        <f t="shared" si="12"/>
        <v>14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2" customFormat="1" ht="13.8" thickBot="1" x14ac:dyDescent="0.3">
      <c r="A106" s="145"/>
      <c r="B106" s="146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8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1"/>
      <c r="B107" s="5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x14ac:dyDescent="0.25">
      <c r="A108" s="1"/>
      <c r="B108" s="5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5">
      <c r="B119" s="52"/>
    </row>
    <row r="120" spans="1:34" x14ac:dyDescent="0.25">
      <c r="B120" s="52"/>
    </row>
    <row r="121" spans="1:34" x14ac:dyDescent="0.25">
      <c r="B121" s="52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</sheetData>
  <mergeCells count="87">
    <mergeCell ref="A104:B104"/>
    <mergeCell ref="A105:B105"/>
    <mergeCell ref="A95:B95"/>
    <mergeCell ref="A96:B96"/>
    <mergeCell ref="A99:B99"/>
    <mergeCell ref="A97:B97"/>
    <mergeCell ref="A98:B98"/>
    <mergeCell ref="A94:B94"/>
    <mergeCell ref="A100:B100"/>
    <mergeCell ref="A101:B101"/>
    <mergeCell ref="A102:B102"/>
    <mergeCell ref="A103:B103"/>
    <mergeCell ref="A89:B89"/>
    <mergeCell ref="A90:B90"/>
    <mergeCell ref="A91:B91"/>
    <mergeCell ref="A92:B92"/>
    <mergeCell ref="A93:B93"/>
    <mergeCell ref="A84:B84"/>
    <mergeCell ref="A85:B85"/>
    <mergeCell ref="A86:B86"/>
    <mergeCell ref="A87:B87"/>
    <mergeCell ref="A88:B88"/>
    <mergeCell ref="A73:W76"/>
    <mergeCell ref="A78:W80"/>
    <mergeCell ref="A82:B82"/>
    <mergeCell ref="R82:R83"/>
    <mergeCell ref="S82:S83"/>
    <mergeCell ref="T82:T83"/>
    <mergeCell ref="U82:U83"/>
    <mergeCell ref="V82:V83"/>
    <mergeCell ref="W82:W83"/>
    <mergeCell ref="A83:B83"/>
    <mergeCell ref="A44:B44"/>
    <mergeCell ref="A67:G67"/>
    <mergeCell ref="H67:O67"/>
    <mergeCell ref="P67:W67"/>
    <mergeCell ref="A68:G71"/>
    <mergeCell ref="H68:O71"/>
    <mergeCell ref="P68:W71"/>
    <mergeCell ref="A39:B39"/>
    <mergeCell ref="A40:B40"/>
    <mergeCell ref="A41:B41"/>
    <mergeCell ref="A42:B42"/>
    <mergeCell ref="A43:B43"/>
    <mergeCell ref="V35:V36"/>
    <mergeCell ref="W35:W36"/>
    <mergeCell ref="A36:B36"/>
    <mergeCell ref="A37:B37"/>
    <mergeCell ref="A38:B38"/>
    <mergeCell ref="A35:B35"/>
    <mergeCell ref="R35:R36"/>
    <mergeCell ref="S35:S36"/>
    <mergeCell ref="T35:T36"/>
    <mergeCell ref="U35:U36"/>
    <mergeCell ref="A28:B28"/>
    <mergeCell ref="A29:B29"/>
    <mergeCell ref="A30:B30"/>
    <mergeCell ref="A33:W33"/>
    <mergeCell ref="A34:W34"/>
    <mergeCell ref="W23:W24"/>
    <mergeCell ref="A24:B24"/>
    <mergeCell ref="A25:B25"/>
    <mergeCell ref="A26:B26"/>
    <mergeCell ref="A27:B27"/>
    <mergeCell ref="A20:B20"/>
    <mergeCell ref="C20:D20"/>
    <mergeCell ref="F20:S20"/>
    <mergeCell ref="U20:V20"/>
    <mergeCell ref="R23:R24"/>
    <mergeCell ref="S23:S24"/>
    <mergeCell ref="T23:T24"/>
    <mergeCell ref="U23:U24"/>
    <mergeCell ref="V23:V24"/>
    <mergeCell ref="Q13:V13"/>
    <mergeCell ref="A18:W18"/>
    <mergeCell ref="A19:D19"/>
    <mergeCell ref="F19:S19"/>
    <mergeCell ref="U19:V19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H1682"/>
  <sheetViews>
    <sheetView topLeftCell="A37" zoomScaleNormal="100" workbookViewId="0">
      <selection activeCell="Z78" sqref="Z78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40</v>
      </c>
      <c r="H5" s="592"/>
      <c r="I5" s="593" t="s">
        <v>99</v>
      </c>
      <c r="J5" s="591"/>
      <c r="K5" s="591"/>
      <c r="L5" s="591"/>
      <c r="M5" s="592"/>
      <c r="N5" s="594">
        <v>43321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110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174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218</v>
      </c>
      <c r="N13" s="229"/>
      <c r="O13" s="233"/>
      <c r="P13" s="233"/>
      <c r="Q13" s="233" t="s">
        <v>217</v>
      </c>
      <c r="R13" s="228"/>
      <c r="S13" s="228"/>
      <c r="T13" s="228"/>
      <c r="U13" s="228"/>
      <c r="V13" s="228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 t="s">
        <v>216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IF(ISNUMBER(C105),C105,NA())</f>
        <v>4.8</v>
      </c>
      <c r="D35" s="304">
        <f t="shared" ref="D35:W35" si="0">IF(ISNUMBER(D105),D105,NA())</f>
        <v>5.3</v>
      </c>
      <c r="E35" s="304">
        <f t="shared" si="0"/>
        <v>8.1999999999999993</v>
      </c>
      <c r="F35" s="304">
        <f t="shared" si="0"/>
        <v>17</v>
      </c>
      <c r="G35" s="304">
        <f t="shared" si="0"/>
        <v>24.9</v>
      </c>
      <c r="H35" s="304">
        <f t="shared" si="0"/>
        <v>34.1</v>
      </c>
      <c r="I35" s="304">
        <f t="shared" si="0"/>
        <v>46.3</v>
      </c>
      <c r="J35" s="304">
        <f t="shared" si="0"/>
        <v>64.5</v>
      </c>
      <c r="K35" s="304">
        <f t="shared" si="0"/>
        <v>82.3</v>
      </c>
      <c r="L35" s="304">
        <f t="shared" si="0"/>
        <v>89.3</v>
      </c>
      <c r="M35" s="304">
        <f t="shared" si="0"/>
        <v>99.1</v>
      </c>
      <c r="N35" s="304">
        <f t="shared" si="0"/>
        <v>100</v>
      </c>
      <c r="O35" s="304">
        <f t="shared" si="0"/>
        <v>100</v>
      </c>
      <c r="P35" s="304">
        <f t="shared" si="0"/>
        <v>100</v>
      </c>
      <c r="Q35" s="304">
        <f t="shared" si="0"/>
        <v>100</v>
      </c>
      <c r="R35" s="304">
        <f t="shared" si="0"/>
        <v>1.85</v>
      </c>
      <c r="S35" s="304">
        <f t="shared" si="0"/>
        <v>0.63</v>
      </c>
      <c r="T35" s="304">
        <f t="shared" si="0"/>
        <v>0.38</v>
      </c>
      <c r="U35" s="304">
        <f t="shared" si="0"/>
        <v>28</v>
      </c>
      <c r="V35" s="305">
        <f t="shared" si="0"/>
        <v>20</v>
      </c>
      <c r="W35" s="306">
        <f t="shared" si="0"/>
        <v>7.8</v>
      </c>
    </row>
    <row r="36" spans="1:25" ht="12.75" customHeight="1" x14ac:dyDescent="0.25">
      <c r="A36" s="637" t="s">
        <v>49</v>
      </c>
      <c r="B36" s="638"/>
      <c r="C36" s="307">
        <f>C37+1.25*C40</f>
        <v>5.0983121626258248</v>
      </c>
      <c r="D36" s="308">
        <f t="shared" ref="D36:Q36" si="1">D37+1.25*D40</f>
        <v>5.5017384794835271</v>
      </c>
      <c r="E36" s="308">
        <f t="shared" si="1"/>
        <v>8.0647501360707743</v>
      </c>
      <c r="F36" s="308">
        <f t="shared" si="1"/>
        <v>15.874157785935054</v>
      </c>
      <c r="G36" s="308">
        <f t="shared" si="1"/>
        <v>22.975886457945428</v>
      </c>
      <c r="H36" s="308">
        <f t="shared" si="1"/>
        <v>31.653569502234319</v>
      </c>
      <c r="I36" s="308">
        <f t="shared" si="1"/>
        <v>43.176633780799833</v>
      </c>
      <c r="J36" s="308">
        <f t="shared" si="1"/>
        <v>61.881127144134084</v>
      </c>
      <c r="K36" s="308">
        <f t="shared" si="1"/>
        <v>82.749525925839265</v>
      </c>
      <c r="L36" s="308">
        <f t="shared" si="1"/>
        <v>89.806915565464863</v>
      </c>
      <c r="M36" s="308">
        <f t="shared" si="1"/>
        <v>99.51290822051709</v>
      </c>
      <c r="N36" s="308">
        <f t="shared" si="1"/>
        <v>100</v>
      </c>
      <c r="O36" s="308">
        <f t="shared" si="1"/>
        <v>100</v>
      </c>
      <c r="P36" s="308">
        <f t="shared" si="1"/>
        <v>100</v>
      </c>
      <c r="Q36" s="308">
        <f t="shared" si="1"/>
        <v>100</v>
      </c>
      <c r="R36" s="308">
        <f>R37+1.25*R40</f>
        <v>1.9403654435327329</v>
      </c>
      <c r="S36" s="308">
        <f>S37+1.25*S40</f>
        <v>0.56710702929992518</v>
      </c>
      <c r="T36" s="308"/>
      <c r="U36" s="308"/>
      <c r="V36" s="309"/>
      <c r="W36" s="310">
        <f>W37+1.25*W40</f>
        <v>8.1484465197570906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IF(ISNUMBER(C103),C103,NA())</f>
        <v>4.0285714285714285</v>
      </c>
      <c r="D37" s="311">
        <f>IF(ISNUMBER(D103),D103,NA())</f>
        <v>4.3428571428571425</v>
      </c>
      <c r="E37" s="312">
        <f t="shared" ref="E37:W37" si="2">IF(ISNUMBER(E103),E103,NA())</f>
        <v>6.3571428571428568</v>
      </c>
      <c r="F37" s="312">
        <f t="shared" si="2"/>
        <v>11.957142857142857</v>
      </c>
      <c r="G37" s="312">
        <f t="shared" si="2"/>
        <v>17.100000000000001</v>
      </c>
      <c r="H37" s="312">
        <f t="shared" si="2"/>
        <v>23.928571428571427</v>
      </c>
      <c r="I37" s="312">
        <f t="shared" si="2"/>
        <v>34.071428571428569</v>
      </c>
      <c r="J37" s="312">
        <f t="shared" si="2"/>
        <v>51.642857142857146</v>
      </c>
      <c r="K37" s="312">
        <f t="shared" si="2"/>
        <v>72.55714285714285</v>
      </c>
      <c r="L37" s="312">
        <f t="shared" si="2"/>
        <v>80.285714285714292</v>
      </c>
      <c r="M37" s="312">
        <f t="shared" si="2"/>
        <v>95.928571428571445</v>
      </c>
      <c r="N37" s="283">
        <f t="shared" si="2"/>
        <v>100</v>
      </c>
      <c r="O37" s="283">
        <f t="shared" si="2"/>
        <v>100</v>
      </c>
      <c r="P37" s="283">
        <f t="shared" si="2"/>
        <v>100</v>
      </c>
      <c r="Q37" s="283">
        <f t="shared" si="2"/>
        <v>100</v>
      </c>
      <c r="R37" s="283">
        <f t="shared" si="2"/>
        <v>1.5357142857142858</v>
      </c>
      <c r="S37" s="313">
        <f t="shared" si="2"/>
        <v>0.37428571428571428</v>
      </c>
      <c r="T37" s="313">
        <f>IF(ISNUMBER(T103),T103,NA())</f>
        <v>0.32600000000000001</v>
      </c>
      <c r="U37" s="283">
        <f t="shared" si="2"/>
        <v>26</v>
      </c>
      <c r="V37" s="282">
        <f t="shared" si="2"/>
        <v>18.333333333333332</v>
      </c>
      <c r="W37" s="314">
        <f t="shared" si="2"/>
        <v>6.9285714285714288</v>
      </c>
    </row>
    <row r="38" spans="1:25" ht="12.75" customHeight="1" x14ac:dyDescent="0.25">
      <c r="A38" s="637" t="s">
        <v>51</v>
      </c>
      <c r="B38" s="638"/>
      <c r="C38" s="307">
        <f>C37-1.25*C40</f>
        <v>2.9588306945170322</v>
      </c>
      <c r="D38" s="308">
        <f t="shared" ref="D38:Q38" si="3">D37-1.25*D40</f>
        <v>3.1839758062307579</v>
      </c>
      <c r="E38" s="308">
        <f t="shared" si="3"/>
        <v>4.6495355782149392</v>
      </c>
      <c r="F38" s="308">
        <f t="shared" si="3"/>
        <v>8.0401279283506604</v>
      </c>
      <c r="G38" s="308">
        <f t="shared" si="3"/>
        <v>11.224113542054573</v>
      </c>
      <c r="H38" s="308">
        <f t="shared" si="3"/>
        <v>16.203573354908535</v>
      </c>
      <c r="I38" s="308">
        <f t="shared" si="3"/>
        <v>24.966223362057303</v>
      </c>
      <c r="J38" s="308">
        <f t="shared" si="3"/>
        <v>41.404587141580208</v>
      </c>
      <c r="K38" s="308">
        <f t="shared" si="3"/>
        <v>62.364759788446428</v>
      </c>
      <c r="L38" s="308">
        <f t="shared" si="3"/>
        <v>70.764513005963721</v>
      </c>
      <c r="M38" s="308">
        <f>M37-1.25*M40</f>
        <v>92.344234636625799</v>
      </c>
      <c r="N38" s="308">
        <f t="shared" si="3"/>
        <v>100</v>
      </c>
      <c r="O38" s="308">
        <f t="shared" si="3"/>
        <v>100</v>
      </c>
      <c r="P38" s="308">
        <f t="shared" si="3"/>
        <v>100</v>
      </c>
      <c r="Q38" s="308">
        <f t="shared" si="3"/>
        <v>100</v>
      </c>
      <c r="R38" s="308">
        <f>R37-1.25*R40</f>
        <v>1.1310631278958387</v>
      </c>
      <c r="S38" s="308">
        <f>S37-1.25*S40</f>
        <v>0.18146439927150343</v>
      </c>
      <c r="T38" s="308"/>
      <c r="U38" s="308"/>
      <c r="V38" s="309"/>
      <c r="W38" s="310">
        <f>W37-1.25*W40</f>
        <v>5.7086963373857671</v>
      </c>
      <c r="Y38" s="155"/>
    </row>
    <row r="39" spans="1:25" ht="12.75" customHeight="1" x14ac:dyDescent="0.25">
      <c r="A39" s="633" t="s">
        <v>52</v>
      </c>
      <c r="B39" s="634"/>
      <c r="C39" s="280">
        <f>IF(ISNUMBER(C106),C106,NA())</f>
        <v>2.6</v>
      </c>
      <c r="D39" s="283">
        <f t="shared" ref="D39:W39" si="4">IF(ISNUMBER(D106),D106,NA())</f>
        <v>2.8</v>
      </c>
      <c r="E39" s="283">
        <f t="shared" si="4"/>
        <v>4.8</v>
      </c>
      <c r="F39" s="283">
        <f>IF(ISNUMBER(F106),F106,NA())</f>
        <v>9.1</v>
      </c>
      <c r="G39" s="283">
        <f t="shared" si="4"/>
        <v>12.7</v>
      </c>
      <c r="H39" s="283">
        <f t="shared" si="4"/>
        <v>17.7</v>
      </c>
      <c r="I39" s="283">
        <f t="shared" si="4"/>
        <v>26.4</v>
      </c>
      <c r="J39" s="283">
        <f t="shared" si="4"/>
        <v>42.5</v>
      </c>
      <c r="K39" s="283">
        <f t="shared" si="4"/>
        <v>63.1</v>
      </c>
      <c r="L39" s="283">
        <f t="shared" si="4"/>
        <v>71.3</v>
      </c>
      <c r="M39" s="283">
        <f t="shared" si="4"/>
        <v>92.4</v>
      </c>
      <c r="N39" s="283">
        <f t="shared" si="4"/>
        <v>100</v>
      </c>
      <c r="O39" s="283">
        <f t="shared" si="4"/>
        <v>100</v>
      </c>
      <c r="P39" s="283">
        <f t="shared" si="4"/>
        <v>100</v>
      </c>
      <c r="Q39" s="283">
        <f t="shared" si="4"/>
        <v>100</v>
      </c>
      <c r="R39" s="283">
        <f t="shared" si="4"/>
        <v>1</v>
      </c>
      <c r="S39" s="283">
        <f t="shared" si="4"/>
        <v>0.23</v>
      </c>
      <c r="T39" s="283">
        <f t="shared" si="4"/>
        <v>0.27200000000000002</v>
      </c>
      <c r="U39" s="283">
        <f>IF(ISNUMBER(U106),U106,NA())</f>
        <v>25</v>
      </c>
      <c r="V39" s="282">
        <f t="shared" si="4"/>
        <v>16</v>
      </c>
      <c r="W39" s="314">
        <f t="shared" si="4"/>
        <v>5</v>
      </c>
    </row>
    <row r="40" spans="1:25" ht="12.75" customHeight="1" x14ac:dyDescent="0.25">
      <c r="A40" s="633" t="s">
        <v>53</v>
      </c>
      <c r="B40" s="634"/>
      <c r="C40" s="307">
        <f>IF(ISNUMBER(C104),C104,NA())</f>
        <v>0.85579258724351692</v>
      </c>
      <c r="D40" s="312">
        <f t="shared" ref="D40:W40" si="5">IF(ISNUMBER(D104),D104,NA())</f>
        <v>0.92710506930110792</v>
      </c>
      <c r="E40" s="312">
        <f t="shared" si="5"/>
        <v>1.3660858231423338</v>
      </c>
      <c r="F40" s="312">
        <f t="shared" si="5"/>
        <v>3.1336119430337583</v>
      </c>
      <c r="G40" s="312">
        <f t="shared" si="5"/>
        <v>4.7007091663563427</v>
      </c>
      <c r="H40" s="312">
        <f t="shared" si="5"/>
        <v>6.1799984589303136</v>
      </c>
      <c r="I40" s="312">
        <f t="shared" si="5"/>
        <v>7.2841641674970132</v>
      </c>
      <c r="J40" s="312">
        <f t="shared" si="5"/>
        <v>8.1906160010215476</v>
      </c>
      <c r="K40" s="312">
        <f t="shared" si="5"/>
        <v>8.1539064549571361</v>
      </c>
      <c r="L40" s="312">
        <f t="shared" si="5"/>
        <v>7.616961023800453</v>
      </c>
      <c r="M40" s="312">
        <f t="shared" si="5"/>
        <v>2.8674694335565203</v>
      </c>
      <c r="N40" s="312">
        <f t="shared" si="5"/>
        <v>0</v>
      </c>
      <c r="O40" s="312">
        <f t="shared" si="5"/>
        <v>0</v>
      </c>
      <c r="P40" s="312">
        <f t="shared" si="5"/>
        <v>0</v>
      </c>
      <c r="Q40" s="312">
        <f t="shared" si="5"/>
        <v>0</v>
      </c>
      <c r="R40" s="312">
        <f t="shared" si="5"/>
        <v>0.32372092625475762</v>
      </c>
      <c r="S40" s="312">
        <f t="shared" si="5"/>
        <v>0.15425705201136869</v>
      </c>
      <c r="T40" s="312"/>
      <c r="U40" s="312"/>
      <c r="V40" s="311"/>
      <c r="W40" s="315">
        <f t="shared" si="5"/>
        <v>0.97590007294852898</v>
      </c>
    </row>
    <row r="41" spans="1:25" ht="12.75" customHeight="1" x14ac:dyDescent="0.25">
      <c r="A41" s="637" t="s">
        <v>54</v>
      </c>
      <c r="B41" s="638"/>
      <c r="C41" s="280">
        <f>IF(ISNUMBER(C107),C107,NA())</f>
        <v>7</v>
      </c>
      <c r="D41" s="283">
        <f t="shared" ref="D41:W41" si="6">IF(ISNUMBER(D107),D107,NA())</f>
        <v>7</v>
      </c>
      <c r="E41" s="283">
        <f t="shared" si="6"/>
        <v>7</v>
      </c>
      <c r="F41" s="283">
        <f t="shared" si="6"/>
        <v>7</v>
      </c>
      <c r="G41" s="283">
        <f t="shared" si="6"/>
        <v>7</v>
      </c>
      <c r="H41" s="283">
        <f t="shared" si="6"/>
        <v>7</v>
      </c>
      <c r="I41" s="283">
        <f t="shared" si="6"/>
        <v>7</v>
      </c>
      <c r="J41" s="283">
        <f t="shared" si="6"/>
        <v>7</v>
      </c>
      <c r="K41" s="283">
        <f t="shared" si="6"/>
        <v>7</v>
      </c>
      <c r="L41" s="283">
        <f t="shared" si="6"/>
        <v>7</v>
      </c>
      <c r="M41" s="283">
        <f t="shared" si="6"/>
        <v>7</v>
      </c>
      <c r="N41" s="283">
        <f t="shared" si="6"/>
        <v>7</v>
      </c>
      <c r="O41" s="283">
        <f t="shared" si="6"/>
        <v>7</v>
      </c>
      <c r="P41" s="283">
        <f t="shared" si="6"/>
        <v>7</v>
      </c>
      <c r="Q41" s="283">
        <f t="shared" si="6"/>
        <v>7</v>
      </c>
      <c r="R41" s="283">
        <f t="shared" si="6"/>
        <v>7</v>
      </c>
      <c r="S41" s="283">
        <f t="shared" si="6"/>
        <v>7</v>
      </c>
      <c r="T41" s="283">
        <f t="shared" si="6"/>
        <v>2</v>
      </c>
      <c r="U41" s="283">
        <f t="shared" si="6"/>
        <v>3</v>
      </c>
      <c r="V41" s="282">
        <f t="shared" si="6"/>
        <v>3</v>
      </c>
      <c r="W41" s="314">
        <f t="shared" si="6"/>
        <v>7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4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4" x14ac:dyDescent="0.25">
      <c r="A66" s="635">
        <v>43196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f>Y89</f>
        <v>43487</v>
      </c>
      <c r="Q66" s="615"/>
      <c r="R66" s="615"/>
      <c r="S66" s="615"/>
      <c r="T66" s="615"/>
      <c r="U66" s="615"/>
      <c r="V66" s="615"/>
      <c r="W66" s="615"/>
    </row>
    <row r="67" spans="1:24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4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4" x14ac:dyDescent="0.25">
      <c r="A71" s="645" t="s">
        <v>203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4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4" x14ac:dyDescent="0.25">
      <c r="A73" s="648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649"/>
    </row>
    <row r="74" spans="1:24" ht="13.8" thickBot="1" x14ac:dyDescent="0.3">
      <c r="A74" s="650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2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137"/>
      <c r="R80" s="653" t="s">
        <v>17</v>
      </c>
      <c r="S80" s="655" t="s">
        <v>41</v>
      </c>
      <c r="T80" s="657" t="s">
        <v>71</v>
      </c>
      <c r="U80" s="653" t="s">
        <v>7</v>
      </c>
      <c r="V80" s="653" t="s">
        <v>8</v>
      </c>
      <c r="W80" s="659" t="s">
        <v>42</v>
      </c>
    </row>
    <row r="81" spans="1:25" x14ac:dyDescent="0.25">
      <c r="A81" s="661" t="s">
        <v>61</v>
      </c>
      <c r="B81" s="662"/>
      <c r="C81" s="200">
        <v>6.3E-2</v>
      </c>
      <c r="D81" s="201">
        <v>0.08</v>
      </c>
      <c r="E81" s="201">
        <v>0.2</v>
      </c>
      <c r="F81" s="201">
        <v>0.5</v>
      </c>
      <c r="G81" s="201">
        <v>1</v>
      </c>
      <c r="H81" s="201">
        <v>2</v>
      </c>
      <c r="I81" s="201">
        <v>4</v>
      </c>
      <c r="J81" s="201">
        <v>8</v>
      </c>
      <c r="K81" s="201">
        <v>16</v>
      </c>
      <c r="L81" s="201">
        <v>20</v>
      </c>
      <c r="M81" s="201">
        <v>31.5</v>
      </c>
      <c r="N81" s="201">
        <v>45</v>
      </c>
      <c r="O81" s="202">
        <v>63</v>
      </c>
      <c r="P81" s="209">
        <v>80</v>
      </c>
      <c r="Q81" s="210">
        <v>100</v>
      </c>
      <c r="R81" s="654"/>
      <c r="S81" s="656"/>
      <c r="T81" s="658"/>
      <c r="U81" s="654"/>
      <c r="V81" s="654"/>
      <c r="W81" s="660"/>
      <c r="Y81" s="1">
        <v>180</v>
      </c>
    </row>
    <row r="82" spans="1:25" x14ac:dyDescent="0.25">
      <c r="A82" s="533" t="s">
        <v>62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</row>
    <row r="83" spans="1:25" ht="13.8" x14ac:dyDescent="0.25">
      <c r="A83" s="531">
        <v>43010</v>
      </c>
      <c r="B83" s="691"/>
      <c r="C83" s="342">
        <v>2.6</v>
      </c>
      <c r="D83" s="342">
        <v>2.8</v>
      </c>
      <c r="E83" s="342">
        <v>4.8</v>
      </c>
      <c r="F83" s="342">
        <v>10.199999999999999</v>
      </c>
      <c r="G83" s="342">
        <v>15.5</v>
      </c>
      <c r="H83" s="342">
        <v>23.3</v>
      </c>
      <c r="I83" s="342">
        <v>34.6</v>
      </c>
      <c r="J83" s="342">
        <v>54.2</v>
      </c>
      <c r="K83" s="342">
        <v>77.7</v>
      </c>
      <c r="L83" s="342">
        <v>87.2</v>
      </c>
      <c r="M83" s="342">
        <v>98.2</v>
      </c>
      <c r="N83" s="343">
        <v>100</v>
      </c>
      <c r="O83" s="343">
        <v>100</v>
      </c>
      <c r="P83" s="343">
        <v>100</v>
      </c>
      <c r="Q83" s="343">
        <v>100</v>
      </c>
      <c r="R83" s="185">
        <v>1</v>
      </c>
      <c r="S83" s="185">
        <v>0.23</v>
      </c>
      <c r="T83" s="345">
        <v>0.27200000000000002</v>
      </c>
      <c r="U83" s="197">
        <v>25</v>
      </c>
      <c r="V83" s="197">
        <v>16</v>
      </c>
      <c r="W83" s="144">
        <v>5</v>
      </c>
    </row>
    <row r="84" spans="1:25" ht="13.8" x14ac:dyDescent="0.25">
      <c r="A84" s="518">
        <v>43131</v>
      </c>
      <c r="B84" s="519"/>
      <c r="C84" s="342">
        <v>4.8</v>
      </c>
      <c r="D84" s="342">
        <v>5</v>
      </c>
      <c r="E84" s="342">
        <v>6.3</v>
      </c>
      <c r="F84" s="342">
        <v>10.5</v>
      </c>
      <c r="G84" s="342">
        <v>14.2</v>
      </c>
      <c r="H84" s="342">
        <v>19.100000000000001</v>
      </c>
      <c r="I84" s="342">
        <v>27.4</v>
      </c>
      <c r="J84" s="342">
        <v>43.9</v>
      </c>
      <c r="K84" s="342">
        <v>63.1</v>
      </c>
      <c r="L84" s="342">
        <v>71.3</v>
      </c>
      <c r="M84" s="342">
        <v>92.4</v>
      </c>
      <c r="N84" s="343">
        <v>100</v>
      </c>
      <c r="O84" s="343">
        <v>100</v>
      </c>
      <c r="P84" s="343">
        <v>100</v>
      </c>
      <c r="Q84" s="343">
        <v>100</v>
      </c>
      <c r="R84" s="185">
        <v>1.29</v>
      </c>
      <c r="S84" s="185">
        <v>0.25</v>
      </c>
      <c r="T84" s="345"/>
      <c r="U84" s="197"/>
      <c r="V84" s="197"/>
      <c r="W84" s="144">
        <v>6.7</v>
      </c>
      <c r="X84" s="1"/>
      <c r="Y84" s="176">
        <f>A84+$Y$81</f>
        <v>43311</v>
      </c>
    </row>
    <row r="85" spans="1:25" ht="13.8" x14ac:dyDescent="0.25">
      <c r="A85" s="518">
        <v>43131</v>
      </c>
      <c r="B85" s="519"/>
      <c r="C85" s="342">
        <v>4.3</v>
      </c>
      <c r="D85" s="342">
        <v>4.5</v>
      </c>
      <c r="E85" s="342">
        <v>6.5</v>
      </c>
      <c r="F85" s="342">
        <v>11.7</v>
      </c>
      <c r="G85" s="342">
        <v>16.5</v>
      </c>
      <c r="H85" s="342">
        <v>23.3</v>
      </c>
      <c r="I85" s="342">
        <v>33</v>
      </c>
      <c r="J85" s="342">
        <v>51.5</v>
      </c>
      <c r="K85" s="342">
        <v>73.3</v>
      </c>
      <c r="L85" s="342">
        <v>78.3</v>
      </c>
      <c r="M85" s="342">
        <v>92.5</v>
      </c>
      <c r="N85" s="343">
        <v>100</v>
      </c>
      <c r="O85" s="344">
        <v>100</v>
      </c>
      <c r="P85" s="344">
        <v>100</v>
      </c>
      <c r="Q85" s="343">
        <v>100</v>
      </c>
      <c r="R85" s="185">
        <v>1.35</v>
      </c>
      <c r="S85" s="185">
        <v>0.31</v>
      </c>
      <c r="T85" s="345"/>
      <c r="U85" s="197"/>
      <c r="V85" s="197"/>
      <c r="W85" s="144">
        <v>6.5</v>
      </c>
      <c r="X85" s="1"/>
      <c r="Y85" s="176">
        <f>A85+$Y$81</f>
        <v>43311</v>
      </c>
    </row>
    <row r="86" spans="1:25" ht="13.8" x14ac:dyDescent="0.25">
      <c r="A86" s="518">
        <v>43145</v>
      </c>
      <c r="B86" s="519"/>
      <c r="C86" s="342">
        <v>3.3</v>
      </c>
      <c r="D86" s="342">
        <v>3.6</v>
      </c>
      <c r="E86" s="342">
        <v>5.0999999999999996</v>
      </c>
      <c r="F86" s="342">
        <v>9.1</v>
      </c>
      <c r="G86" s="342">
        <v>12.7</v>
      </c>
      <c r="H86" s="342">
        <v>17.7</v>
      </c>
      <c r="I86" s="342">
        <v>26.4</v>
      </c>
      <c r="J86" s="342">
        <v>42.5</v>
      </c>
      <c r="K86" s="342">
        <v>63.9</v>
      </c>
      <c r="L86" s="342">
        <v>74.3</v>
      </c>
      <c r="M86" s="342">
        <v>95.1</v>
      </c>
      <c r="N86" s="343">
        <v>100</v>
      </c>
      <c r="O86" s="343">
        <v>100</v>
      </c>
      <c r="P86" s="343">
        <v>100</v>
      </c>
      <c r="Q86" s="343">
        <v>100</v>
      </c>
      <c r="R86" s="185">
        <v>1.69</v>
      </c>
      <c r="S86" s="185">
        <v>0.3</v>
      </c>
      <c r="T86" s="345">
        <v>0.38</v>
      </c>
      <c r="U86" s="197">
        <v>28</v>
      </c>
      <c r="V86" s="197">
        <v>20</v>
      </c>
      <c r="W86" s="144">
        <v>7.5</v>
      </c>
      <c r="X86" s="1"/>
      <c r="Y86" s="176">
        <f t="shared" ref="Y86:Y95" si="7">A86+$Y$81</f>
        <v>43325</v>
      </c>
    </row>
    <row r="87" spans="1:25" ht="13.8" x14ac:dyDescent="0.25">
      <c r="A87" s="518">
        <v>43145</v>
      </c>
      <c r="B87" s="519"/>
      <c r="C87" s="342">
        <v>3.7</v>
      </c>
      <c r="D87" s="342">
        <v>4</v>
      </c>
      <c r="E87" s="342">
        <v>5.5</v>
      </c>
      <c r="F87" s="342">
        <v>9.5</v>
      </c>
      <c r="G87" s="342">
        <v>13.5</v>
      </c>
      <c r="H87" s="342">
        <v>19.5</v>
      </c>
      <c r="I87" s="342">
        <v>29.9</v>
      </c>
      <c r="J87" s="342">
        <v>45.9</v>
      </c>
      <c r="K87" s="342">
        <v>66.400000000000006</v>
      </c>
      <c r="L87" s="342">
        <v>73.8</v>
      </c>
      <c r="M87" s="342">
        <v>95.3</v>
      </c>
      <c r="N87" s="343">
        <v>100</v>
      </c>
      <c r="O87" s="344">
        <v>100</v>
      </c>
      <c r="P87" s="344">
        <v>100</v>
      </c>
      <c r="Q87" s="343">
        <v>100</v>
      </c>
      <c r="R87" s="185">
        <v>1.78</v>
      </c>
      <c r="S87" s="185">
        <v>0.35</v>
      </c>
      <c r="T87" s="345"/>
      <c r="U87" s="197"/>
      <c r="V87" s="197"/>
      <c r="W87" s="144">
        <v>7.4</v>
      </c>
      <c r="X87" s="1"/>
      <c r="Y87" s="176">
        <f t="shared" si="7"/>
        <v>43325</v>
      </c>
    </row>
    <row r="88" spans="1:25" ht="13.8" x14ac:dyDescent="0.25">
      <c r="A88" s="518">
        <v>43307</v>
      </c>
      <c r="B88" s="519"/>
      <c r="C88" s="342">
        <v>4.7</v>
      </c>
      <c r="D88" s="342">
        <v>5.3</v>
      </c>
      <c r="E88" s="342">
        <v>8.1</v>
      </c>
      <c r="F88" s="342">
        <v>15.7</v>
      </c>
      <c r="G88" s="342">
        <v>22.4</v>
      </c>
      <c r="H88" s="342">
        <v>30.5</v>
      </c>
      <c r="I88" s="342">
        <v>40.9</v>
      </c>
      <c r="J88" s="342">
        <v>59</v>
      </c>
      <c r="K88" s="342">
        <v>81.2</v>
      </c>
      <c r="L88" s="342">
        <v>89.3</v>
      </c>
      <c r="M88" s="342">
        <v>98.9</v>
      </c>
      <c r="N88" s="343">
        <v>100</v>
      </c>
      <c r="O88" s="344">
        <v>100</v>
      </c>
      <c r="P88" s="344">
        <v>100</v>
      </c>
      <c r="Q88" s="343">
        <v>100</v>
      </c>
      <c r="R88" s="185">
        <v>1.79</v>
      </c>
      <c r="S88" s="185">
        <v>0.55000000000000004</v>
      </c>
      <c r="T88" s="345"/>
      <c r="U88" s="197"/>
      <c r="V88" s="197"/>
      <c r="W88" s="144">
        <v>7.6</v>
      </c>
      <c r="X88" s="1"/>
      <c r="Y88" s="176">
        <f t="shared" si="7"/>
        <v>43487</v>
      </c>
    </row>
    <row r="89" spans="1:25" ht="13.8" x14ac:dyDescent="0.25">
      <c r="A89" s="518">
        <v>43307</v>
      </c>
      <c r="B89" s="519"/>
      <c r="C89" s="342">
        <v>4.8</v>
      </c>
      <c r="D89" s="342">
        <v>5.2</v>
      </c>
      <c r="E89" s="342">
        <v>8.1999999999999993</v>
      </c>
      <c r="F89" s="342">
        <v>17</v>
      </c>
      <c r="G89" s="342">
        <v>24.9</v>
      </c>
      <c r="H89" s="342">
        <v>34.1</v>
      </c>
      <c r="I89" s="342">
        <v>46.3</v>
      </c>
      <c r="J89" s="342">
        <v>64.5</v>
      </c>
      <c r="K89" s="342">
        <v>82.3</v>
      </c>
      <c r="L89" s="342">
        <v>87.8</v>
      </c>
      <c r="M89" s="342">
        <v>99.1</v>
      </c>
      <c r="N89" s="343">
        <v>100</v>
      </c>
      <c r="O89" s="344">
        <v>100</v>
      </c>
      <c r="P89" s="344">
        <v>100</v>
      </c>
      <c r="Q89" s="343">
        <v>100</v>
      </c>
      <c r="R89" s="185">
        <v>1.85</v>
      </c>
      <c r="S89" s="185">
        <v>0.63</v>
      </c>
      <c r="T89" s="345"/>
      <c r="U89" s="197">
        <v>25</v>
      </c>
      <c r="V89" s="197">
        <v>19</v>
      </c>
      <c r="W89" s="144">
        <v>7.8</v>
      </c>
      <c r="X89" s="1"/>
      <c r="Y89" s="176">
        <f t="shared" si="7"/>
        <v>43487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85"/>
      <c r="S90" s="185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>AVERAGE(C83:C100)</f>
        <v>4.0285714285714285</v>
      </c>
      <c r="D103" s="143">
        <f t="shared" ref="D103:W103" si="8">AVERAGE(D83:D100)</f>
        <v>4.3428571428571425</v>
      </c>
      <c r="E103" s="143">
        <f t="shared" si="8"/>
        <v>6.3571428571428568</v>
      </c>
      <c r="F103" s="143">
        <f t="shared" si="8"/>
        <v>11.957142857142857</v>
      </c>
      <c r="G103" s="143">
        <f t="shared" si="8"/>
        <v>17.100000000000001</v>
      </c>
      <c r="H103" s="143">
        <f t="shared" si="8"/>
        <v>23.928571428571427</v>
      </c>
      <c r="I103" s="143">
        <f t="shared" si="8"/>
        <v>34.071428571428569</v>
      </c>
      <c r="J103" s="143">
        <f t="shared" si="8"/>
        <v>51.642857142857146</v>
      </c>
      <c r="K103" s="143">
        <f t="shared" si="8"/>
        <v>72.55714285714285</v>
      </c>
      <c r="L103" s="143">
        <f t="shared" si="8"/>
        <v>80.285714285714292</v>
      </c>
      <c r="M103" s="143">
        <f t="shared" si="8"/>
        <v>95.928571428571445</v>
      </c>
      <c r="N103" s="143">
        <f t="shared" si="8"/>
        <v>100</v>
      </c>
      <c r="O103" s="143">
        <f t="shared" si="8"/>
        <v>100</v>
      </c>
      <c r="P103" s="143">
        <f t="shared" si="8"/>
        <v>100</v>
      </c>
      <c r="Q103" s="143">
        <f t="shared" si="8"/>
        <v>100</v>
      </c>
      <c r="R103" s="185">
        <f t="shared" si="8"/>
        <v>1.5357142857142858</v>
      </c>
      <c r="S103" s="185">
        <f>AVERAGE(S83:S100)</f>
        <v>0.37428571428571428</v>
      </c>
      <c r="T103" s="345">
        <f>AVERAGE(T83:T102)</f>
        <v>0.32600000000000001</v>
      </c>
      <c r="U103" s="197">
        <f t="shared" si="8"/>
        <v>26</v>
      </c>
      <c r="V103" s="197">
        <f t="shared" si="8"/>
        <v>18.333333333333332</v>
      </c>
      <c r="W103" s="143">
        <f t="shared" si="8"/>
        <v>6.9285714285714288</v>
      </c>
    </row>
    <row r="104" spans="1:34" x14ac:dyDescent="0.25">
      <c r="A104" s="533" t="s">
        <v>53</v>
      </c>
      <c r="B104" s="532"/>
      <c r="C104" s="143">
        <f>STDEV(C83:C100)</f>
        <v>0.85579258724351692</v>
      </c>
      <c r="D104" s="143">
        <f t="shared" ref="D104:W104" si="9">STDEV(D83:D100)</f>
        <v>0.92710506930110792</v>
      </c>
      <c r="E104" s="143">
        <f t="shared" si="9"/>
        <v>1.3660858231423338</v>
      </c>
      <c r="F104" s="143">
        <f t="shared" si="9"/>
        <v>3.1336119430337583</v>
      </c>
      <c r="G104" s="143">
        <f t="shared" si="9"/>
        <v>4.7007091663563427</v>
      </c>
      <c r="H104" s="143">
        <f t="shared" si="9"/>
        <v>6.1799984589303136</v>
      </c>
      <c r="I104" s="143">
        <f t="shared" si="9"/>
        <v>7.2841641674970132</v>
      </c>
      <c r="J104" s="143">
        <f t="shared" si="9"/>
        <v>8.1906160010215476</v>
      </c>
      <c r="K104" s="143">
        <f t="shared" si="9"/>
        <v>8.1539064549571361</v>
      </c>
      <c r="L104" s="143">
        <f t="shared" si="9"/>
        <v>7.616961023800453</v>
      </c>
      <c r="M104" s="143">
        <f t="shared" si="9"/>
        <v>2.8674694335565203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85">
        <f t="shared" si="9"/>
        <v>0.32372092625475762</v>
      </c>
      <c r="S104" s="185">
        <f t="shared" si="9"/>
        <v>0.15425705201136869</v>
      </c>
      <c r="T104" s="345"/>
      <c r="U104" s="143"/>
      <c r="V104" s="143"/>
      <c r="W104" s="143">
        <f t="shared" si="9"/>
        <v>0.97590007294852898</v>
      </c>
    </row>
    <row r="105" spans="1:34" x14ac:dyDescent="0.25">
      <c r="A105" s="533" t="s">
        <v>64</v>
      </c>
      <c r="B105" s="532"/>
      <c r="C105" s="141">
        <f>MAX(C83:C100)</f>
        <v>4.8</v>
      </c>
      <c r="D105" s="141">
        <f t="shared" ref="D105:W105" si="10">MAX(D83:D100)</f>
        <v>5.3</v>
      </c>
      <c r="E105" s="141">
        <f t="shared" si="10"/>
        <v>8.1999999999999993</v>
      </c>
      <c r="F105" s="141">
        <f t="shared" si="10"/>
        <v>17</v>
      </c>
      <c r="G105" s="141">
        <f t="shared" si="10"/>
        <v>24.9</v>
      </c>
      <c r="H105" s="141">
        <f t="shared" si="10"/>
        <v>34.1</v>
      </c>
      <c r="I105" s="141">
        <f t="shared" si="10"/>
        <v>46.3</v>
      </c>
      <c r="J105" s="141">
        <f t="shared" si="10"/>
        <v>64.5</v>
      </c>
      <c r="K105" s="141">
        <f t="shared" si="10"/>
        <v>82.3</v>
      </c>
      <c r="L105" s="141">
        <f t="shared" si="10"/>
        <v>89.3</v>
      </c>
      <c r="M105" s="141">
        <f t="shared" si="10"/>
        <v>99.1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85">
        <f t="shared" si="10"/>
        <v>1.85</v>
      </c>
      <c r="S105" s="185">
        <f t="shared" si="10"/>
        <v>0.63</v>
      </c>
      <c r="T105" s="345">
        <f t="shared" si="10"/>
        <v>0.38</v>
      </c>
      <c r="U105" s="141">
        <f t="shared" si="10"/>
        <v>28</v>
      </c>
      <c r="V105" s="141">
        <f t="shared" si="10"/>
        <v>20</v>
      </c>
      <c r="W105" s="143">
        <f t="shared" si="10"/>
        <v>7.8</v>
      </c>
    </row>
    <row r="106" spans="1:34" s="2" customFormat="1" x14ac:dyDescent="0.25">
      <c r="A106" s="533" t="s">
        <v>52</v>
      </c>
      <c r="B106" s="532"/>
      <c r="C106" s="141">
        <f>MIN(C83:C100)</f>
        <v>2.6</v>
      </c>
      <c r="D106" s="141">
        <f t="shared" ref="D106:W106" si="11">MIN(D83:D100)</f>
        <v>2.8</v>
      </c>
      <c r="E106" s="141">
        <f t="shared" si="11"/>
        <v>4.8</v>
      </c>
      <c r="F106" s="141">
        <f t="shared" si="11"/>
        <v>9.1</v>
      </c>
      <c r="G106" s="141">
        <f t="shared" si="11"/>
        <v>12.7</v>
      </c>
      <c r="H106" s="141">
        <f t="shared" si="11"/>
        <v>17.7</v>
      </c>
      <c r="I106" s="141">
        <f t="shared" si="11"/>
        <v>26.4</v>
      </c>
      <c r="J106" s="141">
        <f t="shared" si="11"/>
        <v>42.5</v>
      </c>
      <c r="K106" s="141">
        <f t="shared" si="11"/>
        <v>63.1</v>
      </c>
      <c r="L106" s="141">
        <f t="shared" si="11"/>
        <v>71.3</v>
      </c>
      <c r="M106" s="141">
        <f t="shared" si="11"/>
        <v>92.4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85">
        <f t="shared" si="11"/>
        <v>1</v>
      </c>
      <c r="S106" s="185">
        <f t="shared" si="11"/>
        <v>0.23</v>
      </c>
      <c r="T106" s="345">
        <f t="shared" si="11"/>
        <v>0.27200000000000002</v>
      </c>
      <c r="U106" s="141">
        <f t="shared" si="11"/>
        <v>25</v>
      </c>
      <c r="V106" s="141">
        <f t="shared" si="11"/>
        <v>16</v>
      </c>
      <c r="W106" s="143">
        <f t="shared" si="11"/>
        <v>5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>COUNT(C83:C100)</f>
        <v>7</v>
      </c>
      <c r="D107" s="141">
        <f t="shared" ref="D107:W107" si="12">COUNT(D83:D100)</f>
        <v>7</v>
      </c>
      <c r="E107" s="141">
        <f t="shared" si="12"/>
        <v>7</v>
      </c>
      <c r="F107" s="141">
        <f t="shared" si="12"/>
        <v>7</v>
      </c>
      <c r="G107" s="141">
        <f t="shared" si="12"/>
        <v>7</v>
      </c>
      <c r="H107" s="141">
        <f t="shared" si="12"/>
        <v>7</v>
      </c>
      <c r="I107" s="141">
        <f t="shared" si="12"/>
        <v>7</v>
      </c>
      <c r="J107" s="141">
        <f t="shared" si="12"/>
        <v>7</v>
      </c>
      <c r="K107" s="141">
        <f t="shared" si="12"/>
        <v>7</v>
      </c>
      <c r="L107" s="141">
        <f t="shared" si="12"/>
        <v>7</v>
      </c>
      <c r="M107" s="141">
        <f t="shared" si="12"/>
        <v>7</v>
      </c>
      <c r="N107" s="141">
        <f t="shared" si="12"/>
        <v>7</v>
      </c>
      <c r="O107" s="141">
        <f t="shared" si="12"/>
        <v>7</v>
      </c>
      <c r="P107" s="141">
        <f t="shared" si="12"/>
        <v>7</v>
      </c>
      <c r="Q107" s="141">
        <f t="shared" si="12"/>
        <v>7</v>
      </c>
      <c r="R107" s="141">
        <f t="shared" si="12"/>
        <v>7</v>
      </c>
      <c r="S107" s="141">
        <f t="shared" si="12"/>
        <v>7</v>
      </c>
      <c r="T107" s="141">
        <f t="shared" si="12"/>
        <v>2</v>
      </c>
      <c r="U107" s="141">
        <f t="shared" si="12"/>
        <v>3</v>
      </c>
      <c r="V107" s="141">
        <f t="shared" si="12"/>
        <v>3</v>
      </c>
      <c r="W107" s="141">
        <f t="shared" si="12"/>
        <v>7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4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31:W31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28:B28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87:B87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6:B106"/>
    <mergeCell ref="A107:B107"/>
    <mergeCell ref="A100:B100"/>
    <mergeCell ref="A101:B101"/>
    <mergeCell ref="A102:B102"/>
    <mergeCell ref="A103:B103"/>
    <mergeCell ref="A104:B104"/>
    <mergeCell ref="A105:B10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H1682"/>
  <sheetViews>
    <sheetView topLeftCell="A76" zoomScaleNormal="100" workbookViewId="0">
      <selection activeCell="N5" sqref="N5:Q5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39</v>
      </c>
      <c r="H5" s="592"/>
      <c r="I5" s="593" t="s">
        <v>99</v>
      </c>
      <c r="J5" s="591"/>
      <c r="K5" s="591"/>
      <c r="L5" s="591"/>
      <c r="M5" s="592"/>
      <c r="N5" s="594">
        <v>43196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110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174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214</v>
      </c>
      <c r="N13" s="229"/>
      <c r="O13" s="233"/>
      <c r="P13" s="233"/>
      <c r="Q13" s="241"/>
      <c r="R13" s="228"/>
      <c r="S13" s="228"/>
      <c r="T13" s="228"/>
      <c r="U13" s="228"/>
      <c r="V13" s="228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 t="s">
        <v>215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IF(ISNUMBER(C105),C105,NA())</f>
        <v>4.8</v>
      </c>
      <c r="D35" s="304">
        <f t="shared" ref="D35:W35" si="0">IF(ISNUMBER(D105),D105,NA())</f>
        <v>5</v>
      </c>
      <c r="E35" s="304">
        <f t="shared" si="0"/>
        <v>6.5</v>
      </c>
      <c r="F35" s="304">
        <f t="shared" si="0"/>
        <v>11.7</v>
      </c>
      <c r="G35" s="304">
        <f t="shared" si="0"/>
        <v>16.5</v>
      </c>
      <c r="H35" s="304">
        <f t="shared" si="0"/>
        <v>23.3</v>
      </c>
      <c r="I35" s="304">
        <f t="shared" si="0"/>
        <v>34.6</v>
      </c>
      <c r="J35" s="304">
        <f t="shared" si="0"/>
        <v>54.2</v>
      </c>
      <c r="K35" s="304">
        <f t="shared" si="0"/>
        <v>77.7</v>
      </c>
      <c r="L35" s="304">
        <f t="shared" si="0"/>
        <v>87.2</v>
      </c>
      <c r="M35" s="304">
        <f t="shared" si="0"/>
        <v>98.2</v>
      </c>
      <c r="N35" s="304">
        <f t="shared" si="0"/>
        <v>100</v>
      </c>
      <c r="O35" s="304">
        <f t="shared" si="0"/>
        <v>100</v>
      </c>
      <c r="P35" s="304">
        <f t="shared" si="0"/>
        <v>100</v>
      </c>
      <c r="Q35" s="304">
        <f t="shared" si="0"/>
        <v>100</v>
      </c>
      <c r="R35" s="304">
        <f t="shared" si="0"/>
        <v>1.78</v>
      </c>
      <c r="S35" s="304">
        <f t="shared" si="0"/>
        <v>0.35</v>
      </c>
      <c r="T35" s="304">
        <f t="shared" si="0"/>
        <v>0.38</v>
      </c>
      <c r="U35" s="304">
        <f t="shared" si="0"/>
        <v>28</v>
      </c>
      <c r="V35" s="305">
        <f t="shared" si="0"/>
        <v>20</v>
      </c>
      <c r="W35" s="306">
        <f t="shared" si="0"/>
        <v>7.5</v>
      </c>
    </row>
    <row r="36" spans="1:25" ht="12.75" customHeight="1" x14ac:dyDescent="0.25">
      <c r="A36" s="637" t="s">
        <v>49</v>
      </c>
      <c r="B36" s="638"/>
      <c r="C36" s="307">
        <f>C37+1.25*C40</f>
        <v>4.8101927396501996</v>
      </c>
      <c r="D36" s="308">
        <f t="shared" ref="D36:Q36" si="1">D37+1.25*D40</f>
        <v>5.0347511554864512</v>
      </c>
      <c r="E36" s="308">
        <f t="shared" si="1"/>
        <v>6.5653377761660776</v>
      </c>
      <c r="F36" s="308">
        <f t="shared" si="1"/>
        <v>11.456234452640111</v>
      </c>
      <c r="G36" s="308">
        <f t="shared" si="1"/>
        <v>16.388860916882109</v>
      </c>
      <c r="H36" s="308">
        <f t="shared" si="1"/>
        <v>23.794226189925027</v>
      </c>
      <c r="I36" s="308">
        <f t="shared" si="1"/>
        <v>34.659573842998874</v>
      </c>
      <c r="J36" s="308">
        <f t="shared" si="1"/>
        <v>53.892356474326611</v>
      </c>
      <c r="K36" s="308">
        <f t="shared" si="1"/>
        <v>76.827287273025931</v>
      </c>
      <c r="L36" s="308">
        <f t="shared" si="1"/>
        <v>84.779939903614647</v>
      </c>
      <c r="M36" s="308">
        <f t="shared" si="1"/>
        <v>97.690871528501361</v>
      </c>
      <c r="N36" s="308">
        <f t="shared" si="1"/>
        <v>100</v>
      </c>
      <c r="O36" s="308">
        <f t="shared" si="1"/>
        <v>100</v>
      </c>
      <c r="P36" s="308">
        <f t="shared" si="1"/>
        <v>100</v>
      </c>
      <c r="Q36" s="308">
        <f t="shared" si="1"/>
        <v>100</v>
      </c>
      <c r="R36" s="308">
        <f>R37+1.25*R40</f>
        <v>1.8176205568470878</v>
      </c>
      <c r="S36" s="308">
        <f>S37+1.25*S40</f>
        <v>0.34820797289396149</v>
      </c>
      <c r="T36" s="308"/>
      <c r="U36" s="308"/>
      <c r="V36" s="309"/>
      <c r="W36" s="310">
        <f>W37+1.25*W40</f>
        <v>7.8743673704302051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IF(ISNUMBER(C103),C103,NA())</f>
        <v>3.7399999999999998</v>
      </c>
      <c r="D37" s="311">
        <f>IF(ISNUMBER(D103),D103,NA())</f>
        <v>3.9799999999999995</v>
      </c>
      <c r="E37" s="312">
        <f t="shared" ref="E37:W37" si="2">IF(ISNUMBER(E103),E103,NA())</f>
        <v>5.6400000000000006</v>
      </c>
      <c r="F37" s="312">
        <f t="shared" si="2"/>
        <v>10.199999999999999</v>
      </c>
      <c r="G37" s="312">
        <f t="shared" si="2"/>
        <v>14.48</v>
      </c>
      <c r="H37" s="312">
        <f t="shared" si="2"/>
        <v>20.580000000000002</v>
      </c>
      <c r="I37" s="312">
        <f t="shared" si="2"/>
        <v>30.26</v>
      </c>
      <c r="J37" s="312">
        <f t="shared" si="2"/>
        <v>47.6</v>
      </c>
      <c r="K37" s="312">
        <f t="shared" si="2"/>
        <v>68.88</v>
      </c>
      <c r="L37" s="312">
        <f t="shared" si="2"/>
        <v>76.98</v>
      </c>
      <c r="M37" s="312">
        <f t="shared" si="2"/>
        <v>94.700000000000017</v>
      </c>
      <c r="N37" s="283">
        <f t="shared" si="2"/>
        <v>100</v>
      </c>
      <c r="O37" s="283">
        <f t="shared" si="2"/>
        <v>100</v>
      </c>
      <c r="P37" s="283">
        <f t="shared" si="2"/>
        <v>100</v>
      </c>
      <c r="Q37" s="283">
        <f t="shared" si="2"/>
        <v>100</v>
      </c>
      <c r="R37" s="283">
        <f t="shared" si="2"/>
        <v>1.4220000000000002</v>
      </c>
      <c r="S37" s="313">
        <f t="shared" si="2"/>
        <v>0.28799999999999998</v>
      </c>
      <c r="T37" s="313" t="e">
        <f t="shared" si="2"/>
        <v>#N/A</v>
      </c>
      <c r="U37" s="283">
        <f t="shared" si="2"/>
        <v>26.5</v>
      </c>
      <c r="V37" s="282">
        <f t="shared" si="2"/>
        <v>18</v>
      </c>
      <c r="W37" s="314">
        <f t="shared" si="2"/>
        <v>6.62</v>
      </c>
    </row>
    <row r="38" spans="1:25" ht="12.75" customHeight="1" x14ac:dyDescent="0.25">
      <c r="A38" s="637" t="s">
        <v>51</v>
      </c>
      <c r="B38" s="638"/>
      <c r="C38" s="307">
        <f>C37-1.25*C40</f>
        <v>2.6698072603498</v>
      </c>
      <c r="D38" s="308">
        <f t="shared" ref="D38:Q38" si="3">D37-1.25*D40</f>
        <v>2.9252488445135478</v>
      </c>
      <c r="E38" s="308">
        <f t="shared" si="3"/>
        <v>4.7146622238339235</v>
      </c>
      <c r="F38" s="308">
        <f t="shared" si="3"/>
        <v>8.943765547359888</v>
      </c>
      <c r="G38" s="308">
        <f t="shared" si="3"/>
        <v>12.571139083117892</v>
      </c>
      <c r="H38" s="308">
        <f t="shared" si="3"/>
        <v>17.365773810074977</v>
      </c>
      <c r="I38" s="308">
        <f t="shared" si="3"/>
        <v>25.860426157001129</v>
      </c>
      <c r="J38" s="308">
        <f t="shared" si="3"/>
        <v>41.307643525673392</v>
      </c>
      <c r="K38" s="308">
        <f t="shared" si="3"/>
        <v>60.93271272697406</v>
      </c>
      <c r="L38" s="308">
        <f t="shared" si="3"/>
        <v>69.180060096385361</v>
      </c>
      <c r="M38" s="308">
        <f>M37-1.25*M40</f>
        <v>91.709128471498673</v>
      </c>
      <c r="N38" s="308">
        <f t="shared" si="3"/>
        <v>100</v>
      </c>
      <c r="O38" s="308">
        <f t="shared" si="3"/>
        <v>100</v>
      </c>
      <c r="P38" s="308">
        <f t="shared" si="3"/>
        <v>100</v>
      </c>
      <c r="Q38" s="308">
        <f t="shared" si="3"/>
        <v>100</v>
      </c>
      <c r="R38" s="308">
        <f>R37-1.25*R40</f>
        <v>1.0263794431529125</v>
      </c>
      <c r="S38" s="308">
        <f>S37-1.25*S40</f>
        <v>0.22779202710603846</v>
      </c>
      <c r="T38" s="308"/>
      <c r="U38" s="308"/>
      <c r="V38" s="309"/>
      <c r="W38" s="310">
        <f>W37-1.25*W40</f>
        <v>5.3656326295697951</v>
      </c>
      <c r="Y38" s="155"/>
    </row>
    <row r="39" spans="1:25" ht="12.75" customHeight="1" x14ac:dyDescent="0.25">
      <c r="A39" s="633" t="s">
        <v>52</v>
      </c>
      <c r="B39" s="634"/>
      <c r="C39" s="280">
        <f>IF(ISNUMBER(C106),C106,NA())</f>
        <v>2.6</v>
      </c>
      <c r="D39" s="283">
        <f t="shared" ref="D39:W39" si="4">IF(ISNUMBER(D106),D106,NA())</f>
        <v>2.8</v>
      </c>
      <c r="E39" s="283">
        <f t="shared" si="4"/>
        <v>4.8</v>
      </c>
      <c r="F39" s="283">
        <f>IF(ISNUMBER(F106),F106,NA())</f>
        <v>9.1</v>
      </c>
      <c r="G39" s="283">
        <f t="shared" si="4"/>
        <v>12.7</v>
      </c>
      <c r="H39" s="283">
        <f t="shared" si="4"/>
        <v>17.7</v>
      </c>
      <c r="I39" s="283">
        <f t="shared" si="4"/>
        <v>26.4</v>
      </c>
      <c r="J39" s="283">
        <f t="shared" si="4"/>
        <v>42.5</v>
      </c>
      <c r="K39" s="283">
        <f t="shared" si="4"/>
        <v>63.1</v>
      </c>
      <c r="L39" s="283">
        <f t="shared" si="4"/>
        <v>71.3</v>
      </c>
      <c r="M39" s="283">
        <f t="shared" si="4"/>
        <v>92.4</v>
      </c>
      <c r="N39" s="283">
        <f t="shared" si="4"/>
        <v>100</v>
      </c>
      <c r="O39" s="283">
        <f t="shared" si="4"/>
        <v>100</v>
      </c>
      <c r="P39" s="283">
        <f t="shared" si="4"/>
        <v>100</v>
      </c>
      <c r="Q39" s="283">
        <f t="shared" si="4"/>
        <v>100</v>
      </c>
      <c r="R39" s="283">
        <f t="shared" si="4"/>
        <v>1</v>
      </c>
      <c r="S39" s="283">
        <f t="shared" si="4"/>
        <v>0.23</v>
      </c>
      <c r="T39" s="283">
        <f t="shared" si="4"/>
        <v>0.27200000000000002</v>
      </c>
      <c r="U39" s="283">
        <f>IF(ISNUMBER(U106),U106,NA())</f>
        <v>25</v>
      </c>
      <c r="V39" s="282">
        <f t="shared" si="4"/>
        <v>16</v>
      </c>
      <c r="W39" s="314">
        <f t="shared" si="4"/>
        <v>5</v>
      </c>
    </row>
    <row r="40" spans="1:25" ht="12.75" customHeight="1" x14ac:dyDescent="0.25">
      <c r="A40" s="633" t="s">
        <v>53</v>
      </c>
      <c r="B40" s="634"/>
      <c r="C40" s="307">
        <f>IF(ISNUMBER(C104),C104,NA())</f>
        <v>0.85615419172016005</v>
      </c>
      <c r="D40" s="312">
        <f t="shared" ref="D40:W40" si="5">IF(ISNUMBER(D104),D104,NA())</f>
        <v>0.84380092438916143</v>
      </c>
      <c r="E40" s="312">
        <f t="shared" si="5"/>
        <v>0.74027022093286154</v>
      </c>
      <c r="F40" s="312">
        <f t="shared" si="5"/>
        <v>1.004987562112089</v>
      </c>
      <c r="G40" s="312">
        <f t="shared" si="5"/>
        <v>1.5270887335056862</v>
      </c>
      <c r="H40" s="312">
        <f t="shared" si="5"/>
        <v>2.5713809519400206</v>
      </c>
      <c r="I40" s="312">
        <f t="shared" si="5"/>
        <v>3.5196590743990988</v>
      </c>
      <c r="J40" s="312">
        <f t="shared" si="5"/>
        <v>5.0338851794612891</v>
      </c>
      <c r="K40" s="312">
        <f t="shared" si="5"/>
        <v>6.3578298184207478</v>
      </c>
      <c r="L40" s="312">
        <f t="shared" si="5"/>
        <v>6.2399519228917164</v>
      </c>
      <c r="M40" s="312">
        <f t="shared" si="5"/>
        <v>2.392697222801079</v>
      </c>
      <c r="N40" s="312">
        <f t="shared" si="5"/>
        <v>0</v>
      </c>
      <c r="O40" s="312">
        <f t="shared" si="5"/>
        <v>0</v>
      </c>
      <c r="P40" s="312">
        <f t="shared" si="5"/>
        <v>0</v>
      </c>
      <c r="Q40" s="312">
        <f t="shared" si="5"/>
        <v>0</v>
      </c>
      <c r="R40" s="312">
        <f t="shared" si="5"/>
        <v>0.3164964454776702</v>
      </c>
      <c r="S40" s="312">
        <f t="shared" si="5"/>
        <v>4.8166378315169206E-2</v>
      </c>
      <c r="T40" s="312"/>
      <c r="U40" s="312"/>
      <c r="V40" s="311"/>
      <c r="W40" s="315">
        <f t="shared" si="5"/>
        <v>1.0034938963441635</v>
      </c>
    </row>
    <row r="41" spans="1:25" ht="12.75" customHeight="1" x14ac:dyDescent="0.25">
      <c r="A41" s="637" t="s">
        <v>54</v>
      </c>
      <c r="B41" s="638"/>
      <c r="C41" s="280">
        <f>IF(ISNUMBER(C107),C107,NA())</f>
        <v>5</v>
      </c>
      <c r="D41" s="283">
        <f t="shared" ref="D41:W41" si="6">IF(ISNUMBER(D107),D107,NA())</f>
        <v>5</v>
      </c>
      <c r="E41" s="283">
        <f t="shared" si="6"/>
        <v>5</v>
      </c>
      <c r="F41" s="283">
        <f t="shared" si="6"/>
        <v>5</v>
      </c>
      <c r="G41" s="283">
        <f t="shared" si="6"/>
        <v>5</v>
      </c>
      <c r="H41" s="283">
        <f t="shared" si="6"/>
        <v>5</v>
      </c>
      <c r="I41" s="283">
        <f t="shared" si="6"/>
        <v>5</v>
      </c>
      <c r="J41" s="283">
        <f t="shared" si="6"/>
        <v>5</v>
      </c>
      <c r="K41" s="283">
        <f t="shared" si="6"/>
        <v>5</v>
      </c>
      <c r="L41" s="283">
        <f t="shared" si="6"/>
        <v>5</v>
      </c>
      <c r="M41" s="283">
        <f t="shared" si="6"/>
        <v>5</v>
      </c>
      <c r="N41" s="283">
        <f t="shared" si="6"/>
        <v>5</v>
      </c>
      <c r="O41" s="283">
        <f t="shared" si="6"/>
        <v>5</v>
      </c>
      <c r="P41" s="283">
        <f t="shared" si="6"/>
        <v>5</v>
      </c>
      <c r="Q41" s="283">
        <f t="shared" si="6"/>
        <v>5</v>
      </c>
      <c r="R41" s="283">
        <f t="shared" si="6"/>
        <v>5</v>
      </c>
      <c r="S41" s="283">
        <f t="shared" si="6"/>
        <v>5</v>
      </c>
      <c r="T41" s="283">
        <f t="shared" si="6"/>
        <v>2</v>
      </c>
      <c r="U41" s="283">
        <f t="shared" si="6"/>
        <v>2</v>
      </c>
      <c r="V41" s="282">
        <f t="shared" si="6"/>
        <v>2</v>
      </c>
      <c r="W41" s="314">
        <f t="shared" si="6"/>
        <v>5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4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4" x14ac:dyDescent="0.25">
      <c r="A66" s="635">
        <v>43196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f>Y87</f>
        <v>43325</v>
      </c>
      <c r="Q66" s="615"/>
      <c r="R66" s="615"/>
      <c r="S66" s="615"/>
      <c r="T66" s="615"/>
      <c r="U66" s="615"/>
      <c r="V66" s="615"/>
      <c r="W66" s="615"/>
    </row>
    <row r="67" spans="1:24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4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4" x14ac:dyDescent="0.25">
      <c r="A71" s="645" t="s">
        <v>203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4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4" x14ac:dyDescent="0.25">
      <c r="A73" s="648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649"/>
    </row>
    <row r="74" spans="1:24" ht="13.8" thickBot="1" x14ac:dyDescent="0.3">
      <c r="A74" s="650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2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137"/>
      <c r="R80" s="653" t="s">
        <v>17</v>
      </c>
      <c r="S80" s="655" t="s">
        <v>41</v>
      </c>
      <c r="T80" s="657" t="s">
        <v>71</v>
      </c>
      <c r="U80" s="653" t="s">
        <v>7</v>
      </c>
      <c r="V80" s="653" t="s">
        <v>8</v>
      </c>
      <c r="W80" s="659" t="s">
        <v>42</v>
      </c>
    </row>
    <row r="81" spans="1:25" x14ac:dyDescent="0.25">
      <c r="A81" s="661" t="s">
        <v>61</v>
      </c>
      <c r="B81" s="662"/>
      <c r="C81" s="200">
        <v>6.3E-2</v>
      </c>
      <c r="D81" s="201">
        <v>0.08</v>
      </c>
      <c r="E81" s="201">
        <v>0.2</v>
      </c>
      <c r="F81" s="201">
        <v>0.5</v>
      </c>
      <c r="G81" s="201">
        <v>1</v>
      </c>
      <c r="H81" s="201">
        <v>2</v>
      </c>
      <c r="I81" s="201">
        <v>4</v>
      </c>
      <c r="J81" s="201">
        <v>8</v>
      </c>
      <c r="K81" s="201">
        <v>16</v>
      </c>
      <c r="L81" s="201">
        <v>20</v>
      </c>
      <c r="M81" s="201">
        <v>31.5</v>
      </c>
      <c r="N81" s="201">
        <v>45</v>
      </c>
      <c r="O81" s="202">
        <v>63</v>
      </c>
      <c r="P81" s="209">
        <v>80</v>
      </c>
      <c r="Q81" s="210">
        <v>100</v>
      </c>
      <c r="R81" s="654"/>
      <c r="S81" s="656"/>
      <c r="T81" s="658"/>
      <c r="U81" s="654"/>
      <c r="V81" s="654"/>
      <c r="W81" s="660"/>
      <c r="Y81" s="1">
        <v>180</v>
      </c>
    </row>
    <row r="82" spans="1:25" x14ac:dyDescent="0.25">
      <c r="A82" s="533" t="s">
        <v>62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</row>
    <row r="83" spans="1:25" ht="13.8" x14ac:dyDescent="0.25">
      <c r="A83" s="531">
        <v>43010</v>
      </c>
      <c r="B83" s="691"/>
      <c r="C83" s="342">
        <v>2.6</v>
      </c>
      <c r="D83" s="342">
        <v>2.8</v>
      </c>
      <c r="E83" s="342">
        <v>4.8</v>
      </c>
      <c r="F83" s="342">
        <v>10.199999999999999</v>
      </c>
      <c r="G83" s="342">
        <v>15.5</v>
      </c>
      <c r="H83" s="342">
        <v>23.3</v>
      </c>
      <c r="I83" s="342">
        <v>34.6</v>
      </c>
      <c r="J83" s="342">
        <v>54.2</v>
      </c>
      <c r="K83" s="342">
        <v>77.7</v>
      </c>
      <c r="L83" s="342">
        <v>87.2</v>
      </c>
      <c r="M83" s="342">
        <v>98.2</v>
      </c>
      <c r="N83" s="343">
        <v>100</v>
      </c>
      <c r="O83" s="343">
        <v>100</v>
      </c>
      <c r="P83" s="343">
        <v>100</v>
      </c>
      <c r="Q83" s="343">
        <v>100</v>
      </c>
      <c r="R83" s="185">
        <v>1</v>
      </c>
      <c r="S83" s="185">
        <v>0.23</v>
      </c>
      <c r="T83" s="345">
        <v>0.27200000000000002</v>
      </c>
      <c r="U83" s="197">
        <v>25</v>
      </c>
      <c r="V83" s="197">
        <v>16</v>
      </c>
      <c r="W83" s="144">
        <v>5</v>
      </c>
    </row>
    <row r="84" spans="1:25" ht="13.8" x14ac:dyDescent="0.25">
      <c r="A84" s="518">
        <v>43131</v>
      </c>
      <c r="B84" s="519"/>
      <c r="C84" s="342">
        <v>4.8</v>
      </c>
      <c r="D84" s="342">
        <v>5</v>
      </c>
      <c r="E84" s="342">
        <v>6.3</v>
      </c>
      <c r="F84" s="342">
        <v>10.5</v>
      </c>
      <c r="G84" s="342">
        <v>14.2</v>
      </c>
      <c r="H84" s="342">
        <v>19.100000000000001</v>
      </c>
      <c r="I84" s="342">
        <v>27.4</v>
      </c>
      <c r="J84" s="342">
        <v>43.9</v>
      </c>
      <c r="K84" s="342">
        <v>63.1</v>
      </c>
      <c r="L84" s="342">
        <v>71.3</v>
      </c>
      <c r="M84" s="342">
        <v>92.4</v>
      </c>
      <c r="N84" s="343">
        <v>100</v>
      </c>
      <c r="O84" s="343">
        <v>100</v>
      </c>
      <c r="P84" s="343">
        <v>100</v>
      </c>
      <c r="Q84" s="343">
        <v>100</v>
      </c>
      <c r="R84" s="185">
        <v>1.29</v>
      </c>
      <c r="S84" s="185">
        <v>0.25</v>
      </c>
      <c r="T84" s="345"/>
      <c r="U84" s="197"/>
      <c r="V84" s="197"/>
      <c r="W84" s="144">
        <v>6.7</v>
      </c>
      <c r="X84" s="1"/>
      <c r="Y84" s="176">
        <f>A84+$Y$81</f>
        <v>43311</v>
      </c>
    </row>
    <row r="85" spans="1:25" ht="13.8" x14ac:dyDescent="0.25">
      <c r="A85" s="518">
        <v>43131</v>
      </c>
      <c r="B85" s="519"/>
      <c r="C85" s="342">
        <v>4.3</v>
      </c>
      <c r="D85" s="342">
        <v>4.5</v>
      </c>
      <c r="E85" s="342">
        <v>6.5</v>
      </c>
      <c r="F85" s="342">
        <v>11.7</v>
      </c>
      <c r="G85" s="342">
        <v>16.5</v>
      </c>
      <c r="H85" s="342">
        <v>23.3</v>
      </c>
      <c r="I85" s="342">
        <v>33</v>
      </c>
      <c r="J85" s="342">
        <v>51.5</v>
      </c>
      <c r="K85" s="342">
        <v>73.3</v>
      </c>
      <c r="L85" s="342">
        <v>78.3</v>
      </c>
      <c r="M85" s="342">
        <v>92.5</v>
      </c>
      <c r="N85" s="343">
        <v>100</v>
      </c>
      <c r="O85" s="344">
        <v>100</v>
      </c>
      <c r="P85" s="344">
        <v>100</v>
      </c>
      <c r="Q85" s="343">
        <v>100</v>
      </c>
      <c r="R85" s="185">
        <v>1.35</v>
      </c>
      <c r="S85" s="185">
        <v>0.31</v>
      </c>
      <c r="T85" s="345"/>
      <c r="U85" s="197"/>
      <c r="V85" s="197"/>
      <c r="W85" s="144">
        <v>6.5</v>
      </c>
      <c r="X85" s="1"/>
      <c r="Y85" s="176">
        <f>A85+$Y$81</f>
        <v>43311</v>
      </c>
    </row>
    <row r="86" spans="1:25" ht="13.8" x14ac:dyDescent="0.25">
      <c r="A86" s="518">
        <v>43145</v>
      </c>
      <c r="B86" s="519"/>
      <c r="C86" s="342">
        <v>3.3</v>
      </c>
      <c r="D86" s="342">
        <v>3.6</v>
      </c>
      <c r="E86" s="342">
        <v>5.0999999999999996</v>
      </c>
      <c r="F86" s="342">
        <v>9.1</v>
      </c>
      <c r="G86" s="342">
        <v>12.7</v>
      </c>
      <c r="H86" s="342">
        <v>17.7</v>
      </c>
      <c r="I86" s="342">
        <v>26.4</v>
      </c>
      <c r="J86" s="342">
        <v>42.5</v>
      </c>
      <c r="K86" s="342">
        <v>63.9</v>
      </c>
      <c r="L86" s="342">
        <v>74.3</v>
      </c>
      <c r="M86" s="342">
        <v>95.1</v>
      </c>
      <c r="N86" s="343">
        <v>100</v>
      </c>
      <c r="O86" s="343">
        <v>100</v>
      </c>
      <c r="P86" s="343">
        <v>100</v>
      </c>
      <c r="Q86" s="343">
        <v>100</v>
      </c>
      <c r="R86" s="185">
        <v>1.69</v>
      </c>
      <c r="S86" s="185">
        <v>0.3</v>
      </c>
      <c r="T86" s="345">
        <v>0.38</v>
      </c>
      <c r="U86" s="197">
        <v>28</v>
      </c>
      <c r="V86" s="197">
        <v>20</v>
      </c>
      <c r="W86" s="144">
        <v>7.5</v>
      </c>
      <c r="X86" s="1"/>
      <c r="Y86" s="176">
        <f t="shared" ref="Y86:Y95" si="7">A86+$Y$81</f>
        <v>43325</v>
      </c>
    </row>
    <row r="87" spans="1:25" ht="13.8" x14ac:dyDescent="0.25">
      <c r="A87" s="518">
        <v>43145</v>
      </c>
      <c r="B87" s="519"/>
      <c r="C87" s="342">
        <v>3.7</v>
      </c>
      <c r="D87" s="342">
        <v>4</v>
      </c>
      <c r="E87" s="342">
        <v>5.5</v>
      </c>
      <c r="F87" s="342">
        <v>9.5</v>
      </c>
      <c r="G87" s="342">
        <v>13.5</v>
      </c>
      <c r="H87" s="342">
        <v>19.5</v>
      </c>
      <c r="I87" s="342">
        <v>29.9</v>
      </c>
      <c r="J87" s="342">
        <v>45.9</v>
      </c>
      <c r="K87" s="342">
        <v>66.400000000000006</v>
      </c>
      <c r="L87" s="342">
        <v>73.8</v>
      </c>
      <c r="M87" s="342">
        <v>95.3</v>
      </c>
      <c r="N87" s="343">
        <v>100</v>
      </c>
      <c r="O87" s="344">
        <v>100</v>
      </c>
      <c r="P87" s="344">
        <v>100</v>
      </c>
      <c r="Q87" s="343">
        <v>100</v>
      </c>
      <c r="R87" s="185">
        <v>1.78</v>
      </c>
      <c r="S87" s="185">
        <v>0.35</v>
      </c>
      <c r="T87" s="345"/>
      <c r="U87" s="197"/>
      <c r="V87" s="197"/>
      <c r="W87" s="144">
        <v>7.4</v>
      </c>
      <c r="X87" s="1"/>
      <c r="Y87" s="176">
        <f t="shared" si="7"/>
        <v>43325</v>
      </c>
    </row>
    <row r="88" spans="1:25" ht="13.8" x14ac:dyDescent="0.25">
      <c r="A88" s="518"/>
      <c r="B88" s="519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3"/>
      <c r="O88" s="344"/>
      <c r="P88" s="344"/>
      <c r="Q88" s="343"/>
      <c r="R88" s="185"/>
      <c r="S88" s="185"/>
      <c r="T88" s="345"/>
      <c r="U88" s="197"/>
      <c r="V88" s="197"/>
      <c r="W88" s="144"/>
      <c r="X88" s="1"/>
      <c r="Y88" s="176">
        <f t="shared" si="7"/>
        <v>180</v>
      </c>
    </row>
    <row r="89" spans="1:25" ht="13.8" x14ac:dyDescent="0.25">
      <c r="A89" s="518"/>
      <c r="B89" s="519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3"/>
      <c r="O89" s="344"/>
      <c r="P89" s="344"/>
      <c r="Q89" s="343"/>
      <c r="R89" s="185"/>
      <c r="S89" s="185"/>
      <c r="T89" s="345"/>
      <c r="U89" s="197"/>
      <c r="V89" s="197"/>
      <c r="W89" s="144"/>
      <c r="X89" s="1"/>
      <c r="Y89" s="176">
        <f t="shared" si="7"/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>AVERAGE(C83:C100)</f>
        <v>3.7399999999999998</v>
      </c>
      <c r="D103" s="143">
        <f t="shared" ref="D103:W103" si="8">AVERAGE(D83:D100)</f>
        <v>3.9799999999999995</v>
      </c>
      <c r="E103" s="143">
        <f t="shared" si="8"/>
        <v>5.6400000000000006</v>
      </c>
      <c r="F103" s="143">
        <f t="shared" si="8"/>
        <v>10.199999999999999</v>
      </c>
      <c r="G103" s="143">
        <f t="shared" si="8"/>
        <v>14.48</v>
      </c>
      <c r="H103" s="143">
        <f t="shared" si="8"/>
        <v>20.580000000000002</v>
      </c>
      <c r="I103" s="143">
        <f t="shared" si="8"/>
        <v>30.26</v>
      </c>
      <c r="J103" s="143">
        <f t="shared" si="8"/>
        <v>47.6</v>
      </c>
      <c r="K103" s="143">
        <f t="shared" si="8"/>
        <v>68.88</v>
      </c>
      <c r="L103" s="143">
        <f t="shared" si="8"/>
        <v>76.98</v>
      </c>
      <c r="M103" s="143">
        <f t="shared" si="8"/>
        <v>94.700000000000017</v>
      </c>
      <c r="N103" s="143">
        <f t="shared" si="8"/>
        <v>100</v>
      </c>
      <c r="O103" s="143">
        <f t="shared" si="8"/>
        <v>100</v>
      </c>
      <c r="P103" s="143">
        <f t="shared" si="8"/>
        <v>100</v>
      </c>
      <c r="Q103" s="143">
        <f t="shared" si="8"/>
        <v>100</v>
      </c>
      <c r="R103" s="185">
        <f t="shared" si="8"/>
        <v>1.4220000000000002</v>
      </c>
      <c r="S103" s="185">
        <f t="shared" si="8"/>
        <v>0.28799999999999998</v>
      </c>
      <c r="T103" s="345"/>
      <c r="U103" s="197">
        <f t="shared" si="8"/>
        <v>26.5</v>
      </c>
      <c r="V103" s="197">
        <f t="shared" si="8"/>
        <v>18</v>
      </c>
      <c r="W103" s="143">
        <f t="shared" si="8"/>
        <v>6.62</v>
      </c>
    </row>
    <row r="104" spans="1:34" x14ac:dyDescent="0.25">
      <c r="A104" s="533" t="s">
        <v>53</v>
      </c>
      <c r="B104" s="532"/>
      <c r="C104" s="143">
        <f>STDEV(C83:C100)</f>
        <v>0.85615419172016005</v>
      </c>
      <c r="D104" s="143">
        <f t="shared" ref="D104:W104" si="9">STDEV(D83:D100)</f>
        <v>0.84380092438916143</v>
      </c>
      <c r="E104" s="143">
        <f t="shared" si="9"/>
        <v>0.74027022093286154</v>
      </c>
      <c r="F104" s="143">
        <f t="shared" si="9"/>
        <v>1.004987562112089</v>
      </c>
      <c r="G104" s="143">
        <f t="shared" si="9"/>
        <v>1.5270887335056862</v>
      </c>
      <c r="H104" s="143">
        <f t="shared" si="9"/>
        <v>2.5713809519400206</v>
      </c>
      <c r="I104" s="143">
        <f t="shared" si="9"/>
        <v>3.5196590743990988</v>
      </c>
      <c r="J104" s="143">
        <f t="shared" si="9"/>
        <v>5.0338851794612891</v>
      </c>
      <c r="K104" s="143">
        <f t="shared" si="9"/>
        <v>6.3578298184207478</v>
      </c>
      <c r="L104" s="143">
        <f t="shared" si="9"/>
        <v>6.2399519228917164</v>
      </c>
      <c r="M104" s="143">
        <f t="shared" si="9"/>
        <v>2.392697222801079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85">
        <f t="shared" si="9"/>
        <v>0.3164964454776702</v>
      </c>
      <c r="S104" s="185">
        <f t="shared" si="9"/>
        <v>4.8166378315169206E-2</v>
      </c>
      <c r="T104" s="345"/>
      <c r="U104" s="143"/>
      <c r="V104" s="143"/>
      <c r="W104" s="143">
        <f t="shared" si="9"/>
        <v>1.0034938963441635</v>
      </c>
    </row>
    <row r="105" spans="1:34" x14ac:dyDescent="0.25">
      <c r="A105" s="533" t="s">
        <v>64</v>
      </c>
      <c r="B105" s="532"/>
      <c r="C105" s="141">
        <f>MAX(C83:C100)</f>
        <v>4.8</v>
      </c>
      <c r="D105" s="141">
        <f t="shared" ref="D105:W105" si="10">MAX(D83:D100)</f>
        <v>5</v>
      </c>
      <c r="E105" s="141">
        <f t="shared" si="10"/>
        <v>6.5</v>
      </c>
      <c r="F105" s="141">
        <f t="shared" si="10"/>
        <v>11.7</v>
      </c>
      <c r="G105" s="141">
        <f t="shared" si="10"/>
        <v>16.5</v>
      </c>
      <c r="H105" s="141">
        <f t="shared" si="10"/>
        <v>23.3</v>
      </c>
      <c r="I105" s="141">
        <f t="shared" si="10"/>
        <v>34.6</v>
      </c>
      <c r="J105" s="141">
        <f t="shared" si="10"/>
        <v>54.2</v>
      </c>
      <c r="K105" s="141">
        <f t="shared" si="10"/>
        <v>77.7</v>
      </c>
      <c r="L105" s="141">
        <f t="shared" si="10"/>
        <v>87.2</v>
      </c>
      <c r="M105" s="141">
        <f t="shared" si="10"/>
        <v>98.2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85">
        <f t="shared" si="10"/>
        <v>1.78</v>
      </c>
      <c r="S105" s="185">
        <f t="shared" si="10"/>
        <v>0.35</v>
      </c>
      <c r="T105" s="345">
        <f t="shared" si="10"/>
        <v>0.38</v>
      </c>
      <c r="U105" s="141">
        <f t="shared" si="10"/>
        <v>28</v>
      </c>
      <c r="V105" s="141">
        <f t="shared" si="10"/>
        <v>20</v>
      </c>
      <c r="W105" s="143">
        <f t="shared" si="10"/>
        <v>7.5</v>
      </c>
    </row>
    <row r="106" spans="1:34" s="2" customFormat="1" x14ac:dyDescent="0.25">
      <c r="A106" s="533" t="s">
        <v>52</v>
      </c>
      <c r="B106" s="532"/>
      <c r="C106" s="141">
        <f>MIN(C83:C100)</f>
        <v>2.6</v>
      </c>
      <c r="D106" s="141">
        <f t="shared" ref="D106:W106" si="11">MIN(D83:D100)</f>
        <v>2.8</v>
      </c>
      <c r="E106" s="141">
        <f t="shared" si="11"/>
        <v>4.8</v>
      </c>
      <c r="F106" s="141">
        <f t="shared" si="11"/>
        <v>9.1</v>
      </c>
      <c r="G106" s="141">
        <f t="shared" si="11"/>
        <v>12.7</v>
      </c>
      <c r="H106" s="141">
        <f t="shared" si="11"/>
        <v>17.7</v>
      </c>
      <c r="I106" s="141">
        <f t="shared" si="11"/>
        <v>26.4</v>
      </c>
      <c r="J106" s="141">
        <f t="shared" si="11"/>
        <v>42.5</v>
      </c>
      <c r="K106" s="141">
        <f t="shared" si="11"/>
        <v>63.1</v>
      </c>
      <c r="L106" s="141">
        <f t="shared" si="11"/>
        <v>71.3</v>
      </c>
      <c r="M106" s="141">
        <f t="shared" si="11"/>
        <v>92.4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85">
        <f t="shared" si="11"/>
        <v>1</v>
      </c>
      <c r="S106" s="185">
        <f t="shared" si="11"/>
        <v>0.23</v>
      </c>
      <c r="T106" s="345">
        <f t="shared" si="11"/>
        <v>0.27200000000000002</v>
      </c>
      <c r="U106" s="141">
        <f t="shared" si="11"/>
        <v>25</v>
      </c>
      <c r="V106" s="141">
        <f t="shared" si="11"/>
        <v>16</v>
      </c>
      <c r="W106" s="143">
        <f t="shared" si="11"/>
        <v>5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>COUNT(C83:C100)</f>
        <v>5</v>
      </c>
      <c r="D107" s="141">
        <f t="shared" ref="D107:W107" si="12">COUNT(D83:D100)</f>
        <v>5</v>
      </c>
      <c r="E107" s="141">
        <f t="shared" si="12"/>
        <v>5</v>
      </c>
      <c r="F107" s="141">
        <f t="shared" si="12"/>
        <v>5</v>
      </c>
      <c r="G107" s="141">
        <f t="shared" si="12"/>
        <v>5</v>
      </c>
      <c r="H107" s="141">
        <f t="shared" si="12"/>
        <v>5</v>
      </c>
      <c r="I107" s="141">
        <f t="shared" si="12"/>
        <v>5</v>
      </c>
      <c r="J107" s="141">
        <f t="shared" si="12"/>
        <v>5</v>
      </c>
      <c r="K107" s="141">
        <f t="shared" si="12"/>
        <v>5</v>
      </c>
      <c r="L107" s="141">
        <f t="shared" si="12"/>
        <v>5</v>
      </c>
      <c r="M107" s="141">
        <f t="shared" si="12"/>
        <v>5</v>
      </c>
      <c r="N107" s="141">
        <f t="shared" si="12"/>
        <v>5</v>
      </c>
      <c r="O107" s="141">
        <f t="shared" si="12"/>
        <v>5</v>
      </c>
      <c r="P107" s="141">
        <f t="shared" si="12"/>
        <v>5</v>
      </c>
      <c r="Q107" s="141">
        <f t="shared" si="12"/>
        <v>5</v>
      </c>
      <c r="R107" s="141">
        <f t="shared" si="12"/>
        <v>5</v>
      </c>
      <c r="S107" s="141">
        <f t="shared" si="12"/>
        <v>5</v>
      </c>
      <c r="T107" s="141">
        <f t="shared" si="12"/>
        <v>2</v>
      </c>
      <c r="U107" s="141">
        <f t="shared" si="12"/>
        <v>2</v>
      </c>
      <c r="V107" s="141">
        <f t="shared" si="12"/>
        <v>2</v>
      </c>
      <c r="W107" s="141">
        <f t="shared" si="12"/>
        <v>5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4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31:W31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28:B28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87:B87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6:B106"/>
    <mergeCell ref="A107:B107"/>
    <mergeCell ref="A100:B100"/>
    <mergeCell ref="A101:B101"/>
    <mergeCell ref="A102:B102"/>
    <mergeCell ref="A103:B103"/>
    <mergeCell ref="A104:B104"/>
    <mergeCell ref="A105:B10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H1675"/>
  <sheetViews>
    <sheetView topLeftCell="A79" zoomScaleNormal="100" workbookViewId="0">
      <selection activeCell="N103" sqref="N103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201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4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38</v>
      </c>
      <c r="H5" s="592"/>
      <c r="I5" s="593" t="s">
        <v>99</v>
      </c>
      <c r="J5" s="591"/>
      <c r="K5" s="591"/>
      <c r="L5" s="591"/>
      <c r="M5" s="592"/>
      <c r="N5" s="594">
        <v>43196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34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7" t="s">
        <v>127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187</v>
      </c>
      <c r="N13" s="229"/>
      <c r="O13" s="233"/>
      <c r="P13" s="233"/>
      <c r="Q13" s="597" t="s">
        <v>212</v>
      </c>
      <c r="R13" s="597"/>
      <c r="S13" s="597"/>
      <c r="T13" s="597"/>
      <c r="U13" s="597"/>
      <c r="V13" s="597"/>
      <c r="W13" s="230"/>
      <c r="X13" s="228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33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73" t="s">
        <v>37</v>
      </c>
      <c r="B19" s="673"/>
      <c r="C19" s="673"/>
      <c r="D19" s="673"/>
      <c r="E19" s="213"/>
      <c r="F19" s="674" t="s">
        <v>168</v>
      </c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213"/>
      <c r="U19" s="674" t="s">
        <v>38</v>
      </c>
      <c r="V19" s="674"/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675">
        <v>0</v>
      </c>
      <c r="B20" s="675"/>
      <c r="C20" s="675">
        <v>63</v>
      </c>
      <c r="D20" s="675"/>
      <c r="E20" s="213"/>
      <c r="F20" s="602" t="s">
        <v>167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217"/>
      <c r="U20" s="673" t="s">
        <v>166</v>
      </c>
      <c r="V20" s="673"/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/>
      <c r="L23" s="263"/>
      <c r="M23" s="263" t="s">
        <v>16</v>
      </c>
      <c r="N23" s="263" t="s">
        <v>4</v>
      </c>
      <c r="O23" s="263" t="s">
        <v>5</v>
      </c>
      <c r="P23" s="263"/>
      <c r="Q23" s="264" t="s">
        <v>6</v>
      </c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0.125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f>N24/2</f>
        <v>31.5</v>
      </c>
      <c r="N24" s="267">
        <v>63</v>
      </c>
      <c r="O24" s="268">
        <v>90</v>
      </c>
      <c r="P24" s="269">
        <v>100</v>
      </c>
      <c r="Q24" s="270">
        <v>125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676"/>
      <c r="B25" s="677"/>
      <c r="C25" s="336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676"/>
      <c r="B26" s="677"/>
      <c r="C26" s="336"/>
      <c r="D26" s="272"/>
      <c r="E26" s="272"/>
      <c r="F26" s="272"/>
      <c r="G26" s="273"/>
      <c r="H26" s="273"/>
      <c r="I26" s="273"/>
      <c r="J26" s="273"/>
      <c r="K26" s="273"/>
      <c r="L26" s="273"/>
      <c r="M26" s="273"/>
      <c r="N26" s="273"/>
      <c r="O26" s="273"/>
      <c r="P26" s="274"/>
      <c r="Q26" s="274"/>
      <c r="R26" s="337"/>
      <c r="S26" s="337"/>
      <c r="T26" s="276"/>
      <c r="U26" s="277"/>
      <c r="V26" s="278"/>
      <c r="W26" s="27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76"/>
      <c r="B27" s="677"/>
      <c r="C27" s="338"/>
      <c r="D27" s="281"/>
      <c r="E27" s="281"/>
      <c r="F27" s="281"/>
      <c r="G27" s="284"/>
      <c r="H27" s="284"/>
      <c r="I27" s="284"/>
      <c r="J27" s="284"/>
      <c r="K27" s="284"/>
      <c r="L27" s="284"/>
      <c r="M27" s="284"/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615" t="s">
        <v>162</v>
      </c>
      <c r="B28" s="616"/>
      <c r="C28" s="280">
        <v>12</v>
      </c>
      <c r="D28" s="281"/>
      <c r="E28" s="281"/>
      <c r="F28" s="281"/>
      <c r="G28" s="283">
        <v>35</v>
      </c>
      <c r="H28" s="283">
        <v>40</v>
      </c>
      <c r="I28" s="283">
        <v>47</v>
      </c>
      <c r="J28" s="283">
        <v>60</v>
      </c>
      <c r="K28" s="283">
        <v>68</v>
      </c>
      <c r="L28" s="284"/>
      <c r="M28" s="283">
        <v>85</v>
      </c>
      <c r="N28" s="283">
        <v>99</v>
      </c>
      <c r="O28" s="283">
        <v>100</v>
      </c>
      <c r="P28" s="285"/>
      <c r="Q28" s="339">
        <v>100</v>
      </c>
      <c r="R28" s="286">
        <v>3</v>
      </c>
      <c r="S28" s="286">
        <v>1</v>
      </c>
      <c r="T28" s="287">
        <v>0.7</v>
      </c>
      <c r="U28" s="288">
        <v>45</v>
      </c>
      <c r="V28" s="289">
        <v>45</v>
      </c>
      <c r="W28" s="29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615" t="s">
        <v>163</v>
      </c>
      <c r="B29" s="616"/>
      <c r="C29" s="280">
        <v>2</v>
      </c>
      <c r="D29" s="281"/>
      <c r="E29" s="281"/>
      <c r="F29" s="281"/>
      <c r="G29" s="283">
        <v>5</v>
      </c>
      <c r="H29" s="283">
        <v>9</v>
      </c>
      <c r="I29" s="283">
        <v>16</v>
      </c>
      <c r="J29" s="283">
        <v>22</v>
      </c>
      <c r="K29" s="283">
        <v>35</v>
      </c>
      <c r="L29" s="284"/>
      <c r="M29" s="283">
        <v>55</v>
      </c>
      <c r="N29" s="283">
        <v>80</v>
      </c>
      <c r="O29" s="283">
        <v>98</v>
      </c>
      <c r="P29" s="285"/>
      <c r="Q29" s="285"/>
      <c r="R29" s="291"/>
      <c r="S29" s="291"/>
      <c r="T29" s="292"/>
      <c r="U29" s="293"/>
      <c r="V29" s="294"/>
      <c r="W29" s="29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678"/>
      <c r="B30" s="679"/>
      <c r="C30" s="340"/>
      <c r="D30" s="295"/>
      <c r="E30" s="295"/>
      <c r="F30" s="295"/>
      <c r="G30" s="296"/>
      <c r="H30" s="296"/>
      <c r="I30" s="296"/>
      <c r="J30" s="296"/>
      <c r="K30" s="296"/>
      <c r="L30" s="296"/>
      <c r="M30" s="296"/>
      <c r="N30" s="296"/>
      <c r="O30" s="296"/>
      <c r="P30" s="297"/>
      <c r="Q30" s="297"/>
      <c r="R30" s="298"/>
      <c r="S30" s="298"/>
      <c r="T30" s="299"/>
      <c r="U30" s="300"/>
      <c r="V30" s="301"/>
      <c r="W30" s="302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218" t="s">
        <v>45</v>
      </c>
      <c r="B32" s="219"/>
      <c r="C32" s="219"/>
      <c r="D32" s="219"/>
      <c r="E32" s="219"/>
      <c r="F32" s="219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617" t="s">
        <v>46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9"/>
    </row>
    <row r="34" spans="1:25" ht="13.8" thickBot="1" x14ac:dyDescent="0.3">
      <c r="A34" s="620" t="s">
        <v>213</v>
      </c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8"/>
    </row>
    <row r="35" spans="1:25" ht="12.75" customHeight="1" x14ac:dyDescent="0.25">
      <c r="A35" s="680"/>
      <c r="B35" s="681"/>
      <c r="C35" s="261" t="s">
        <v>3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 t="s">
        <v>16</v>
      </c>
      <c r="N35" s="263" t="s">
        <v>4</v>
      </c>
      <c r="O35" s="263" t="s">
        <v>5</v>
      </c>
      <c r="P35" s="263"/>
      <c r="Q35" s="263" t="s">
        <v>6</v>
      </c>
      <c r="R35" s="629" t="s">
        <v>17</v>
      </c>
      <c r="S35" s="625" t="s">
        <v>41</v>
      </c>
      <c r="T35" s="627" t="s">
        <v>120</v>
      </c>
      <c r="U35" s="629" t="s">
        <v>7</v>
      </c>
      <c r="V35" s="623" t="s">
        <v>8</v>
      </c>
      <c r="W35" s="631" t="s">
        <v>42</v>
      </c>
    </row>
    <row r="36" spans="1:25" ht="12.75" customHeight="1" thickBot="1" x14ac:dyDescent="0.3">
      <c r="A36" s="633" t="s">
        <v>15</v>
      </c>
      <c r="B36" s="634"/>
      <c r="C36" s="265">
        <v>6.3E-2</v>
      </c>
      <c r="D36" s="267">
        <v>0.125</v>
      </c>
      <c r="E36" s="267">
        <v>0.25</v>
      </c>
      <c r="F36" s="267">
        <v>0.5</v>
      </c>
      <c r="G36" s="267">
        <v>1</v>
      </c>
      <c r="H36" s="267">
        <v>2</v>
      </c>
      <c r="I36" s="267">
        <v>4</v>
      </c>
      <c r="J36" s="267">
        <v>8</v>
      </c>
      <c r="K36" s="267">
        <v>16</v>
      </c>
      <c r="L36" s="267">
        <v>20</v>
      </c>
      <c r="M36" s="267">
        <f>N36/2</f>
        <v>31.5</v>
      </c>
      <c r="N36" s="267">
        <v>63</v>
      </c>
      <c r="O36" s="268">
        <v>90</v>
      </c>
      <c r="P36" s="268">
        <v>100</v>
      </c>
      <c r="Q36" s="267">
        <v>125</v>
      </c>
      <c r="R36" s="624"/>
      <c r="S36" s="626"/>
      <c r="T36" s="628"/>
      <c r="U36" s="624"/>
      <c r="V36" s="630"/>
      <c r="W36" s="632"/>
    </row>
    <row r="37" spans="1:25" ht="12.75" customHeight="1" x14ac:dyDescent="0.25">
      <c r="A37" s="633" t="s">
        <v>48</v>
      </c>
      <c r="B37" s="634"/>
      <c r="C37" s="303">
        <f>IF(ISNUMBER(C98),C98,NA())</f>
        <v>5.3</v>
      </c>
      <c r="D37" s="304">
        <f t="shared" ref="D37:W37" si="0">IF(ISNUMBER(D98),D98,NA())</f>
        <v>0</v>
      </c>
      <c r="E37" s="304">
        <f t="shared" si="0"/>
        <v>0</v>
      </c>
      <c r="F37" s="304">
        <f t="shared" si="0"/>
        <v>0</v>
      </c>
      <c r="G37" s="304">
        <f t="shared" si="0"/>
        <v>19</v>
      </c>
      <c r="H37" s="304">
        <f t="shared" si="0"/>
        <v>26.8</v>
      </c>
      <c r="I37" s="304">
        <f t="shared" si="0"/>
        <v>34.5</v>
      </c>
      <c r="J37" s="304">
        <f t="shared" si="0"/>
        <v>46.7</v>
      </c>
      <c r="K37" s="304">
        <f t="shared" si="0"/>
        <v>66.3</v>
      </c>
      <c r="L37" s="304">
        <f t="shared" si="0"/>
        <v>73.099999999999994</v>
      </c>
      <c r="M37" s="304">
        <f t="shared" si="0"/>
        <v>84.1</v>
      </c>
      <c r="N37" s="304">
        <f t="shared" si="0"/>
        <v>100</v>
      </c>
      <c r="O37" s="304">
        <f t="shared" si="0"/>
        <v>100</v>
      </c>
      <c r="P37" s="304">
        <f t="shared" si="0"/>
        <v>100</v>
      </c>
      <c r="Q37" s="304">
        <f t="shared" si="0"/>
        <v>100</v>
      </c>
      <c r="R37" s="304">
        <f t="shared" si="0"/>
        <v>1.82</v>
      </c>
      <c r="S37" s="304">
        <f t="shared" si="0"/>
        <v>0.49</v>
      </c>
      <c r="T37" s="304">
        <f>IF(ISNUMBER(T98),T98,NA())</f>
        <v>0.38</v>
      </c>
      <c r="U37" s="304">
        <f t="shared" si="0"/>
        <v>28</v>
      </c>
      <c r="V37" s="305">
        <f t="shared" si="0"/>
        <v>20</v>
      </c>
      <c r="W37" s="306">
        <f t="shared" si="0"/>
        <v>11.3</v>
      </c>
    </row>
    <row r="38" spans="1:25" ht="12.75" customHeight="1" x14ac:dyDescent="0.25">
      <c r="A38" s="637" t="s">
        <v>49</v>
      </c>
      <c r="B38" s="638"/>
      <c r="C38" s="307">
        <f>C39+1.25*C42</f>
        <v>4.7850438311241854</v>
      </c>
      <c r="D38" s="308" t="e">
        <f t="shared" ref="D38:W38" si="1">D39+1.25*D42</f>
        <v>#N/A</v>
      </c>
      <c r="E38" s="308" t="e">
        <f t="shared" si="1"/>
        <v>#N/A</v>
      </c>
      <c r="F38" s="308" t="e">
        <f t="shared" si="1"/>
        <v>#N/A</v>
      </c>
      <c r="G38" s="308">
        <f t="shared" si="1"/>
        <v>16.565885039933072</v>
      </c>
      <c r="H38" s="308">
        <f t="shared" si="1"/>
        <v>22.429919180471401</v>
      </c>
      <c r="I38" s="308">
        <f t="shared" si="1"/>
        <v>29.291906576435494</v>
      </c>
      <c r="J38" s="308">
        <f t="shared" si="1"/>
        <v>42.072179222463184</v>
      </c>
      <c r="K38" s="308">
        <f t="shared" si="1"/>
        <v>60.342961514606102</v>
      </c>
      <c r="L38" s="308">
        <f t="shared" si="1"/>
        <v>67.97971727847866</v>
      </c>
      <c r="M38" s="308">
        <f t="shared" si="1"/>
        <v>82.323231759385507</v>
      </c>
      <c r="N38" s="308">
        <v>100</v>
      </c>
      <c r="O38" s="308">
        <f t="shared" si="1"/>
        <v>100</v>
      </c>
      <c r="P38" s="308">
        <f t="shared" si="1"/>
        <v>100</v>
      </c>
      <c r="Q38" s="308">
        <f t="shared" si="1"/>
        <v>100</v>
      </c>
      <c r="R38" s="308">
        <f t="shared" si="1"/>
        <v>1.8154644895178422</v>
      </c>
      <c r="S38" s="308">
        <f t="shared" si="1"/>
        <v>0.39080325220186696</v>
      </c>
      <c r="T38" s="308">
        <f t="shared" si="1"/>
        <v>0.42145941546018395</v>
      </c>
      <c r="U38" s="308">
        <f t="shared" si="1"/>
        <v>29.151650429449553</v>
      </c>
      <c r="V38" s="309">
        <f t="shared" si="1"/>
        <v>21.535533905932738</v>
      </c>
      <c r="W38" s="310">
        <f t="shared" si="1"/>
        <v>10.213048286961206</v>
      </c>
      <c r="Y38" s="1" t="s">
        <v>59</v>
      </c>
    </row>
    <row r="39" spans="1:25" ht="12.75" customHeight="1" x14ac:dyDescent="0.25">
      <c r="A39" s="633" t="s">
        <v>50</v>
      </c>
      <c r="B39" s="634"/>
      <c r="C39" s="341">
        <f>IF(ISNUMBER(C96),C96,NA())</f>
        <v>3.47</v>
      </c>
      <c r="D39" s="312" t="e">
        <f>IF(ISNUMBER(D96),D96,NA())</f>
        <v>#N/A</v>
      </c>
      <c r="E39" s="312" t="e">
        <f t="shared" ref="E39:W39" si="2">IF(ISNUMBER(E96),E96,NA())</f>
        <v>#N/A</v>
      </c>
      <c r="F39" s="312" t="e">
        <f t="shared" si="2"/>
        <v>#N/A</v>
      </c>
      <c r="G39" s="312">
        <f t="shared" si="2"/>
        <v>12.53</v>
      </c>
      <c r="H39" s="312">
        <f t="shared" si="2"/>
        <v>16.63</v>
      </c>
      <c r="I39" s="312">
        <f t="shared" si="2"/>
        <v>22.2</v>
      </c>
      <c r="J39" s="312">
        <f t="shared" si="2"/>
        <v>33.1</v>
      </c>
      <c r="K39" s="312">
        <f t="shared" si="2"/>
        <v>50.28</v>
      </c>
      <c r="L39" s="312">
        <f t="shared" si="2"/>
        <v>58.42</v>
      </c>
      <c r="M39" s="312">
        <f t="shared" si="2"/>
        <v>74.289999999999992</v>
      </c>
      <c r="N39" s="312">
        <f t="shared" si="2"/>
        <v>100</v>
      </c>
      <c r="O39" s="283">
        <f t="shared" si="2"/>
        <v>100</v>
      </c>
      <c r="P39" s="283">
        <f t="shared" si="2"/>
        <v>100</v>
      </c>
      <c r="Q39" s="283">
        <f t="shared" si="2"/>
        <v>100</v>
      </c>
      <c r="R39" s="283">
        <f t="shared" si="2"/>
        <v>1.546</v>
      </c>
      <c r="S39" s="283">
        <f t="shared" si="2"/>
        <v>0.26200000000000001</v>
      </c>
      <c r="T39" s="283">
        <f>IF(ISNUMBER(T85),T96,NA())</f>
        <v>0.32600000000000001</v>
      </c>
      <c r="U39" s="283">
        <f>IF(ISNUMBER(U96),U96,NA())</f>
        <v>26.5</v>
      </c>
      <c r="V39" s="282">
        <f t="shared" si="2"/>
        <v>18</v>
      </c>
      <c r="W39" s="314">
        <f t="shared" si="2"/>
        <v>7.6599999999999993</v>
      </c>
    </row>
    <row r="40" spans="1:25" ht="12.75" customHeight="1" x14ac:dyDescent="0.25">
      <c r="A40" s="637" t="s">
        <v>51</v>
      </c>
      <c r="B40" s="638"/>
      <c r="C40" s="307">
        <f>C39-1.25*C42</f>
        <v>2.154956168875815</v>
      </c>
      <c r="D40" s="308" t="e">
        <f t="shared" ref="D40:W40" si="3">D39-1.25*D42</f>
        <v>#N/A</v>
      </c>
      <c r="E40" s="308" t="e">
        <f>E39-1.25*E42</f>
        <v>#N/A</v>
      </c>
      <c r="F40" s="308" t="e">
        <f>F39-1.25*F42</f>
        <v>#N/A</v>
      </c>
      <c r="G40" s="308">
        <f t="shared" si="3"/>
        <v>8.494114960066927</v>
      </c>
      <c r="H40" s="308">
        <f t="shared" si="3"/>
        <v>10.830080819528597</v>
      </c>
      <c r="I40" s="308">
        <f t="shared" si="3"/>
        <v>15.108093423564505</v>
      </c>
      <c r="J40" s="308">
        <f t="shared" si="3"/>
        <v>24.127820777536819</v>
      </c>
      <c r="K40" s="308">
        <f t="shared" si="3"/>
        <v>40.2170384853939</v>
      </c>
      <c r="L40" s="308">
        <f t="shared" si="3"/>
        <v>48.860282721521351</v>
      </c>
      <c r="M40" s="308">
        <f t="shared" si="3"/>
        <v>66.256768240614477</v>
      </c>
      <c r="N40" s="308">
        <f t="shared" si="3"/>
        <v>100</v>
      </c>
      <c r="O40" s="308">
        <f t="shared" si="3"/>
        <v>100</v>
      </c>
      <c r="P40" s="308">
        <f t="shared" si="3"/>
        <v>100</v>
      </c>
      <c r="Q40" s="308">
        <f t="shared" si="3"/>
        <v>100</v>
      </c>
      <c r="R40" s="308">
        <f t="shared" si="3"/>
        <v>1.2765355104821579</v>
      </c>
      <c r="S40" s="308">
        <f t="shared" si="3"/>
        <v>0.13319674779813304</v>
      </c>
      <c r="T40" s="308">
        <f t="shared" si="3"/>
        <v>0.23054058453981607</v>
      </c>
      <c r="U40" s="308">
        <f t="shared" si="3"/>
        <v>23.848349570550447</v>
      </c>
      <c r="V40" s="309">
        <f t="shared" si="3"/>
        <v>14.464466094067262</v>
      </c>
      <c r="W40" s="310">
        <f t="shared" si="3"/>
        <v>5.1069517130387929</v>
      </c>
      <c r="Y40" s="155"/>
    </row>
    <row r="41" spans="1:25" ht="12.75" customHeight="1" x14ac:dyDescent="0.25">
      <c r="A41" s="633" t="s">
        <v>52</v>
      </c>
      <c r="B41" s="634"/>
      <c r="C41" s="280">
        <f>IF(ISNUMBER(C99),C99,NA())</f>
        <v>1.9</v>
      </c>
      <c r="D41" s="283">
        <f t="shared" ref="D41:W41" si="4">IF(ISNUMBER(D99),D99,NA())</f>
        <v>0</v>
      </c>
      <c r="E41" s="283">
        <f t="shared" si="4"/>
        <v>0</v>
      </c>
      <c r="F41" s="283">
        <f t="shared" si="4"/>
        <v>0</v>
      </c>
      <c r="G41" s="283">
        <f t="shared" si="4"/>
        <v>7.9</v>
      </c>
      <c r="H41" s="283">
        <f t="shared" si="4"/>
        <v>10.9</v>
      </c>
      <c r="I41" s="283">
        <f t="shared" si="4"/>
        <v>15.3</v>
      </c>
      <c r="J41" s="283">
        <f t="shared" si="4"/>
        <v>25.2</v>
      </c>
      <c r="K41" s="283">
        <f t="shared" si="4"/>
        <v>41.9</v>
      </c>
      <c r="L41" s="283">
        <f t="shared" si="4"/>
        <v>47.5</v>
      </c>
      <c r="M41" s="283">
        <f t="shared" si="4"/>
        <v>64.3</v>
      </c>
      <c r="N41" s="283">
        <f t="shared" si="4"/>
        <v>100</v>
      </c>
      <c r="O41" s="283">
        <f t="shared" si="4"/>
        <v>100</v>
      </c>
      <c r="P41" s="283">
        <f t="shared" si="4"/>
        <v>100</v>
      </c>
      <c r="Q41" s="283">
        <f t="shared" si="4"/>
        <v>100</v>
      </c>
      <c r="R41" s="283">
        <f t="shared" si="4"/>
        <v>1.18</v>
      </c>
      <c r="S41" s="283">
        <f t="shared" si="4"/>
        <v>0.15</v>
      </c>
      <c r="T41" s="283">
        <f>IF(ISNUMBER(T99),T99,NA())</f>
        <v>0.27200000000000002</v>
      </c>
      <c r="U41" s="283">
        <f t="shared" si="4"/>
        <v>25</v>
      </c>
      <c r="V41" s="282">
        <f t="shared" si="4"/>
        <v>16</v>
      </c>
      <c r="W41" s="314">
        <f t="shared" si="4"/>
        <v>4.5999999999999996</v>
      </c>
    </row>
    <row r="42" spans="1:25" ht="12.75" customHeight="1" x14ac:dyDescent="0.25">
      <c r="A42" s="633" t="s">
        <v>53</v>
      </c>
      <c r="B42" s="634"/>
      <c r="C42" s="307">
        <f>IF(ISNUMBER(C97),C97,NA())</f>
        <v>1.0520350648993484</v>
      </c>
      <c r="D42" s="312" t="e">
        <f t="shared" ref="D42:W42" si="5">IF(ISNUMBER(D97),D97,NA())</f>
        <v>#N/A</v>
      </c>
      <c r="E42" s="312" t="e">
        <f t="shared" si="5"/>
        <v>#N/A</v>
      </c>
      <c r="F42" s="312" t="e">
        <f t="shared" si="5"/>
        <v>#N/A</v>
      </c>
      <c r="G42" s="312">
        <f t="shared" si="5"/>
        <v>3.2287080319464581</v>
      </c>
      <c r="H42" s="312">
        <f t="shared" si="5"/>
        <v>4.6399353443771227</v>
      </c>
      <c r="I42" s="312">
        <f t="shared" si="5"/>
        <v>5.6735252611483951</v>
      </c>
      <c r="J42" s="312">
        <f t="shared" si="5"/>
        <v>7.1777433779705468</v>
      </c>
      <c r="K42" s="312">
        <f t="shared" si="5"/>
        <v>8.0503692116848793</v>
      </c>
      <c r="L42" s="312">
        <f t="shared" si="5"/>
        <v>7.6477738227829217</v>
      </c>
      <c r="M42" s="312">
        <f t="shared" si="5"/>
        <v>6.4265854075084077</v>
      </c>
      <c r="N42" s="312">
        <f t="shared" si="5"/>
        <v>0</v>
      </c>
      <c r="O42" s="312">
        <f t="shared" si="5"/>
        <v>0</v>
      </c>
      <c r="P42" s="312">
        <f t="shared" si="5"/>
        <v>0</v>
      </c>
      <c r="Q42" s="312">
        <f t="shared" si="5"/>
        <v>0</v>
      </c>
      <c r="R42" s="312">
        <f t="shared" si="5"/>
        <v>0.21557159161427372</v>
      </c>
      <c r="S42" s="312">
        <f t="shared" si="5"/>
        <v>0.10304260176149359</v>
      </c>
      <c r="T42" s="312">
        <f>IF(ISNUMBER(T97),T97,NA())</f>
        <v>7.6367532368147154E-2</v>
      </c>
      <c r="U42" s="312">
        <f t="shared" si="5"/>
        <v>2.1213203435596424</v>
      </c>
      <c r="V42" s="311">
        <f t="shared" si="5"/>
        <v>2.8284271247461903</v>
      </c>
      <c r="W42" s="315">
        <f t="shared" si="5"/>
        <v>2.0424386295689652</v>
      </c>
    </row>
    <row r="43" spans="1:25" ht="12.75" customHeight="1" x14ac:dyDescent="0.25">
      <c r="A43" s="637" t="s">
        <v>54</v>
      </c>
      <c r="B43" s="638"/>
      <c r="C43" s="280">
        <f>IF(ISNUMBER(C100),C100,NA())</f>
        <v>10</v>
      </c>
      <c r="D43" s="283">
        <f t="shared" ref="D43:W43" si="6">IF(ISNUMBER(D100),D100,NA())</f>
        <v>0</v>
      </c>
      <c r="E43" s="283">
        <f t="shared" si="6"/>
        <v>0</v>
      </c>
      <c r="F43" s="283">
        <f t="shared" si="6"/>
        <v>0</v>
      </c>
      <c r="G43" s="283">
        <f t="shared" si="6"/>
        <v>10</v>
      </c>
      <c r="H43" s="283">
        <f t="shared" si="6"/>
        <v>10</v>
      </c>
      <c r="I43" s="283">
        <f t="shared" si="6"/>
        <v>10</v>
      </c>
      <c r="J43" s="283">
        <f t="shared" si="6"/>
        <v>10</v>
      </c>
      <c r="K43" s="283">
        <f t="shared" si="6"/>
        <v>10</v>
      </c>
      <c r="L43" s="283">
        <f t="shared" si="6"/>
        <v>10</v>
      </c>
      <c r="M43" s="283">
        <f t="shared" si="6"/>
        <v>10</v>
      </c>
      <c r="N43" s="283">
        <f t="shared" si="6"/>
        <v>10</v>
      </c>
      <c r="O43" s="283">
        <f t="shared" si="6"/>
        <v>10</v>
      </c>
      <c r="P43" s="283">
        <f t="shared" si="6"/>
        <v>10</v>
      </c>
      <c r="Q43" s="283">
        <f t="shared" si="6"/>
        <v>10</v>
      </c>
      <c r="R43" s="283">
        <f t="shared" si="6"/>
        <v>10</v>
      </c>
      <c r="S43" s="283">
        <f t="shared" si="6"/>
        <v>10</v>
      </c>
      <c r="T43" s="283">
        <f>IF(ISNUMBER(T100),T100,NA())</f>
        <v>2</v>
      </c>
      <c r="U43" s="283">
        <f t="shared" si="6"/>
        <v>2</v>
      </c>
      <c r="V43" s="282">
        <f t="shared" si="6"/>
        <v>2</v>
      </c>
      <c r="W43" s="314">
        <f t="shared" si="6"/>
        <v>10</v>
      </c>
    </row>
    <row r="44" spans="1:25" s="46" customFormat="1" ht="17.25" customHeight="1" thickBot="1" x14ac:dyDescent="0.3">
      <c r="A44" s="639" t="s">
        <v>55</v>
      </c>
      <c r="B44" s="640"/>
      <c r="C44" s="316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8"/>
      <c r="R44" s="318"/>
      <c r="S44" s="319"/>
      <c r="T44" s="319"/>
      <c r="U44" s="320"/>
      <c r="V44" s="321"/>
      <c r="W44" s="322"/>
      <c r="X44" s="45"/>
    </row>
    <row r="45" spans="1:25" s="46" customFormat="1" x14ac:dyDescent="0.25">
      <c r="A45" s="323"/>
      <c r="B45" s="324"/>
      <c r="C45" s="325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6"/>
      <c r="V45" s="327"/>
      <c r="W45" s="328"/>
      <c r="X45" s="45"/>
    </row>
    <row r="46" spans="1:25" s="46" customFormat="1" ht="13.8" thickBot="1" x14ac:dyDescent="0.3">
      <c r="A46" s="329"/>
      <c r="B46" s="327"/>
      <c r="C46" s="330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2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9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33"/>
      <c r="X64" s="45"/>
    </row>
    <row r="65" spans="1:24" s="46" customFormat="1" x14ac:dyDescent="0.25">
      <c r="A65" s="329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33"/>
      <c r="X65" s="45"/>
    </row>
    <row r="66" spans="1:24" s="46" customFormat="1" x14ac:dyDescent="0.25">
      <c r="A66" s="323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6"/>
      <c r="X66" s="45"/>
    </row>
    <row r="67" spans="1:24" s="46" customFormat="1" x14ac:dyDescent="0.25">
      <c r="A67" s="641" t="s">
        <v>56</v>
      </c>
      <c r="B67" s="642"/>
      <c r="C67" s="642"/>
      <c r="D67" s="642"/>
      <c r="E67" s="642"/>
      <c r="F67" s="642"/>
      <c r="G67" s="643"/>
      <c r="H67" s="644" t="s">
        <v>57</v>
      </c>
      <c r="I67" s="644"/>
      <c r="J67" s="644"/>
      <c r="K67" s="644"/>
      <c r="L67" s="644"/>
      <c r="M67" s="644"/>
      <c r="N67" s="644"/>
      <c r="O67" s="644"/>
      <c r="P67" s="644" t="s">
        <v>58</v>
      </c>
      <c r="Q67" s="644"/>
      <c r="R67" s="644"/>
      <c r="S67" s="644"/>
      <c r="T67" s="644"/>
      <c r="U67" s="644"/>
      <c r="V67" s="644"/>
      <c r="W67" s="644"/>
      <c r="X67" s="45"/>
    </row>
    <row r="68" spans="1:24" x14ac:dyDescent="0.25">
      <c r="A68" s="635">
        <v>43196</v>
      </c>
      <c r="B68" s="615"/>
      <c r="C68" s="615"/>
      <c r="D68" s="615"/>
      <c r="E68" s="615"/>
      <c r="F68" s="615"/>
      <c r="G68" s="615"/>
      <c r="H68" s="636" t="s">
        <v>102</v>
      </c>
      <c r="I68" s="636"/>
      <c r="J68" s="636"/>
      <c r="K68" s="636"/>
      <c r="L68" s="636"/>
      <c r="M68" s="636"/>
      <c r="N68" s="636"/>
      <c r="O68" s="636"/>
      <c r="P68" s="635">
        <f>Y94</f>
        <v>43347</v>
      </c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x14ac:dyDescent="0.25">
      <c r="A70" s="615"/>
      <c r="B70" s="615"/>
      <c r="C70" s="615"/>
      <c r="D70" s="615"/>
      <c r="E70" s="615"/>
      <c r="F70" s="615"/>
      <c r="G70" s="615"/>
      <c r="H70" s="636"/>
      <c r="I70" s="636"/>
      <c r="J70" s="636"/>
      <c r="K70" s="636"/>
      <c r="L70" s="636"/>
      <c r="M70" s="636"/>
      <c r="N70" s="636"/>
      <c r="O70" s="636"/>
      <c r="P70" s="615"/>
      <c r="Q70" s="615"/>
      <c r="R70" s="615"/>
      <c r="S70" s="615"/>
      <c r="T70" s="615"/>
      <c r="U70" s="615"/>
      <c r="V70" s="615"/>
      <c r="W70" s="615"/>
    </row>
    <row r="71" spans="1:24" x14ac:dyDescent="0.25">
      <c r="A71" s="615"/>
      <c r="B71" s="615"/>
      <c r="C71" s="615"/>
      <c r="D71" s="615"/>
      <c r="E71" s="615"/>
      <c r="F71" s="615"/>
      <c r="G71" s="615"/>
      <c r="H71" s="636"/>
      <c r="I71" s="636"/>
      <c r="J71" s="636"/>
      <c r="K71" s="636"/>
      <c r="L71" s="636"/>
      <c r="M71" s="636"/>
      <c r="N71" s="636"/>
      <c r="O71" s="636"/>
      <c r="P71" s="615"/>
      <c r="Q71" s="615"/>
      <c r="R71" s="615"/>
      <c r="S71" s="615"/>
      <c r="T71" s="615"/>
      <c r="U71" s="615"/>
      <c r="V71" s="615"/>
      <c r="W71" s="615"/>
    </row>
    <row r="72" spans="1:24" ht="13.8" thickBot="1" x14ac:dyDescent="0.3">
      <c r="A72" s="213"/>
      <c r="B72" s="334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</row>
    <row r="73" spans="1:24" x14ac:dyDescent="0.25">
      <c r="A73" s="645" t="s">
        <v>204</v>
      </c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3"/>
    </row>
    <row r="74" spans="1:24" x14ac:dyDescent="0.25">
      <c r="A74" s="648"/>
      <c r="B74" s="684"/>
      <c r="C74" s="684"/>
      <c r="D74" s="684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  <c r="U74" s="684"/>
      <c r="V74" s="684"/>
      <c r="W74" s="685"/>
    </row>
    <row r="75" spans="1:24" x14ac:dyDescent="0.25">
      <c r="A75" s="648"/>
      <c r="B75" s="684"/>
      <c r="C75" s="684"/>
      <c r="D75" s="684"/>
      <c r="E75" s="684"/>
      <c r="F75" s="684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84"/>
      <c r="T75" s="684"/>
      <c r="U75" s="684"/>
      <c r="V75" s="684"/>
      <c r="W75" s="685"/>
    </row>
    <row r="76" spans="1:24" ht="13.8" thickBot="1" x14ac:dyDescent="0.3">
      <c r="A76" s="686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8"/>
    </row>
    <row r="77" spans="1:24" ht="13.8" thickBot="1" x14ac:dyDescent="0.3">
      <c r="B77" s="52"/>
    </row>
    <row r="78" spans="1:24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7"/>
    </row>
    <row r="81" spans="1:25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 t="s">
        <v>16</v>
      </c>
      <c r="N82" s="137" t="s">
        <v>4</v>
      </c>
      <c r="O82" s="137" t="s">
        <v>5</v>
      </c>
      <c r="P82" s="137"/>
      <c r="Q82" s="137" t="s">
        <v>6</v>
      </c>
      <c r="R82" s="653" t="s">
        <v>17</v>
      </c>
      <c r="S82" s="655" t="s">
        <v>41</v>
      </c>
      <c r="T82" s="657" t="s">
        <v>120</v>
      </c>
      <c r="U82" s="653" t="s">
        <v>7</v>
      </c>
      <c r="V82" s="653" t="s">
        <v>8</v>
      </c>
      <c r="W82" s="659" t="s">
        <v>42</v>
      </c>
    </row>
    <row r="83" spans="1:25" ht="13.8" thickBot="1" x14ac:dyDescent="0.3">
      <c r="A83" s="661" t="s">
        <v>61</v>
      </c>
      <c r="B83" s="662"/>
      <c r="C83" s="200">
        <v>6.3E-2</v>
      </c>
      <c r="D83" s="205">
        <v>0.125</v>
      </c>
      <c r="E83" s="201">
        <v>0.2</v>
      </c>
      <c r="F83" s="201">
        <v>0.5</v>
      </c>
      <c r="G83" s="201">
        <v>1</v>
      </c>
      <c r="H83" s="201">
        <v>2</v>
      </c>
      <c r="I83" s="201">
        <v>4</v>
      </c>
      <c r="J83" s="201">
        <v>8</v>
      </c>
      <c r="K83" s="201">
        <v>16</v>
      </c>
      <c r="L83" s="201">
        <v>20</v>
      </c>
      <c r="M83" s="201">
        <f>N83/2</f>
        <v>31.5</v>
      </c>
      <c r="N83" s="201">
        <v>63</v>
      </c>
      <c r="O83" s="202">
        <v>90</v>
      </c>
      <c r="P83" s="202">
        <v>100</v>
      </c>
      <c r="Q83" s="201">
        <v>125</v>
      </c>
      <c r="R83" s="654"/>
      <c r="S83" s="656"/>
      <c r="T83" s="658"/>
      <c r="U83" s="654"/>
      <c r="V83" s="654"/>
      <c r="W83" s="660"/>
    </row>
    <row r="84" spans="1:25" x14ac:dyDescent="0.25">
      <c r="A84" s="689" t="s">
        <v>62</v>
      </c>
      <c r="B84" s="69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4"/>
    </row>
    <row r="85" spans="1:25" x14ac:dyDescent="0.25">
      <c r="A85" s="518">
        <v>43010</v>
      </c>
      <c r="B85" s="519"/>
      <c r="C85" s="141">
        <v>3.1</v>
      </c>
      <c r="D85" s="141"/>
      <c r="E85" s="141"/>
      <c r="F85" s="141"/>
      <c r="G85" s="141">
        <v>14.5</v>
      </c>
      <c r="H85" s="141">
        <v>19.600000000000001</v>
      </c>
      <c r="I85" s="141">
        <v>27.7</v>
      </c>
      <c r="J85" s="141">
        <v>44.1</v>
      </c>
      <c r="K85" s="141">
        <v>62.3</v>
      </c>
      <c r="L85" s="141">
        <v>69.5</v>
      </c>
      <c r="M85" s="141">
        <v>84.1</v>
      </c>
      <c r="N85" s="141">
        <v>100</v>
      </c>
      <c r="O85" s="141">
        <v>100</v>
      </c>
      <c r="P85" s="141">
        <v>100</v>
      </c>
      <c r="Q85" s="141">
        <v>100</v>
      </c>
      <c r="R85" s="141">
        <v>1.5</v>
      </c>
      <c r="S85" s="141">
        <v>0.28999999999999998</v>
      </c>
      <c r="T85" s="141">
        <v>0.27200000000000002</v>
      </c>
      <c r="U85" s="141">
        <v>25</v>
      </c>
      <c r="V85" s="141">
        <v>16</v>
      </c>
      <c r="W85" s="142">
        <v>5.0999999999999996</v>
      </c>
      <c r="X85" s="1"/>
      <c r="Y85" s="176">
        <f>A85+(30*6)</f>
        <v>43190</v>
      </c>
    </row>
    <row r="86" spans="1:25" x14ac:dyDescent="0.25">
      <c r="A86" s="518">
        <v>43027</v>
      </c>
      <c r="B86" s="519"/>
      <c r="C86" s="141">
        <v>1.9</v>
      </c>
      <c r="D86" s="141"/>
      <c r="E86" s="141"/>
      <c r="F86" s="141"/>
      <c r="G86" s="141">
        <v>7.9</v>
      </c>
      <c r="H86" s="141">
        <v>10.9</v>
      </c>
      <c r="I86" s="141">
        <v>15.3</v>
      </c>
      <c r="J86" s="141">
        <v>25.2</v>
      </c>
      <c r="K86" s="141">
        <v>47.3</v>
      </c>
      <c r="L86" s="141">
        <v>58.8</v>
      </c>
      <c r="M86" s="141">
        <v>78.3</v>
      </c>
      <c r="N86" s="141">
        <v>100</v>
      </c>
      <c r="O86" s="141">
        <v>100</v>
      </c>
      <c r="P86" s="141">
        <v>100</v>
      </c>
      <c r="Q86" s="141">
        <v>100</v>
      </c>
      <c r="R86" s="141">
        <v>1.57</v>
      </c>
      <c r="S86" s="141">
        <v>0.17</v>
      </c>
      <c r="T86" s="141"/>
      <c r="U86" s="141"/>
      <c r="V86" s="141"/>
      <c r="W86" s="142">
        <v>4.5999999999999996</v>
      </c>
      <c r="X86" s="1"/>
      <c r="Y86" s="176">
        <f t="shared" ref="Y86:Y94" si="7">A86+(30*6)</f>
        <v>43207</v>
      </c>
    </row>
    <row r="87" spans="1:25" x14ac:dyDescent="0.25">
      <c r="A87" s="518">
        <v>43119</v>
      </c>
      <c r="B87" s="519"/>
      <c r="C87" s="141">
        <v>4.9000000000000004</v>
      </c>
      <c r="D87" s="141"/>
      <c r="E87" s="141"/>
      <c r="F87" s="141"/>
      <c r="G87" s="141">
        <v>14.9</v>
      </c>
      <c r="H87" s="141">
        <v>18.7</v>
      </c>
      <c r="I87" s="141">
        <v>24.6</v>
      </c>
      <c r="J87" s="141">
        <v>35</v>
      </c>
      <c r="K87" s="141">
        <v>51.8</v>
      </c>
      <c r="L87" s="141">
        <v>58.4</v>
      </c>
      <c r="M87" s="141">
        <v>72.5</v>
      </c>
      <c r="N87" s="141">
        <v>100</v>
      </c>
      <c r="O87" s="141">
        <v>100</v>
      </c>
      <c r="P87" s="141">
        <v>100</v>
      </c>
      <c r="Q87" s="141">
        <v>100</v>
      </c>
      <c r="R87" s="141">
        <v>1.75</v>
      </c>
      <c r="S87" s="141">
        <v>0.33</v>
      </c>
      <c r="T87" s="141"/>
      <c r="U87" s="141"/>
      <c r="V87" s="141"/>
      <c r="W87" s="142">
        <v>8.5</v>
      </c>
      <c r="X87" s="1"/>
      <c r="Y87" s="176">
        <f t="shared" si="7"/>
        <v>43299</v>
      </c>
    </row>
    <row r="88" spans="1:25" x14ac:dyDescent="0.25">
      <c r="A88" s="518">
        <v>43119</v>
      </c>
      <c r="B88" s="519"/>
      <c r="C88" s="141">
        <v>5.3</v>
      </c>
      <c r="D88" s="141"/>
      <c r="E88" s="141"/>
      <c r="F88" s="141"/>
      <c r="G88" s="141">
        <v>19</v>
      </c>
      <c r="H88" s="141">
        <v>26.8</v>
      </c>
      <c r="I88" s="141">
        <v>34.5</v>
      </c>
      <c r="J88" s="141">
        <v>46.7</v>
      </c>
      <c r="K88" s="141">
        <v>66.3</v>
      </c>
      <c r="L88" s="141">
        <v>73.099999999999994</v>
      </c>
      <c r="M88" s="141">
        <v>83.9</v>
      </c>
      <c r="N88" s="141">
        <v>100</v>
      </c>
      <c r="O88" s="141">
        <v>100</v>
      </c>
      <c r="P88" s="141">
        <v>100</v>
      </c>
      <c r="Q88" s="141">
        <v>100</v>
      </c>
      <c r="R88" s="141">
        <v>1.82</v>
      </c>
      <c r="S88" s="141">
        <v>0.49</v>
      </c>
      <c r="T88" s="141"/>
      <c r="U88" s="141"/>
      <c r="V88" s="141"/>
      <c r="W88" s="142">
        <v>7.9</v>
      </c>
      <c r="X88" s="1"/>
      <c r="Y88" s="176">
        <f t="shared" si="7"/>
        <v>43299</v>
      </c>
    </row>
    <row r="89" spans="1:25" x14ac:dyDescent="0.25">
      <c r="A89" s="518">
        <v>43125</v>
      </c>
      <c r="B89" s="519"/>
      <c r="C89" s="141">
        <v>2.6</v>
      </c>
      <c r="D89" s="141"/>
      <c r="E89" s="141"/>
      <c r="F89" s="141"/>
      <c r="G89" s="141">
        <v>10.7</v>
      </c>
      <c r="H89" s="141">
        <v>13.9</v>
      </c>
      <c r="I89" s="141">
        <v>19.100000000000001</v>
      </c>
      <c r="J89" s="141">
        <v>28</v>
      </c>
      <c r="K89" s="141">
        <v>43.9</v>
      </c>
      <c r="L89" s="141">
        <v>54.4</v>
      </c>
      <c r="M89" s="141">
        <v>71.8</v>
      </c>
      <c r="N89" s="141">
        <v>100</v>
      </c>
      <c r="O89" s="141">
        <v>100</v>
      </c>
      <c r="P89" s="141">
        <v>100</v>
      </c>
      <c r="Q89" s="141">
        <v>100</v>
      </c>
      <c r="R89" s="141">
        <v>1.59</v>
      </c>
      <c r="S89" s="141">
        <v>0.22</v>
      </c>
      <c r="T89" s="141">
        <v>0.38</v>
      </c>
      <c r="U89" s="141">
        <v>28</v>
      </c>
      <c r="V89" s="141">
        <v>20</v>
      </c>
      <c r="W89" s="142">
        <v>8.5</v>
      </c>
      <c r="X89" s="1"/>
      <c r="Y89" s="176">
        <f t="shared" si="7"/>
        <v>43305</v>
      </c>
    </row>
    <row r="90" spans="1:25" x14ac:dyDescent="0.25">
      <c r="A90" s="518">
        <v>43125</v>
      </c>
      <c r="B90" s="519"/>
      <c r="C90" s="141">
        <v>4.2</v>
      </c>
      <c r="D90" s="141"/>
      <c r="E90" s="141"/>
      <c r="F90" s="141"/>
      <c r="G90" s="141">
        <v>13.3</v>
      </c>
      <c r="H90" s="141">
        <v>17.100000000000001</v>
      </c>
      <c r="I90" s="141">
        <v>21.1</v>
      </c>
      <c r="J90" s="141">
        <v>30.5</v>
      </c>
      <c r="K90" s="141">
        <v>41.9</v>
      </c>
      <c r="L90" s="141">
        <v>47.5</v>
      </c>
      <c r="M90" s="141">
        <v>64.3</v>
      </c>
      <c r="N90" s="141">
        <v>100</v>
      </c>
      <c r="O90" s="141">
        <v>100</v>
      </c>
      <c r="P90" s="141">
        <v>100</v>
      </c>
      <c r="Q90" s="141">
        <v>100</v>
      </c>
      <c r="R90" s="141">
        <v>1.81</v>
      </c>
      <c r="S90" s="141">
        <v>0.31</v>
      </c>
      <c r="T90" s="141"/>
      <c r="U90" s="141"/>
      <c r="V90" s="141"/>
      <c r="W90" s="142">
        <v>7.4</v>
      </c>
      <c r="X90" s="1"/>
      <c r="Y90" s="176">
        <f t="shared" si="7"/>
        <v>43305</v>
      </c>
    </row>
    <row r="91" spans="1:25" x14ac:dyDescent="0.25">
      <c r="A91" s="518">
        <v>43159</v>
      </c>
      <c r="B91" s="519"/>
      <c r="C91" s="141">
        <v>3.4</v>
      </c>
      <c r="D91" s="141"/>
      <c r="E91" s="141"/>
      <c r="F91" s="141"/>
      <c r="G91" s="141">
        <v>10.7</v>
      </c>
      <c r="H91" s="141">
        <v>13.8</v>
      </c>
      <c r="I91" s="141">
        <v>19.3</v>
      </c>
      <c r="J91" s="141">
        <v>31.9</v>
      </c>
      <c r="K91" s="141">
        <v>51.1</v>
      </c>
      <c r="L91" s="141">
        <v>58.6</v>
      </c>
      <c r="M91" s="141">
        <v>77.099999999999994</v>
      </c>
      <c r="N91" s="141">
        <v>100</v>
      </c>
      <c r="O91" s="141">
        <v>100</v>
      </c>
      <c r="P91" s="141">
        <v>100</v>
      </c>
      <c r="Q91" s="141">
        <v>100</v>
      </c>
      <c r="R91" s="141">
        <v>1.25</v>
      </c>
      <c r="S91" s="141">
        <v>0.17</v>
      </c>
      <c r="T91" s="141"/>
      <c r="U91" s="141"/>
      <c r="V91" s="141"/>
      <c r="W91" s="142">
        <v>6.2</v>
      </c>
      <c r="X91" s="1"/>
      <c r="Y91" s="176">
        <f t="shared" si="7"/>
        <v>43339</v>
      </c>
    </row>
    <row r="92" spans="1:25" x14ac:dyDescent="0.25">
      <c r="A92" s="518">
        <v>43159</v>
      </c>
      <c r="B92" s="519"/>
      <c r="C92" s="141">
        <v>2.8</v>
      </c>
      <c r="D92" s="141"/>
      <c r="E92" s="141"/>
      <c r="F92" s="141"/>
      <c r="G92" s="141">
        <v>9.8000000000000007</v>
      </c>
      <c r="H92" s="141">
        <v>12.9</v>
      </c>
      <c r="I92" s="141">
        <v>17.8</v>
      </c>
      <c r="J92" s="141">
        <v>27.3</v>
      </c>
      <c r="K92" s="141">
        <v>44.6</v>
      </c>
      <c r="L92" s="141">
        <v>52.7</v>
      </c>
      <c r="M92" s="141">
        <v>69.099999999999994</v>
      </c>
      <c r="N92" s="141">
        <v>100</v>
      </c>
      <c r="O92" s="141">
        <v>100</v>
      </c>
      <c r="P92" s="141">
        <v>100</v>
      </c>
      <c r="Q92" s="141">
        <v>100</v>
      </c>
      <c r="R92" s="141">
        <v>1.18</v>
      </c>
      <c r="S92" s="141">
        <v>0.15</v>
      </c>
      <c r="T92" s="141"/>
      <c r="U92" s="141"/>
      <c r="V92" s="141"/>
      <c r="W92" s="142">
        <v>7.3</v>
      </c>
      <c r="X92" s="1"/>
      <c r="Y92" s="176">
        <f t="shared" si="7"/>
        <v>43339</v>
      </c>
    </row>
    <row r="93" spans="1:25" x14ac:dyDescent="0.25">
      <c r="A93" s="518">
        <v>43167</v>
      </c>
      <c r="B93" s="519"/>
      <c r="C93" s="141">
        <v>3.5</v>
      </c>
      <c r="D93" s="141"/>
      <c r="E93" s="141"/>
      <c r="F93" s="141"/>
      <c r="G93" s="141">
        <v>14</v>
      </c>
      <c r="H93" s="141">
        <v>19</v>
      </c>
      <c r="I93" s="141">
        <v>24</v>
      </c>
      <c r="J93" s="141">
        <v>34</v>
      </c>
      <c r="K93" s="141">
        <v>48</v>
      </c>
      <c r="L93" s="141">
        <v>57</v>
      </c>
      <c r="M93" s="141">
        <v>71</v>
      </c>
      <c r="N93" s="141">
        <v>100</v>
      </c>
      <c r="O93" s="141">
        <v>100</v>
      </c>
      <c r="P93" s="141">
        <v>100</v>
      </c>
      <c r="Q93" s="141">
        <v>100</v>
      </c>
      <c r="R93" s="141">
        <v>1.51</v>
      </c>
      <c r="S93" s="141">
        <v>0.28999999999999998</v>
      </c>
      <c r="T93" s="141"/>
      <c r="U93" s="141"/>
      <c r="V93" s="141"/>
      <c r="W93" s="142">
        <v>11.3</v>
      </c>
      <c r="X93" s="1"/>
      <c r="Y93" s="176">
        <f t="shared" si="7"/>
        <v>43347</v>
      </c>
    </row>
    <row r="94" spans="1:25" x14ac:dyDescent="0.25">
      <c r="A94" s="518">
        <v>43167</v>
      </c>
      <c r="B94" s="519"/>
      <c r="C94" s="141">
        <v>3</v>
      </c>
      <c r="D94" s="141"/>
      <c r="E94" s="141"/>
      <c r="F94" s="141"/>
      <c r="G94" s="141">
        <v>10.5</v>
      </c>
      <c r="H94" s="141">
        <v>13.6</v>
      </c>
      <c r="I94" s="141">
        <v>18.600000000000001</v>
      </c>
      <c r="J94" s="141">
        <v>28.3</v>
      </c>
      <c r="K94" s="141">
        <v>45.6</v>
      </c>
      <c r="L94" s="141">
        <v>54.2</v>
      </c>
      <c r="M94" s="141">
        <v>70.8</v>
      </c>
      <c r="N94" s="141">
        <v>100</v>
      </c>
      <c r="O94" s="141">
        <v>100</v>
      </c>
      <c r="P94" s="141">
        <v>100</v>
      </c>
      <c r="Q94" s="141">
        <v>100</v>
      </c>
      <c r="R94" s="141">
        <v>1.48</v>
      </c>
      <c r="S94" s="141">
        <v>0.2</v>
      </c>
      <c r="T94" s="141"/>
      <c r="U94" s="141"/>
      <c r="V94" s="141"/>
      <c r="W94" s="142">
        <v>9.8000000000000007</v>
      </c>
      <c r="X94" s="1"/>
      <c r="Y94" s="176">
        <f t="shared" si="7"/>
        <v>43347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/>
    </row>
    <row r="96" spans="1:25" x14ac:dyDescent="0.25">
      <c r="A96" s="533" t="s">
        <v>63</v>
      </c>
      <c r="B96" s="532"/>
      <c r="C96" s="141">
        <f>AVERAGE(C85:C95)</f>
        <v>3.47</v>
      </c>
      <c r="D96" s="141" t="e">
        <f t="shared" ref="D96:W96" si="8">AVERAGE(D85:D95)</f>
        <v>#DIV/0!</v>
      </c>
      <c r="E96" s="141" t="e">
        <f t="shared" si="8"/>
        <v>#DIV/0!</v>
      </c>
      <c r="F96" s="141" t="e">
        <f t="shared" si="8"/>
        <v>#DIV/0!</v>
      </c>
      <c r="G96" s="141">
        <f t="shared" si="8"/>
        <v>12.53</v>
      </c>
      <c r="H96" s="141">
        <f t="shared" si="8"/>
        <v>16.63</v>
      </c>
      <c r="I96" s="141">
        <f t="shared" si="8"/>
        <v>22.2</v>
      </c>
      <c r="J96" s="141">
        <f t="shared" si="8"/>
        <v>33.1</v>
      </c>
      <c r="K96" s="141">
        <f t="shared" si="8"/>
        <v>50.28</v>
      </c>
      <c r="L96" s="141">
        <f t="shared" si="8"/>
        <v>58.42</v>
      </c>
      <c r="M96" s="141">
        <f t="shared" si="8"/>
        <v>74.289999999999992</v>
      </c>
      <c r="N96" s="141">
        <f t="shared" si="8"/>
        <v>100</v>
      </c>
      <c r="O96" s="141">
        <f t="shared" si="8"/>
        <v>100</v>
      </c>
      <c r="P96" s="141">
        <f t="shared" si="8"/>
        <v>100</v>
      </c>
      <c r="Q96" s="141">
        <f t="shared" si="8"/>
        <v>100</v>
      </c>
      <c r="R96" s="141">
        <f t="shared" si="8"/>
        <v>1.546</v>
      </c>
      <c r="S96" s="141">
        <f t="shared" si="8"/>
        <v>0.26200000000000001</v>
      </c>
      <c r="T96" s="141">
        <f t="shared" si="8"/>
        <v>0.32600000000000001</v>
      </c>
      <c r="U96" s="141">
        <f t="shared" si="8"/>
        <v>26.5</v>
      </c>
      <c r="V96" s="141">
        <f t="shared" si="8"/>
        <v>18</v>
      </c>
      <c r="W96" s="141">
        <f t="shared" si="8"/>
        <v>7.6599999999999993</v>
      </c>
      <c r="Y96" s="176" t="e">
        <f>A96+(30*6)</f>
        <v>#VALUE!</v>
      </c>
    </row>
    <row r="97" spans="1:34" x14ac:dyDescent="0.25">
      <c r="A97" s="533" t="s">
        <v>53</v>
      </c>
      <c r="B97" s="532"/>
      <c r="C97" s="143">
        <f>STDEV(C85:C95)</f>
        <v>1.0520350648993484</v>
      </c>
      <c r="D97" s="143" t="e">
        <f t="shared" ref="D97:W97" si="9">STDEV(D85:D95)</f>
        <v>#DIV/0!</v>
      </c>
      <c r="E97" s="143" t="e">
        <f t="shared" si="9"/>
        <v>#DIV/0!</v>
      </c>
      <c r="F97" s="143" t="e">
        <f t="shared" si="9"/>
        <v>#DIV/0!</v>
      </c>
      <c r="G97" s="143">
        <f t="shared" si="9"/>
        <v>3.2287080319464581</v>
      </c>
      <c r="H97" s="143">
        <f t="shared" si="9"/>
        <v>4.6399353443771227</v>
      </c>
      <c r="I97" s="143">
        <f t="shared" si="9"/>
        <v>5.6735252611483951</v>
      </c>
      <c r="J97" s="143">
        <f t="shared" si="9"/>
        <v>7.1777433779705468</v>
      </c>
      <c r="K97" s="143">
        <f t="shared" si="9"/>
        <v>8.0503692116848793</v>
      </c>
      <c r="L97" s="143">
        <f t="shared" si="9"/>
        <v>7.6477738227829217</v>
      </c>
      <c r="M97" s="143">
        <f t="shared" si="9"/>
        <v>6.4265854075084077</v>
      </c>
      <c r="N97" s="143">
        <f t="shared" si="9"/>
        <v>0</v>
      </c>
      <c r="O97" s="143">
        <f t="shared" si="9"/>
        <v>0</v>
      </c>
      <c r="P97" s="143">
        <f t="shared" si="9"/>
        <v>0</v>
      </c>
      <c r="Q97" s="143">
        <f t="shared" si="9"/>
        <v>0</v>
      </c>
      <c r="R97" s="143">
        <f t="shared" si="9"/>
        <v>0.21557159161427372</v>
      </c>
      <c r="S97" s="143">
        <f t="shared" si="9"/>
        <v>0.10304260176149359</v>
      </c>
      <c r="T97" s="143">
        <f t="shared" si="9"/>
        <v>7.6367532368147154E-2</v>
      </c>
      <c r="U97" s="143">
        <f t="shared" si="9"/>
        <v>2.1213203435596424</v>
      </c>
      <c r="V97" s="143">
        <f t="shared" si="9"/>
        <v>2.8284271247461903</v>
      </c>
      <c r="W97" s="143">
        <f t="shared" si="9"/>
        <v>2.0424386295689652</v>
      </c>
    </row>
    <row r="98" spans="1:34" s="2" customFormat="1" x14ac:dyDescent="0.25">
      <c r="A98" s="533" t="s">
        <v>64</v>
      </c>
      <c r="B98" s="532"/>
      <c r="C98" s="141">
        <f>MAX(C85:C95)</f>
        <v>5.3</v>
      </c>
      <c r="D98" s="141">
        <f t="shared" ref="D98:W98" si="10">MAX(D85:D95)</f>
        <v>0</v>
      </c>
      <c r="E98" s="141">
        <f t="shared" si="10"/>
        <v>0</v>
      </c>
      <c r="F98" s="141">
        <f t="shared" si="10"/>
        <v>0</v>
      </c>
      <c r="G98" s="141">
        <f t="shared" si="10"/>
        <v>19</v>
      </c>
      <c r="H98" s="141">
        <f t="shared" si="10"/>
        <v>26.8</v>
      </c>
      <c r="I98" s="141">
        <f t="shared" si="10"/>
        <v>34.5</v>
      </c>
      <c r="J98" s="141">
        <f t="shared" si="10"/>
        <v>46.7</v>
      </c>
      <c r="K98" s="141">
        <f t="shared" si="10"/>
        <v>66.3</v>
      </c>
      <c r="L98" s="141">
        <f t="shared" si="10"/>
        <v>73.099999999999994</v>
      </c>
      <c r="M98" s="141">
        <f t="shared" si="10"/>
        <v>84.1</v>
      </c>
      <c r="N98" s="141">
        <f t="shared" si="10"/>
        <v>100</v>
      </c>
      <c r="O98" s="141">
        <f t="shared" si="10"/>
        <v>100</v>
      </c>
      <c r="P98" s="141">
        <f t="shared" si="10"/>
        <v>100</v>
      </c>
      <c r="Q98" s="141">
        <f t="shared" si="10"/>
        <v>100</v>
      </c>
      <c r="R98" s="141">
        <f t="shared" si="10"/>
        <v>1.82</v>
      </c>
      <c r="S98" s="141">
        <f t="shared" si="10"/>
        <v>0.49</v>
      </c>
      <c r="T98" s="141">
        <f t="shared" si="10"/>
        <v>0.38</v>
      </c>
      <c r="U98" s="141">
        <f t="shared" si="10"/>
        <v>28</v>
      </c>
      <c r="V98" s="141">
        <f t="shared" si="10"/>
        <v>20</v>
      </c>
      <c r="W98" s="141">
        <f t="shared" si="10"/>
        <v>11.3</v>
      </c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s="2" customFormat="1" x14ac:dyDescent="0.25">
      <c r="A99" s="533" t="s">
        <v>52</v>
      </c>
      <c r="B99" s="532"/>
      <c r="C99" s="141">
        <f>MIN(C85:C95)</f>
        <v>1.9</v>
      </c>
      <c r="D99" s="141">
        <f t="shared" ref="D99:W99" si="11">MIN(D85:D95)</f>
        <v>0</v>
      </c>
      <c r="E99" s="141">
        <f t="shared" si="11"/>
        <v>0</v>
      </c>
      <c r="F99" s="141">
        <f t="shared" si="11"/>
        <v>0</v>
      </c>
      <c r="G99" s="141">
        <f t="shared" si="11"/>
        <v>7.9</v>
      </c>
      <c r="H99" s="141">
        <f t="shared" si="11"/>
        <v>10.9</v>
      </c>
      <c r="I99" s="141">
        <f t="shared" si="11"/>
        <v>15.3</v>
      </c>
      <c r="J99" s="141">
        <f t="shared" si="11"/>
        <v>25.2</v>
      </c>
      <c r="K99" s="141">
        <f t="shared" si="11"/>
        <v>41.9</v>
      </c>
      <c r="L99" s="141">
        <f t="shared" si="11"/>
        <v>47.5</v>
      </c>
      <c r="M99" s="141">
        <f t="shared" si="11"/>
        <v>64.3</v>
      </c>
      <c r="N99" s="141">
        <f t="shared" si="11"/>
        <v>100</v>
      </c>
      <c r="O99" s="141">
        <f t="shared" si="11"/>
        <v>100</v>
      </c>
      <c r="P99" s="141">
        <f t="shared" si="11"/>
        <v>100</v>
      </c>
      <c r="Q99" s="141">
        <f t="shared" si="11"/>
        <v>100</v>
      </c>
      <c r="R99" s="141">
        <f t="shared" si="11"/>
        <v>1.18</v>
      </c>
      <c r="S99" s="141">
        <f t="shared" si="11"/>
        <v>0.15</v>
      </c>
      <c r="T99" s="141">
        <f t="shared" si="11"/>
        <v>0.27200000000000002</v>
      </c>
      <c r="U99" s="141">
        <f t="shared" si="11"/>
        <v>25</v>
      </c>
      <c r="V99" s="141">
        <f t="shared" si="11"/>
        <v>16</v>
      </c>
      <c r="W99" s="141">
        <f t="shared" si="11"/>
        <v>4.5999999999999996</v>
      </c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s="2" customFormat="1" x14ac:dyDescent="0.25">
      <c r="A100" s="534" t="s">
        <v>54</v>
      </c>
      <c r="B100" s="535"/>
      <c r="C100" s="141">
        <f>COUNT(C85:C95)</f>
        <v>10</v>
      </c>
      <c r="D100" s="141">
        <f t="shared" ref="D100:W100" si="12">COUNT(D85:D95)</f>
        <v>0</v>
      </c>
      <c r="E100" s="141">
        <f t="shared" si="12"/>
        <v>0</v>
      </c>
      <c r="F100" s="141">
        <f t="shared" si="12"/>
        <v>0</v>
      </c>
      <c r="G100" s="141">
        <f t="shared" si="12"/>
        <v>10</v>
      </c>
      <c r="H100" s="141">
        <f t="shared" si="12"/>
        <v>10</v>
      </c>
      <c r="I100" s="141">
        <f t="shared" si="12"/>
        <v>10</v>
      </c>
      <c r="J100" s="141">
        <f t="shared" si="12"/>
        <v>10</v>
      </c>
      <c r="K100" s="141">
        <f t="shared" si="12"/>
        <v>10</v>
      </c>
      <c r="L100" s="141">
        <f t="shared" si="12"/>
        <v>10</v>
      </c>
      <c r="M100" s="141">
        <f t="shared" si="12"/>
        <v>10</v>
      </c>
      <c r="N100" s="141">
        <f t="shared" si="12"/>
        <v>10</v>
      </c>
      <c r="O100" s="141">
        <f t="shared" si="12"/>
        <v>10</v>
      </c>
      <c r="P100" s="141">
        <f t="shared" si="12"/>
        <v>10</v>
      </c>
      <c r="Q100" s="141">
        <f t="shared" si="12"/>
        <v>10</v>
      </c>
      <c r="R100" s="141">
        <f t="shared" si="12"/>
        <v>10</v>
      </c>
      <c r="S100" s="141">
        <f t="shared" si="12"/>
        <v>10</v>
      </c>
      <c r="T100" s="141">
        <f t="shared" si="12"/>
        <v>2</v>
      </c>
      <c r="U100" s="141">
        <f t="shared" si="12"/>
        <v>2</v>
      </c>
      <c r="V100" s="141">
        <f t="shared" si="12"/>
        <v>2</v>
      </c>
      <c r="W100" s="141">
        <f t="shared" si="12"/>
        <v>10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s="2" customFormat="1" ht="13.8" thickBot="1" x14ac:dyDescent="0.3">
      <c r="A101" s="145"/>
      <c r="B101" s="146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8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s="2" customFormat="1" x14ac:dyDescent="0.25">
      <c r="A102" s="1"/>
      <c r="B102" s="5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s="2" customFormat="1" x14ac:dyDescent="0.25">
      <c r="A103" s="1"/>
      <c r="B103" s="5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2" customFormat="1" x14ac:dyDescent="0.25">
      <c r="A104" s="1"/>
      <c r="B104" s="5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2" customFormat="1" x14ac:dyDescent="0.25">
      <c r="A105" s="1"/>
      <c r="B105" s="5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2" customFormat="1" x14ac:dyDescent="0.25">
      <c r="A106" s="1"/>
      <c r="B106" s="5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1"/>
      <c r="B107" s="5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x14ac:dyDescent="0.25">
      <c r="A108" s="1"/>
      <c r="B108" s="5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25">
      <c r="B114" s="52"/>
    </row>
    <row r="115" spans="1:34" x14ac:dyDescent="0.25">
      <c r="B115" s="52"/>
    </row>
    <row r="116" spans="1:34" x14ac:dyDescent="0.25">
      <c r="B116" s="52"/>
    </row>
    <row r="117" spans="1:34" x14ac:dyDescent="0.25">
      <c r="B117" s="52"/>
    </row>
    <row r="118" spans="1:34" x14ac:dyDescent="0.25">
      <c r="B118" s="52"/>
    </row>
    <row r="119" spans="1:34" x14ac:dyDescent="0.25">
      <c r="B119" s="52"/>
    </row>
    <row r="120" spans="1:34" x14ac:dyDescent="0.25">
      <c r="B120" s="52"/>
    </row>
    <row r="121" spans="1:34" x14ac:dyDescent="0.25">
      <c r="B121" s="52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</sheetData>
  <mergeCells count="82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V23:V24"/>
    <mergeCell ref="W23:W24"/>
    <mergeCell ref="Q13:V13"/>
    <mergeCell ref="A18:W18"/>
    <mergeCell ref="A19:D19"/>
    <mergeCell ref="F19:S19"/>
    <mergeCell ref="U19:V19"/>
    <mergeCell ref="A20:B20"/>
    <mergeCell ref="C20:D20"/>
    <mergeCell ref="F20:S20"/>
    <mergeCell ref="U20:V20"/>
    <mergeCell ref="A29:B29"/>
    <mergeCell ref="R23:R24"/>
    <mergeCell ref="S23:S24"/>
    <mergeCell ref="T23:T24"/>
    <mergeCell ref="U23:U24"/>
    <mergeCell ref="A24:B24"/>
    <mergeCell ref="A25:B25"/>
    <mergeCell ref="A26:B26"/>
    <mergeCell ref="A27:B27"/>
    <mergeCell ref="A28:B28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P68:W71"/>
    <mergeCell ref="A73:W76"/>
    <mergeCell ref="A78:W80"/>
    <mergeCell ref="P67:W67"/>
    <mergeCell ref="H67:O67"/>
    <mergeCell ref="A87:B87"/>
    <mergeCell ref="A88:B88"/>
    <mergeCell ref="A89:B89"/>
    <mergeCell ref="A90:B90"/>
    <mergeCell ref="A68:G71"/>
    <mergeCell ref="A86:B86"/>
    <mergeCell ref="A82:B82"/>
    <mergeCell ref="A83:B83"/>
    <mergeCell ref="A84:B84"/>
    <mergeCell ref="A85:B85"/>
    <mergeCell ref="R82:R83"/>
    <mergeCell ref="S82:S83"/>
    <mergeCell ref="T82:T83"/>
    <mergeCell ref="V82:V83"/>
    <mergeCell ref="W82:W83"/>
    <mergeCell ref="U82:U83"/>
    <mergeCell ref="A91:B91"/>
    <mergeCell ref="A99:B99"/>
    <mergeCell ref="A100:B100"/>
    <mergeCell ref="A93:B93"/>
    <mergeCell ref="A94:B94"/>
    <mergeCell ref="A95:B95"/>
    <mergeCell ref="A96:B96"/>
    <mergeCell ref="A97:B97"/>
    <mergeCell ref="A98:B98"/>
    <mergeCell ref="A92:B9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H1682"/>
  <sheetViews>
    <sheetView topLeftCell="A73" zoomScaleNormal="100" workbookViewId="0">
      <selection activeCell="N38" sqref="N38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37</v>
      </c>
      <c r="H5" s="592"/>
      <c r="I5" s="593" t="s">
        <v>99</v>
      </c>
      <c r="J5" s="591"/>
      <c r="K5" s="591"/>
      <c r="L5" s="591"/>
      <c r="M5" s="592"/>
      <c r="N5" s="594">
        <v>43168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110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174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211</v>
      </c>
      <c r="N13" s="229"/>
      <c r="O13" s="233"/>
      <c r="P13" s="233"/>
      <c r="Q13" s="241"/>
      <c r="R13" s="228"/>
      <c r="S13" s="228"/>
      <c r="T13" s="228"/>
      <c r="U13" s="228"/>
      <c r="V13" s="228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>
        <v>43101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IF(ISNUMBER(C105),C105,NA())</f>
        <v>4.8</v>
      </c>
      <c r="D35" s="304">
        <f t="shared" ref="D35:W35" si="0">IF(ISNUMBER(D105),D105,NA())</f>
        <v>5</v>
      </c>
      <c r="E35" s="304">
        <f t="shared" si="0"/>
        <v>6.5</v>
      </c>
      <c r="F35" s="304">
        <f t="shared" si="0"/>
        <v>11.7</v>
      </c>
      <c r="G35" s="304">
        <f t="shared" si="0"/>
        <v>16.5</v>
      </c>
      <c r="H35" s="304">
        <f t="shared" si="0"/>
        <v>23.3</v>
      </c>
      <c r="I35" s="304">
        <f t="shared" si="0"/>
        <v>34.6</v>
      </c>
      <c r="J35" s="304">
        <f t="shared" si="0"/>
        <v>54.2</v>
      </c>
      <c r="K35" s="304">
        <f t="shared" si="0"/>
        <v>77.7</v>
      </c>
      <c r="L35" s="304">
        <f t="shared" si="0"/>
        <v>87.2</v>
      </c>
      <c r="M35" s="304">
        <f t="shared" si="0"/>
        <v>93</v>
      </c>
      <c r="N35" s="304">
        <f t="shared" si="0"/>
        <v>98.2</v>
      </c>
      <c r="O35" s="304">
        <f t="shared" si="0"/>
        <v>100</v>
      </c>
      <c r="P35" s="304">
        <f t="shared" si="0"/>
        <v>100</v>
      </c>
      <c r="Q35" s="304">
        <f t="shared" si="0"/>
        <v>100</v>
      </c>
      <c r="R35" s="304">
        <f t="shared" si="0"/>
        <v>1.78</v>
      </c>
      <c r="S35" s="304">
        <f t="shared" si="0"/>
        <v>0.35</v>
      </c>
      <c r="T35" s="304">
        <f t="shared" si="0"/>
        <v>0.38</v>
      </c>
      <c r="U35" s="304">
        <f t="shared" si="0"/>
        <v>28</v>
      </c>
      <c r="V35" s="305">
        <f t="shared" si="0"/>
        <v>20</v>
      </c>
      <c r="W35" s="306">
        <f t="shared" si="0"/>
        <v>7.5</v>
      </c>
    </row>
    <row r="36" spans="1:25" ht="12.75" customHeight="1" x14ac:dyDescent="0.25">
      <c r="A36" s="637" t="s">
        <v>49</v>
      </c>
      <c r="B36" s="638"/>
      <c r="C36" s="307">
        <f>C37+1.25*C40</f>
        <v>4.8101927396501996</v>
      </c>
      <c r="D36" s="308">
        <f t="shared" ref="D36:Q36" si="1">D37+1.25*D40</f>
        <v>5.0347511554864512</v>
      </c>
      <c r="E36" s="308">
        <f t="shared" si="1"/>
        <v>6.5653377761660776</v>
      </c>
      <c r="F36" s="308">
        <f t="shared" si="1"/>
        <v>11.456234452640111</v>
      </c>
      <c r="G36" s="308">
        <f t="shared" si="1"/>
        <v>16.388860916882109</v>
      </c>
      <c r="H36" s="308">
        <f t="shared" si="1"/>
        <v>23.794226189925027</v>
      </c>
      <c r="I36" s="308">
        <f t="shared" si="1"/>
        <v>34.659573842998874</v>
      </c>
      <c r="J36" s="308">
        <f t="shared" si="1"/>
        <v>53.892356474326611</v>
      </c>
      <c r="K36" s="308">
        <f t="shared" si="1"/>
        <v>76.827287273025931</v>
      </c>
      <c r="L36" s="308">
        <f t="shared" si="1"/>
        <v>84.779939903614647</v>
      </c>
      <c r="M36" s="308">
        <f t="shared" si="1"/>
        <v>91.335701077753939</v>
      </c>
      <c r="N36" s="308">
        <f t="shared" si="1"/>
        <v>97.690871528501361</v>
      </c>
      <c r="O36" s="308">
        <f t="shared" si="1"/>
        <v>100</v>
      </c>
      <c r="P36" s="308">
        <f t="shared" si="1"/>
        <v>100</v>
      </c>
      <c r="Q36" s="308">
        <f t="shared" si="1"/>
        <v>100</v>
      </c>
      <c r="R36" s="308">
        <f>R37+1.25*R40</f>
        <v>1.8176205568470878</v>
      </c>
      <c r="S36" s="308">
        <f>S37+1.25*S40</f>
        <v>0.34820797289396149</v>
      </c>
      <c r="T36" s="308"/>
      <c r="U36" s="308"/>
      <c r="V36" s="309"/>
      <c r="W36" s="310">
        <f>W37+1.25*W40</f>
        <v>7.8743673704302051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IF(ISNUMBER(C103),C103,NA())</f>
        <v>3.7399999999999998</v>
      </c>
      <c r="D37" s="311">
        <f>IF(ISNUMBER(D103),D103,NA())</f>
        <v>3.9799999999999995</v>
      </c>
      <c r="E37" s="312">
        <f t="shared" ref="E37:W37" si="2">IF(ISNUMBER(E103),E103,NA())</f>
        <v>5.6400000000000006</v>
      </c>
      <c r="F37" s="312">
        <f t="shared" si="2"/>
        <v>10.199999999999999</v>
      </c>
      <c r="G37" s="312">
        <f t="shared" si="2"/>
        <v>14.48</v>
      </c>
      <c r="H37" s="312">
        <f t="shared" si="2"/>
        <v>20.580000000000002</v>
      </c>
      <c r="I37" s="312">
        <f t="shared" si="2"/>
        <v>30.26</v>
      </c>
      <c r="J37" s="312">
        <f t="shared" si="2"/>
        <v>47.6</v>
      </c>
      <c r="K37" s="312">
        <f t="shared" si="2"/>
        <v>68.88</v>
      </c>
      <c r="L37" s="312">
        <f t="shared" si="2"/>
        <v>76.98</v>
      </c>
      <c r="M37" s="312">
        <f t="shared" si="2"/>
        <v>85.3</v>
      </c>
      <c r="N37" s="283">
        <f t="shared" si="2"/>
        <v>94.700000000000017</v>
      </c>
      <c r="O37" s="283">
        <f t="shared" si="2"/>
        <v>100</v>
      </c>
      <c r="P37" s="283">
        <f t="shared" si="2"/>
        <v>100</v>
      </c>
      <c r="Q37" s="283">
        <f t="shared" si="2"/>
        <v>100</v>
      </c>
      <c r="R37" s="283">
        <f t="shared" si="2"/>
        <v>1.4220000000000002</v>
      </c>
      <c r="S37" s="313">
        <f t="shared" si="2"/>
        <v>0.28799999999999998</v>
      </c>
      <c r="T37" s="313" t="e">
        <f t="shared" si="2"/>
        <v>#N/A</v>
      </c>
      <c r="U37" s="283">
        <f t="shared" si="2"/>
        <v>27.4</v>
      </c>
      <c r="V37" s="282">
        <f t="shared" si="2"/>
        <v>19.2</v>
      </c>
      <c r="W37" s="314">
        <f t="shared" si="2"/>
        <v>6.62</v>
      </c>
    </row>
    <row r="38" spans="1:25" ht="12.75" customHeight="1" x14ac:dyDescent="0.25">
      <c r="A38" s="637" t="s">
        <v>51</v>
      </c>
      <c r="B38" s="638"/>
      <c r="C38" s="307">
        <f>C37-1.25*C40</f>
        <v>2.6698072603498</v>
      </c>
      <c r="D38" s="308">
        <f t="shared" ref="D38:Q38" si="3">D37-1.25*D40</f>
        <v>2.9252488445135478</v>
      </c>
      <c r="E38" s="308">
        <f t="shared" si="3"/>
        <v>4.7146622238339235</v>
      </c>
      <c r="F38" s="308">
        <f t="shared" si="3"/>
        <v>8.943765547359888</v>
      </c>
      <c r="G38" s="308">
        <f t="shared" si="3"/>
        <v>12.571139083117892</v>
      </c>
      <c r="H38" s="308">
        <f t="shared" si="3"/>
        <v>17.365773810074977</v>
      </c>
      <c r="I38" s="308">
        <f t="shared" si="3"/>
        <v>25.860426157001129</v>
      </c>
      <c r="J38" s="308">
        <f t="shared" si="3"/>
        <v>41.307643525673392</v>
      </c>
      <c r="K38" s="308">
        <f t="shared" si="3"/>
        <v>60.93271272697406</v>
      </c>
      <c r="L38" s="308">
        <f t="shared" si="3"/>
        <v>69.180060096385361</v>
      </c>
      <c r="M38" s="308">
        <f>M37-1.25*M40</f>
        <v>79.264298922246056</v>
      </c>
      <c r="N38" s="308">
        <f t="shared" si="3"/>
        <v>91.709128471498673</v>
      </c>
      <c r="O38" s="308">
        <f t="shared" si="3"/>
        <v>100</v>
      </c>
      <c r="P38" s="308">
        <f t="shared" si="3"/>
        <v>100</v>
      </c>
      <c r="Q38" s="308">
        <f t="shared" si="3"/>
        <v>100</v>
      </c>
      <c r="R38" s="308">
        <f>R37-1.25*R40</f>
        <v>1.0263794431529125</v>
      </c>
      <c r="S38" s="308">
        <f>S37-1.25*S40</f>
        <v>0.22779202710603846</v>
      </c>
      <c r="T38" s="308"/>
      <c r="U38" s="308"/>
      <c r="V38" s="309"/>
      <c r="W38" s="310">
        <f>W37-1.25*W40</f>
        <v>5.3656326295697951</v>
      </c>
      <c r="Y38" s="155"/>
    </row>
    <row r="39" spans="1:25" ht="12.75" customHeight="1" x14ac:dyDescent="0.25">
      <c r="A39" s="633" t="s">
        <v>52</v>
      </c>
      <c r="B39" s="634"/>
      <c r="C39" s="280">
        <f>IF(ISNUMBER(C106),C106,NA())</f>
        <v>2.6</v>
      </c>
      <c r="D39" s="283">
        <f t="shared" ref="D39:W39" si="4">IF(ISNUMBER(D106),D106,NA())</f>
        <v>2.8</v>
      </c>
      <c r="E39" s="283">
        <f t="shared" si="4"/>
        <v>4.8</v>
      </c>
      <c r="F39" s="283">
        <f>IF(ISNUMBER(F106),F106,NA())</f>
        <v>9.1</v>
      </c>
      <c r="G39" s="283">
        <f t="shared" si="4"/>
        <v>12.7</v>
      </c>
      <c r="H39" s="283">
        <f t="shared" si="4"/>
        <v>17.7</v>
      </c>
      <c r="I39" s="283">
        <f t="shared" si="4"/>
        <v>26.4</v>
      </c>
      <c r="J39" s="283">
        <f t="shared" si="4"/>
        <v>42.5</v>
      </c>
      <c r="K39" s="283">
        <f t="shared" si="4"/>
        <v>63.1</v>
      </c>
      <c r="L39" s="283">
        <f t="shared" si="4"/>
        <v>71.3</v>
      </c>
      <c r="M39" s="283">
        <f t="shared" si="4"/>
        <v>80.3</v>
      </c>
      <c r="N39" s="283">
        <f t="shared" si="4"/>
        <v>92.4</v>
      </c>
      <c r="O39" s="283">
        <f t="shared" si="4"/>
        <v>100</v>
      </c>
      <c r="P39" s="283">
        <f t="shared" si="4"/>
        <v>100</v>
      </c>
      <c r="Q39" s="283">
        <f t="shared" si="4"/>
        <v>100</v>
      </c>
      <c r="R39" s="283">
        <f t="shared" si="4"/>
        <v>1</v>
      </c>
      <c r="S39" s="283">
        <f t="shared" si="4"/>
        <v>0.23</v>
      </c>
      <c r="T39" s="283">
        <f t="shared" si="4"/>
        <v>0.27200000000000002</v>
      </c>
      <c r="U39" s="283">
        <f>IF(ISNUMBER(U106),U106,NA())</f>
        <v>25</v>
      </c>
      <c r="V39" s="282">
        <f t="shared" si="4"/>
        <v>16</v>
      </c>
      <c r="W39" s="314">
        <f t="shared" si="4"/>
        <v>5</v>
      </c>
    </row>
    <row r="40" spans="1:25" ht="12.75" customHeight="1" x14ac:dyDescent="0.25">
      <c r="A40" s="633" t="s">
        <v>53</v>
      </c>
      <c r="B40" s="634"/>
      <c r="C40" s="307">
        <f>IF(ISNUMBER(C104),C104,NA())</f>
        <v>0.85615419172016005</v>
      </c>
      <c r="D40" s="312">
        <f t="shared" ref="D40:W40" si="5">IF(ISNUMBER(D104),D104,NA())</f>
        <v>0.84380092438916143</v>
      </c>
      <c r="E40" s="312">
        <f t="shared" si="5"/>
        <v>0.74027022093286154</v>
      </c>
      <c r="F40" s="312">
        <f t="shared" si="5"/>
        <v>1.004987562112089</v>
      </c>
      <c r="G40" s="312">
        <f t="shared" si="5"/>
        <v>1.5270887335056862</v>
      </c>
      <c r="H40" s="312">
        <f t="shared" si="5"/>
        <v>2.5713809519400206</v>
      </c>
      <c r="I40" s="312">
        <f t="shared" si="5"/>
        <v>3.5196590743990988</v>
      </c>
      <c r="J40" s="312">
        <f t="shared" si="5"/>
        <v>5.0338851794612891</v>
      </c>
      <c r="K40" s="312">
        <f t="shared" si="5"/>
        <v>6.3578298184207478</v>
      </c>
      <c r="L40" s="312">
        <f t="shared" si="5"/>
        <v>6.2399519228917164</v>
      </c>
      <c r="M40" s="312">
        <f t="shared" si="5"/>
        <v>4.8285608622031484</v>
      </c>
      <c r="N40" s="312">
        <f t="shared" si="5"/>
        <v>2.392697222801079</v>
      </c>
      <c r="O40" s="312">
        <f t="shared" si="5"/>
        <v>0</v>
      </c>
      <c r="P40" s="312">
        <f t="shared" si="5"/>
        <v>0</v>
      </c>
      <c r="Q40" s="312">
        <f t="shared" si="5"/>
        <v>0</v>
      </c>
      <c r="R40" s="312">
        <f t="shared" si="5"/>
        <v>0.3164964454776702</v>
      </c>
      <c r="S40" s="312">
        <f t="shared" si="5"/>
        <v>4.8166378315169206E-2</v>
      </c>
      <c r="T40" s="312"/>
      <c r="U40" s="312"/>
      <c r="V40" s="311"/>
      <c r="W40" s="315">
        <f t="shared" si="5"/>
        <v>1.0034938963441635</v>
      </c>
    </row>
    <row r="41" spans="1:25" ht="12.75" customHeight="1" x14ac:dyDescent="0.25">
      <c r="A41" s="637" t="s">
        <v>54</v>
      </c>
      <c r="B41" s="638"/>
      <c r="C41" s="280">
        <f>IF(ISNUMBER(C107),C107,NA())</f>
        <v>5</v>
      </c>
      <c r="D41" s="283">
        <f t="shared" ref="D41:W41" si="6">IF(ISNUMBER(D107),D107,NA())</f>
        <v>5</v>
      </c>
      <c r="E41" s="283">
        <f t="shared" si="6"/>
        <v>5</v>
      </c>
      <c r="F41" s="283">
        <f t="shared" si="6"/>
        <v>5</v>
      </c>
      <c r="G41" s="283">
        <f t="shared" si="6"/>
        <v>5</v>
      </c>
      <c r="H41" s="283">
        <f t="shared" si="6"/>
        <v>5</v>
      </c>
      <c r="I41" s="283">
        <f t="shared" si="6"/>
        <v>5</v>
      </c>
      <c r="J41" s="283">
        <f t="shared" si="6"/>
        <v>5</v>
      </c>
      <c r="K41" s="283">
        <f t="shared" si="6"/>
        <v>5</v>
      </c>
      <c r="L41" s="283">
        <f t="shared" si="6"/>
        <v>5</v>
      </c>
      <c r="M41" s="283">
        <f t="shared" si="6"/>
        <v>5</v>
      </c>
      <c r="N41" s="283">
        <f t="shared" si="6"/>
        <v>5</v>
      </c>
      <c r="O41" s="283">
        <f t="shared" si="6"/>
        <v>5</v>
      </c>
      <c r="P41" s="283">
        <f t="shared" si="6"/>
        <v>5</v>
      </c>
      <c r="Q41" s="283">
        <f t="shared" si="6"/>
        <v>5</v>
      </c>
      <c r="R41" s="283">
        <f t="shared" si="6"/>
        <v>5</v>
      </c>
      <c r="S41" s="283">
        <f t="shared" si="6"/>
        <v>5</v>
      </c>
      <c r="T41" s="283">
        <f t="shared" si="6"/>
        <v>3</v>
      </c>
      <c r="U41" s="283">
        <f t="shared" si="6"/>
        <v>5</v>
      </c>
      <c r="V41" s="282">
        <f t="shared" si="6"/>
        <v>5</v>
      </c>
      <c r="W41" s="314">
        <f t="shared" si="6"/>
        <v>5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4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4" x14ac:dyDescent="0.25">
      <c r="A66" s="635">
        <v>43168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f>Y87</f>
        <v>43325</v>
      </c>
      <c r="Q66" s="615"/>
      <c r="R66" s="615"/>
      <c r="S66" s="615"/>
      <c r="T66" s="615"/>
      <c r="U66" s="615"/>
      <c r="V66" s="615"/>
      <c r="W66" s="615"/>
    </row>
    <row r="67" spans="1:24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4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4" x14ac:dyDescent="0.25">
      <c r="A71" s="645" t="s">
        <v>203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4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4" x14ac:dyDescent="0.25">
      <c r="A73" s="648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649"/>
    </row>
    <row r="74" spans="1:24" ht="13.8" thickBot="1" x14ac:dyDescent="0.3">
      <c r="A74" s="650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2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137"/>
      <c r="R80" s="653" t="s">
        <v>17</v>
      </c>
      <c r="S80" s="655" t="s">
        <v>41</v>
      </c>
      <c r="T80" s="657" t="s">
        <v>71</v>
      </c>
      <c r="U80" s="653" t="s">
        <v>7</v>
      </c>
      <c r="V80" s="653" t="s">
        <v>8</v>
      </c>
      <c r="W80" s="659" t="s">
        <v>42</v>
      </c>
    </row>
    <row r="81" spans="1:25" x14ac:dyDescent="0.25">
      <c r="A81" s="661" t="s">
        <v>61</v>
      </c>
      <c r="B81" s="662"/>
      <c r="C81" s="200">
        <v>6.3E-2</v>
      </c>
      <c r="D81" s="201">
        <v>0.08</v>
      </c>
      <c r="E81" s="201">
        <v>0.2</v>
      </c>
      <c r="F81" s="201">
        <v>0.5</v>
      </c>
      <c r="G81" s="201">
        <v>1</v>
      </c>
      <c r="H81" s="201">
        <v>2</v>
      </c>
      <c r="I81" s="201">
        <v>4</v>
      </c>
      <c r="J81" s="201">
        <v>8</v>
      </c>
      <c r="K81" s="201">
        <v>16</v>
      </c>
      <c r="L81" s="201">
        <v>20</v>
      </c>
      <c r="M81" s="201">
        <v>31.5</v>
      </c>
      <c r="N81" s="201">
        <v>45</v>
      </c>
      <c r="O81" s="202">
        <v>63</v>
      </c>
      <c r="P81" s="209">
        <v>80</v>
      </c>
      <c r="Q81" s="210">
        <v>100</v>
      </c>
      <c r="R81" s="654"/>
      <c r="S81" s="656"/>
      <c r="T81" s="658"/>
      <c r="U81" s="654"/>
      <c r="V81" s="654"/>
      <c r="W81" s="660"/>
      <c r="Y81" s="1">
        <v>180</v>
      </c>
    </row>
    <row r="82" spans="1:25" x14ac:dyDescent="0.25">
      <c r="A82" s="533" t="s">
        <v>62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</row>
    <row r="83" spans="1:25" ht="13.8" x14ac:dyDescent="0.25">
      <c r="A83" s="531">
        <v>43010</v>
      </c>
      <c r="B83" s="691"/>
      <c r="C83" s="342">
        <v>2.6</v>
      </c>
      <c r="D83" s="342">
        <v>2.8</v>
      </c>
      <c r="E83" s="342">
        <v>4.8</v>
      </c>
      <c r="F83" s="342">
        <v>10.199999999999999</v>
      </c>
      <c r="G83" s="342">
        <v>15.5</v>
      </c>
      <c r="H83" s="342">
        <v>23.3</v>
      </c>
      <c r="I83" s="342">
        <v>34.6</v>
      </c>
      <c r="J83" s="342">
        <v>54.2</v>
      </c>
      <c r="K83" s="342">
        <v>77.7</v>
      </c>
      <c r="L83" s="342">
        <v>87.2</v>
      </c>
      <c r="M83" s="342">
        <v>93</v>
      </c>
      <c r="N83" s="342">
        <v>98.2</v>
      </c>
      <c r="O83" s="343">
        <v>100</v>
      </c>
      <c r="P83" s="343">
        <v>100</v>
      </c>
      <c r="Q83" s="343">
        <v>100</v>
      </c>
      <c r="R83" s="141">
        <v>1</v>
      </c>
      <c r="S83" s="141">
        <v>0.23</v>
      </c>
      <c r="T83" s="141">
        <v>0.27200000000000002</v>
      </c>
      <c r="U83" s="141">
        <v>25</v>
      </c>
      <c r="V83" s="141">
        <v>16</v>
      </c>
      <c r="W83" s="142">
        <v>5</v>
      </c>
    </row>
    <row r="84" spans="1:25" ht="13.8" x14ac:dyDescent="0.25">
      <c r="A84" s="518">
        <v>43131</v>
      </c>
      <c r="B84" s="519"/>
      <c r="C84" s="342">
        <v>4.8</v>
      </c>
      <c r="D84" s="342">
        <v>5</v>
      </c>
      <c r="E84" s="342">
        <v>6.3</v>
      </c>
      <c r="F84" s="342">
        <v>10.5</v>
      </c>
      <c r="G84" s="342">
        <v>14.2</v>
      </c>
      <c r="H84" s="342">
        <v>19.100000000000001</v>
      </c>
      <c r="I84" s="342">
        <v>27.4</v>
      </c>
      <c r="J84" s="342">
        <v>43.9</v>
      </c>
      <c r="K84" s="342">
        <v>63.1</v>
      </c>
      <c r="L84" s="342">
        <v>71.3</v>
      </c>
      <c r="M84" s="342">
        <v>80.3</v>
      </c>
      <c r="N84" s="342">
        <v>92.4</v>
      </c>
      <c r="O84" s="343">
        <v>100</v>
      </c>
      <c r="P84" s="343">
        <v>100</v>
      </c>
      <c r="Q84" s="141">
        <v>100</v>
      </c>
      <c r="R84" s="141">
        <v>1.29</v>
      </c>
      <c r="S84" s="141">
        <v>0.25</v>
      </c>
      <c r="T84" s="141"/>
      <c r="U84" s="141">
        <v>28</v>
      </c>
      <c r="V84" s="141">
        <v>20</v>
      </c>
      <c r="W84" s="142">
        <v>6.7</v>
      </c>
      <c r="X84" s="1"/>
      <c r="Y84" s="176">
        <f>A84+$Y$81</f>
        <v>43311</v>
      </c>
    </row>
    <row r="85" spans="1:25" ht="13.8" x14ac:dyDescent="0.25">
      <c r="A85" s="518">
        <v>43131</v>
      </c>
      <c r="B85" s="519"/>
      <c r="C85" s="342">
        <v>4.3</v>
      </c>
      <c r="D85" s="342">
        <v>4.5</v>
      </c>
      <c r="E85" s="342">
        <v>6.5</v>
      </c>
      <c r="F85" s="342">
        <v>11.7</v>
      </c>
      <c r="G85" s="342">
        <v>16.5</v>
      </c>
      <c r="H85" s="342">
        <v>23.3</v>
      </c>
      <c r="I85" s="342">
        <v>33</v>
      </c>
      <c r="J85" s="342">
        <v>51.5</v>
      </c>
      <c r="K85" s="342">
        <v>73.3</v>
      </c>
      <c r="L85" s="342">
        <v>78.3</v>
      </c>
      <c r="M85" s="342">
        <v>86.1</v>
      </c>
      <c r="N85" s="342">
        <v>92.5</v>
      </c>
      <c r="O85" s="344">
        <v>100</v>
      </c>
      <c r="P85" s="344">
        <v>100</v>
      </c>
      <c r="Q85" s="141">
        <v>100</v>
      </c>
      <c r="R85" s="141">
        <v>1.35</v>
      </c>
      <c r="S85" s="141">
        <v>0.31</v>
      </c>
      <c r="T85" s="141"/>
      <c r="U85" s="141">
        <v>28</v>
      </c>
      <c r="V85" s="141">
        <v>20</v>
      </c>
      <c r="W85" s="142">
        <v>6.5</v>
      </c>
      <c r="X85" s="1"/>
      <c r="Y85" s="176">
        <f>A85+$Y$81</f>
        <v>43311</v>
      </c>
    </row>
    <row r="86" spans="1:25" ht="13.8" x14ac:dyDescent="0.25">
      <c r="A86" s="518">
        <v>43145</v>
      </c>
      <c r="B86" s="519"/>
      <c r="C86" s="342">
        <v>3.3</v>
      </c>
      <c r="D86" s="342">
        <v>3.6</v>
      </c>
      <c r="E86" s="342">
        <v>5.0999999999999996</v>
      </c>
      <c r="F86" s="342">
        <v>9.1</v>
      </c>
      <c r="G86" s="342">
        <v>12.7</v>
      </c>
      <c r="H86" s="342">
        <v>17.7</v>
      </c>
      <c r="I86" s="342">
        <v>26.4</v>
      </c>
      <c r="J86" s="342">
        <v>42.5</v>
      </c>
      <c r="K86" s="342">
        <v>63.9</v>
      </c>
      <c r="L86" s="342">
        <v>74.3</v>
      </c>
      <c r="M86" s="342">
        <v>84.6</v>
      </c>
      <c r="N86" s="342">
        <v>95.1</v>
      </c>
      <c r="O86" s="343">
        <v>100</v>
      </c>
      <c r="P86" s="343">
        <v>100</v>
      </c>
      <c r="Q86" s="343">
        <v>100</v>
      </c>
      <c r="R86" s="141">
        <v>1.69</v>
      </c>
      <c r="S86" s="141">
        <v>0.3</v>
      </c>
      <c r="T86" s="141">
        <v>0.38</v>
      </c>
      <c r="U86" s="141">
        <v>28</v>
      </c>
      <c r="V86" s="141">
        <v>20</v>
      </c>
      <c r="W86" s="142">
        <v>7.5</v>
      </c>
      <c r="X86" s="1"/>
      <c r="Y86" s="176">
        <f t="shared" ref="Y86:Y95" si="7">A86+$Y$81</f>
        <v>43325</v>
      </c>
    </row>
    <row r="87" spans="1:25" ht="13.8" x14ac:dyDescent="0.25">
      <c r="A87" s="518">
        <v>43145</v>
      </c>
      <c r="B87" s="519"/>
      <c r="C87" s="342">
        <v>3.7</v>
      </c>
      <c r="D87" s="342">
        <v>4</v>
      </c>
      <c r="E87" s="342">
        <v>5.5</v>
      </c>
      <c r="F87" s="342">
        <v>9.5</v>
      </c>
      <c r="G87" s="342">
        <v>13.5</v>
      </c>
      <c r="H87" s="342">
        <v>19.5</v>
      </c>
      <c r="I87" s="342">
        <v>29.9</v>
      </c>
      <c r="J87" s="342">
        <v>45.9</v>
      </c>
      <c r="K87" s="342">
        <v>66.400000000000006</v>
      </c>
      <c r="L87" s="342">
        <v>73.8</v>
      </c>
      <c r="M87" s="342">
        <v>82.5</v>
      </c>
      <c r="N87" s="342">
        <v>95.3</v>
      </c>
      <c r="O87" s="344">
        <v>100</v>
      </c>
      <c r="P87" s="344">
        <v>100</v>
      </c>
      <c r="Q87" s="344">
        <v>100</v>
      </c>
      <c r="R87" s="141">
        <v>1.78</v>
      </c>
      <c r="S87" s="141">
        <v>0.35</v>
      </c>
      <c r="T87" s="141">
        <v>0.38</v>
      </c>
      <c r="U87" s="141">
        <v>28</v>
      </c>
      <c r="V87" s="141">
        <v>20</v>
      </c>
      <c r="W87" s="142">
        <v>7.4</v>
      </c>
      <c r="X87" s="1"/>
      <c r="Y87" s="176">
        <f t="shared" si="7"/>
        <v>43325</v>
      </c>
    </row>
    <row r="88" spans="1:25" x14ac:dyDescent="0.25">
      <c r="A88" s="518"/>
      <c r="B88" s="519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X88" s="1"/>
      <c r="Y88" s="176">
        <f t="shared" si="7"/>
        <v>180</v>
      </c>
    </row>
    <row r="89" spans="1:25" x14ac:dyDescent="0.25">
      <c r="A89" s="518"/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X89" s="1"/>
      <c r="Y89" s="176">
        <f t="shared" si="7"/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>AVERAGE(C83:C100)</f>
        <v>3.7399999999999998</v>
      </c>
      <c r="D103" s="143">
        <f t="shared" ref="D103:W103" si="8">AVERAGE(D83:D100)</f>
        <v>3.9799999999999995</v>
      </c>
      <c r="E103" s="143">
        <f t="shared" si="8"/>
        <v>5.6400000000000006</v>
      </c>
      <c r="F103" s="143">
        <f t="shared" si="8"/>
        <v>10.199999999999999</v>
      </c>
      <c r="G103" s="143">
        <f t="shared" si="8"/>
        <v>14.48</v>
      </c>
      <c r="H103" s="143">
        <f t="shared" si="8"/>
        <v>20.580000000000002</v>
      </c>
      <c r="I103" s="143">
        <f t="shared" si="8"/>
        <v>30.26</v>
      </c>
      <c r="J103" s="143">
        <f t="shared" si="8"/>
        <v>47.6</v>
      </c>
      <c r="K103" s="143">
        <f t="shared" si="8"/>
        <v>68.88</v>
      </c>
      <c r="L103" s="143">
        <f t="shared" si="8"/>
        <v>76.98</v>
      </c>
      <c r="M103" s="143">
        <f t="shared" si="8"/>
        <v>85.3</v>
      </c>
      <c r="N103" s="143">
        <f t="shared" si="8"/>
        <v>94.700000000000017</v>
      </c>
      <c r="O103" s="143">
        <f t="shared" si="8"/>
        <v>100</v>
      </c>
      <c r="P103" s="143">
        <f t="shared" si="8"/>
        <v>100</v>
      </c>
      <c r="Q103" s="143">
        <f t="shared" si="8"/>
        <v>100</v>
      </c>
      <c r="R103" s="143">
        <f t="shared" si="8"/>
        <v>1.4220000000000002</v>
      </c>
      <c r="S103" s="143">
        <f t="shared" si="8"/>
        <v>0.28799999999999998</v>
      </c>
      <c r="T103" s="143"/>
      <c r="U103" s="143">
        <f t="shared" si="8"/>
        <v>27.4</v>
      </c>
      <c r="V103" s="143">
        <f t="shared" si="8"/>
        <v>19.2</v>
      </c>
      <c r="W103" s="143">
        <f t="shared" si="8"/>
        <v>6.62</v>
      </c>
    </row>
    <row r="104" spans="1:34" x14ac:dyDescent="0.25">
      <c r="A104" s="533" t="s">
        <v>53</v>
      </c>
      <c r="B104" s="532"/>
      <c r="C104" s="143">
        <f>STDEV(C83:C100)</f>
        <v>0.85615419172016005</v>
      </c>
      <c r="D104" s="143">
        <f t="shared" ref="D104:W104" si="9">STDEV(D83:D100)</f>
        <v>0.84380092438916143</v>
      </c>
      <c r="E104" s="143">
        <f t="shared" si="9"/>
        <v>0.74027022093286154</v>
      </c>
      <c r="F104" s="143">
        <f t="shared" si="9"/>
        <v>1.004987562112089</v>
      </c>
      <c r="G104" s="143">
        <f t="shared" si="9"/>
        <v>1.5270887335056862</v>
      </c>
      <c r="H104" s="143">
        <f t="shared" si="9"/>
        <v>2.5713809519400206</v>
      </c>
      <c r="I104" s="143">
        <f t="shared" si="9"/>
        <v>3.5196590743990988</v>
      </c>
      <c r="J104" s="143">
        <f t="shared" si="9"/>
        <v>5.0338851794612891</v>
      </c>
      <c r="K104" s="143">
        <f t="shared" si="9"/>
        <v>6.3578298184207478</v>
      </c>
      <c r="L104" s="143">
        <f t="shared" si="9"/>
        <v>6.2399519228917164</v>
      </c>
      <c r="M104" s="143">
        <f t="shared" si="9"/>
        <v>4.8285608622031484</v>
      </c>
      <c r="N104" s="143">
        <f t="shared" si="9"/>
        <v>2.392697222801079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43">
        <f t="shared" si="9"/>
        <v>0.3164964454776702</v>
      </c>
      <c r="S104" s="143">
        <f t="shared" si="9"/>
        <v>4.8166378315169206E-2</v>
      </c>
      <c r="T104" s="143"/>
      <c r="U104" s="143"/>
      <c r="V104" s="143"/>
      <c r="W104" s="143">
        <f t="shared" si="9"/>
        <v>1.0034938963441635</v>
      </c>
    </row>
    <row r="105" spans="1:34" x14ac:dyDescent="0.25">
      <c r="A105" s="533" t="s">
        <v>64</v>
      </c>
      <c r="B105" s="532"/>
      <c r="C105" s="141">
        <f>MAX(C83:C100)</f>
        <v>4.8</v>
      </c>
      <c r="D105" s="141">
        <f t="shared" ref="D105:W105" si="10">MAX(D83:D100)</f>
        <v>5</v>
      </c>
      <c r="E105" s="141">
        <f t="shared" si="10"/>
        <v>6.5</v>
      </c>
      <c r="F105" s="141">
        <f t="shared" si="10"/>
        <v>11.7</v>
      </c>
      <c r="G105" s="141">
        <f t="shared" si="10"/>
        <v>16.5</v>
      </c>
      <c r="H105" s="141">
        <f t="shared" si="10"/>
        <v>23.3</v>
      </c>
      <c r="I105" s="141">
        <f t="shared" si="10"/>
        <v>34.6</v>
      </c>
      <c r="J105" s="141">
        <f t="shared" si="10"/>
        <v>54.2</v>
      </c>
      <c r="K105" s="141">
        <f t="shared" si="10"/>
        <v>77.7</v>
      </c>
      <c r="L105" s="141">
        <f t="shared" si="10"/>
        <v>87.2</v>
      </c>
      <c r="M105" s="141">
        <f t="shared" si="10"/>
        <v>93</v>
      </c>
      <c r="N105" s="141">
        <f t="shared" si="10"/>
        <v>98.2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41">
        <f t="shared" si="10"/>
        <v>1.78</v>
      </c>
      <c r="S105" s="141">
        <f t="shared" si="10"/>
        <v>0.35</v>
      </c>
      <c r="T105" s="141">
        <f t="shared" si="10"/>
        <v>0.38</v>
      </c>
      <c r="U105" s="141">
        <f t="shared" si="10"/>
        <v>28</v>
      </c>
      <c r="V105" s="141">
        <f t="shared" si="10"/>
        <v>20</v>
      </c>
      <c r="W105" s="141">
        <f t="shared" si="10"/>
        <v>7.5</v>
      </c>
    </row>
    <row r="106" spans="1:34" s="2" customFormat="1" x14ac:dyDescent="0.25">
      <c r="A106" s="533" t="s">
        <v>52</v>
      </c>
      <c r="B106" s="532"/>
      <c r="C106" s="141">
        <f>MIN(C83:C100)</f>
        <v>2.6</v>
      </c>
      <c r="D106" s="141">
        <f t="shared" ref="D106:W106" si="11">MIN(D83:D100)</f>
        <v>2.8</v>
      </c>
      <c r="E106" s="141">
        <f t="shared" si="11"/>
        <v>4.8</v>
      </c>
      <c r="F106" s="141">
        <f t="shared" si="11"/>
        <v>9.1</v>
      </c>
      <c r="G106" s="141">
        <f t="shared" si="11"/>
        <v>12.7</v>
      </c>
      <c r="H106" s="141">
        <f t="shared" si="11"/>
        <v>17.7</v>
      </c>
      <c r="I106" s="141">
        <f t="shared" si="11"/>
        <v>26.4</v>
      </c>
      <c r="J106" s="141">
        <f t="shared" si="11"/>
        <v>42.5</v>
      </c>
      <c r="K106" s="141">
        <f t="shared" si="11"/>
        <v>63.1</v>
      </c>
      <c r="L106" s="141">
        <f t="shared" si="11"/>
        <v>71.3</v>
      </c>
      <c r="M106" s="141">
        <f t="shared" si="11"/>
        <v>80.3</v>
      </c>
      <c r="N106" s="141">
        <f t="shared" si="11"/>
        <v>92.4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41">
        <f t="shared" si="11"/>
        <v>1</v>
      </c>
      <c r="S106" s="141">
        <f t="shared" si="11"/>
        <v>0.23</v>
      </c>
      <c r="T106" s="141">
        <f t="shared" si="11"/>
        <v>0.27200000000000002</v>
      </c>
      <c r="U106" s="141">
        <f t="shared" si="11"/>
        <v>25</v>
      </c>
      <c r="V106" s="141">
        <f t="shared" si="11"/>
        <v>16</v>
      </c>
      <c r="W106" s="141">
        <f t="shared" si="11"/>
        <v>5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>COUNT(C83:C100)</f>
        <v>5</v>
      </c>
      <c r="D107" s="141">
        <f t="shared" ref="D107:W107" si="12">COUNT(D83:D100)</f>
        <v>5</v>
      </c>
      <c r="E107" s="141">
        <f t="shared" si="12"/>
        <v>5</v>
      </c>
      <c r="F107" s="141">
        <f t="shared" si="12"/>
        <v>5</v>
      </c>
      <c r="G107" s="141">
        <f t="shared" si="12"/>
        <v>5</v>
      </c>
      <c r="H107" s="141">
        <f t="shared" si="12"/>
        <v>5</v>
      </c>
      <c r="I107" s="141">
        <f t="shared" si="12"/>
        <v>5</v>
      </c>
      <c r="J107" s="141">
        <f t="shared" si="12"/>
        <v>5</v>
      </c>
      <c r="K107" s="141">
        <f t="shared" si="12"/>
        <v>5</v>
      </c>
      <c r="L107" s="141">
        <f t="shared" si="12"/>
        <v>5</v>
      </c>
      <c r="M107" s="141">
        <f t="shared" si="12"/>
        <v>5</v>
      </c>
      <c r="N107" s="141">
        <f t="shared" si="12"/>
        <v>5</v>
      </c>
      <c r="O107" s="141">
        <f t="shared" si="12"/>
        <v>5</v>
      </c>
      <c r="P107" s="141">
        <f t="shared" si="12"/>
        <v>5</v>
      </c>
      <c r="Q107" s="141">
        <f t="shared" si="12"/>
        <v>5</v>
      </c>
      <c r="R107" s="141">
        <f t="shared" si="12"/>
        <v>5</v>
      </c>
      <c r="S107" s="141">
        <f t="shared" si="12"/>
        <v>5</v>
      </c>
      <c r="T107" s="141">
        <f t="shared" si="12"/>
        <v>3</v>
      </c>
      <c r="U107" s="141">
        <f t="shared" si="12"/>
        <v>5</v>
      </c>
      <c r="V107" s="141">
        <f t="shared" si="12"/>
        <v>5</v>
      </c>
      <c r="W107" s="141">
        <f t="shared" si="12"/>
        <v>5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4">
    <mergeCell ref="A97:B97"/>
    <mergeCell ref="A98:B98"/>
    <mergeCell ref="A99:B99"/>
    <mergeCell ref="A106:B106"/>
    <mergeCell ref="A107:B107"/>
    <mergeCell ref="A100:B100"/>
    <mergeCell ref="A101:B101"/>
    <mergeCell ref="A102:B102"/>
    <mergeCell ref="A103:B103"/>
    <mergeCell ref="A104:B104"/>
    <mergeCell ref="A105:B105"/>
    <mergeCell ref="A92:B92"/>
    <mergeCell ref="A93:B93"/>
    <mergeCell ref="A94:B94"/>
    <mergeCell ref="A95:B95"/>
    <mergeCell ref="A96:B96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P65:W65"/>
    <mergeCell ref="A66:G69"/>
    <mergeCell ref="H66:O69"/>
    <mergeCell ref="P66:W69"/>
    <mergeCell ref="A71:W74"/>
    <mergeCell ref="A40:B40"/>
    <mergeCell ref="A41:B41"/>
    <mergeCell ref="A42:B42"/>
    <mergeCell ref="A65:G65"/>
    <mergeCell ref="H65:O65"/>
    <mergeCell ref="A35:B35"/>
    <mergeCell ref="A36:B36"/>
    <mergeCell ref="A37:B37"/>
    <mergeCell ref="A38:B38"/>
    <mergeCell ref="A39:B39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25:B25"/>
    <mergeCell ref="A26:B26"/>
    <mergeCell ref="A27:B27"/>
    <mergeCell ref="A28:B28"/>
    <mergeCell ref="A31:W31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H1675"/>
  <sheetViews>
    <sheetView topLeftCell="A42" zoomScaleNormal="100" workbookViewId="0">
      <selection activeCell="M10" sqref="M10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201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4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36</v>
      </c>
      <c r="H5" s="592"/>
      <c r="I5" s="593" t="s">
        <v>99</v>
      </c>
      <c r="J5" s="591"/>
      <c r="K5" s="591"/>
      <c r="L5" s="591"/>
      <c r="M5" s="592"/>
      <c r="N5" s="594">
        <v>42909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34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7" t="s">
        <v>127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187</v>
      </c>
      <c r="N13" s="229"/>
      <c r="O13" s="233"/>
      <c r="P13" s="233"/>
      <c r="Q13" s="597">
        <v>42736</v>
      </c>
      <c r="R13" s="597"/>
      <c r="S13" s="597"/>
      <c r="T13" s="597"/>
      <c r="U13" s="597"/>
      <c r="V13" s="597"/>
      <c r="W13" s="230"/>
      <c r="X13" s="228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33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73" t="s">
        <v>37</v>
      </c>
      <c r="B19" s="673"/>
      <c r="C19" s="673"/>
      <c r="D19" s="673"/>
      <c r="E19" s="213"/>
      <c r="F19" s="674" t="s">
        <v>168</v>
      </c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213"/>
      <c r="U19" s="674" t="s">
        <v>38</v>
      </c>
      <c r="V19" s="674"/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675">
        <v>0</v>
      </c>
      <c r="B20" s="675"/>
      <c r="C20" s="675">
        <v>63</v>
      </c>
      <c r="D20" s="675"/>
      <c r="E20" s="213"/>
      <c r="F20" s="602" t="s">
        <v>167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217"/>
      <c r="U20" s="673" t="s">
        <v>166</v>
      </c>
      <c r="V20" s="673"/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/>
      <c r="L23" s="263"/>
      <c r="M23" s="263" t="s">
        <v>16</v>
      </c>
      <c r="N23" s="263" t="s">
        <v>4</v>
      </c>
      <c r="O23" s="263" t="s">
        <v>5</v>
      </c>
      <c r="P23" s="263"/>
      <c r="Q23" s="264" t="s">
        <v>6</v>
      </c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0.125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f>N24/2</f>
        <v>31.5</v>
      </c>
      <c r="N24" s="267">
        <v>63</v>
      </c>
      <c r="O24" s="268">
        <v>90</v>
      </c>
      <c r="P24" s="269">
        <v>100</v>
      </c>
      <c r="Q24" s="270">
        <v>125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676"/>
      <c r="B25" s="677"/>
      <c r="C25" s="336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676"/>
      <c r="B26" s="677"/>
      <c r="C26" s="336"/>
      <c r="D26" s="272"/>
      <c r="E26" s="272"/>
      <c r="F26" s="272"/>
      <c r="G26" s="273"/>
      <c r="H26" s="273"/>
      <c r="I26" s="273"/>
      <c r="J26" s="273"/>
      <c r="K26" s="273"/>
      <c r="L26" s="273"/>
      <c r="M26" s="273"/>
      <c r="N26" s="273"/>
      <c r="O26" s="273"/>
      <c r="P26" s="274"/>
      <c r="Q26" s="274"/>
      <c r="R26" s="337"/>
      <c r="S26" s="337"/>
      <c r="T26" s="276"/>
      <c r="U26" s="277"/>
      <c r="V26" s="278"/>
      <c r="W26" s="27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76"/>
      <c r="B27" s="677"/>
      <c r="C27" s="338"/>
      <c r="D27" s="281"/>
      <c r="E27" s="281"/>
      <c r="F27" s="281"/>
      <c r="G27" s="284"/>
      <c r="H27" s="284"/>
      <c r="I27" s="284"/>
      <c r="J27" s="284"/>
      <c r="K27" s="284"/>
      <c r="L27" s="284"/>
      <c r="M27" s="284"/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615" t="s">
        <v>162</v>
      </c>
      <c r="B28" s="616"/>
      <c r="C28" s="280">
        <v>12</v>
      </c>
      <c r="D28" s="281"/>
      <c r="E28" s="281"/>
      <c r="F28" s="281"/>
      <c r="G28" s="283">
        <v>35</v>
      </c>
      <c r="H28" s="283">
        <v>40</v>
      </c>
      <c r="I28" s="283">
        <v>47</v>
      </c>
      <c r="J28" s="283">
        <v>60</v>
      </c>
      <c r="K28" s="283">
        <v>68</v>
      </c>
      <c r="L28" s="284"/>
      <c r="M28" s="283">
        <v>85</v>
      </c>
      <c r="N28" s="283">
        <v>99</v>
      </c>
      <c r="O28" s="283">
        <v>100</v>
      </c>
      <c r="P28" s="285"/>
      <c r="Q28" s="339">
        <v>100</v>
      </c>
      <c r="R28" s="286">
        <v>3</v>
      </c>
      <c r="S28" s="286">
        <v>1</v>
      </c>
      <c r="T28" s="287">
        <v>0.7</v>
      </c>
      <c r="U28" s="288">
        <v>45</v>
      </c>
      <c r="V28" s="289">
        <v>45</v>
      </c>
      <c r="W28" s="29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615" t="s">
        <v>163</v>
      </c>
      <c r="B29" s="616"/>
      <c r="C29" s="280">
        <v>2</v>
      </c>
      <c r="D29" s="281"/>
      <c r="E29" s="281"/>
      <c r="F29" s="281"/>
      <c r="G29" s="283">
        <v>5</v>
      </c>
      <c r="H29" s="283">
        <v>9</v>
      </c>
      <c r="I29" s="283">
        <v>16</v>
      </c>
      <c r="J29" s="283">
        <v>22</v>
      </c>
      <c r="K29" s="283">
        <v>35</v>
      </c>
      <c r="L29" s="284"/>
      <c r="M29" s="283">
        <v>55</v>
      </c>
      <c r="N29" s="283">
        <v>80</v>
      </c>
      <c r="O29" s="283">
        <v>98</v>
      </c>
      <c r="P29" s="285"/>
      <c r="Q29" s="285"/>
      <c r="R29" s="291"/>
      <c r="S29" s="291"/>
      <c r="T29" s="292"/>
      <c r="U29" s="293"/>
      <c r="V29" s="294"/>
      <c r="W29" s="29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678"/>
      <c r="B30" s="679"/>
      <c r="C30" s="340"/>
      <c r="D30" s="295"/>
      <c r="E30" s="295"/>
      <c r="F30" s="295"/>
      <c r="G30" s="296"/>
      <c r="H30" s="296"/>
      <c r="I30" s="296"/>
      <c r="J30" s="296"/>
      <c r="K30" s="296"/>
      <c r="L30" s="296"/>
      <c r="M30" s="296"/>
      <c r="N30" s="296"/>
      <c r="O30" s="296"/>
      <c r="P30" s="297"/>
      <c r="Q30" s="297"/>
      <c r="R30" s="298"/>
      <c r="S30" s="298"/>
      <c r="T30" s="299"/>
      <c r="U30" s="300"/>
      <c r="V30" s="301"/>
      <c r="W30" s="302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218" t="s">
        <v>45</v>
      </c>
      <c r="B32" s="219"/>
      <c r="C32" s="219"/>
      <c r="D32" s="219"/>
      <c r="E32" s="219"/>
      <c r="F32" s="219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617" t="s">
        <v>46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9"/>
    </row>
    <row r="34" spans="1:25" ht="13.8" thickBot="1" x14ac:dyDescent="0.3">
      <c r="A34" s="620">
        <v>42736</v>
      </c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8"/>
    </row>
    <row r="35" spans="1:25" ht="12.75" customHeight="1" x14ac:dyDescent="0.25">
      <c r="A35" s="680"/>
      <c r="B35" s="681"/>
      <c r="C35" s="261" t="s">
        <v>3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 t="s">
        <v>16</v>
      </c>
      <c r="N35" s="263" t="s">
        <v>4</v>
      </c>
      <c r="O35" s="263" t="s">
        <v>5</v>
      </c>
      <c r="P35" s="263"/>
      <c r="Q35" s="263" t="s">
        <v>6</v>
      </c>
      <c r="R35" s="629" t="s">
        <v>17</v>
      </c>
      <c r="S35" s="625" t="s">
        <v>41</v>
      </c>
      <c r="T35" s="627" t="s">
        <v>120</v>
      </c>
      <c r="U35" s="629" t="s">
        <v>7</v>
      </c>
      <c r="V35" s="623" t="s">
        <v>8</v>
      </c>
      <c r="W35" s="631" t="s">
        <v>42</v>
      </c>
    </row>
    <row r="36" spans="1:25" ht="12.75" customHeight="1" thickBot="1" x14ac:dyDescent="0.3">
      <c r="A36" s="633" t="s">
        <v>15</v>
      </c>
      <c r="B36" s="634"/>
      <c r="C36" s="265">
        <v>6.3E-2</v>
      </c>
      <c r="D36" s="267">
        <v>0.125</v>
      </c>
      <c r="E36" s="267">
        <v>0.25</v>
      </c>
      <c r="F36" s="267">
        <v>0.5</v>
      </c>
      <c r="G36" s="267">
        <v>1</v>
      </c>
      <c r="H36" s="267">
        <v>2</v>
      </c>
      <c r="I36" s="267">
        <v>4</v>
      </c>
      <c r="J36" s="267">
        <v>8</v>
      </c>
      <c r="K36" s="267">
        <v>16</v>
      </c>
      <c r="L36" s="267">
        <v>20</v>
      </c>
      <c r="M36" s="267">
        <f>N36/2</f>
        <v>31.5</v>
      </c>
      <c r="N36" s="267">
        <v>63</v>
      </c>
      <c r="O36" s="268">
        <v>90</v>
      </c>
      <c r="P36" s="268">
        <v>100</v>
      </c>
      <c r="Q36" s="267">
        <v>125</v>
      </c>
      <c r="R36" s="624"/>
      <c r="S36" s="626"/>
      <c r="T36" s="628"/>
      <c r="U36" s="624"/>
      <c r="V36" s="630"/>
      <c r="W36" s="632"/>
    </row>
    <row r="37" spans="1:25" ht="12.75" customHeight="1" x14ac:dyDescent="0.25">
      <c r="A37" s="633" t="s">
        <v>48</v>
      </c>
      <c r="B37" s="634"/>
      <c r="C37" s="303">
        <f>IF(ISNUMBER(C98),C98,NA())</f>
        <v>2.6</v>
      </c>
      <c r="D37" s="304">
        <f t="shared" ref="D37:W37" si="0">IF(ISNUMBER(D98),D98,NA())</f>
        <v>0</v>
      </c>
      <c r="E37" s="304">
        <f t="shared" si="0"/>
        <v>4.3</v>
      </c>
      <c r="F37" s="304">
        <f t="shared" si="0"/>
        <v>9</v>
      </c>
      <c r="G37" s="304">
        <f t="shared" si="0"/>
        <v>13.4</v>
      </c>
      <c r="H37" s="304">
        <f t="shared" si="0"/>
        <v>19.399999999999999</v>
      </c>
      <c r="I37" s="304">
        <f t="shared" si="0"/>
        <v>28.4</v>
      </c>
      <c r="J37" s="304">
        <f t="shared" si="0"/>
        <v>44.8</v>
      </c>
      <c r="K37" s="304">
        <f t="shared" si="0"/>
        <v>62.9</v>
      </c>
      <c r="L37" s="304">
        <f t="shared" si="0"/>
        <v>68</v>
      </c>
      <c r="M37" s="304">
        <f t="shared" si="0"/>
        <v>77.7</v>
      </c>
      <c r="N37" s="304">
        <f t="shared" si="0"/>
        <v>100</v>
      </c>
      <c r="O37" s="304">
        <f t="shared" si="0"/>
        <v>100</v>
      </c>
      <c r="P37" s="304">
        <f t="shared" si="0"/>
        <v>100</v>
      </c>
      <c r="Q37" s="304">
        <f t="shared" si="0"/>
        <v>100</v>
      </c>
      <c r="R37" s="304">
        <f t="shared" si="0"/>
        <v>1.53</v>
      </c>
      <c r="S37" s="304">
        <f t="shared" si="0"/>
        <v>0.22</v>
      </c>
      <c r="T37" s="304">
        <f>IF(ISNUMBER(T98),T98,NA())</f>
        <v>0.23200000000000001</v>
      </c>
      <c r="U37" s="304">
        <f t="shared" si="0"/>
        <v>24</v>
      </c>
      <c r="V37" s="305">
        <f t="shared" si="0"/>
        <v>18</v>
      </c>
      <c r="W37" s="306">
        <f t="shared" si="0"/>
        <v>7.5</v>
      </c>
    </row>
    <row r="38" spans="1:25" ht="12.75" customHeight="1" x14ac:dyDescent="0.25">
      <c r="A38" s="637" t="s">
        <v>49</v>
      </c>
      <c r="B38" s="638"/>
      <c r="C38" s="307">
        <f>C39+1.25*C42</f>
        <v>2.6776709006307398</v>
      </c>
      <c r="D38" s="308" t="e">
        <f t="shared" ref="D38:W38" si="1">D39+1.25*D42</f>
        <v>#N/A</v>
      </c>
      <c r="E38" s="308">
        <f t="shared" si="1"/>
        <v>4.7675547990680176</v>
      </c>
      <c r="F38" s="308">
        <f t="shared" si="1"/>
        <v>9.2048608540998096</v>
      </c>
      <c r="G38" s="308">
        <f t="shared" si="1"/>
        <v>13.576112032291327</v>
      </c>
      <c r="H38" s="308">
        <f t="shared" si="1"/>
        <v>19.67839277500687</v>
      </c>
      <c r="I38" s="308">
        <f t="shared" si="1"/>
        <v>29.438589841595768</v>
      </c>
      <c r="J38" s="308">
        <f t="shared" si="1"/>
        <v>45.826060556979257</v>
      </c>
      <c r="K38" s="308">
        <f t="shared" si="1"/>
        <v>65.301649598052251</v>
      </c>
      <c r="L38" s="308">
        <f t="shared" si="1"/>
        <v>69.823655836267704</v>
      </c>
      <c r="M38" s="308">
        <f t="shared" si="1"/>
        <v>78.156977495537859</v>
      </c>
      <c r="N38" s="308">
        <v>100</v>
      </c>
      <c r="O38" s="308">
        <f t="shared" si="1"/>
        <v>100</v>
      </c>
      <c r="P38" s="308">
        <f t="shared" si="1"/>
        <v>100</v>
      </c>
      <c r="Q38" s="308">
        <f t="shared" si="1"/>
        <v>100</v>
      </c>
      <c r="R38" s="308">
        <f t="shared" si="1"/>
        <v>1.5591612200047922</v>
      </c>
      <c r="S38" s="308">
        <f t="shared" si="1"/>
        <v>0.23385148188742549</v>
      </c>
      <c r="T38" s="308" t="e">
        <f t="shared" si="1"/>
        <v>#N/A</v>
      </c>
      <c r="U38" s="308">
        <f t="shared" si="1"/>
        <v>24.767766952966369</v>
      </c>
      <c r="V38" s="309">
        <f t="shared" si="1"/>
        <v>18.767766952966369</v>
      </c>
      <c r="W38" s="310">
        <f t="shared" si="1"/>
        <v>8.0980643292043304</v>
      </c>
      <c r="Y38" s="1" t="s">
        <v>59</v>
      </c>
    </row>
    <row r="39" spans="1:25" ht="12.75" customHeight="1" x14ac:dyDescent="0.25">
      <c r="A39" s="633" t="s">
        <v>50</v>
      </c>
      <c r="B39" s="634"/>
      <c r="C39" s="341">
        <f>IF(ISNUMBER(C96),C96,NA())</f>
        <v>2.5333333333333332</v>
      </c>
      <c r="D39" s="312" t="e">
        <f>IF(ISNUMBER(D96),D96,NA())</f>
        <v>#N/A</v>
      </c>
      <c r="E39" s="312">
        <f t="shared" ref="E39:W39" si="2">IF(ISNUMBER(E96),E96,NA())</f>
        <v>3.6333333333333333</v>
      </c>
      <c r="F39" s="312">
        <f t="shared" si="2"/>
        <v>8.2666666666666675</v>
      </c>
      <c r="G39" s="312">
        <f t="shared" si="2"/>
        <v>11.733333333333334</v>
      </c>
      <c r="H39" s="312">
        <f t="shared" si="2"/>
        <v>16.033333333333331</v>
      </c>
      <c r="I39" s="312">
        <f t="shared" si="2"/>
        <v>23.233333333333334</v>
      </c>
      <c r="J39" s="312">
        <f t="shared" si="2"/>
        <v>34.366666666666667</v>
      </c>
      <c r="K39" s="312">
        <f t="shared" si="2"/>
        <v>50.166666666666664</v>
      </c>
      <c r="L39" s="312">
        <f t="shared" si="2"/>
        <v>58.199999999999996</v>
      </c>
      <c r="M39" s="312">
        <f t="shared" si="2"/>
        <v>72.933333333333337</v>
      </c>
      <c r="N39" s="312">
        <f t="shared" si="2"/>
        <v>100</v>
      </c>
      <c r="O39" s="283">
        <f t="shared" si="2"/>
        <v>100</v>
      </c>
      <c r="P39" s="283">
        <f t="shared" si="2"/>
        <v>100</v>
      </c>
      <c r="Q39" s="283">
        <f t="shared" si="2"/>
        <v>100</v>
      </c>
      <c r="R39" s="283">
        <f t="shared" si="2"/>
        <v>1.1766666666666667</v>
      </c>
      <c r="S39" s="283">
        <f t="shared" si="2"/>
        <v>0.18333333333333335</v>
      </c>
      <c r="T39" s="283" t="e">
        <f>IF(ISNUMBER(T85),T96,NA())</f>
        <v>#N/A</v>
      </c>
      <c r="U39" s="283">
        <f>IF(ISNUMBER(U96),U96,NA())</f>
        <v>23</v>
      </c>
      <c r="V39" s="282">
        <f t="shared" si="2"/>
        <v>17</v>
      </c>
      <c r="W39" s="314">
        <f t="shared" si="2"/>
        <v>6.4666666666666659</v>
      </c>
    </row>
    <row r="40" spans="1:25" ht="12.75" customHeight="1" x14ac:dyDescent="0.25">
      <c r="A40" s="637" t="s">
        <v>51</v>
      </c>
      <c r="B40" s="638"/>
      <c r="C40" s="307">
        <f>C39-1.25*C42</f>
        <v>2.3889957660359267</v>
      </c>
      <c r="D40" s="308" t="e">
        <f t="shared" ref="D40:W40" si="3">D39-1.25*D42</f>
        <v>#N/A</v>
      </c>
      <c r="E40" s="308">
        <f>E39-1.25*E42</f>
        <v>2.4991118675986495</v>
      </c>
      <c r="F40" s="308">
        <f>F39-1.25*F42</f>
        <v>7.3284724792335254</v>
      </c>
      <c r="G40" s="308">
        <f t="shared" si="3"/>
        <v>9.8905546343753414</v>
      </c>
      <c r="H40" s="308">
        <f t="shared" si="3"/>
        <v>12.388273891659791</v>
      </c>
      <c r="I40" s="308">
        <f t="shared" si="3"/>
        <v>17.028076825070901</v>
      </c>
      <c r="J40" s="308">
        <f t="shared" si="3"/>
        <v>22.907272776354073</v>
      </c>
      <c r="K40" s="308">
        <f t="shared" si="3"/>
        <v>35.031683735281085</v>
      </c>
      <c r="L40" s="308">
        <f t="shared" si="3"/>
        <v>46.576344163732287</v>
      </c>
      <c r="M40" s="308">
        <f t="shared" si="3"/>
        <v>67.709689171128815</v>
      </c>
      <c r="N40" s="308">
        <f t="shared" si="3"/>
        <v>100</v>
      </c>
      <c r="O40" s="308">
        <f t="shared" si="3"/>
        <v>100</v>
      </c>
      <c r="P40" s="308">
        <f t="shared" si="3"/>
        <v>100</v>
      </c>
      <c r="Q40" s="308">
        <f t="shared" si="3"/>
        <v>100</v>
      </c>
      <c r="R40" s="308">
        <f t="shared" si="3"/>
        <v>0.79417211332854132</v>
      </c>
      <c r="S40" s="308">
        <f t="shared" si="3"/>
        <v>0.1328151847792412</v>
      </c>
      <c r="T40" s="308" t="e">
        <f t="shared" si="3"/>
        <v>#N/A</v>
      </c>
      <c r="U40" s="308">
        <f t="shared" si="3"/>
        <v>21.232233047033631</v>
      </c>
      <c r="V40" s="309">
        <f t="shared" si="3"/>
        <v>15.232233047033631</v>
      </c>
      <c r="W40" s="310">
        <f t="shared" si="3"/>
        <v>4.8352690041290014</v>
      </c>
      <c r="Y40" s="155"/>
    </row>
    <row r="41" spans="1:25" ht="12.75" customHeight="1" x14ac:dyDescent="0.25">
      <c r="A41" s="633" t="s">
        <v>52</v>
      </c>
      <c r="B41" s="634"/>
      <c r="C41" s="280">
        <f>IF(ISNUMBER(C99),C99,NA())</f>
        <v>2.4</v>
      </c>
      <c r="D41" s="283">
        <f t="shared" ref="D41:W41" si="4">IF(ISNUMBER(D99),D99,NA())</f>
        <v>0</v>
      </c>
      <c r="E41" s="283">
        <f t="shared" si="4"/>
        <v>2.6</v>
      </c>
      <c r="F41" s="283">
        <f t="shared" si="4"/>
        <v>7.5</v>
      </c>
      <c r="G41" s="283">
        <f t="shared" si="4"/>
        <v>10.6</v>
      </c>
      <c r="H41" s="283">
        <f t="shared" si="4"/>
        <v>14.3</v>
      </c>
      <c r="I41" s="283">
        <f t="shared" si="4"/>
        <v>18.5</v>
      </c>
      <c r="J41" s="283">
        <f t="shared" si="4"/>
        <v>27.6</v>
      </c>
      <c r="K41" s="283">
        <f t="shared" si="4"/>
        <v>38.799999999999997</v>
      </c>
      <c r="L41" s="283">
        <f t="shared" si="4"/>
        <v>49.5</v>
      </c>
      <c r="M41" s="283">
        <f t="shared" si="4"/>
        <v>69.900000000000006</v>
      </c>
      <c r="N41" s="283">
        <f t="shared" si="4"/>
        <v>100</v>
      </c>
      <c r="O41" s="283">
        <f t="shared" si="4"/>
        <v>100</v>
      </c>
      <c r="P41" s="283">
        <f t="shared" si="4"/>
        <v>100</v>
      </c>
      <c r="Q41" s="283">
        <f t="shared" si="4"/>
        <v>100</v>
      </c>
      <c r="R41" s="283">
        <f t="shared" si="4"/>
        <v>1</v>
      </c>
      <c r="S41" s="283">
        <f t="shared" si="4"/>
        <v>0.14000000000000001</v>
      </c>
      <c r="T41" s="283">
        <f>IF(ISNUMBER(T99),T99,NA())</f>
        <v>0.23200000000000001</v>
      </c>
      <c r="U41" s="283">
        <f t="shared" si="4"/>
        <v>22</v>
      </c>
      <c r="V41" s="282">
        <f t="shared" si="4"/>
        <v>16</v>
      </c>
      <c r="W41" s="314">
        <f t="shared" si="4"/>
        <v>5</v>
      </c>
    </row>
    <row r="42" spans="1:25" ht="12.75" customHeight="1" x14ac:dyDescent="0.25">
      <c r="A42" s="633" t="s">
        <v>53</v>
      </c>
      <c r="B42" s="634"/>
      <c r="C42" s="307">
        <f>IF(ISNUMBER(C97),C97,NA())</f>
        <v>0.11547005383792526</v>
      </c>
      <c r="D42" s="312" t="e">
        <f t="shared" ref="D42:W42" si="5">IF(ISNUMBER(D97),D97,NA())</f>
        <v>#N/A</v>
      </c>
      <c r="E42" s="312">
        <f t="shared" si="5"/>
        <v>0.90737717258774708</v>
      </c>
      <c r="F42" s="312">
        <f t="shared" si="5"/>
        <v>0.75055534994651352</v>
      </c>
      <c r="G42" s="312">
        <f t="shared" si="5"/>
        <v>1.4742229591663936</v>
      </c>
      <c r="H42" s="312">
        <f t="shared" si="5"/>
        <v>2.9160475533388319</v>
      </c>
      <c r="I42" s="312">
        <f t="shared" si="5"/>
        <v>4.9642052066099476</v>
      </c>
      <c r="J42" s="312">
        <f t="shared" si="5"/>
        <v>9.1675151122500758</v>
      </c>
      <c r="K42" s="312">
        <f t="shared" si="5"/>
        <v>12.107986345108463</v>
      </c>
      <c r="L42" s="312">
        <f t="shared" si="5"/>
        <v>9.298924669014168</v>
      </c>
      <c r="M42" s="312">
        <f t="shared" si="5"/>
        <v>4.1789153297636128</v>
      </c>
      <c r="N42" s="312">
        <f t="shared" si="5"/>
        <v>0</v>
      </c>
      <c r="O42" s="312">
        <f t="shared" si="5"/>
        <v>0</v>
      </c>
      <c r="P42" s="312">
        <f t="shared" si="5"/>
        <v>0</v>
      </c>
      <c r="Q42" s="312">
        <f t="shared" si="5"/>
        <v>0</v>
      </c>
      <c r="R42" s="312">
        <f t="shared" si="5"/>
        <v>0.30599564267050039</v>
      </c>
      <c r="S42" s="312">
        <f t="shared" si="5"/>
        <v>4.0414518843273725E-2</v>
      </c>
      <c r="T42" s="312" t="e">
        <f>IF(ISNUMBER(T97),T97,NA())</f>
        <v>#N/A</v>
      </c>
      <c r="U42" s="312">
        <f t="shared" si="5"/>
        <v>1.4142135623730951</v>
      </c>
      <c r="V42" s="311">
        <f t="shared" si="5"/>
        <v>1.4142135623730951</v>
      </c>
      <c r="W42" s="315">
        <f t="shared" si="5"/>
        <v>1.3051181300301316</v>
      </c>
    </row>
    <row r="43" spans="1:25" ht="12.75" customHeight="1" x14ac:dyDescent="0.25">
      <c r="A43" s="637" t="s">
        <v>54</v>
      </c>
      <c r="B43" s="638"/>
      <c r="C43" s="280">
        <f>IF(ISNUMBER(C100),C100,NA())</f>
        <v>3</v>
      </c>
      <c r="D43" s="283">
        <f t="shared" ref="D43:W43" si="6">IF(ISNUMBER(D100),D100,NA())</f>
        <v>0</v>
      </c>
      <c r="E43" s="283">
        <f t="shared" si="6"/>
        <v>3</v>
      </c>
      <c r="F43" s="283">
        <f t="shared" si="6"/>
        <v>3</v>
      </c>
      <c r="G43" s="283">
        <f t="shared" si="6"/>
        <v>3</v>
      </c>
      <c r="H43" s="283">
        <f t="shared" si="6"/>
        <v>3</v>
      </c>
      <c r="I43" s="283">
        <f t="shared" si="6"/>
        <v>3</v>
      </c>
      <c r="J43" s="283">
        <f t="shared" si="6"/>
        <v>3</v>
      </c>
      <c r="K43" s="283">
        <f t="shared" si="6"/>
        <v>3</v>
      </c>
      <c r="L43" s="283">
        <f t="shared" si="6"/>
        <v>3</v>
      </c>
      <c r="M43" s="283">
        <f t="shared" si="6"/>
        <v>3</v>
      </c>
      <c r="N43" s="283">
        <f t="shared" si="6"/>
        <v>3</v>
      </c>
      <c r="O43" s="283">
        <f t="shared" si="6"/>
        <v>3</v>
      </c>
      <c r="P43" s="283">
        <f t="shared" si="6"/>
        <v>3</v>
      </c>
      <c r="Q43" s="283">
        <f t="shared" si="6"/>
        <v>3</v>
      </c>
      <c r="R43" s="283">
        <f t="shared" si="6"/>
        <v>3</v>
      </c>
      <c r="S43" s="283">
        <f t="shared" si="6"/>
        <v>3</v>
      </c>
      <c r="T43" s="283">
        <f>IF(ISNUMBER(T100),T100,NA())</f>
        <v>1</v>
      </c>
      <c r="U43" s="283">
        <f t="shared" si="6"/>
        <v>2</v>
      </c>
      <c r="V43" s="282">
        <f t="shared" si="6"/>
        <v>2</v>
      </c>
      <c r="W43" s="314">
        <f t="shared" si="6"/>
        <v>3</v>
      </c>
    </row>
    <row r="44" spans="1:25" s="46" customFormat="1" ht="17.25" customHeight="1" thickBot="1" x14ac:dyDescent="0.3">
      <c r="A44" s="639" t="s">
        <v>55</v>
      </c>
      <c r="B44" s="640"/>
      <c r="C44" s="316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8"/>
      <c r="R44" s="318"/>
      <c r="S44" s="319"/>
      <c r="T44" s="319"/>
      <c r="U44" s="320"/>
      <c r="V44" s="321"/>
      <c r="W44" s="322"/>
      <c r="X44" s="45"/>
    </row>
    <row r="45" spans="1:25" s="46" customFormat="1" x14ac:dyDescent="0.25">
      <c r="A45" s="323"/>
      <c r="B45" s="324"/>
      <c r="C45" s="325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6"/>
      <c r="V45" s="327"/>
      <c r="W45" s="328"/>
      <c r="X45" s="45"/>
    </row>
    <row r="46" spans="1:25" s="46" customFormat="1" ht="13.8" thickBot="1" x14ac:dyDescent="0.3">
      <c r="A46" s="329"/>
      <c r="B46" s="327"/>
      <c r="C46" s="330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2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9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33"/>
      <c r="X64" s="45"/>
    </row>
    <row r="65" spans="1:24" s="46" customFormat="1" x14ac:dyDescent="0.25">
      <c r="A65" s="329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33"/>
      <c r="X65" s="45"/>
    </row>
    <row r="66" spans="1:24" s="46" customFormat="1" x14ac:dyDescent="0.25">
      <c r="A66" s="323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6"/>
      <c r="X66" s="45"/>
    </row>
    <row r="67" spans="1:24" s="46" customFormat="1" x14ac:dyDescent="0.25">
      <c r="A67" s="641" t="s">
        <v>56</v>
      </c>
      <c r="B67" s="642"/>
      <c r="C67" s="642"/>
      <c r="D67" s="642"/>
      <c r="E67" s="642"/>
      <c r="F67" s="642"/>
      <c r="G67" s="643"/>
      <c r="H67" s="644" t="s">
        <v>57</v>
      </c>
      <c r="I67" s="644"/>
      <c r="J67" s="644"/>
      <c r="K67" s="644"/>
      <c r="L67" s="644"/>
      <c r="M67" s="644"/>
      <c r="N67" s="644"/>
      <c r="O67" s="644"/>
      <c r="P67" s="644" t="s">
        <v>58</v>
      </c>
      <c r="Q67" s="644"/>
      <c r="R67" s="644"/>
      <c r="S67" s="644"/>
      <c r="T67" s="644"/>
      <c r="U67" s="644"/>
      <c r="V67" s="644"/>
      <c r="W67" s="644"/>
      <c r="X67" s="45"/>
    </row>
    <row r="68" spans="1:24" x14ac:dyDescent="0.25">
      <c r="A68" s="635">
        <v>42912</v>
      </c>
      <c r="B68" s="615"/>
      <c r="C68" s="615"/>
      <c r="D68" s="615"/>
      <c r="E68" s="615"/>
      <c r="F68" s="615"/>
      <c r="G68" s="615"/>
      <c r="H68" s="636" t="s">
        <v>102</v>
      </c>
      <c r="I68" s="636"/>
      <c r="J68" s="636"/>
      <c r="K68" s="636"/>
      <c r="L68" s="636"/>
      <c r="M68" s="636"/>
      <c r="N68" s="636"/>
      <c r="O68" s="636"/>
      <c r="P68" s="635">
        <f>Y87</f>
        <v>43064</v>
      </c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x14ac:dyDescent="0.25">
      <c r="A70" s="615"/>
      <c r="B70" s="615"/>
      <c r="C70" s="615"/>
      <c r="D70" s="615"/>
      <c r="E70" s="615"/>
      <c r="F70" s="615"/>
      <c r="G70" s="615"/>
      <c r="H70" s="636"/>
      <c r="I70" s="636"/>
      <c r="J70" s="636"/>
      <c r="K70" s="636"/>
      <c r="L70" s="636"/>
      <c r="M70" s="636"/>
      <c r="N70" s="636"/>
      <c r="O70" s="636"/>
      <c r="P70" s="615"/>
      <c r="Q70" s="615"/>
      <c r="R70" s="615"/>
      <c r="S70" s="615"/>
      <c r="T70" s="615"/>
      <c r="U70" s="615"/>
      <c r="V70" s="615"/>
      <c r="W70" s="615"/>
    </row>
    <row r="71" spans="1:24" x14ac:dyDescent="0.25">
      <c r="A71" s="615"/>
      <c r="B71" s="615"/>
      <c r="C71" s="615"/>
      <c r="D71" s="615"/>
      <c r="E71" s="615"/>
      <c r="F71" s="615"/>
      <c r="G71" s="615"/>
      <c r="H71" s="636"/>
      <c r="I71" s="636"/>
      <c r="J71" s="636"/>
      <c r="K71" s="636"/>
      <c r="L71" s="636"/>
      <c r="M71" s="636"/>
      <c r="N71" s="636"/>
      <c r="O71" s="636"/>
      <c r="P71" s="615"/>
      <c r="Q71" s="615"/>
      <c r="R71" s="615"/>
      <c r="S71" s="615"/>
      <c r="T71" s="615"/>
      <c r="U71" s="615"/>
      <c r="V71" s="615"/>
      <c r="W71" s="615"/>
    </row>
    <row r="72" spans="1:24" ht="13.8" thickBot="1" x14ac:dyDescent="0.3">
      <c r="A72" s="213"/>
      <c r="B72" s="334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</row>
    <row r="73" spans="1:24" x14ac:dyDescent="0.25">
      <c r="A73" s="645" t="s">
        <v>204</v>
      </c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3"/>
    </row>
    <row r="74" spans="1:24" x14ac:dyDescent="0.25">
      <c r="A74" s="648"/>
      <c r="B74" s="684"/>
      <c r="C74" s="684"/>
      <c r="D74" s="684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  <c r="U74" s="684"/>
      <c r="V74" s="684"/>
      <c r="W74" s="685"/>
    </row>
    <row r="75" spans="1:24" x14ac:dyDescent="0.25">
      <c r="A75" s="648"/>
      <c r="B75" s="684"/>
      <c r="C75" s="684"/>
      <c r="D75" s="684"/>
      <c r="E75" s="684"/>
      <c r="F75" s="684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84"/>
      <c r="T75" s="684"/>
      <c r="U75" s="684"/>
      <c r="V75" s="684"/>
      <c r="W75" s="685"/>
    </row>
    <row r="76" spans="1:24" ht="13.8" thickBot="1" x14ac:dyDescent="0.3">
      <c r="A76" s="686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8"/>
    </row>
    <row r="77" spans="1:24" ht="13.8" thickBot="1" x14ac:dyDescent="0.3">
      <c r="B77" s="52"/>
    </row>
    <row r="78" spans="1:24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7"/>
    </row>
    <row r="81" spans="1:25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 t="s">
        <v>16</v>
      </c>
      <c r="N82" s="137" t="s">
        <v>4</v>
      </c>
      <c r="O82" s="137" t="s">
        <v>5</v>
      </c>
      <c r="P82" s="137"/>
      <c r="Q82" s="137" t="s">
        <v>6</v>
      </c>
      <c r="R82" s="653" t="s">
        <v>17</v>
      </c>
      <c r="S82" s="655" t="s">
        <v>41</v>
      </c>
      <c r="T82" s="657" t="s">
        <v>120</v>
      </c>
      <c r="U82" s="653" t="s">
        <v>7</v>
      </c>
      <c r="V82" s="653" t="s">
        <v>8</v>
      </c>
      <c r="W82" s="659" t="s">
        <v>42</v>
      </c>
    </row>
    <row r="83" spans="1:25" ht="13.8" thickBot="1" x14ac:dyDescent="0.3">
      <c r="A83" s="661" t="s">
        <v>61</v>
      </c>
      <c r="B83" s="662"/>
      <c r="C83" s="200">
        <v>6.3E-2</v>
      </c>
      <c r="D83" s="205">
        <v>0.125</v>
      </c>
      <c r="E83" s="201">
        <v>0.2</v>
      </c>
      <c r="F83" s="201">
        <v>0.5</v>
      </c>
      <c r="G83" s="201">
        <v>1</v>
      </c>
      <c r="H83" s="201">
        <v>2</v>
      </c>
      <c r="I83" s="201">
        <v>4</v>
      </c>
      <c r="J83" s="201">
        <v>8</v>
      </c>
      <c r="K83" s="201">
        <v>16</v>
      </c>
      <c r="L83" s="201">
        <v>20</v>
      </c>
      <c r="M83" s="201">
        <f>N83/2</f>
        <v>31.5</v>
      </c>
      <c r="N83" s="201">
        <v>63</v>
      </c>
      <c r="O83" s="202">
        <v>90</v>
      </c>
      <c r="P83" s="202">
        <v>100</v>
      </c>
      <c r="Q83" s="201">
        <v>125</v>
      </c>
      <c r="R83" s="654"/>
      <c r="S83" s="656"/>
      <c r="T83" s="658"/>
      <c r="U83" s="654"/>
      <c r="V83" s="654"/>
      <c r="W83" s="660"/>
    </row>
    <row r="84" spans="1:25" x14ac:dyDescent="0.25">
      <c r="A84" s="689" t="s">
        <v>62</v>
      </c>
      <c r="B84" s="69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4"/>
    </row>
    <row r="85" spans="1:25" x14ac:dyDescent="0.25">
      <c r="A85" s="518">
        <v>42760</v>
      </c>
      <c r="B85" s="519"/>
      <c r="C85" s="141">
        <v>2.4</v>
      </c>
      <c r="D85" s="141"/>
      <c r="E85" s="141">
        <v>2.6</v>
      </c>
      <c r="F85" s="141">
        <v>9</v>
      </c>
      <c r="G85" s="141">
        <v>13.4</v>
      </c>
      <c r="H85" s="141">
        <v>19.399999999999999</v>
      </c>
      <c r="I85" s="141">
        <v>28.4</v>
      </c>
      <c r="J85" s="141">
        <v>44.8</v>
      </c>
      <c r="K85" s="141">
        <v>62.9</v>
      </c>
      <c r="L85" s="141">
        <v>68</v>
      </c>
      <c r="M85" s="141">
        <v>77.7</v>
      </c>
      <c r="N85" s="141">
        <v>100</v>
      </c>
      <c r="O85" s="141">
        <v>100</v>
      </c>
      <c r="P85" s="141">
        <v>100</v>
      </c>
      <c r="Q85" s="141">
        <v>100</v>
      </c>
      <c r="R85" s="141">
        <v>1</v>
      </c>
      <c r="S85" s="141">
        <v>0.19</v>
      </c>
      <c r="T85" s="141"/>
      <c r="U85" s="141">
        <v>22</v>
      </c>
      <c r="V85" s="141">
        <v>16</v>
      </c>
      <c r="W85" s="142">
        <v>5</v>
      </c>
      <c r="X85" s="1"/>
      <c r="Y85" s="176">
        <f>A85+(30*6)</f>
        <v>42940</v>
      </c>
    </row>
    <row r="86" spans="1:25" x14ac:dyDescent="0.25">
      <c r="A86" s="518">
        <v>42760</v>
      </c>
      <c r="B86" s="519"/>
      <c r="C86" s="141">
        <v>2.6</v>
      </c>
      <c r="D86" s="141"/>
      <c r="E86" s="141">
        <v>4.3</v>
      </c>
      <c r="F86" s="141">
        <v>8.3000000000000007</v>
      </c>
      <c r="G86" s="141">
        <v>11.2</v>
      </c>
      <c r="H86" s="141">
        <v>14.4</v>
      </c>
      <c r="I86" s="141">
        <v>22.8</v>
      </c>
      <c r="J86" s="141">
        <v>30.7</v>
      </c>
      <c r="K86" s="141">
        <v>48.8</v>
      </c>
      <c r="L86" s="141">
        <v>57.1</v>
      </c>
      <c r="M86" s="141">
        <v>71.2</v>
      </c>
      <c r="N86" s="141">
        <v>100</v>
      </c>
      <c r="O86" s="141">
        <v>100</v>
      </c>
      <c r="P86" s="141">
        <v>100</v>
      </c>
      <c r="Q86" s="141">
        <v>100</v>
      </c>
      <c r="R86" s="141">
        <v>1</v>
      </c>
      <c r="S86" s="141">
        <v>0.14000000000000001</v>
      </c>
      <c r="T86" s="141"/>
      <c r="U86" s="141"/>
      <c r="V86" s="141"/>
      <c r="W86" s="142">
        <v>7.5</v>
      </c>
      <c r="X86" s="1"/>
      <c r="Y86" s="176">
        <f t="shared" ref="Y86:Y93" si="7">A86+(30*6)</f>
        <v>42940</v>
      </c>
    </row>
    <row r="87" spans="1:25" x14ac:dyDescent="0.25">
      <c r="A87" s="518">
        <v>42884</v>
      </c>
      <c r="B87" s="519"/>
      <c r="C87" s="141">
        <v>2.6</v>
      </c>
      <c r="D87" s="141"/>
      <c r="E87" s="141">
        <v>4</v>
      </c>
      <c r="F87" s="141">
        <v>7.5</v>
      </c>
      <c r="G87" s="141">
        <v>10.6</v>
      </c>
      <c r="H87" s="141">
        <v>14.3</v>
      </c>
      <c r="I87" s="141">
        <v>18.5</v>
      </c>
      <c r="J87" s="141">
        <v>27.6</v>
      </c>
      <c r="K87" s="141">
        <v>38.799999999999997</v>
      </c>
      <c r="L87" s="141">
        <v>49.5</v>
      </c>
      <c r="M87" s="141">
        <v>69.900000000000006</v>
      </c>
      <c r="N87" s="141">
        <v>100</v>
      </c>
      <c r="O87" s="141">
        <v>100</v>
      </c>
      <c r="P87" s="141">
        <v>100</v>
      </c>
      <c r="Q87" s="141">
        <v>100</v>
      </c>
      <c r="R87" s="141">
        <v>1.53</v>
      </c>
      <c r="S87" s="141">
        <v>0.22</v>
      </c>
      <c r="T87" s="141">
        <v>0.23200000000000001</v>
      </c>
      <c r="U87" s="141">
        <v>24</v>
      </c>
      <c r="V87" s="141">
        <v>18</v>
      </c>
      <c r="W87" s="142">
        <v>6.9</v>
      </c>
      <c r="X87" s="1"/>
      <c r="Y87" s="176">
        <f t="shared" si="7"/>
        <v>43064</v>
      </c>
    </row>
    <row r="88" spans="1:25" x14ac:dyDescent="0.25">
      <c r="A88" s="518"/>
      <c r="B88" s="519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X88" s="1"/>
      <c r="Y88" s="176">
        <f t="shared" si="7"/>
        <v>180</v>
      </c>
    </row>
    <row r="89" spans="1:25" x14ac:dyDescent="0.25">
      <c r="A89" s="518"/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X89" s="1"/>
      <c r="Y89" s="176">
        <f t="shared" si="7"/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/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/>
    </row>
    <row r="96" spans="1:25" x14ac:dyDescent="0.25">
      <c r="A96" s="533" t="s">
        <v>63</v>
      </c>
      <c r="B96" s="532"/>
      <c r="C96" s="141">
        <f>AVERAGE(C85:C95)</f>
        <v>2.5333333333333332</v>
      </c>
      <c r="D96" s="141" t="e">
        <f t="shared" ref="D96:W96" si="8">AVERAGE(D85:D95)</f>
        <v>#DIV/0!</v>
      </c>
      <c r="E96" s="141">
        <f t="shared" si="8"/>
        <v>3.6333333333333333</v>
      </c>
      <c r="F96" s="141">
        <f t="shared" si="8"/>
        <v>8.2666666666666675</v>
      </c>
      <c r="G96" s="141">
        <f t="shared" si="8"/>
        <v>11.733333333333334</v>
      </c>
      <c r="H96" s="141">
        <f t="shared" si="8"/>
        <v>16.033333333333331</v>
      </c>
      <c r="I96" s="141">
        <f t="shared" si="8"/>
        <v>23.233333333333334</v>
      </c>
      <c r="J96" s="141">
        <f t="shared" si="8"/>
        <v>34.366666666666667</v>
      </c>
      <c r="K96" s="141">
        <f t="shared" si="8"/>
        <v>50.166666666666664</v>
      </c>
      <c r="L96" s="141">
        <f t="shared" si="8"/>
        <v>58.199999999999996</v>
      </c>
      <c r="M96" s="141">
        <f t="shared" si="8"/>
        <v>72.933333333333337</v>
      </c>
      <c r="N96" s="141">
        <f t="shared" si="8"/>
        <v>100</v>
      </c>
      <c r="O96" s="141">
        <f t="shared" si="8"/>
        <v>100</v>
      </c>
      <c r="P96" s="141">
        <f t="shared" si="8"/>
        <v>100</v>
      </c>
      <c r="Q96" s="141">
        <f t="shared" si="8"/>
        <v>100</v>
      </c>
      <c r="R96" s="141">
        <f t="shared" si="8"/>
        <v>1.1766666666666667</v>
      </c>
      <c r="S96" s="141">
        <f t="shared" si="8"/>
        <v>0.18333333333333335</v>
      </c>
      <c r="T96" s="141">
        <f t="shared" si="8"/>
        <v>0.23200000000000001</v>
      </c>
      <c r="U96" s="141">
        <f t="shared" si="8"/>
        <v>23</v>
      </c>
      <c r="V96" s="141">
        <f t="shared" si="8"/>
        <v>17</v>
      </c>
      <c r="W96" s="141">
        <f t="shared" si="8"/>
        <v>6.4666666666666659</v>
      </c>
      <c r="Y96" s="176" t="e">
        <f>A96+(30*6)</f>
        <v>#VALUE!</v>
      </c>
    </row>
    <row r="97" spans="1:34" x14ac:dyDescent="0.25">
      <c r="A97" s="533" t="s">
        <v>53</v>
      </c>
      <c r="B97" s="532"/>
      <c r="C97" s="143">
        <f>STDEV(C85:C95)</f>
        <v>0.11547005383792526</v>
      </c>
      <c r="D97" s="143" t="e">
        <f t="shared" ref="D97:W97" si="9">STDEV(D85:D95)</f>
        <v>#DIV/0!</v>
      </c>
      <c r="E97" s="143">
        <f t="shared" si="9"/>
        <v>0.90737717258774708</v>
      </c>
      <c r="F97" s="143">
        <f t="shared" si="9"/>
        <v>0.75055534994651352</v>
      </c>
      <c r="G97" s="143">
        <f t="shared" si="9"/>
        <v>1.4742229591663936</v>
      </c>
      <c r="H97" s="143">
        <f t="shared" si="9"/>
        <v>2.9160475533388319</v>
      </c>
      <c r="I97" s="143">
        <f t="shared" si="9"/>
        <v>4.9642052066099476</v>
      </c>
      <c r="J97" s="143">
        <f t="shared" si="9"/>
        <v>9.1675151122500758</v>
      </c>
      <c r="K97" s="143">
        <f t="shared" si="9"/>
        <v>12.107986345108463</v>
      </c>
      <c r="L97" s="143">
        <f t="shared" si="9"/>
        <v>9.298924669014168</v>
      </c>
      <c r="M97" s="143">
        <f t="shared" si="9"/>
        <v>4.1789153297636128</v>
      </c>
      <c r="N97" s="143">
        <f t="shared" si="9"/>
        <v>0</v>
      </c>
      <c r="O97" s="143">
        <f t="shared" si="9"/>
        <v>0</v>
      </c>
      <c r="P97" s="143">
        <f t="shared" si="9"/>
        <v>0</v>
      </c>
      <c r="Q97" s="143">
        <f t="shared" si="9"/>
        <v>0</v>
      </c>
      <c r="R97" s="143">
        <f t="shared" si="9"/>
        <v>0.30599564267050039</v>
      </c>
      <c r="S97" s="143">
        <f t="shared" si="9"/>
        <v>4.0414518843273725E-2</v>
      </c>
      <c r="T97" s="143" t="e">
        <f t="shared" si="9"/>
        <v>#DIV/0!</v>
      </c>
      <c r="U97" s="143">
        <f t="shared" si="9"/>
        <v>1.4142135623730951</v>
      </c>
      <c r="V97" s="143">
        <f t="shared" si="9"/>
        <v>1.4142135623730951</v>
      </c>
      <c r="W97" s="143">
        <f t="shared" si="9"/>
        <v>1.3051181300301316</v>
      </c>
    </row>
    <row r="98" spans="1:34" s="2" customFormat="1" x14ac:dyDescent="0.25">
      <c r="A98" s="533" t="s">
        <v>64</v>
      </c>
      <c r="B98" s="532"/>
      <c r="C98" s="141">
        <f>MAX(C85:C95)</f>
        <v>2.6</v>
      </c>
      <c r="D98" s="141">
        <f t="shared" ref="D98:W98" si="10">MAX(D85:D95)</f>
        <v>0</v>
      </c>
      <c r="E98" s="141">
        <f t="shared" si="10"/>
        <v>4.3</v>
      </c>
      <c r="F98" s="141">
        <f t="shared" si="10"/>
        <v>9</v>
      </c>
      <c r="G98" s="141">
        <f t="shared" si="10"/>
        <v>13.4</v>
      </c>
      <c r="H98" s="141">
        <f t="shared" si="10"/>
        <v>19.399999999999999</v>
      </c>
      <c r="I98" s="141">
        <f t="shared" si="10"/>
        <v>28.4</v>
      </c>
      <c r="J98" s="141">
        <f t="shared" si="10"/>
        <v>44.8</v>
      </c>
      <c r="K98" s="141">
        <f t="shared" si="10"/>
        <v>62.9</v>
      </c>
      <c r="L98" s="141">
        <f t="shared" si="10"/>
        <v>68</v>
      </c>
      <c r="M98" s="141">
        <f t="shared" si="10"/>
        <v>77.7</v>
      </c>
      <c r="N98" s="141">
        <f t="shared" si="10"/>
        <v>100</v>
      </c>
      <c r="O98" s="141">
        <f t="shared" si="10"/>
        <v>100</v>
      </c>
      <c r="P98" s="141">
        <f t="shared" si="10"/>
        <v>100</v>
      </c>
      <c r="Q98" s="141">
        <f t="shared" si="10"/>
        <v>100</v>
      </c>
      <c r="R98" s="141">
        <f t="shared" si="10"/>
        <v>1.53</v>
      </c>
      <c r="S98" s="141">
        <f t="shared" si="10"/>
        <v>0.22</v>
      </c>
      <c r="T98" s="141">
        <f t="shared" si="10"/>
        <v>0.23200000000000001</v>
      </c>
      <c r="U98" s="141">
        <f t="shared" si="10"/>
        <v>24</v>
      </c>
      <c r="V98" s="141">
        <f t="shared" si="10"/>
        <v>18</v>
      </c>
      <c r="W98" s="141">
        <f t="shared" si="10"/>
        <v>7.5</v>
      </c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s="2" customFormat="1" x14ac:dyDescent="0.25">
      <c r="A99" s="533" t="s">
        <v>52</v>
      </c>
      <c r="B99" s="532"/>
      <c r="C99" s="141">
        <f>MIN(C85:C95)</f>
        <v>2.4</v>
      </c>
      <c r="D99" s="141">
        <f t="shared" ref="D99:W99" si="11">MIN(D85:D95)</f>
        <v>0</v>
      </c>
      <c r="E99" s="141">
        <f t="shared" si="11"/>
        <v>2.6</v>
      </c>
      <c r="F99" s="141">
        <f t="shared" si="11"/>
        <v>7.5</v>
      </c>
      <c r="G99" s="141">
        <f t="shared" si="11"/>
        <v>10.6</v>
      </c>
      <c r="H99" s="141">
        <f t="shared" si="11"/>
        <v>14.3</v>
      </c>
      <c r="I99" s="141">
        <f t="shared" si="11"/>
        <v>18.5</v>
      </c>
      <c r="J99" s="141">
        <f t="shared" si="11"/>
        <v>27.6</v>
      </c>
      <c r="K99" s="141">
        <f t="shared" si="11"/>
        <v>38.799999999999997</v>
      </c>
      <c r="L99" s="141">
        <f t="shared" si="11"/>
        <v>49.5</v>
      </c>
      <c r="M99" s="141">
        <f t="shared" si="11"/>
        <v>69.900000000000006</v>
      </c>
      <c r="N99" s="141">
        <f t="shared" si="11"/>
        <v>100</v>
      </c>
      <c r="O99" s="141">
        <f t="shared" si="11"/>
        <v>100</v>
      </c>
      <c r="P99" s="141">
        <f t="shared" si="11"/>
        <v>100</v>
      </c>
      <c r="Q99" s="141">
        <f t="shared" si="11"/>
        <v>100</v>
      </c>
      <c r="R99" s="141">
        <f t="shared" si="11"/>
        <v>1</v>
      </c>
      <c r="S99" s="141">
        <f t="shared" si="11"/>
        <v>0.14000000000000001</v>
      </c>
      <c r="T99" s="141">
        <f t="shared" si="11"/>
        <v>0.23200000000000001</v>
      </c>
      <c r="U99" s="141">
        <f t="shared" si="11"/>
        <v>22</v>
      </c>
      <c r="V99" s="141">
        <f t="shared" si="11"/>
        <v>16</v>
      </c>
      <c r="W99" s="141">
        <f t="shared" si="11"/>
        <v>5</v>
      </c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s="2" customFormat="1" x14ac:dyDescent="0.25">
      <c r="A100" s="534" t="s">
        <v>54</v>
      </c>
      <c r="B100" s="535"/>
      <c r="C100" s="141">
        <f>COUNT(C85:C95)</f>
        <v>3</v>
      </c>
      <c r="D100" s="141">
        <f t="shared" ref="D100:W100" si="12">COUNT(D85:D95)</f>
        <v>0</v>
      </c>
      <c r="E100" s="141">
        <f t="shared" si="12"/>
        <v>3</v>
      </c>
      <c r="F100" s="141">
        <f t="shared" si="12"/>
        <v>3</v>
      </c>
      <c r="G100" s="141">
        <f t="shared" si="12"/>
        <v>3</v>
      </c>
      <c r="H100" s="141">
        <f t="shared" si="12"/>
        <v>3</v>
      </c>
      <c r="I100" s="141">
        <f t="shared" si="12"/>
        <v>3</v>
      </c>
      <c r="J100" s="141">
        <f t="shared" si="12"/>
        <v>3</v>
      </c>
      <c r="K100" s="141">
        <f t="shared" si="12"/>
        <v>3</v>
      </c>
      <c r="L100" s="141">
        <f t="shared" si="12"/>
        <v>3</v>
      </c>
      <c r="M100" s="141">
        <f t="shared" si="12"/>
        <v>3</v>
      </c>
      <c r="N100" s="141">
        <f t="shared" si="12"/>
        <v>3</v>
      </c>
      <c r="O100" s="141">
        <f t="shared" si="12"/>
        <v>3</v>
      </c>
      <c r="P100" s="141">
        <f t="shared" si="12"/>
        <v>3</v>
      </c>
      <c r="Q100" s="141">
        <f t="shared" si="12"/>
        <v>3</v>
      </c>
      <c r="R100" s="141">
        <f t="shared" si="12"/>
        <v>3</v>
      </c>
      <c r="S100" s="141">
        <f t="shared" si="12"/>
        <v>3</v>
      </c>
      <c r="T100" s="141">
        <f t="shared" si="12"/>
        <v>1</v>
      </c>
      <c r="U100" s="141">
        <f t="shared" si="12"/>
        <v>2</v>
      </c>
      <c r="V100" s="141">
        <f t="shared" si="12"/>
        <v>2</v>
      </c>
      <c r="W100" s="141">
        <f t="shared" si="12"/>
        <v>3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s="2" customFormat="1" ht="13.8" thickBot="1" x14ac:dyDescent="0.3">
      <c r="A101" s="145"/>
      <c r="B101" s="146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8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s="2" customFormat="1" x14ac:dyDescent="0.25">
      <c r="A102" s="1"/>
      <c r="B102" s="5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s="2" customFormat="1" x14ac:dyDescent="0.25">
      <c r="A103" s="1"/>
      <c r="B103" s="5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2" customFormat="1" x14ac:dyDescent="0.25">
      <c r="A104" s="1"/>
      <c r="B104" s="5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2" customFormat="1" x14ac:dyDescent="0.25">
      <c r="A105" s="1"/>
      <c r="B105" s="5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2" customFormat="1" x14ac:dyDescent="0.25">
      <c r="A106" s="1"/>
      <c r="B106" s="5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1"/>
      <c r="B107" s="5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x14ac:dyDescent="0.25">
      <c r="A108" s="1"/>
      <c r="B108" s="5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25">
      <c r="B114" s="52"/>
    </row>
    <row r="115" spans="1:34" x14ac:dyDescent="0.25">
      <c r="B115" s="52"/>
    </row>
    <row r="116" spans="1:34" x14ac:dyDescent="0.25">
      <c r="B116" s="52"/>
    </row>
    <row r="117" spans="1:34" x14ac:dyDescent="0.25">
      <c r="B117" s="52"/>
    </row>
    <row r="118" spans="1:34" x14ac:dyDescent="0.25">
      <c r="B118" s="52"/>
    </row>
    <row r="119" spans="1:34" x14ac:dyDescent="0.25">
      <c r="B119" s="52"/>
    </row>
    <row r="120" spans="1:34" x14ac:dyDescent="0.25">
      <c r="B120" s="52"/>
    </row>
    <row r="121" spans="1:34" x14ac:dyDescent="0.25">
      <c r="B121" s="52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</sheetData>
  <mergeCells count="82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V23:V24"/>
    <mergeCell ref="W23:W24"/>
    <mergeCell ref="Q13:V13"/>
    <mergeCell ref="A18:W18"/>
    <mergeCell ref="A19:D19"/>
    <mergeCell ref="F19:S19"/>
    <mergeCell ref="U19:V19"/>
    <mergeCell ref="A20:B20"/>
    <mergeCell ref="C20:D20"/>
    <mergeCell ref="F20:S20"/>
    <mergeCell ref="U20:V20"/>
    <mergeCell ref="A29:B29"/>
    <mergeCell ref="R23:R24"/>
    <mergeCell ref="S23:S24"/>
    <mergeCell ref="T23:T24"/>
    <mergeCell ref="U23:U24"/>
    <mergeCell ref="A24:B24"/>
    <mergeCell ref="A25:B25"/>
    <mergeCell ref="A26:B26"/>
    <mergeCell ref="A27:B27"/>
    <mergeCell ref="A28:B28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P68:W71"/>
    <mergeCell ref="A73:W76"/>
    <mergeCell ref="A78:W80"/>
    <mergeCell ref="P67:W67"/>
    <mergeCell ref="H67:O67"/>
    <mergeCell ref="A87:B87"/>
    <mergeCell ref="A88:B88"/>
    <mergeCell ref="A89:B89"/>
    <mergeCell ref="A90:B90"/>
    <mergeCell ref="A68:G71"/>
    <mergeCell ref="A86:B86"/>
    <mergeCell ref="A82:B82"/>
    <mergeCell ref="A83:B83"/>
    <mergeCell ref="A84:B84"/>
    <mergeCell ref="A85:B85"/>
    <mergeCell ref="R82:R83"/>
    <mergeCell ref="S82:S83"/>
    <mergeCell ref="T82:T83"/>
    <mergeCell ref="V82:V83"/>
    <mergeCell ref="W82:W83"/>
    <mergeCell ref="U82:U83"/>
    <mergeCell ref="A91:B91"/>
    <mergeCell ref="A99:B99"/>
    <mergeCell ref="A100:B100"/>
    <mergeCell ref="A93:B93"/>
    <mergeCell ref="A94:B94"/>
    <mergeCell ref="A95:B95"/>
    <mergeCell ref="A96:B96"/>
    <mergeCell ref="A97:B97"/>
    <mergeCell ref="A98:B98"/>
    <mergeCell ref="A92:B9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H1682"/>
  <sheetViews>
    <sheetView topLeftCell="A67" zoomScaleNormal="100" workbookViewId="0">
      <selection activeCell="Z62" sqref="Z62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35</v>
      </c>
      <c r="H5" s="592"/>
      <c r="I5" s="593" t="s">
        <v>99</v>
      </c>
      <c r="J5" s="591"/>
      <c r="K5" s="591"/>
      <c r="L5" s="591"/>
      <c r="M5" s="592"/>
      <c r="N5" s="594">
        <v>42909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205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110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174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202</v>
      </c>
      <c r="N13" s="229"/>
      <c r="O13" s="233"/>
      <c r="P13" s="233"/>
      <c r="Q13" s="241"/>
      <c r="R13" s="228"/>
      <c r="S13" s="228"/>
      <c r="T13" s="228"/>
      <c r="U13" s="228"/>
      <c r="V13" s="228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>
        <v>42736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IF(ISNUMBER(C105),C105,NA())</f>
        <v>2.8</v>
      </c>
      <c r="D35" s="304">
        <f t="shared" ref="D35:W35" si="0">IF(ISNUMBER(D105),D105,NA())</f>
        <v>3.1</v>
      </c>
      <c r="E35" s="304">
        <f t="shared" si="0"/>
        <v>5.2</v>
      </c>
      <c r="F35" s="304">
        <f t="shared" si="0"/>
        <v>10.3</v>
      </c>
      <c r="G35" s="304">
        <f t="shared" si="0"/>
        <v>14.8</v>
      </c>
      <c r="H35" s="304">
        <f t="shared" si="0"/>
        <v>20.3</v>
      </c>
      <c r="I35" s="304">
        <f t="shared" si="0"/>
        <v>28.8</v>
      </c>
      <c r="J35" s="304">
        <f t="shared" si="0"/>
        <v>45.6</v>
      </c>
      <c r="K35" s="304">
        <f t="shared" si="0"/>
        <v>69.400000000000006</v>
      </c>
      <c r="L35" s="304">
        <f t="shared" si="0"/>
        <v>81.7</v>
      </c>
      <c r="M35" s="304">
        <f t="shared" si="0"/>
        <v>96.1</v>
      </c>
      <c r="N35" s="304">
        <f t="shared" si="0"/>
        <v>100</v>
      </c>
      <c r="O35" s="304">
        <f t="shared" si="0"/>
        <v>100</v>
      </c>
      <c r="P35" s="304">
        <f t="shared" si="0"/>
        <v>100</v>
      </c>
      <c r="Q35" s="304">
        <f t="shared" si="0"/>
        <v>100</v>
      </c>
      <c r="R35" s="304">
        <f t="shared" si="0"/>
        <v>1.51</v>
      </c>
      <c r="S35" s="304">
        <f t="shared" si="0"/>
        <v>0.22</v>
      </c>
      <c r="T35" s="304">
        <f t="shared" si="0"/>
        <v>0</v>
      </c>
      <c r="U35" s="304">
        <f t="shared" si="0"/>
        <v>24</v>
      </c>
      <c r="V35" s="305">
        <f t="shared" si="0"/>
        <v>18</v>
      </c>
      <c r="W35" s="306">
        <f t="shared" si="0"/>
        <v>6</v>
      </c>
    </row>
    <row r="36" spans="1:25" ht="12.75" customHeight="1" x14ac:dyDescent="0.25">
      <c r="A36" s="637" t="s">
        <v>49</v>
      </c>
      <c r="B36" s="638"/>
      <c r="C36" s="307">
        <f>C37+1.25*C40</f>
        <v>2.8537498331998674</v>
      </c>
      <c r="D36" s="308">
        <f t="shared" ref="D36:Q36" si="1">D37+1.25*D40</f>
        <v>3.157393619948242</v>
      </c>
      <c r="E36" s="308">
        <f t="shared" si="1"/>
        <v>5.2964459018477585</v>
      </c>
      <c r="F36" s="308">
        <f t="shared" si="1"/>
        <v>10.492891803695512</v>
      </c>
      <c r="G36" s="308">
        <f t="shared" si="1"/>
        <v>15.086968099741203</v>
      </c>
      <c r="H36" s="308">
        <f t="shared" si="1"/>
        <v>20.720031960082206</v>
      </c>
      <c r="I36" s="308">
        <f t="shared" si="1"/>
        <v>30.035996913974831</v>
      </c>
      <c r="J36" s="308">
        <f t="shared" si="1"/>
        <v>48.270081862973107</v>
      </c>
      <c r="K36" s="308">
        <f t="shared" si="1"/>
        <v>72.331145064798605</v>
      </c>
      <c r="L36" s="308">
        <f t="shared" si="1"/>
        <v>84.162109739706224</v>
      </c>
      <c r="M36" s="308">
        <f t="shared" si="1"/>
        <v>96.529482299081081</v>
      </c>
      <c r="N36" s="308">
        <f t="shared" si="1"/>
        <v>100</v>
      </c>
      <c r="O36" s="308">
        <f t="shared" si="1"/>
        <v>100</v>
      </c>
      <c r="P36" s="308">
        <f t="shared" si="1"/>
        <v>100</v>
      </c>
      <c r="Q36" s="308">
        <f t="shared" si="1"/>
        <v>100</v>
      </c>
      <c r="R36" s="308">
        <f>R37+1.25*R40</f>
        <v>1.5371812290927036</v>
      </c>
      <c r="S36" s="308">
        <f>S37+1.25*S40</f>
        <v>0.23307189138830736</v>
      </c>
      <c r="T36" s="308"/>
      <c r="U36" s="308"/>
      <c r="V36" s="309"/>
      <c r="W36" s="310">
        <f>W37+1.25*W40</f>
        <v>6.6909902576697338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IF(ISNUMBER(C103),C103,NA())</f>
        <v>2.3333333333333335</v>
      </c>
      <c r="D37" s="311">
        <f>IF(ISNUMBER(D103),D103,NA())</f>
        <v>2.5666666666666669</v>
      </c>
      <c r="E37" s="312">
        <f t="shared" ref="E37:W37" si="2">IF(ISNUMBER(E103),E103,NA())</f>
        <v>4.2333333333333334</v>
      </c>
      <c r="F37" s="312">
        <f t="shared" si="2"/>
        <v>8.3666666666666671</v>
      </c>
      <c r="G37" s="312">
        <f t="shared" si="2"/>
        <v>12.133333333333335</v>
      </c>
      <c r="H37" s="312">
        <f t="shared" si="2"/>
        <v>17.2</v>
      </c>
      <c r="I37" s="312">
        <f t="shared" si="2"/>
        <v>24.833333333333332</v>
      </c>
      <c r="J37" s="312">
        <f t="shared" si="2"/>
        <v>41.466666666666661</v>
      </c>
      <c r="K37" s="312">
        <f t="shared" si="2"/>
        <v>64.7</v>
      </c>
      <c r="L37" s="312">
        <f t="shared" si="2"/>
        <v>76.933333333333337</v>
      </c>
      <c r="M37" s="312">
        <f t="shared" si="2"/>
        <v>94.466666666666654</v>
      </c>
      <c r="N37" s="283">
        <f t="shared" si="2"/>
        <v>100</v>
      </c>
      <c r="O37" s="283">
        <f t="shared" si="2"/>
        <v>100</v>
      </c>
      <c r="P37" s="283">
        <f t="shared" si="2"/>
        <v>100</v>
      </c>
      <c r="Q37" s="283">
        <f t="shared" si="2"/>
        <v>100</v>
      </c>
      <c r="R37" s="283">
        <f t="shared" si="2"/>
        <v>1.1833333333333333</v>
      </c>
      <c r="S37" s="313">
        <f t="shared" si="2"/>
        <v>0.19999999999999998</v>
      </c>
      <c r="T37" s="313" t="e">
        <f t="shared" si="2"/>
        <v>#N/A</v>
      </c>
      <c r="U37" s="283">
        <f t="shared" si="2"/>
        <v>23</v>
      </c>
      <c r="V37" s="282">
        <f t="shared" si="2"/>
        <v>17</v>
      </c>
      <c r="W37" s="314">
        <f t="shared" si="2"/>
        <v>5.0999999999999996</v>
      </c>
    </row>
    <row r="38" spans="1:25" ht="12.75" customHeight="1" x14ac:dyDescent="0.25">
      <c r="A38" s="637" t="s">
        <v>51</v>
      </c>
      <c r="B38" s="638"/>
      <c r="C38" s="307">
        <f>C37-1.25*C40</f>
        <v>1.8129168334667995</v>
      </c>
      <c r="D38" s="308">
        <f t="shared" ref="D38:Q38" si="3">D37-1.25*D40</f>
        <v>1.9759397133850918</v>
      </c>
      <c r="E38" s="308">
        <f t="shared" si="3"/>
        <v>3.1702207648189082</v>
      </c>
      <c r="F38" s="308">
        <f t="shared" si="3"/>
        <v>6.2404415296378222</v>
      </c>
      <c r="G38" s="308">
        <f t="shared" si="3"/>
        <v>9.1796985669254667</v>
      </c>
      <c r="H38" s="308">
        <f t="shared" si="3"/>
        <v>13.679968039917792</v>
      </c>
      <c r="I38" s="308">
        <f t="shared" si="3"/>
        <v>19.630669752691833</v>
      </c>
      <c r="J38" s="308">
        <f t="shared" si="3"/>
        <v>34.663251470360215</v>
      </c>
      <c r="K38" s="308">
        <f t="shared" si="3"/>
        <v>57.068854935201401</v>
      </c>
      <c r="L38" s="308">
        <f t="shared" si="3"/>
        <v>69.70455692696045</v>
      </c>
      <c r="M38" s="308">
        <f>M37-1.25*M40</f>
        <v>92.403851034252227</v>
      </c>
      <c r="N38" s="308">
        <f t="shared" si="3"/>
        <v>100</v>
      </c>
      <c r="O38" s="308">
        <f t="shared" si="3"/>
        <v>100</v>
      </c>
      <c r="P38" s="308">
        <f t="shared" si="3"/>
        <v>100</v>
      </c>
      <c r="Q38" s="308">
        <f t="shared" si="3"/>
        <v>100</v>
      </c>
      <c r="R38" s="308">
        <f>R37-1.25*R40</f>
        <v>0.82948543757396309</v>
      </c>
      <c r="S38" s="308">
        <f>S37-1.25*S40</f>
        <v>0.1669281086116926</v>
      </c>
      <c r="T38" s="308"/>
      <c r="U38" s="308"/>
      <c r="V38" s="309"/>
      <c r="W38" s="310">
        <f>W37-1.25*W40</f>
        <v>3.5090097423302655</v>
      </c>
      <c r="Y38" s="155"/>
    </row>
    <row r="39" spans="1:25" ht="12.75" customHeight="1" x14ac:dyDescent="0.25">
      <c r="A39" s="633" t="s">
        <v>52</v>
      </c>
      <c r="B39" s="634"/>
      <c r="C39" s="280">
        <f>IF(ISNUMBER(C106),C106,NA())</f>
        <v>2</v>
      </c>
      <c r="D39" s="283">
        <f t="shared" ref="D39:W39" si="4">IF(ISNUMBER(D106),D106,NA())</f>
        <v>2.2000000000000002</v>
      </c>
      <c r="E39" s="283">
        <f t="shared" si="4"/>
        <v>3.6</v>
      </c>
      <c r="F39" s="283">
        <f>IF(ISNUMBER(F106),F106,NA())</f>
        <v>7.1</v>
      </c>
      <c r="G39" s="283">
        <f t="shared" si="4"/>
        <v>10.3</v>
      </c>
      <c r="H39" s="283">
        <f t="shared" si="4"/>
        <v>14.8</v>
      </c>
      <c r="I39" s="283">
        <f t="shared" si="4"/>
        <v>20.5</v>
      </c>
      <c r="J39" s="283">
        <f t="shared" si="4"/>
        <v>35.299999999999997</v>
      </c>
      <c r="K39" s="283">
        <f t="shared" si="4"/>
        <v>57.8</v>
      </c>
      <c r="L39" s="283">
        <f t="shared" si="4"/>
        <v>70.5</v>
      </c>
      <c r="M39" s="283">
        <f t="shared" si="4"/>
        <v>92.8</v>
      </c>
      <c r="N39" s="283">
        <f t="shared" si="4"/>
        <v>100</v>
      </c>
      <c r="O39" s="283">
        <f t="shared" si="4"/>
        <v>100</v>
      </c>
      <c r="P39" s="283">
        <f t="shared" si="4"/>
        <v>100</v>
      </c>
      <c r="Q39" s="283">
        <f t="shared" si="4"/>
        <v>100</v>
      </c>
      <c r="R39" s="283">
        <f t="shared" si="4"/>
        <v>1.01</v>
      </c>
      <c r="S39" s="283">
        <f t="shared" si="4"/>
        <v>0.17</v>
      </c>
      <c r="T39" s="283">
        <f t="shared" si="4"/>
        <v>0</v>
      </c>
      <c r="U39" s="283">
        <f>IF(ISNUMBER(U106),U106,NA())</f>
        <v>22</v>
      </c>
      <c r="V39" s="282">
        <f t="shared" si="4"/>
        <v>16</v>
      </c>
      <c r="W39" s="314">
        <f t="shared" si="4"/>
        <v>4.2</v>
      </c>
    </row>
    <row r="40" spans="1:25" ht="12.75" customHeight="1" x14ac:dyDescent="0.25">
      <c r="A40" s="633" t="s">
        <v>53</v>
      </c>
      <c r="B40" s="634"/>
      <c r="C40" s="307">
        <f>IF(ISNUMBER(C104),C104,NA())</f>
        <v>0.41633319989322709</v>
      </c>
      <c r="D40" s="312">
        <f t="shared" ref="D40:W40" si="5">IF(ISNUMBER(D104),D104,NA())</f>
        <v>0.47258156262526019</v>
      </c>
      <c r="E40" s="312">
        <f t="shared" si="5"/>
        <v>0.85049005481153994</v>
      </c>
      <c r="F40" s="312">
        <f t="shared" si="5"/>
        <v>1.7009801096230757</v>
      </c>
      <c r="G40" s="312">
        <f t="shared" si="5"/>
        <v>2.3629078131262942</v>
      </c>
      <c r="H40" s="312">
        <f t="shared" si="5"/>
        <v>2.8160255680657662</v>
      </c>
      <c r="I40" s="312">
        <f t="shared" si="5"/>
        <v>4.1621308645131982</v>
      </c>
      <c r="J40" s="312">
        <f t="shared" si="5"/>
        <v>5.4427321570451586</v>
      </c>
      <c r="K40" s="312">
        <f t="shared" si="5"/>
        <v>6.1049160518388836</v>
      </c>
      <c r="L40" s="312">
        <f t="shared" si="5"/>
        <v>5.7830211250983119</v>
      </c>
      <c r="M40" s="312">
        <f t="shared" si="5"/>
        <v>1.6502525059315405</v>
      </c>
      <c r="N40" s="312">
        <f t="shared" si="5"/>
        <v>0</v>
      </c>
      <c r="O40" s="312">
        <f t="shared" si="5"/>
        <v>0</v>
      </c>
      <c r="P40" s="312">
        <f t="shared" si="5"/>
        <v>0</v>
      </c>
      <c r="Q40" s="312">
        <f t="shared" si="5"/>
        <v>0</v>
      </c>
      <c r="R40" s="312">
        <f t="shared" si="5"/>
        <v>0.28307831660749616</v>
      </c>
      <c r="S40" s="312">
        <f t="shared" si="5"/>
        <v>2.645751311064589E-2</v>
      </c>
      <c r="T40" s="312"/>
      <c r="U40" s="312"/>
      <c r="V40" s="311"/>
      <c r="W40" s="315">
        <f t="shared" si="5"/>
        <v>1.2727922061357873</v>
      </c>
    </row>
    <row r="41" spans="1:25" ht="12.75" customHeight="1" x14ac:dyDescent="0.25">
      <c r="A41" s="637" t="s">
        <v>54</v>
      </c>
      <c r="B41" s="638"/>
      <c r="C41" s="280">
        <f>IF(ISNUMBER(C107),C107,NA())</f>
        <v>3</v>
      </c>
      <c r="D41" s="283">
        <f t="shared" ref="D41:W41" si="6">IF(ISNUMBER(D107),D107,NA())</f>
        <v>3</v>
      </c>
      <c r="E41" s="283">
        <f t="shared" si="6"/>
        <v>3</v>
      </c>
      <c r="F41" s="283">
        <f t="shared" si="6"/>
        <v>3</v>
      </c>
      <c r="G41" s="283">
        <f t="shared" si="6"/>
        <v>3</v>
      </c>
      <c r="H41" s="283">
        <f t="shared" si="6"/>
        <v>3</v>
      </c>
      <c r="I41" s="283">
        <f t="shared" si="6"/>
        <v>3</v>
      </c>
      <c r="J41" s="283">
        <f t="shared" si="6"/>
        <v>3</v>
      </c>
      <c r="K41" s="283">
        <f t="shared" si="6"/>
        <v>3</v>
      </c>
      <c r="L41" s="283">
        <f t="shared" si="6"/>
        <v>3</v>
      </c>
      <c r="M41" s="283">
        <f t="shared" si="6"/>
        <v>3</v>
      </c>
      <c r="N41" s="283">
        <f t="shared" si="6"/>
        <v>3</v>
      </c>
      <c r="O41" s="283">
        <f t="shared" si="6"/>
        <v>3</v>
      </c>
      <c r="P41" s="283">
        <f t="shared" si="6"/>
        <v>3</v>
      </c>
      <c r="Q41" s="283">
        <f t="shared" si="6"/>
        <v>3</v>
      </c>
      <c r="R41" s="283">
        <f t="shared" si="6"/>
        <v>3</v>
      </c>
      <c r="S41" s="283">
        <f t="shared" si="6"/>
        <v>3</v>
      </c>
      <c r="T41" s="283">
        <f t="shared" si="6"/>
        <v>0</v>
      </c>
      <c r="U41" s="283">
        <f t="shared" si="6"/>
        <v>2</v>
      </c>
      <c r="V41" s="282">
        <f t="shared" si="6"/>
        <v>2</v>
      </c>
      <c r="W41" s="314">
        <f t="shared" si="6"/>
        <v>2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4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4" x14ac:dyDescent="0.25">
      <c r="A66" s="635">
        <v>42909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f>Y85</f>
        <v>43064</v>
      </c>
      <c r="Q66" s="615"/>
      <c r="R66" s="615"/>
      <c r="S66" s="615"/>
      <c r="T66" s="615"/>
      <c r="U66" s="615"/>
      <c r="V66" s="615"/>
      <c r="W66" s="615"/>
    </row>
    <row r="67" spans="1:24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4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4" x14ac:dyDescent="0.25">
      <c r="A71" s="645" t="s">
        <v>203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4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4" x14ac:dyDescent="0.25">
      <c r="A73" s="648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649"/>
    </row>
    <row r="74" spans="1:24" ht="13.8" thickBot="1" x14ac:dyDescent="0.3">
      <c r="A74" s="650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2"/>
    </row>
    <row r="75" spans="1:24" ht="13.8" thickBot="1" x14ac:dyDescent="0.3">
      <c r="B75" s="52"/>
    </row>
    <row r="76" spans="1:24" x14ac:dyDescent="0.25">
      <c r="A76" s="512" t="s">
        <v>65</v>
      </c>
      <c r="B76" s="513"/>
      <c r="C76" s="513"/>
      <c r="D76" s="513"/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4"/>
    </row>
    <row r="77" spans="1:24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ht="13.8" thickBot="1" x14ac:dyDescent="0.3">
      <c r="A79" s="132"/>
      <c r="B79" s="133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5"/>
    </row>
    <row r="80" spans="1:24" x14ac:dyDescent="0.25">
      <c r="A80" s="527"/>
      <c r="B80" s="565"/>
      <c r="C80" s="136" t="s">
        <v>3</v>
      </c>
      <c r="D80" s="137"/>
      <c r="E80" s="137"/>
      <c r="F80" s="137"/>
      <c r="G80" s="137"/>
      <c r="H80" s="137"/>
      <c r="I80" s="137"/>
      <c r="J80" s="137"/>
      <c r="K80" s="137" t="s">
        <v>16</v>
      </c>
      <c r="L80" s="137"/>
      <c r="M80" s="137" t="s">
        <v>4</v>
      </c>
      <c r="N80" s="137" t="s">
        <v>76</v>
      </c>
      <c r="O80" s="137" t="s">
        <v>6</v>
      </c>
      <c r="P80" s="137"/>
      <c r="Q80" s="137"/>
      <c r="R80" s="653" t="s">
        <v>17</v>
      </c>
      <c r="S80" s="655" t="s">
        <v>41</v>
      </c>
      <c r="T80" s="657" t="s">
        <v>71</v>
      </c>
      <c r="U80" s="653" t="s">
        <v>7</v>
      </c>
      <c r="V80" s="653" t="s">
        <v>8</v>
      </c>
      <c r="W80" s="659" t="s">
        <v>42</v>
      </c>
    </row>
    <row r="81" spans="1:25" x14ac:dyDescent="0.25">
      <c r="A81" s="661" t="s">
        <v>61</v>
      </c>
      <c r="B81" s="662"/>
      <c r="C81" s="200">
        <v>6.3E-2</v>
      </c>
      <c r="D81" s="201">
        <v>0.08</v>
      </c>
      <c r="E81" s="201">
        <v>0.2</v>
      </c>
      <c r="F81" s="201">
        <v>0.5</v>
      </c>
      <c r="G81" s="201">
        <v>1</v>
      </c>
      <c r="H81" s="201">
        <v>2</v>
      </c>
      <c r="I81" s="201">
        <v>4</v>
      </c>
      <c r="J81" s="201">
        <v>8</v>
      </c>
      <c r="K81" s="201">
        <v>16</v>
      </c>
      <c r="L81" s="201">
        <v>20</v>
      </c>
      <c r="M81" s="201">
        <v>31.5</v>
      </c>
      <c r="N81" s="201">
        <v>45</v>
      </c>
      <c r="O81" s="202">
        <v>63</v>
      </c>
      <c r="P81" s="209">
        <v>80</v>
      </c>
      <c r="Q81" s="210">
        <v>100</v>
      </c>
      <c r="R81" s="654"/>
      <c r="S81" s="656"/>
      <c r="T81" s="658"/>
      <c r="U81" s="654"/>
      <c r="V81" s="654"/>
      <c r="W81" s="660"/>
      <c r="Y81" s="1">
        <v>180</v>
      </c>
    </row>
    <row r="82" spans="1:25" x14ac:dyDescent="0.25">
      <c r="A82" s="533" t="s">
        <v>62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</row>
    <row r="83" spans="1:25" x14ac:dyDescent="0.25">
      <c r="A83" s="531">
        <v>42755</v>
      </c>
      <c r="B83" s="691"/>
      <c r="C83" s="141">
        <v>2.8</v>
      </c>
      <c r="D83" s="141">
        <v>3.1</v>
      </c>
      <c r="E83" s="141">
        <v>5.2</v>
      </c>
      <c r="F83" s="141">
        <v>10.3</v>
      </c>
      <c r="G83" s="141">
        <v>14.8</v>
      </c>
      <c r="H83" s="141">
        <v>20.3</v>
      </c>
      <c r="I83" s="141">
        <v>28.8</v>
      </c>
      <c r="J83" s="141">
        <v>45.6</v>
      </c>
      <c r="K83" s="141">
        <v>69.400000000000006</v>
      </c>
      <c r="L83" s="141">
        <v>81.7</v>
      </c>
      <c r="M83" s="141">
        <v>96.1</v>
      </c>
      <c r="N83" s="141">
        <v>100</v>
      </c>
      <c r="O83" s="141">
        <v>100</v>
      </c>
      <c r="P83" s="141">
        <v>100</v>
      </c>
      <c r="Q83" s="141">
        <v>100</v>
      </c>
      <c r="R83" s="141">
        <v>1.01</v>
      </c>
      <c r="S83" s="141">
        <v>0.21</v>
      </c>
      <c r="T83" s="141"/>
      <c r="U83" s="141">
        <v>22</v>
      </c>
      <c r="V83" s="141">
        <v>16</v>
      </c>
      <c r="W83" s="142">
        <v>4.2</v>
      </c>
    </row>
    <row r="84" spans="1:25" x14ac:dyDescent="0.25">
      <c r="A84" s="518">
        <v>42755</v>
      </c>
      <c r="B84" s="519"/>
      <c r="C84" s="141">
        <v>2.2000000000000002</v>
      </c>
      <c r="D84" s="141">
        <v>2.4</v>
      </c>
      <c r="E84" s="141">
        <v>3.9</v>
      </c>
      <c r="F84" s="141">
        <v>7.7</v>
      </c>
      <c r="G84" s="141">
        <v>11.3</v>
      </c>
      <c r="H84" s="141">
        <v>16.5</v>
      </c>
      <c r="I84" s="141">
        <v>25.2</v>
      </c>
      <c r="J84" s="141">
        <v>43.5</v>
      </c>
      <c r="K84" s="141">
        <v>66.900000000000006</v>
      </c>
      <c r="L84" s="141">
        <v>78.599999999999994</v>
      </c>
      <c r="M84" s="141">
        <v>94.5</v>
      </c>
      <c r="N84" s="141">
        <v>100</v>
      </c>
      <c r="O84" s="141">
        <v>100</v>
      </c>
      <c r="P84" s="141">
        <v>100</v>
      </c>
      <c r="Q84" s="141">
        <v>100</v>
      </c>
      <c r="R84" s="141">
        <v>1.03</v>
      </c>
      <c r="S84" s="141">
        <v>0.17</v>
      </c>
      <c r="T84" s="141"/>
      <c r="U84" s="141"/>
      <c r="V84" s="141"/>
      <c r="W84" s="142"/>
      <c r="X84" s="1"/>
      <c r="Y84" s="176">
        <f>A84+$Y$81</f>
        <v>42935</v>
      </c>
    </row>
    <row r="85" spans="1:25" x14ac:dyDescent="0.25">
      <c r="A85" s="518">
        <v>42884</v>
      </c>
      <c r="B85" s="519"/>
      <c r="C85" s="141">
        <v>2</v>
      </c>
      <c r="D85" s="141">
        <v>2.2000000000000002</v>
      </c>
      <c r="E85" s="141">
        <v>3.6</v>
      </c>
      <c r="F85" s="141">
        <v>7.1</v>
      </c>
      <c r="G85" s="141">
        <v>10.3</v>
      </c>
      <c r="H85" s="141">
        <v>14.8</v>
      </c>
      <c r="I85" s="141">
        <v>20.5</v>
      </c>
      <c r="J85" s="141">
        <v>35.299999999999997</v>
      </c>
      <c r="K85" s="141">
        <v>57.8</v>
      </c>
      <c r="L85" s="141">
        <v>70.5</v>
      </c>
      <c r="M85" s="141">
        <v>92.8</v>
      </c>
      <c r="N85" s="141">
        <v>100</v>
      </c>
      <c r="O85" s="141">
        <v>100</v>
      </c>
      <c r="P85" s="141">
        <v>100</v>
      </c>
      <c r="Q85" s="141">
        <v>100</v>
      </c>
      <c r="R85" s="141">
        <v>1.51</v>
      </c>
      <c r="S85" s="141">
        <v>0.22</v>
      </c>
      <c r="T85" s="141"/>
      <c r="U85" s="141">
        <v>24</v>
      </c>
      <c r="V85" s="141">
        <v>18</v>
      </c>
      <c r="W85" s="142">
        <v>6</v>
      </c>
      <c r="X85" s="1"/>
      <c r="Y85" s="176">
        <f>A85+$Y$81</f>
        <v>43064</v>
      </c>
    </row>
    <row r="86" spans="1:25" x14ac:dyDescent="0.25">
      <c r="A86" s="518"/>
      <c r="B86" s="519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2"/>
      <c r="X86" s="1"/>
      <c r="Y86" s="176">
        <f t="shared" ref="Y86:Y95" si="7">A86+$Y$81</f>
        <v>180</v>
      </c>
    </row>
    <row r="87" spans="1:25" x14ac:dyDescent="0.25">
      <c r="A87" s="518"/>
      <c r="B87" s="519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2"/>
      <c r="X87" s="1"/>
      <c r="Y87" s="176">
        <f t="shared" si="7"/>
        <v>180</v>
      </c>
    </row>
    <row r="88" spans="1:25" x14ac:dyDescent="0.25">
      <c r="A88" s="518"/>
      <c r="B88" s="519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X88" s="1"/>
      <c r="Y88" s="176">
        <f t="shared" si="7"/>
        <v>180</v>
      </c>
    </row>
    <row r="89" spans="1:25" x14ac:dyDescent="0.25">
      <c r="A89" s="518"/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X89" s="1"/>
      <c r="Y89" s="176">
        <f t="shared" si="7"/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>AVERAGE(C83:C100)</f>
        <v>2.3333333333333335</v>
      </c>
      <c r="D103" s="143">
        <f t="shared" ref="D103:W103" si="8">AVERAGE(D83:D100)</f>
        <v>2.5666666666666669</v>
      </c>
      <c r="E103" s="143">
        <f t="shared" si="8"/>
        <v>4.2333333333333334</v>
      </c>
      <c r="F103" s="143">
        <f t="shared" si="8"/>
        <v>8.3666666666666671</v>
      </c>
      <c r="G103" s="143">
        <f t="shared" si="8"/>
        <v>12.133333333333335</v>
      </c>
      <c r="H103" s="143">
        <f t="shared" si="8"/>
        <v>17.2</v>
      </c>
      <c r="I103" s="143">
        <f t="shared" si="8"/>
        <v>24.833333333333332</v>
      </c>
      <c r="J103" s="143">
        <f t="shared" si="8"/>
        <v>41.466666666666661</v>
      </c>
      <c r="K103" s="143">
        <f t="shared" si="8"/>
        <v>64.7</v>
      </c>
      <c r="L103" s="143">
        <f t="shared" si="8"/>
        <v>76.933333333333337</v>
      </c>
      <c r="M103" s="143">
        <f t="shared" si="8"/>
        <v>94.466666666666654</v>
      </c>
      <c r="N103" s="143">
        <f t="shared" si="8"/>
        <v>100</v>
      </c>
      <c r="O103" s="143">
        <f t="shared" si="8"/>
        <v>100</v>
      </c>
      <c r="P103" s="143">
        <f t="shared" si="8"/>
        <v>100</v>
      </c>
      <c r="Q103" s="143">
        <f t="shared" si="8"/>
        <v>100</v>
      </c>
      <c r="R103" s="143">
        <f t="shared" si="8"/>
        <v>1.1833333333333333</v>
      </c>
      <c r="S103" s="143">
        <f t="shared" si="8"/>
        <v>0.19999999999999998</v>
      </c>
      <c r="T103" s="143"/>
      <c r="U103" s="143">
        <f t="shared" si="8"/>
        <v>23</v>
      </c>
      <c r="V103" s="143">
        <f t="shared" si="8"/>
        <v>17</v>
      </c>
      <c r="W103" s="143">
        <f t="shared" si="8"/>
        <v>5.0999999999999996</v>
      </c>
    </row>
    <row r="104" spans="1:34" x14ac:dyDescent="0.25">
      <c r="A104" s="533" t="s">
        <v>53</v>
      </c>
      <c r="B104" s="532"/>
      <c r="C104" s="143">
        <f>STDEV(C83:C100)</f>
        <v>0.41633319989322709</v>
      </c>
      <c r="D104" s="143">
        <f t="shared" ref="D104:W104" si="9">STDEV(D83:D100)</f>
        <v>0.47258156262526019</v>
      </c>
      <c r="E104" s="143">
        <f t="shared" si="9"/>
        <v>0.85049005481153994</v>
      </c>
      <c r="F104" s="143">
        <f t="shared" si="9"/>
        <v>1.7009801096230757</v>
      </c>
      <c r="G104" s="143">
        <f t="shared" si="9"/>
        <v>2.3629078131262942</v>
      </c>
      <c r="H104" s="143">
        <f t="shared" si="9"/>
        <v>2.8160255680657662</v>
      </c>
      <c r="I104" s="143">
        <f t="shared" si="9"/>
        <v>4.1621308645131982</v>
      </c>
      <c r="J104" s="143">
        <f t="shared" si="9"/>
        <v>5.4427321570451586</v>
      </c>
      <c r="K104" s="143">
        <f t="shared" si="9"/>
        <v>6.1049160518388836</v>
      </c>
      <c r="L104" s="143">
        <f t="shared" si="9"/>
        <v>5.7830211250983119</v>
      </c>
      <c r="M104" s="143">
        <f t="shared" si="9"/>
        <v>1.6502525059315405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43">
        <f t="shared" si="9"/>
        <v>0.28307831660749616</v>
      </c>
      <c r="S104" s="143">
        <f t="shared" si="9"/>
        <v>2.645751311064589E-2</v>
      </c>
      <c r="T104" s="143"/>
      <c r="U104" s="143"/>
      <c r="V104" s="143"/>
      <c r="W104" s="143">
        <f t="shared" si="9"/>
        <v>1.2727922061357873</v>
      </c>
    </row>
    <row r="105" spans="1:34" x14ac:dyDescent="0.25">
      <c r="A105" s="533" t="s">
        <v>64</v>
      </c>
      <c r="B105" s="532"/>
      <c r="C105" s="141">
        <f>MAX(C83:C100)</f>
        <v>2.8</v>
      </c>
      <c r="D105" s="141">
        <f t="shared" ref="D105:W105" si="10">MAX(D83:D100)</f>
        <v>3.1</v>
      </c>
      <c r="E105" s="141">
        <f t="shared" si="10"/>
        <v>5.2</v>
      </c>
      <c r="F105" s="141">
        <f t="shared" si="10"/>
        <v>10.3</v>
      </c>
      <c r="G105" s="141">
        <f t="shared" si="10"/>
        <v>14.8</v>
      </c>
      <c r="H105" s="141">
        <f t="shared" si="10"/>
        <v>20.3</v>
      </c>
      <c r="I105" s="141">
        <f t="shared" si="10"/>
        <v>28.8</v>
      </c>
      <c r="J105" s="141">
        <f t="shared" si="10"/>
        <v>45.6</v>
      </c>
      <c r="K105" s="141">
        <f t="shared" si="10"/>
        <v>69.400000000000006</v>
      </c>
      <c r="L105" s="141">
        <f t="shared" si="10"/>
        <v>81.7</v>
      </c>
      <c r="M105" s="141">
        <f t="shared" si="10"/>
        <v>96.1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41">
        <f t="shared" si="10"/>
        <v>1.51</v>
      </c>
      <c r="S105" s="141">
        <f t="shared" si="10"/>
        <v>0.22</v>
      </c>
      <c r="T105" s="141">
        <f t="shared" si="10"/>
        <v>0</v>
      </c>
      <c r="U105" s="141">
        <f t="shared" si="10"/>
        <v>24</v>
      </c>
      <c r="V105" s="141">
        <f t="shared" si="10"/>
        <v>18</v>
      </c>
      <c r="W105" s="141">
        <f t="shared" si="10"/>
        <v>6</v>
      </c>
    </row>
    <row r="106" spans="1:34" s="2" customFormat="1" x14ac:dyDescent="0.25">
      <c r="A106" s="533" t="s">
        <v>52</v>
      </c>
      <c r="B106" s="532"/>
      <c r="C106" s="141">
        <f>MIN(C83:C100)</f>
        <v>2</v>
      </c>
      <c r="D106" s="141">
        <f t="shared" ref="D106:W106" si="11">MIN(D83:D100)</f>
        <v>2.2000000000000002</v>
      </c>
      <c r="E106" s="141">
        <f t="shared" si="11"/>
        <v>3.6</v>
      </c>
      <c r="F106" s="141">
        <f t="shared" si="11"/>
        <v>7.1</v>
      </c>
      <c r="G106" s="141">
        <f t="shared" si="11"/>
        <v>10.3</v>
      </c>
      <c r="H106" s="141">
        <f t="shared" si="11"/>
        <v>14.8</v>
      </c>
      <c r="I106" s="141">
        <f t="shared" si="11"/>
        <v>20.5</v>
      </c>
      <c r="J106" s="141">
        <f t="shared" si="11"/>
        <v>35.299999999999997</v>
      </c>
      <c r="K106" s="141">
        <f t="shared" si="11"/>
        <v>57.8</v>
      </c>
      <c r="L106" s="141">
        <f t="shared" si="11"/>
        <v>70.5</v>
      </c>
      <c r="M106" s="141">
        <f t="shared" si="11"/>
        <v>92.8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41">
        <f t="shared" si="11"/>
        <v>1.01</v>
      </c>
      <c r="S106" s="141">
        <f t="shared" si="11"/>
        <v>0.17</v>
      </c>
      <c r="T106" s="141">
        <f t="shared" si="11"/>
        <v>0</v>
      </c>
      <c r="U106" s="141">
        <f t="shared" si="11"/>
        <v>22</v>
      </c>
      <c r="V106" s="141">
        <f t="shared" si="11"/>
        <v>16</v>
      </c>
      <c r="W106" s="141">
        <f t="shared" si="11"/>
        <v>4.2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>COUNT(C83:C100)</f>
        <v>3</v>
      </c>
      <c r="D107" s="141">
        <f t="shared" ref="D107:W107" si="12">COUNT(D83:D100)</f>
        <v>3</v>
      </c>
      <c r="E107" s="141">
        <f t="shared" si="12"/>
        <v>3</v>
      </c>
      <c r="F107" s="141">
        <f t="shared" si="12"/>
        <v>3</v>
      </c>
      <c r="G107" s="141">
        <f t="shared" si="12"/>
        <v>3</v>
      </c>
      <c r="H107" s="141">
        <f t="shared" si="12"/>
        <v>3</v>
      </c>
      <c r="I107" s="141">
        <f t="shared" si="12"/>
        <v>3</v>
      </c>
      <c r="J107" s="141">
        <f t="shared" si="12"/>
        <v>3</v>
      </c>
      <c r="K107" s="141">
        <f t="shared" si="12"/>
        <v>3</v>
      </c>
      <c r="L107" s="141">
        <f t="shared" si="12"/>
        <v>3</v>
      </c>
      <c r="M107" s="141">
        <f t="shared" si="12"/>
        <v>3</v>
      </c>
      <c r="N107" s="141">
        <f t="shared" si="12"/>
        <v>3</v>
      </c>
      <c r="O107" s="141">
        <f t="shared" si="12"/>
        <v>3</v>
      </c>
      <c r="P107" s="141">
        <f t="shared" si="12"/>
        <v>3</v>
      </c>
      <c r="Q107" s="141">
        <f t="shared" si="12"/>
        <v>3</v>
      </c>
      <c r="R107" s="141">
        <f t="shared" si="12"/>
        <v>3</v>
      </c>
      <c r="S107" s="141">
        <f t="shared" si="12"/>
        <v>3</v>
      </c>
      <c r="T107" s="141">
        <f t="shared" si="12"/>
        <v>0</v>
      </c>
      <c r="U107" s="141">
        <f t="shared" si="12"/>
        <v>2</v>
      </c>
      <c r="V107" s="141">
        <f t="shared" si="12"/>
        <v>2</v>
      </c>
      <c r="W107" s="141">
        <f t="shared" si="12"/>
        <v>2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4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31:W31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28:B28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87:B87"/>
    <mergeCell ref="A71:W74"/>
    <mergeCell ref="A76:W78"/>
    <mergeCell ref="A80:B80"/>
    <mergeCell ref="R80:R81"/>
    <mergeCell ref="S80:S81"/>
    <mergeCell ref="T80:T81"/>
    <mergeCell ref="U80:U81"/>
    <mergeCell ref="V80:V81"/>
    <mergeCell ref="W80:W81"/>
    <mergeCell ref="A81:B81"/>
    <mergeCell ref="A82:B82"/>
    <mergeCell ref="A83:B83"/>
    <mergeCell ref="A84:B84"/>
    <mergeCell ref="A85:B85"/>
    <mergeCell ref="A86:B86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6:B106"/>
    <mergeCell ref="A107:B107"/>
    <mergeCell ref="A100:B100"/>
    <mergeCell ref="A101:B101"/>
    <mergeCell ref="A102:B102"/>
    <mergeCell ref="A103:B103"/>
    <mergeCell ref="A104:B104"/>
    <mergeCell ref="A105:B10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H1674"/>
  <sheetViews>
    <sheetView topLeftCell="A57" zoomScaleNormal="100" workbookViewId="0">
      <selection activeCell="AB22" sqref="AB22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201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4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34</v>
      </c>
      <c r="H5" s="592"/>
      <c r="I5" s="593" t="s">
        <v>99</v>
      </c>
      <c r="J5" s="591"/>
      <c r="K5" s="591"/>
      <c r="L5" s="591"/>
      <c r="M5" s="592"/>
      <c r="N5" s="594">
        <v>42720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93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34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7" t="s">
        <v>127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187</v>
      </c>
      <c r="N13" s="229"/>
      <c r="O13" s="233"/>
      <c r="P13" s="233"/>
      <c r="Q13" s="597">
        <v>42675</v>
      </c>
      <c r="R13" s="597"/>
      <c r="S13" s="597"/>
      <c r="T13" s="597"/>
      <c r="U13" s="597"/>
      <c r="V13" s="597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33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73" t="s">
        <v>37</v>
      </c>
      <c r="B19" s="673"/>
      <c r="C19" s="673"/>
      <c r="D19" s="673"/>
      <c r="E19" s="213"/>
      <c r="F19" s="674" t="s">
        <v>168</v>
      </c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213"/>
      <c r="U19" s="674" t="s">
        <v>38</v>
      </c>
      <c r="V19" s="674"/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675">
        <v>0</v>
      </c>
      <c r="B20" s="675"/>
      <c r="C20" s="675">
        <v>63</v>
      </c>
      <c r="D20" s="675"/>
      <c r="E20" s="213"/>
      <c r="F20" s="602" t="s">
        <v>167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217"/>
      <c r="U20" s="673" t="s">
        <v>166</v>
      </c>
      <c r="V20" s="673"/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/>
      <c r="L23" s="263"/>
      <c r="M23" s="263" t="s">
        <v>16</v>
      </c>
      <c r="N23" s="263" t="s">
        <v>4</v>
      </c>
      <c r="O23" s="263" t="s">
        <v>5</v>
      </c>
      <c r="P23" s="263"/>
      <c r="Q23" s="264" t="s">
        <v>6</v>
      </c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0.125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f>N24/2</f>
        <v>31.5</v>
      </c>
      <c r="N24" s="267">
        <v>63</v>
      </c>
      <c r="O24" s="268">
        <v>90</v>
      </c>
      <c r="P24" s="269">
        <v>100</v>
      </c>
      <c r="Q24" s="270">
        <v>125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676"/>
      <c r="B25" s="677"/>
      <c r="C25" s="336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676"/>
      <c r="B26" s="677"/>
      <c r="C26" s="336"/>
      <c r="D26" s="272"/>
      <c r="E26" s="272"/>
      <c r="F26" s="272"/>
      <c r="G26" s="273"/>
      <c r="H26" s="273"/>
      <c r="I26" s="273"/>
      <c r="J26" s="273"/>
      <c r="K26" s="273"/>
      <c r="L26" s="273"/>
      <c r="M26" s="273"/>
      <c r="N26" s="273"/>
      <c r="O26" s="273"/>
      <c r="P26" s="274"/>
      <c r="Q26" s="274"/>
      <c r="R26" s="337"/>
      <c r="S26" s="337"/>
      <c r="T26" s="276"/>
      <c r="U26" s="277"/>
      <c r="V26" s="278"/>
      <c r="W26" s="27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76"/>
      <c r="B27" s="677"/>
      <c r="C27" s="338"/>
      <c r="D27" s="281"/>
      <c r="E27" s="281"/>
      <c r="F27" s="281"/>
      <c r="G27" s="284"/>
      <c r="H27" s="284"/>
      <c r="I27" s="284"/>
      <c r="J27" s="284"/>
      <c r="K27" s="284"/>
      <c r="L27" s="284"/>
      <c r="M27" s="284"/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615" t="s">
        <v>162</v>
      </c>
      <c r="B28" s="616"/>
      <c r="C28" s="280">
        <v>12</v>
      </c>
      <c r="D28" s="281"/>
      <c r="E28" s="281"/>
      <c r="F28" s="281"/>
      <c r="G28" s="283">
        <v>35</v>
      </c>
      <c r="H28" s="283">
        <v>40</v>
      </c>
      <c r="I28" s="283">
        <v>47</v>
      </c>
      <c r="J28" s="283">
        <v>60</v>
      </c>
      <c r="K28" s="283">
        <v>68</v>
      </c>
      <c r="L28" s="284"/>
      <c r="M28" s="283">
        <v>85</v>
      </c>
      <c r="N28" s="283">
        <v>99</v>
      </c>
      <c r="O28" s="283">
        <v>100</v>
      </c>
      <c r="P28" s="285"/>
      <c r="Q28" s="339">
        <v>100</v>
      </c>
      <c r="R28" s="286">
        <v>3</v>
      </c>
      <c r="S28" s="286">
        <v>1</v>
      </c>
      <c r="T28" s="287">
        <v>0.7</v>
      </c>
      <c r="U28" s="288">
        <v>45</v>
      </c>
      <c r="V28" s="289">
        <v>45</v>
      </c>
      <c r="W28" s="29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615" t="s">
        <v>163</v>
      </c>
      <c r="B29" s="616"/>
      <c r="C29" s="280">
        <v>2</v>
      </c>
      <c r="D29" s="281"/>
      <c r="E29" s="281"/>
      <c r="F29" s="281"/>
      <c r="G29" s="283">
        <v>5</v>
      </c>
      <c r="H29" s="283">
        <v>9</v>
      </c>
      <c r="I29" s="283">
        <v>16</v>
      </c>
      <c r="J29" s="283">
        <v>22</v>
      </c>
      <c r="K29" s="283">
        <v>35</v>
      </c>
      <c r="L29" s="284"/>
      <c r="M29" s="283">
        <v>55</v>
      </c>
      <c r="N29" s="283">
        <v>80</v>
      </c>
      <c r="O29" s="283">
        <v>98</v>
      </c>
      <c r="P29" s="285"/>
      <c r="Q29" s="285"/>
      <c r="R29" s="291"/>
      <c r="S29" s="291"/>
      <c r="T29" s="292"/>
      <c r="U29" s="293"/>
      <c r="V29" s="294"/>
      <c r="W29" s="29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678"/>
      <c r="B30" s="679"/>
      <c r="C30" s="340"/>
      <c r="D30" s="295"/>
      <c r="E30" s="295"/>
      <c r="F30" s="295"/>
      <c r="G30" s="296"/>
      <c r="H30" s="296"/>
      <c r="I30" s="296"/>
      <c r="J30" s="296"/>
      <c r="K30" s="296"/>
      <c r="L30" s="296"/>
      <c r="M30" s="296"/>
      <c r="N30" s="296"/>
      <c r="O30" s="296"/>
      <c r="P30" s="297"/>
      <c r="Q30" s="297"/>
      <c r="R30" s="298"/>
      <c r="S30" s="298"/>
      <c r="T30" s="299"/>
      <c r="U30" s="300"/>
      <c r="V30" s="301"/>
      <c r="W30" s="302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218" t="s">
        <v>45</v>
      </c>
      <c r="B32" s="219"/>
      <c r="C32" s="219"/>
      <c r="D32" s="219"/>
      <c r="E32" s="219"/>
      <c r="F32" s="219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617" t="s">
        <v>46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9"/>
    </row>
    <row r="34" spans="1:25" ht="13.8" thickBot="1" x14ac:dyDescent="0.3">
      <c r="A34" s="620">
        <v>42675</v>
      </c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8"/>
    </row>
    <row r="35" spans="1:25" ht="12.75" customHeight="1" x14ac:dyDescent="0.25">
      <c r="A35" s="680"/>
      <c r="B35" s="681"/>
      <c r="C35" s="261" t="s">
        <v>3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 t="s">
        <v>16</v>
      </c>
      <c r="N35" s="263" t="s">
        <v>4</v>
      </c>
      <c r="O35" s="263" t="s">
        <v>5</v>
      </c>
      <c r="P35" s="263"/>
      <c r="Q35" s="263" t="s">
        <v>6</v>
      </c>
      <c r="R35" s="629" t="s">
        <v>17</v>
      </c>
      <c r="S35" s="625" t="s">
        <v>41</v>
      </c>
      <c r="T35" s="627" t="s">
        <v>120</v>
      </c>
      <c r="U35" s="629" t="s">
        <v>7</v>
      </c>
      <c r="V35" s="623" t="s">
        <v>8</v>
      </c>
      <c r="W35" s="631" t="s">
        <v>42</v>
      </c>
    </row>
    <row r="36" spans="1:25" ht="12.75" customHeight="1" thickBot="1" x14ac:dyDescent="0.3">
      <c r="A36" s="633" t="s">
        <v>15</v>
      </c>
      <c r="B36" s="634"/>
      <c r="C36" s="265">
        <v>6.3E-2</v>
      </c>
      <c r="D36" s="267">
        <v>0.125</v>
      </c>
      <c r="E36" s="267">
        <v>0.25</v>
      </c>
      <c r="F36" s="267">
        <v>0.5</v>
      </c>
      <c r="G36" s="267">
        <v>1</v>
      </c>
      <c r="H36" s="267">
        <v>2</v>
      </c>
      <c r="I36" s="267">
        <v>4</v>
      </c>
      <c r="J36" s="267">
        <v>8</v>
      </c>
      <c r="K36" s="267">
        <v>16</v>
      </c>
      <c r="L36" s="267">
        <v>20</v>
      </c>
      <c r="M36" s="267">
        <f>N36/2</f>
        <v>31.5</v>
      </c>
      <c r="N36" s="267">
        <v>63</v>
      </c>
      <c r="O36" s="268">
        <v>90</v>
      </c>
      <c r="P36" s="268">
        <v>100</v>
      </c>
      <c r="Q36" s="267">
        <v>125</v>
      </c>
      <c r="R36" s="624"/>
      <c r="S36" s="626"/>
      <c r="T36" s="628"/>
      <c r="U36" s="624"/>
      <c r="V36" s="630"/>
      <c r="W36" s="632"/>
    </row>
    <row r="37" spans="1:25" ht="12.75" customHeight="1" x14ac:dyDescent="0.25">
      <c r="A37" s="633" t="s">
        <v>48</v>
      </c>
      <c r="B37" s="634"/>
      <c r="C37" s="303">
        <f>IF(ISNUMBER(C97),C97,NA())</f>
        <v>3.4</v>
      </c>
      <c r="D37" s="304">
        <f t="shared" ref="D37:W37" si="0">IF(ISNUMBER(D97),D97,NA())</f>
        <v>0</v>
      </c>
      <c r="E37" s="304">
        <f t="shared" si="0"/>
        <v>5.5</v>
      </c>
      <c r="F37" s="304">
        <f t="shared" si="0"/>
        <v>10.6</v>
      </c>
      <c r="G37" s="304">
        <f t="shared" si="0"/>
        <v>14.2</v>
      </c>
      <c r="H37" s="304">
        <f t="shared" si="0"/>
        <v>18</v>
      </c>
      <c r="I37" s="304">
        <f t="shared" si="0"/>
        <v>23.7</v>
      </c>
      <c r="J37" s="304">
        <f t="shared" si="0"/>
        <v>33.6</v>
      </c>
      <c r="K37" s="304">
        <f t="shared" si="0"/>
        <v>48.1</v>
      </c>
      <c r="L37" s="304">
        <f t="shared" si="0"/>
        <v>57.1</v>
      </c>
      <c r="M37" s="304">
        <f t="shared" si="0"/>
        <v>71</v>
      </c>
      <c r="N37" s="304">
        <f t="shared" si="0"/>
        <v>100</v>
      </c>
      <c r="O37" s="304">
        <f t="shared" si="0"/>
        <v>100</v>
      </c>
      <c r="P37" s="304">
        <f t="shared" si="0"/>
        <v>100</v>
      </c>
      <c r="Q37" s="304">
        <f t="shared" si="0"/>
        <v>100</v>
      </c>
      <c r="R37" s="304">
        <f t="shared" si="0"/>
        <v>2.25</v>
      </c>
      <c r="S37" s="304">
        <f t="shared" si="0"/>
        <v>0.41</v>
      </c>
      <c r="T37" s="304">
        <f>IF(ISNUMBER(T97),T97,NA())</f>
        <v>0.2</v>
      </c>
      <c r="U37" s="304">
        <f t="shared" si="0"/>
        <v>22</v>
      </c>
      <c r="V37" s="305">
        <f t="shared" si="0"/>
        <v>16</v>
      </c>
      <c r="W37" s="306">
        <f t="shared" si="0"/>
        <v>5.5</v>
      </c>
    </row>
    <row r="38" spans="1:25" ht="12.75" customHeight="1" x14ac:dyDescent="0.25">
      <c r="A38" s="637" t="s">
        <v>49</v>
      </c>
      <c r="B38" s="638"/>
      <c r="C38" s="307">
        <f>C39+1.25*C42</f>
        <v>3.7454951288348637</v>
      </c>
      <c r="D38" s="308" t="e">
        <f t="shared" ref="D38:W38" si="1">D39+1.25*D42</f>
        <v>#N/A</v>
      </c>
      <c r="E38" s="308">
        <f t="shared" si="1"/>
        <v>6.1909902576697338</v>
      </c>
      <c r="F38" s="308">
        <f t="shared" si="1"/>
        <v>12.173922253581058</v>
      </c>
      <c r="G38" s="308">
        <f t="shared" si="1"/>
        <v>16.157805730064247</v>
      </c>
      <c r="H38" s="308">
        <f t="shared" si="1"/>
        <v>19.996194077712556</v>
      </c>
      <c r="I38" s="308">
        <f t="shared" si="1"/>
        <v>25.772970773009185</v>
      </c>
      <c r="J38" s="308">
        <f t="shared" si="1"/>
        <v>35.135533905932739</v>
      </c>
      <c r="K38" s="308">
        <f t="shared" si="1"/>
        <v>48.752601910021419</v>
      </c>
      <c r="L38" s="308">
        <f t="shared" si="1"/>
        <v>59.09619407771256</v>
      </c>
      <c r="M38" s="308">
        <f t="shared" si="1"/>
        <v>72.113262081801238</v>
      </c>
      <c r="N38" s="308">
        <v>100</v>
      </c>
      <c r="O38" s="308">
        <f t="shared" si="1"/>
        <v>100</v>
      </c>
      <c r="P38" s="308">
        <f t="shared" si="1"/>
        <v>100</v>
      </c>
      <c r="Q38" s="308">
        <f t="shared" si="1"/>
        <v>100</v>
      </c>
      <c r="R38" s="308">
        <f t="shared" si="1"/>
        <v>2.8258252147247767</v>
      </c>
      <c r="S38" s="308">
        <f t="shared" si="1"/>
        <v>0.52900387770978707</v>
      </c>
      <c r="T38" s="308" t="e">
        <f t="shared" si="1"/>
        <v>#N/A</v>
      </c>
      <c r="U38" s="308" t="e">
        <f t="shared" si="1"/>
        <v>#N/A</v>
      </c>
      <c r="V38" s="309" t="e">
        <f t="shared" si="1"/>
        <v>#N/A</v>
      </c>
      <c r="W38" s="310">
        <f t="shared" si="1"/>
        <v>5.8838834764831844</v>
      </c>
      <c r="Y38" s="1" t="s">
        <v>59</v>
      </c>
    </row>
    <row r="39" spans="1:25" ht="12.75" customHeight="1" x14ac:dyDescent="0.25">
      <c r="A39" s="633" t="s">
        <v>50</v>
      </c>
      <c r="B39" s="634"/>
      <c r="C39" s="341">
        <f>IF(ISNUMBER(C95),C95,NA())</f>
        <v>2.95</v>
      </c>
      <c r="D39" s="312" t="e">
        <f>IF(ISNUMBER(D95),D95,NA())</f>
        <v>#N/A</v>
      </c>
      <c r="E39" s="312">
        <f t="shared" ref="E39:W39" si="2">IF(ISNUMBER(E95),E95,NA())</f>
        <v>4.5999999999999996</v>
      </c>
      <c r="F39" s="312">
        <f t="shared" si="2"/>
        <v>8.5500000000000007</v>
      </c>
      <c r="G39" s="312">
        <f t="shared" si="2"/>
        <v>11.649999999999999</v>
      </c>
      <c r="H39" s="312">
        <f t="shared" si="2"/>
        <v>15.4</v>
      </c>
      <c r="I39" s="312">
        <f t="shared" si="2"/>
        <v>21</v>
      </c>
      <c r="J39" s="312">
        <f t="shared" si="2"/>
        <v>31.6</v>
      </c>
      <c r="K39" s="312">
        <f t="shared" si="2"/>
        <v>47.25</v>
      </c>
      <c r="L39" s="312">
        <f t="shared" si="2"/>
        <v>54.5</v>
      </c>
      <c r="M39" s="312">
        <f t="shared" si="2"/>
        <v>69.55</v>
      </c>
      <c r="N39" s="312">
        <f t="shared" si="2"/>
        <v>100</v>
      </c>
      <c r="O39" s="283">
        <f t="shared" si="2"/>
        <v>100</v>
      </c>
      <c r="P39" s="283">
        <f t="shared" si="2"/>
        <v>100</v>
      </c>
      <c r="Q39" s="283">
        <f t="shared" si="2"/>
        <v>100</v>
      </c>
      <c r="R39" s="283">
        <f t="shared" si="2"/>
        <v>1.5</v>
      </c>
      <c r="S39" s="283">
        <f t="shared" si="2"/>
        <v>0.255</v>
      </c>
      <c r="T39" s="283" t="e">
        <f>IF(ISNUMBER(T84),T95,NA())</f>
        <v>#N/A</v>
      </c>
      <c r="U39" s="283">
        <f>IF(ISNUMBER(U95),U95,NA())</f>
        <v>22</v>
      </c>
      <c r="V39" s="282">
        <f t="shared" si="2"/>
        <v>16</v>
      </c>
      <c r="W39" s="314">
        <f t="shared" si="2"/>
        <v>5</v>
      </c>
    </row>
    <row r="40" spans="1:25" ht="12.75" customHeight="1" x14ac:dyDescent="0.25">
      <c r="A40" s="637" t="s">
        <v>51</v>
      </c>
      <c r="B40" s="638"/>
      <c r="C40" s="307">
        <f>C39-1.25*C42</f>
        <v>2.1545048711651367</v>
      </c>
      <c r="D40" s="308" t="e">
        <f t="shared" ref="D40:W40" si="3">D39-1.25*D42</f>
        <v>#N/A</v>
      </c>
      <c r="E40" s="308">
        <f t="shared" si="3"/>
        <v>3.0090097423302655</v>
      </c>
      <c r="F40" s="308">
        <f>F95</f>
        <v>8.5500000000000007</v>
      </c>
      <c r="G40" s="308">
        <f t="shared" si="3"/>
        <v>7.1421942699357492</v>
      </c>
      <c r="H40" s="308">
        <f t="shared" si="3"/>
        <v>10.803805922287445</v>
      </c>
      <c r="I40" s="308">
        <f t="shared" si="3"/>
        <v>16.227029226990815</v>
      </c>
      <c r="J40" s="308">
        <f t="shared" si="3"/>
        <v>28.064466094067264</v>
      </c>
      <c r="K40" s="308">
        <f t="shared" si="3"/>
        <v>45.747398089978581</v>
      </c>
      <c r="L40" s="308">
        <f t="shared" si="3"/>
        <v>49.90380592228744</v>
      </c>
      <c r="M40" s="308">
        <f t="shared" si="3"/>
        <v>66.986737918198756</v>
      </c>
      <c r="N40" s="308">
        <f t="shared" si="3"/>
        <v>100</v>
      </c>
      <c r="O40" s="308">
        <f t="shared" si="3"/>
        <v>100</v>
      </c>
      <c r="P40" s="308">
        <f t="shared" si="3"/>
        <v>100</v>
      </c>
      <c r="Q40" s="308">
        <f t="shared" si="3"/>
        <v>100</v>
      </c>
      <c r="R40" s="308">
        <f t="shared" si="3"/>
        <v>0.17417478527522356</v>
      </c>
      <c r="S40" s="308">
        <f t="shared" si="3"/>
        <v>-1.9003877709787065E-2</v>
      </c>
      <c r="T40" s="308" t="e">
        <f t="shared" si="3"/>
        <v>#N/A</v>
      </c>
      <c r="U40" s="308" t="e">
        <f t="shared" si="3"/>
        <v>#N/A</v>
      </c>
      <c r="V40" s="309" t="e">
        <f t="shared" si="3"/>
        <v>#N/A</v>
      </c>
      <c r="W40" s="310">
        <f t="shared" si="3"/>
        <v>4.1161165235168156</v>
      </c>
      <c r="Y40" s="155"/>
    </row>
    <row r="41" spans="1:25" ht="12.75" customHeight="1" x14ac:dyDescent="0.25">
      <c r="A41" s="633" t="s">
        <v>52</v>
      </c>
      <c r="B41" s="634"/>
      <c r="C41" s="280">
        <f>IF(ISNUMBER(C98),C98,NA())</f>
        <v>2.5</v>
      </c>
      <c r="D41" s="283">
        <f t="shared" ref="D41:W41" si="4">IF(ISNUMBER(D98),D98,NA())</f>
        <v>0</v>
      </c>
      <c r="E41" s="283">
        <f t="shared" si="4"/>
        <v>3.7</v>
      </c>
      <c r="F41" s="283">
        <f t="shared" si="4"/>
        <v>6.5</v>
      </c>
      <c r="G41" s="283">
        <f t="shared" si="4"/>
        <v>9.1</v>
      </c>
      <c r="H41" s="283">
        <f t="shared" si="4"/>
        <v>12.8</v>
      </c>
      <c r="I41" s="283">
        <f t="shared" si="4"/>
        <v>18.3</v>
      </c>
      <c r="J41" s="283">
        <f t="shared" si="4"/>
        <v>29.6</v>
      </c>
      <c r="K41" s="283">
        <f t="shared" si="4"/>
        <v>46.4</v>
      </c>
      <c r="L41" s="283">
        <f t="shared" si="4"/>
        <v>51.9</v>
      </c>
      <c r="M41" s="283">
        <f t="shared" si="4"/>
        <v>68.099999999999994</v>
      </c>
      <c r="N41" s="283">
        <f t="shared" si="4"/>
        <v>100</v>
      </c>
      <c r="O41" s="283">
        <f t="shared" si="4"/>
        <v>100</v>
      </c>
      <c r="P41" s="283">
        <f t="shared" si="4"/>
        <v>100</v>
      </c>
      <c r="Q41" s="283">
        <f t="shared" si="4"/>
        <v>100</v>
      </c>
      <c r="R41" s="283">
        <f t="shared" si="4"/>
        <v>0.75</v>
      </c>
      <c r="S41" s="283">
        <f t="shared" si="4"/>
        <v>0.1</v>
      </c>
      <c r="T41" s="283">
        <f>IF(ISNUMBER(T98),T98,NA())</f>
        <v>0.2</v>
      </c>
      <c r="U41" s="283">
        <f t="shared" si="4"/>
        <v>22</v>
      </c>
      <c r="V41" s="282">
        <f t="shared" si="4"/>
        <v>16</v>
      </c>
      <c r="W41" s="314">
        <f t="shared" si="4"/>
        <v>4.5</v>
      </c>
    </row>
    <row r="42" spans="1:25" ht="12.75" customHeight="1" x14ac:dyDescent="0.25">
      <c r="A42" s="633" t="s">
        <v>53</v>
      </c>
      <c r="B42" s="634"/>
      <c r="C42" s="307">
        <f>IF(ISNUMBER(C96),C96,NA())</f>
        <v>0.63639610306789085</v>
      </c>
      <c r="D42" s="312" t="e">
        <f t="shared" ref="D42:W42" si="5">IF(ISNUMBER(D96),D96,NA())</f>
        <v>#N/A</v>
      </c>
      <c r="E42" s="312">
        <f t="shared" si="5"/>
        <v>1.2727922061357873</v>
      </c>
      <c r="F42" s="312">
        <f t="shared" si="5"/>
        <v>2.8991378028648449</v>
      </c>
      <c r="G42" s="312">
        <f t="shared" si="5"/>
        <v>3.6062445840513995</v>
      </c>
      <c r="H42" s="312">
        <f t="shared" si="5"/>
        <v>3.6769552621700448</v>
      </c>
      <c r="I42" s="312">
        <f t="shared" si="5"/>
        <v>3.8183766184073473</v>
      </c>
      <c r="J42" s="312">
        <f t="shared" si="5"/>
        <v>2.8284271247461903</v>
      </c>
      <c r="K42" s="312">
        <f t="shared" si="5"/>
        <v>1.2020815280171329</v>
      </c>
      <c r="L42" s="312">
        <f t="shared" si="5"/>
        <v>3.6769552621700492</v>
      </c>
      <c r="M42" s="312">
        <f t="shared" si="5"/>
        <v>2.0506096654409918</v>
      </c>
      <c r="N42" s="312">
        <f t="shared" si="5"/>
        <v>0</v>
      </c>
      <c r="O42" s="312">
        <f t="shared" si="5"/>
        <v>0</v>
      </c>
      <c r="P42" s="312">
        <f t="shared" si="5"/>
        <v>0</v>
      </c>
      <c r="Q42" s="312">
        <f t="shared" si="5"/>
        <v>0</v>
      </c>
      <c r="R42" s="312">
        <f t="shared" si="5"/>
        <v>1.0606601717798212</v>
      </c>
      <c r="S42" s="312">
        <f t="shared" si="5"/>
        <v>0.21920310216782968</v>
      </c>
      <c r="T42" s="312" t="e">
        <f>IF(ISNUMBER(T96),T96,NA())</f>
        <v>#N/A</v>
      </c>
      <c r="U42" s="312" t="e">
        <f t="shared" si="5"/>
        <v>#N/A</v>
      </c>
      <c r="V42" s="311" t="e">
        <f t="shared" si="5"/>
        <v>#N/A</v>
      </c>
      <c r="W42" s="315">
        <f t="shared" si="5"/>
        <v>0.70710678118654757</v>
      </c>
    </row>
    <row r="43" spans="1:25" ht="12.75" customHeight="1" x14ac:dyDescent="0.25">
      <c r="A43" s="637" t="s">
        <v>54</v>
      </c>
      <c r="B43" s="638"/>
      <c r="C43" s="280">
        <f>IF(ISNUMBER(C99),C99,NA())</f>
        <v>2</v>
      </c>
      <c r="D43" s="283">
        <f t="shared" ref="D43:W43" si="6">IF(ISNUMBER(D99),D99,NA())</f>
        <v>0</v>
      </c>
      <c r="E43" s="283">
        <f t="shared" si="6"/>
        <v>2</v>
      </c>
      <c r="F43" s="283">
        <f t="shared" si="6"/>
        <v>2</v>
      </c>
      <c r="G43" s="283">
        <f t="shared" si="6"/>
        <v>2</v>
      </c>
      <c r="H43" s="283">
        <f t="shared" si="6"/>
        <v>2</v>
      </c>
      <c r="I43" s="283">
        <f t="shared" si="6"/>
        <v>2</v>
      </c>
      <c r="J43" s="283">
        <f t="shared" si="6"/>
        <v>2</v>
      </c>
      <c r="K43" s="283">
        <f t="shared" si="6"/>
        <v>2</v>
      </c>
      <c r="L43" s="283">
        <f t="shared" si="6"/>
        <v>2</v>
      </c>
      <c r="M43" s="283">
        <f t="shared" si="6"/>
        <v>2</v>
      </c>
      <c r="N43" s="283">
        <f t="shared" si="6"/>
        <v>2</v>
      </c>
      <c r="O43" s="283">
        <f t="shared" si="6"/>
        <v>2</v>
      </c>
      <c r="P43" s="283">
        <f t="shared" si="6"/>
        <v>2</v>
      </c>
      <c r="Q43" s="283">
        <f t="shared" si="6"/>
        <v>2</v>
      </c>
      <c r="R43" s="283">
        <f t="shared" si="6"/>
        <v>2</v>
      </c>
      <c r="S43" s="283">
        <f t="shared" si="6"/>
        <v>2</v>
      </c>
      <c r="T43" s="283">
        <f>IF(ISNUMBER(T99),T99,NA())</f>
        <v>1</v>
      </c>
      <c r="U43" s="283">
        <f t="shared" si="6"/>
        <v>1</v>
      </c>
      <c r="V43" s="282">
        <f t="shared" si="6"/>
        <v>1</v>
      </c>
      <c r="W43" s="314">
        <f t="shared" si="6"/>
        <v>2</v>
      </c>
    </row>
    <row r="44" spans="1:25" s="46" customFormat="1" ht="17.25" customHeight="1" thickBot="1" x14ac:dyDescent="0.3">
      <c r="A44" s="639" t="s">
        <v>55</v>
      </c>
      <c r="B44" s="640"/>
      <c r="C44" s="316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  <c r="Q44" s="318"/>
      <c r="R44" s="318"/>
      <c r="S44" s="319"/>
      <c r="T44" s="319"/>
      <c r="U44" s="320"/>
      <c r="V44" s="321"/>
      <c r="W44" s="322"/>
      <c r="X44" s="45"/>
    </row>
    <row r="45" spans="1:25" s="46" customFormat="1" x14ac:dyDescent="0.25">
      <c r="A45" s="323"/>
      <c r="B45" s="324"/>
      <c r="C45" s="325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6"/>
      <c r="V45" s="327"/>
      <c r="W45" s="328"/>
      <c r="X45" s="45"/>
    </row>
    <row r="46" spans="1:25" s="46" customFormat="1" ht="13.8" thickBot="1" x14ac:dyDescent="0.3">
      <c r="A46" s="329"/>
      <c r="B46" s="327"/>
      <c r="C46" s="330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2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9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33"/>
      <c r="X64" s="45"/>
    </row>
    <row r="65" spans="1:24" s="46" customFormat="1" x14ac:dyDescent="0.25">
      <c r="A65" s="329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33"/>
      <c r="X65" s="45"/>
    </row>
    <row r="66" spans="1:24" s="46" customFormat="1" x14ac:dyDescent="0.25">
      <c r="A66" s="323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6"/>
      <c r="X66" s="45"/>
    </row>
    <row r="67" spans="1:24" s="46" customFormat="1" x14ac:dyDescent="0.25">
      <c r="A67" s="641" t="s">
        <v>56</v>
      </c>
      <c r="B67" s="642"/>
      <c r="C67" s="642"/>
      <c r="D67" s="642"/>
      <c r="E67" s="642"/>
      <c r="F67" s="642"/>
      <c r="G67" s="643"/>
      <c r="H67" s="644" t="s">
        <v>57</v>
      </c>
      <c r="I67" s="644"/>
      <c r="J67" s="644"/>
      <c r="K67" s="644"/>
      <c r="L67" s="644"/>
      <c r="M67" s="644"/>
      <c r="N67" s="644"/>
      <c r="O67" s="644"/>
      <c r="P67" s="644" t="s">
        <v>58</v>
      </c>
      <c r="Q67" s="644"/>
      <c r="R67" s="644"/>
      <c r="S67" s="644"/>
      <c r="T67" s="644"/>
      <c r="U67" s="644"/>
      <c r="V67" s="644"/>
      <c r="W67" s="644"/>
      <c r="X67" s="45"/>
    </row>
    <row r="68" spans="1:24" x14ac:dyDescent="0.25">
      <c r="A68" s="635">
        <v>42720</v>
      </c>
      <c r="B68" s="615"/>
      <c r="C68" s="615"/>
      <c r="D68" s="615"/>
      <c r="E68" s="615"/>
      <c r="F68" s="615"/>
      <c r="G68" s="615"/>
      <c r="H68" s="636" t="s">
        <v>102</v>
      </c>
      <c r="I68" s="636"/>
      <c r="J68" s="636"/>
      <c r="K68" s="636"/>
      <c r="L68" s="636"/>
      <c r="M68" s="636"/>
      <c r="N68" s="636"/>
      <c r="O68" s="636"/>
      <c r="P68" s="635">
        <f>Y85</f>
        <v>42883</v>
      </c>
      <c r="Q68" s="615"/>
      <c r="R68" s="615"/>
      <c r="S68" s="615"/>
      <c r="T68" s="615"/>
      <c r="U68" s="615"/>
      <c r="V68" s="615"/>
      <c r="W68" s="615"/>
    </row>
    <row r="69" spans="1:24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4" x14ac:dyDescent="0.25">
      <c r="A70" s="615"/>
      <c r="B70" s="615"/>
      <c r="C70" s="615"/>
      <c r="D70" s="615"/>
      <c r="E70" s="615"/>
      <c r="F70" s="615"/>
      <c r="G70" s="615"/>
      <c r="H70" s="636"/>
      <c r="I70" s="636"/>
      <c r="J70" s="636"/>
      <c r="K70" s="636"/>
      <c r="L70" s="636"/>
      <c r="M70" s="636"/>
      <c r="N70" s="636"/>
      <c r="O70" s="636"/>
      <c r="P70" s="615"/>
      <c r="Q70" s="615"/>
      <c r="R70" s="615"/>
      <c r="S70" s="615"/>
      <c r="T70" s="615"/>
      <c r="U70" s="615"/>
      <c r="V70" s="615"/>
      <c r="W70" s="615"/>
    </row>
    <row r="71" spans="1:24" x14ac:dyDescent="0.25">
      <c r="A71" s="615"/>
      <c r="B71" s="615"/>
      <c r="C71" s="615"/>
      <c r="D71" s="615"/>
      <c r="E71" s="615"/>
      <c r="F71" s="615"/>
      <c r="G71" s="615"/>
      <c r="H71" s="636"/>
      <c r="I71" s="636"/>
      <c r="J71" s="636"/>
      <c r="K71" s="636"/>
      <c r="L71" s="636"/>
      <c r="M71" s="636"/>
      <c r="N71" s="636"/>
      <c r="O71" s="636"/>
      <c r="P71" s="615"/>
      <c r="Q71" s="615"/>
      <c r="R71" s="615"/>
      <c r="S71" s="615"/>
      <c r="T71" s="615"/>
      <c r="U71" s="615"/>
      <c r="V71" s="615"/>
      <c r="W71" s="615"/>
    </row>
    <row r="72" spans="1:24" ht="13.8" thickBot="1" x14ac:dyDescent="0.3">
      <c r="A72" s="213"/>
      <c r="B72" s="334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</row>
    <row r="73" spans="1:24" x14ac:dyDescent="0.25">
      <c r="A73" s="645" t="s">
        <v>126</v>
      </c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3"/>
    </row>
    <row r="74" spans="1:24" x14ac:dyDescent="0.25">
      <c r="A74" s="648"/>
      <c r="B74" s="684"/>
      <c r="C74" s="684"/>
      <c r="D74" s="684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  <c r="U74" s="684"/>
      <c r="V74" s="684"/>
      <c r="W74" s="685"/>
    </row>
    <row r="75" spans="1:24" ht="13.8" thickBot="1" x14ac:dyDescent="0.3">
      <c r="A75" s="686"/>
      <c r="B75" s="687"/>
      <c r="C75" s="687"/>
      <c r="D75" s="687"/>
      <c r="E75" s="687"/>
      <c r="F75" s="687"/>
      <c r="G75" s="687"/>
      <c r="H75" s="687"/>
      <c r="I75" s="687"/>
      <c r="J75" s="687"/>
      <c r="K75" s="687"/>
      <c r="L75" s="687"/>
      <c r="M75" s="687"/>
      <c r="N75" s="687"/>
      <c r="O75" s="687"/>
      <c r="P75" s="687"/>
      <c r="Q75" s="687"/>
      <c r="R75" s="687"/>
      <c r="S75" s="687"/>
      <c r="T75" s="687"/>
      <c r="U75" s="687"/>
      <c r="V75" s="687"/>
      <c r="W75" s="688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 t="s">
        <v>16</v>
      </c>
      <c r="N81" s="137" t="s">
        <v>4</v>
      </c>
      <c r="O81" s="137" t="s">
        <v>5</v>
      </c>
      <c r="P81" s="137"/>
      <c r="Q81" s="137" t="s">
        <v>6</v>
      </c>
      <c r="R81" s="653" t="s">
        <v>17</v>
      </c>
      <c r="S81" s="655" t="s">
        <v>41</v>
      </c>
      <c r="T81" s="657" t="s">
        <v>120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661" t="s">
        <v>61</v>
      </c>
      <c r="B82" s="662"/>
      <c r="C82" s="200">
        <v>6.3E-2</v>
      </c>
      <c r="D82" s="205">
        <v>0.125</v>
      </c>
      <c r="E82" s="201">
        <v>0.2</v>
      </c>
      <c r="F82" s="201">
        <v>0.5</v>
      </c>
      <c r="G82" s="201">
        <v>1</v>
      </c>
      <c r="H82" s="201">
        <v>2</v>
      </c>
      <c r="I82" s="201">
        <v>4</v>
      </c>
      <c r="J82" s="201">
        <v>8</v>
      </c>
      <c r="K82" s="201">
        <v>16</v>
      </c>
      <c r="L82" s="201">
        <v>20</v>
      </c>
      <c r="M82" s="201">
        <f>N82/2</f>
        <v>31.5</v>
      </c>
      <c r="N82" s="201">
        <v>63</v>
      </c>
      <c r="O82" s="202">
        <v>90</v>
      </c>
      <c r="P82" s="202">
        <v>100</v>
      </c>
      <c r="Q82" s="201">
        <v>125</v>
      </c>
      <c r="R82" s="654"/>
      <c r="S82" s="656"/>
      <c r="T82" s="658"/>
      <c r="U82" s="654"/>
      <c r="V82" s="654"/>
      <c r="W82" s="660"/>
    </row>
    <row r="83" spans="1:25" x14ac:dyDescent="0.25">
      <c r="A83" s="689" t="s">
        <v>62</v>
      </c>
      <c r="B83" s="690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4"/>
    </row>
    <row r="84" spans="1:25" x14ac:dyDescent="0.25">
      <c r="A84" s="518">
        <v>42614</v>
      </c>
      <c r="B84" s="519"/>
      <c r="C84" s="141">
        <v>3.4</v>
      </c>
      <c r="D84" s="141"/>
      <c r="E84" s="141">
        <v>5.5</v>
      </c>
      <c r="F84" s="141">
        <v>10.6</v>
      </c>
      <c r="G84" s="141">
        <v>14.2</v>
      </c>
      <c r="H84" s="141">
        <v>18</v>
      </c>
      <c r="I84" s="141">
        <v>23.7</v>
      </c>
      <c r="J84" s="141">
        <v>33.6</v>
      </c>
      <c r="K84" s="141">
        <v>48.1</v>
      </c>
      <c r="L84" s="141">
        <v>57.1</v>
      </c>
      <c r="M84" s="141">
        <v>71</v>
      </c>
      <c r="N84" s="141">
        <v>100</v>
      </c>
      <c r="O84" s="141">
        <v>100</v>
      </c>
      <c r="P84" s="141">
        <v>100</v>
      </c>
      <c r="Q84" s="141">
        <v>100</v>
      </c>
      <c r="R84" s="141">
        <v>2.25</v>
      </c>
      <c r="S84" s="141">
        <v>0.41</v>
      </c>
      <c r="T84" s="141"/>
      <c r="U84" s="141"/>
      <c r="V84" s="141"/>
      <c r="W84" s="142">
        <v>4.5</v>
      </c>
      <c r="X84" s="1"/>
      <c r="Y84" s="176">
        <f>A84+(30*6)</f>
        <v>42794</v>
      </c>
    </row>
    <row r="85" spans="1:25" x14ac:dyDescent="0.25">
      <c r="A85" s="518">
        <v>42703</v>
      </c>
      <c r="B85" s="519"/>
      <c r="C85" s="141">
        <v>2.5</v>
      </c>
      <c r="D85" s="141"/>
      <c r="E85" s="141">
        <v>3.7</v>
      </c>
      <c r="F85" s="141">
        <v>6.5</v>
      </c>
      <c r="G85" s="141">
        <v>9.1</v>
      </c>
      <c r="H85" s="141">
        <v>12.8</v>
      </c>
      <c r="I85" s="141">
        <v>18.3</v>
      </c>
      <c r="J85" s="141">
        <v>29.6</v>
      </c>
      <c r="K85" s="141">
        <v>46.4</v>
      </c>
      <c r="L85" s="141">
        <v>51.9</v>
      </c>
      <c r="M85" s="141">
        <v>68.099999999999994</v>
      </c>
      <c r="N85" s="141">
        <v>100</v>
      </c>
      <c r="O85" s="141">
        <v>100</v>
      </c>
      <c r="P85" s="141">
        <v>100</v>
      </c>
      <c r="Q85" s="141">
        <v>100</v>
      </c>
      <c r="R85" s="141">
        <v>0.75</v>
      </c>
      <c r="S85" s="141">
        <v>0.1</v>
      </c>
      <c r="T85" s="141">
        <v>0.2</v>
      </c>
      <c r="U85" s="141">
        <v>22</v>
      </c>
      <c r="V85" s="141">
        <v>16</v>
      </c>
      <c r="W85" s="142">
        <v>5.5</v>
      </c>
      <c r="X85" s="1"/>
      <c r="Y85" s="176">
        <f t="shared" ref="Y85:Y92" si="7">A85+(30*6)</f>
        <v>42883</v>
      </c>
    </row>
    <row r="86" spans="1:25" x14ac:dyDescent="0.25">
      <c r="A86" s="518"/>
      <c r="B86" s="519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2"/>
      <c r="X86" s="1"/>
      <c r="Y86" s="176">
        <f t="shared" si="7"/>
        <v>180</v>
      </c>
    </row>
    <row r="87" spans="1:25" x14ac:dyDescent="0.25">
      <c r="A87" s="518"/>
      <c r="B87" s="519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2"/>
      <c r="X87" s="1"/>
      <c r="Y87" s="176">
        <f t="shared" si="7"/>
        <v>180</v>
      </c>
    </row>
    <row r="88" spans="1:25" x14ac:dyDescent="0.25">
      <c r="A88" s="518"/>
      <c r="B88" s="519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X88" s="1"/>
      <c r="Y88" s="176">
        <f t="shared" si="7"/>
        <v>180</v>
      </c>
    </row>
    <row r="89" spans="1:25" x14ac:dyDescent="0.25">
      <c r="A89" s="518"/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X89" s="1"/>
      <c r="Y89" s="176">
        <f t="shared" si="7"/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/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/>
    </row>
    <row r="95" spans="1:25" x14ac:dyDescent="0.25">
      <c r="A95" s="533" t="s">
        <v>63</v>
      </c>
      <c r="B95" s="532"/>
      <c r="C95" s="141">
        <f>AVERAGE(C84:C94)</f>
        <v>2.95</v>
      </c>
      <c r="D95" s="141" t="e">
        <f t="shared" ref="D95:W95" si="8">AVERAGE(D84:D94)</f>
        <v>#DIV/0!</v>
      </c>
      <c r="E95" s="141">
        <f t="shared" si="8"/>
        <v>4.5999999999999996</v>
      </c>
      <c r="F95" s="141">
        <f t="shared" si="8"/>
        <v>8.5500000000000007</v>
      </c>
      <c r="G95" s="141">
        <f t="shared" si="8"/>
        <v>11.649999999999999</v>
      </c>
      <c r="H95" s="141">
        <f t="shared" si="8"/>
        <v>15.4</v>
      </c>
      <c r="I95" s="141">
        <f t="shared" si="8"/>
        <v>21</v>
      </c>
      <c r="J95" s="141">
        <f t="shared" si="8"/>
        <v>31.6</v>
      </c>
      <c r="K95" s="141">
        <f t="shared" si="8"/>
        <v>47.25</v>
      </c>
      <c r="L95" s="141">
        <f t="shared" si="8"/>
        <v>54.5</v>
      </c>
      <c r="M95" s="141">
        <f t="shared" si="8"/>
        <v>69.55</v>
      </c>
      <c r="N95" s="141">
        <f t="shared" si="8"/>
        <v>100</v>
      </c>
      <c r="O95" s="141">
        <f t="shared" si="8"/>
        <v>100</v>
      </c>
      <c r="P95" s="141">
        <f t="shared" si="8"/>
        <v>100</v>
      </c>
      <c r="Q95" s="141">
        <f t="shared" si="8"/>
        <v>100</v>
      </c>
      <c r="R95" s="141">
        <f t="shared" si="8"/>
        <v>1.5</v>
      </c>
      <c r="S95" s="141">
        <f t="shared" si="8"/>
        <v>0.255</v>
      </c>
      <c r="T95" s="141">
        <f t="shared" si="8"/>
        <v>0.2</v>
      </c>
      <c r="U95" s="141">
        <f t="shared" si="8"/>
        <v>22</v>
      </c>
      <c r="V95" s="141">
        <f t="shared" si="8"/>
        <v>16</v>
      </c>
      <c r="W95" s="141">
        <f t="shared" si="8"/>
        <v>5</v>
      </c>
      <c r="Y95" s="176" t="e">
        <f>A95+(30*6)</f>
        <v>#VALUE!</v>
      </c>
    </row>
    <row r="96" spans="1:25" x14ac:dyDescent="0.25">
      <c r="A96" s="533" t="s">
        <v>53</v>
      </c>
      <c r="B96" s="532"/>
      <c r="C96" s="143">
        <f>STDEV(C84:C94)</f>
        <v>0.63639610306789085</v>
      </c>
      <c r="D96" s="143" t="e">
        <f t="shared" ref="D96:W96" si="9">STDEV(D84:D94)</f>
        <v>#DIV/0!</v>
      </c>
      <c r="E96" s="143">
        <f t="shared" si="9"/>
        <v>1.2727922061357873</v>
      </c>
      <c r="F96" s="143">
        <f t="shared" si="9"/>
        <v>2.8991378028648449</v>
      </c>
      <c r="G96" s="143">
        <f t="shared" si="9"/>
        <v>3.6062445840513995</v>
      </c>
      <c r="H96" s="143">
        <f t="shared" si="9"/>
        <v>3.6769552621700448</v>
      </c>
      <c r="I96" s="143">
        <f t="shared" si="9"/>
        <v>3.8183766184073473</v>
      </c>
      <c r="J96" s="143">
        <f t="shared" si="9"/>
        <v>2.8284271247461903</v>
      </c>
      <c r="K96" s="143">
        <f t="shared" si="9"/>
        <v>1.2020815280171329</v>
      </c>
      <c r="L96" s="143">
        <f t="shared" si="9"/>
        <v>3.6769552621700492</v>
      </c>
      <c r="M96" s="143">
        <f t="shared" si="9"/>
        <v>2.0506096654409918</v>
      </c>
      <c r="N96" s="143">
        <f t="shared" si="9"/>
        <v>0</v>
      </c>
      <c r="O96" s="143">
        <f t="shared" si="9"/>
        <v>0</v>
      </c>
      <c r="P96" s="143">
        <f t="shared" si="9"/>
        <v>0</v>
      </c>
      <c r="Q96" s="143">
        <f t="shared" si="9"/>
        <v>0</v>
      </c>
      <c r="R96" s="143">
        <f t="shared" si="9"/>
        <v>1.0606601717798212</v>
      </c>
      <c r="S96" s="143">
        <f t="shared" si="9"/>
        <v>0.21920310216782968</v>
      </c>
      <c r="T96" s="143" t="e">
        <f t="shared" si="9"/>
        <v>#DIV/0!</v>
      </c>
      <c r="U96" s="143" t="e">
        <f t="shared" si="9"/>
        <v>#DIV/0!</v>
      </c>
      <c r="V96" s="143" t="e">
        <f t="shared" si="9"/>
        <v>#DIV/0!</v>
      </c>
      <c r="W96" s="143">
        <f t="shared" si="9"/>
        <v>0.70710678118654757</v>
      </c>
    </row>
    <row r="97" spans="1:34" s="2" customFormat="1" x14ac:dyDescent="0.25">
      <c r="A97" s="533" t="s">
        <v>64</v>
      </c>
      <c r="B97" s="532"/>
      <c r="C97" s="141">
        <f>MAX(C84:C94)</f>
        <v>3.4</v>
      </c>
      <c r="D97" s="141">
        <f t="shared" ref="D97:W97" si="10">MAX(D84:D94)</f>
        <v>0</v>
      </c>
      <c r="E97" s="141">
        <f t="shared" si="10"/>
        <v>5.5</v>
      </c>
      <c r="F97" s="141">
        <f t="shared" si="10"/>
        <v>10.6</v>
      </c>
      <c r="G97" s="141">
        <f t="shared" si="10"/>
        <v>14.2</v>
      </c>
      <c r="H97" s="141">
        <f t="shared" si="10"/>
        <v>18</v>
      </c>
      <c r="I97" s="141">
        <f t="shared" si="10"/>
        <v>23.7</v>
      </c>
      <c r="J97" s="141">
        <f t="shared" si="10"/>
        <v>33.6</v>
      </c>
      <c r="K97" s="141">
        <f t="shared" si="10"/>
        <v>48.1</v>
      </c>
      <c r="L97" s="141">
        <f t="shared" si="10"/>
        <v>57.1</v>
      </c>
      <c r="M97" s="141">
        <f t="shared" si="10"/>
        <v>71</v>
      </c>
      <c r="N97" s="141">
        <f t="shared" si="10"/>
        <v>100</v>
      </c>
      <c r="O97" s="141">
        <f t="shared" si="10"/>
        <v>100</v>
      </c>
      <c r="P97" s="141">
        <f t="shared" si="10"/>
        <v>100</v>
      </c>
      <c r="Q97" s="141">
        <f t="shared" si="10"/>
        <v>100</v>
      </c>
      <c r="R97" s="141">
        <f t="shared" si="10"/>
        <v>2.25</v>
      </c>
      <c r="S97" s="141">
        <f t="shared" si="10"/>
        <v>0.41</v>
      </c>
      <c r="T97" s="141">
        <f t="shared" si="10"/>
        <v>0.2</v>
      </c>
      <c r="U97" s="141">
        <f t="shared" si="10"/>
        <v>22</v>
      </c>
      <c r="V97" s="141">
        <f t="shared" si="10"/>
        <v>16</v>
      </c>
      <c r="W97" s="141">
        <f t="shared" si="10"/>
        <v>5.5</v>
      </c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s="2" customFormat="1" x14ac:dyDescent="0.25">
      <c r="A98" s="533" t="s">
        <v>52</v>
      </c>
      <c r="B98" s="532"/>
      <c r="C98" s="141">
        <f>MIN(C84:C94)</f>
        <v>2.5</v>
      </c>
      <c r="D98" s="141">
        <f t="shared" ref="D98:W98" si="11">MIN(D84:D94)</f>
        <v>0</v>
      </c>
      <c r="E98" s="141">
        <f t="shared" si="11"/>
        <v>3.7</v>
      </c>
      <c r="F98" s="141">
        <f t="shared" si="11"/>
        <v>6.5</v>
      </c>
      <c r="G98" s="141">
        <f t="shared" si="11"/>
        <v>9.1</v>
      </c>
      <c r="H98" s="141">
        <f t="shared" si="11"/>
        <v>12.8</v>
      </c>
      <c r="I98" s="141">
        <f t="shared" si="11"/>
        <v>18.3</v>
      </c>
      <c r="J98" s="141">
        <f t="shared" si="11"/>
        <v>29.6</v>
      </c>
      <c r="K98" s="141">
        <f t="shared" si="11"/>
        <v>46.4</v>
      </c>
      <c r="L98" s="141">
        <f t="shared" si="11"/>
        <v>51.9</v>
      </c>
      <c r="M98" s="141">
        <f t="shared" si="11"/>
        <v>68.099999999999994</v>
      </c>
      <c r="N98" s="141">
        <f t="shared" si="11"/>
        <v>100</v>
      </c>
      <c r="O98" s="141">
        <f t="shared" si="11"/>
        <v>100</v>
      </c>
      <c r="P98" s="141">
        <f t="shared" si="11"/>
        <v>100</v>
      </c>
      <c r="Q98" s="141">
        <f t="shared" si="11"/>
        <v>100</v>
      </c>
      <c r="R98" s="141">
        <f t="shared" si="11"/>
        <v>0.75</v>
      </c>
      <c r="S98" s="141">
        <f t="shared" si="11"/>
        <v>0.1</v>
      </c>
      <c r="T98" s="141">
        <f t="shared" si="11"/>
        <v>0.2</v>
      </c>
      <c r="U98" s="141">
        <f t="shared" si="11"/>
        <v>22</v>
      </c>
      <c r="V98" s="141">
        <f t="shared" si="11"/>
        <v>16</v>
      </c>
      <c r="W98" s="141">
        <f t="shared" si="11"/>
        <v>4.5</v>
      </c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s="2" customFormat="1" x14ac:dyDescent="0.25">
      <c r="A99" s="534" t="s">
        <v>54</v>
      </c>
      <c r="B99" s="535"/>
      <c r="C99" s="141">
        <f>COUNT(C84:C94)</f>
        <v>2</v>
      </c>
      <c r="D99" s="141">
        <f t="shared" ref="D99:W99" si="12">COUNT(D84:D94)</f>
        <v>0</v>
      </c>
      <c r="E99" s="141">
        <f t="shared" si="12"/>
        <v>2</v>
      </c>
      <c r="F99" s="141">
        <f t="shared" si="12"/>
        <v>2</v>
      </c>
      <c r="G99" s="141">
        <f t="shared" si="12"/>
        <v>2</v>
      </c>
      <c r="H99" s="141">
        <f t="shared" si="12"/>
        <v>2</v>
      </c>
      <c r="I99" s="141">
        <f t="shared" si="12"/>
        <v>2</v>
      </c>
      <c r="J99" s="141">
        <f t="shared" si="12"/>
        <v>2</v>
      </c>
      <c r="K99" s="141">
        <f t="shared" si="12"/>
        <v>2</v>
      </c>
      <c r="L99" s="141">
        <f t="shared" si="12"/>
        <v>2</v>
      </c>
      <c r="M99" s="141">
        <f t="shared" si="12"/>
        <v>2</v>
      </c>
      <c r="N99" s="141">
        <f t="shared" si="12"/>
        <v>2</v>
      </c>
      <c r="O99" s="141">
        <f t="shared" si="12"/>
        <v>2</v>
      </c>
      <c r="P99" s="141">
        <f t="shared" si="12"/>
        <v>2</v>
      </c>
      <c r="Q99" s="141">
        <f t="shared" si="12"/>
        <v>2</v>
      </c>
      <c r="R99" s="141">
        <f t="shared" si="12"/>
        <v>2</v>
      </c>
      <c r="S99" s="141">
        <f t="shared" si="12"/>
        <v>2</v>
      </c>
      <c r="T99" s="141">
        <f t="shared" si="12"/>
        <v>1</v>
      </c>
      <c r="U99" s="141">
        <f t="shared" si="12"/>
        <v>1</v>
      </c>
      <c r="V99" s="141">
        <f t="shared" si="12"/>
        <v>1</v>
      </c>
      <c r="W99" s="141">
        <f t="shared" si="12"/>
        <v>2</v>
      </c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s="2" customFormat="1" ht="13.8" thickBot="1" x14ac:dyDescent="0.3">
      <c r="A100" s="145"/>
      <c r="B100" s="146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8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s="2" customFormat="1" x14ac:dyDescent="0.25">
      <c r="A101" s="1"/>
      <c r="B101" s="5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s="2" customFormat="1" x14ac:dyDescent="0.25">
      <c r="A102" s="1"/>
      <c r="B102" s="5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s="2" customFormat="1" x14ac:dyDescent="0.25">
      <c r="A103" s="1"/>
      <c r="B103" s="5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2" customFormat="1" x14ac:dyDescent="0.25">
      <c r="A104" s="1"/>
      <c r="B104" s="5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2" customFormat="1" x14ac:dyDescent="0.25">
      <c r="A105" s="1"/>
      <c r="B105" s="5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2" customFormat="1" x14ac:dyDescent="0.25">
      <c r="A106" s="1"/>
      <c r="B106" s="5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1"/>
      <c r="B107" s="5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x14ac:dyDescent="0.25">
      <c r="A108" s="1"/>
      <c r="B108" s="5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</sheetData>
  <mergeCells count="82">
    <mergeCell ref="A98:B98"/>
    <mergeCell ref="A99:B99"/>
    <mergeCell ref="Q13:V13"/>
    <mergeCell ref="A92:B92"/>
    <mergeCell ref="A93:B93"/>
    <mergeCell ref="A94:B94"/>
    <mergeCell ref="A95:B95"/>
    <mergeCell ref="A96:B96"/>
    <mergeCell ref="A97:B97"/>
    <mergeCell ref="A86:B86"/>
    <mergeCell ref="A91:B91"/>
    <mergeCell ref="V81:V82"/>
    <mergeCell ref="A81:B81"/>
    <mergeCell ref="R81:R82"/>
    <mergeCell ref="S81:S82"/>
    <mergeCell ref="T81:T82"/>
    <mergeCell ref="P67:W67"/>
    <mergeCell ref="A83:B83"/>
    <mergeCell ref="A84:B84"/>
    <mergeCell ref="A85:B85"/>
    <mergeCell ref="A68:G71"/>
    <mergeCell ref="H68:O71"/>
    <mergeCell ref="P68:W71"/>
    <mergeCell ref="A73:W75"/>
    <mergeCell ref="A77:W79"/>
    <mergeCell ref="A67:G67"/>
    <mergeCell ref="H67:O67"/>
    <mergeCell ref="A90:B90"/>
    <mergeCell ref="W81:W82"/>
    <mergeCell ref="A87:B87"/>
    <mergeCell ref="A88:B88"/>
    <mergeCell ref="A89:B89"/>
    <mergeCell ref="A82:B82"/>
    <mergeCell ref="U81:U82"/>
    <mergeCell ref="A42:B42"/>
    <mergeCell ref="A43:B43"/>
    <mergeCell ref="A44:B44"/>
    <mergeCell ref="A30:B30"/>
    <mergeCell ref="A33:W33"/>
    <mergeCell ref="A34:W34"/>
    <mergeCell ref="A35:B35"/>
    <mergeCell ref="R35:R36"/>
    <mergeCell ref="S35:S36"/>
    <mergeCell ref="A37:B37"/>
    <mergeCell ref="A38:B38"/>
    <mergeCell ref="A39:B39"/>
    <mergeCell ref="A40:B40"/>
    <mergeCell ref="A41:B41"/>
    <mergeCell ref="U35:U36"/>
    <mergeCell ref="T35:T36"/>
    <mergeCell ref="V35:V36"/>
    <mergeCell ref="W35:W36"/>
    <mergeCell ref="A24:B24"/>
    <mergeCell ref="A25:B25"/>
    <mergeCell ref="A26:B26"/>
    <mergeCell ref="A27:B27"/>
    <mergeCell ref="A28:B28"/>
    <mergeCell ref="A29:B29"/>
    <mergeCell ref="R23:R24"/>
    <mergeCell ref="A36:B36"/>
    <mergeCell ref="W23:W24"/>
    <mergeCell ref="S23:S24"/>
    <mergeCell ref="T23:T24"/>
    <mergeCell ref="U23:U24"/>
    <mergeCell ref="V23:V24"/>
    <mergeCell ref="A18:W18"/>
    <mergeCell ref="A19:D19"/>
    <mergeCell ref="F19:S19"/>
    <mergeCell ref="U19:V19"/>
    <mergeCell ref="A20:B20"/>
    <mergeCell ref="C20:D20"/>
    <mergeCell ref="F20:S20"/>
    <mergeCell ref="U20:V20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H1681"/>
  <sheetViews>
    <sheetView topLeftCell="A16" zoomScaleNormal="100" workbookViewId="0">
      <selection activeCell="AB53" sqref="AB53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573"/>
      <c r="B1" s="574"/>
      <c r="C1" s="574"/>
      <c r="D1" s="574"/>
      <c r="E1" s="575"/>
      <c r="F1" s="582" t="s">
        <v>198</v>
      </c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4"/>
      <c r="R1" s="582" t="s">
        <v>24</v>
      </c>
      <c r="S1" s="583"/>
      <c r="T1" s="583"/>
      <c r="U1" s="583"/>
      <c r="V1" s="583"/>
      <c r="W1" s="584"/>
    </row>
    <row r="2" spans="1:34" ht="12.75" customHeight="1" x14ac:dyDescent="0.25">
      <c r="A2" s="576"/>
      <c r="B2" s="577"/>
      <c r="C2" s="577"/>
      <c r="D2" s="577"/>
      <c r="E2" s="578"/>
      <c r="F2" s="585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7"/>
      <c r="R2" s="585"/>
      <c r="S2" s="586"/>
      <c r="T2" s="586"/>
      <c r="U2" s="586"/>
      <c r="V2" s="586"/>
      <c r="W2" s="587"/>
    </row>
    <row r="3" spans="1:34" ht="12.75" customHeight="1" x14ac:dyDescent="0.25">
      <c r="A3" s="576"/>
      <c r="B3" s="577"/>
      <c r="C3" s="577"/>
      <c r="D3" s="577"/>
      <c r="E3" s="578"/>
      <c r="F3" s="585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7"/>
      <c r="R3" s="585"/>
      <c r="S3" s="586"/>
      <c r="T3" s="586"/>
      <c r="U3" s="586"/>
      <c r="V3" s="586"/>
      <c r="W3" s="587"/>
    </row>
    <row r="4" spans="1:34" ht="21" customHeight="1" x14ac:dyDescent="0.25">
      <c r="A4" s="576"/>
      <c r="B4" s="577"/>
      <c r="C4" s="577"/>
      <c r="D4" s="577"/>
      <c r="E4" s="578"/>
      <c r="F4" s="585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7"/>
      <c r="R4" s="585"/>
      <c r="S4" s="586"/>
      <c r="T4" s="586"/>
      <c r="U4" s="586"/>
      <c r="V4" s="586"/>
      <c r="W4" s="587"/>
    </row>
    <row r="5" spans="1:34" ht="15" customHeight="1" x14ac:dyDescent="0.25">
      <c r="A5" s="576"/>
      <c r="B5" s="577"/>
      <c r="C5" s="577"/>
      <c r="D5" s="577"/>
      <c r="E5" s="578"/>
      <c r="F5" s="211" t="s">
        <v>19</v>
      </c>
      <c r="G5" s="591">
        <v>33</v>
      </c>
      <c r="H5" s="592"/>
      <c r="I5" s="593" t="s">
        <v>99</v>
      </c>
      <c r="J5" s="591"/>
      <c r="K5" s="591"/>
      <c r="L5" s="591"/>
      <c r="M5" s="592"/>
      <c r="N5" s="594">
        <v>42720</v>
      </c>
      <c r="O5" s="591"/>
      <c r="P5" s="591"/>
      <c r="Q5" s="592"/>
      <c r="R5" s="585"/>
      <c r="S5" s="586"/>
      <c r="T5" s="586"/>
      <c r="U5" s="586"/>
      <c r="V5" s="586"/>
      <c r="W5" s="587"/>
    </row>
    <row r="6" spans="1:34" ht="12.75" customHeight="1" x14ac:dyDescent="0.25">
      <c r="A6" s="579"/>
      <c r="B6" s="580"/>
      <c r="C6" s="580"/>
      <c r="D6" s="580"/>
      <c r="E6" s="581"/>
      <c r="F6" s="212"/>
      <c r="G6" s="580" t="s">
        <v>20</v>
      </c>
      <c r="H6" s="580"/>
      <c r="I6" s="580" t="s">
        <v>21</v>
      </c>
      <c r="J6" s="580"/>
      <c r="K6" s="580"/>
      <c r="L6" s="580"/>
      <c r="M6" s="580"/>
      <c r="N6" s="580" t="s">
        <v>22</v>
      </c>
      <c r="O6" s="580"/>
      <c r="P6" s="580"/>
      <c r="Q6" s="581"/>
      <c r="R6" s="588"/>
      <c r="S6" s="589"/>
      <c r="T6" s="589"/>
      <c r="U6" s="589"/>
      <c r="V6" s="589"/>
      <c r="W6" s="590"/>
    </row>
    <row r="7" spans="1:34" ht="36.75" customHeight="1" x14ac:dyDescent="0.25">
      <c r="A7" s="213"/>
      <c r="B7" s="214"/>
      <c r="C7" s="214" t="s">
        <v>0</v>
      </c>
      <c r="D7" s="214"/>
      <c r="E7" s="214"/>
      <c r="F7" s="214"/>
      <c r="G7" s="215" t="s">
        <v>1</v>
      </c>
      <c r="H7" s="216"/>
      <c r="I7" s="217"/>
      <c r="J7" s="216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</row>
    <row r="8" spans="1:34" s="4" customFormat="1" ht="15.6" x14ac:dyDescent="0.25">
      <c r="A8" s="218" t="s">
        <v>199</v>
      </c>
      <c r="B8" s="219"/>
      <c r="C8" s="219"/>
      <c r="D8" s="219"/>
      <c r="E8" s="219"/>
      <c r="F8" s="219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222"/>
      <c r="B9" s="213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2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224" t="s">
        <v>31</v>
      </c>
      <c r="B10" s="213"/>
      <c r="C10" s="225"/>
      <c r="D10" s="225"/>
      <c r="E10" s="225"/>
      <c r="F10" s="226" t="s">
        <v>27</v>
      </c>
      <c r="G10" s="213"/>
      <c r="H10" s="213"/>
      <c r="I10" s="213"/>
      <c r="J10" s="227"/>
      <c r="K10" s="225"/>
      <c r="L10" s="213"/>
      <c r="M10" s="228" t="s">
        <v>93</v>
      </c>
      <c r="N10" s="229"/>
      <c r="O10" s="228"/>
      <c r="P10" s="228"/>
      <c r="Q10" s="228"/>
      <c r="R10" s="228"/>
      <c r="S10" s="228"/>
      <c r="T10" s="228"/>
      <c r="U10" s="228"/>
      <c r="V10" s="228"/>
      <c r="W10" s="230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224" t="s">
        <v>25</v>
      </c>
      <c r="B11" s="213"/>
      <c r="C11" s="228" t="s">
        <v>28</v>
      </c>
      <c r="D11" s="228"/>
      <c r="E11" s="231"/>
      <c r="F11" s="231"/>
      <c r="G11" s="213"/>
      <c r="H11" s="228"/>
      <c r="I11" s="213"/>
      <c r="J11" s="228"/>
      <c r="K11" s="232"/>
      <c r="L11" s="232"/>
      <c r="M11" s="228" t="s">
        <v>32</v>
      </c>
      <c r="N11" s="228"/>
      <c r="O11" s="228"/>
      <c r="P11" s="228"/>
      <c r="Q11" s="233" t="s">
        <v>110</v>
      </c>
      <c r="R11" s="229"/>
      <c r="S11" s="213"/>
      <c r="T11" s="213"/>
      <c r="U11" s="233"/>
      <c r="V11" s="234"/>
      <c r="W11" s="23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224" t="s">
        <v>26</v>
      </c>
      <c r="B12" s="213"/>
      <c r="C12" s="236" t="s">
        <v>174</v>
      </c>
      <c r="D12" s="237"/>
      <c r="E12" s="238"/>
      <c r="F12" s="238"/>
      <c r="G12" s="231"/>
      <c r="H12" s="238"/>
      <c r="I12" s="238"/>
      <c r="J12" s="238"/>
      <c r="K12" s="213"/>
      <c r="L12" s="213"/>
      <c r="M12" s="228" t="s">
        <v>2</v>
      </c>
      <c r="N12" s="229"/>
      <c r="O12" s="228"/>
      <c r="P12" s="228"/>
      <c r="Q12" s="228" t="s">
        <v>101</v>
      </c>
      <c r="R12" s="228"/>
      <c r="S12" s="228"/>
      <c r="T12" s="228"/>
      <c r="U12" s="228"/>
      <c r="V12" s="228"/>
      <c r="W12" s="230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224" t="s">
        <v>29</v>
      </c>
      <c r="B13" s="213"/>
      <c r="C13" s="234" t="s">
        <v>30</v>
      </c>
      <c r="D13" s="234"/>
      <c r="E13" s="239"/>
      <c r="F13" s="239"/>
      <c r="G13" s="234"/>
      <c r="H13" s="234"/>
      <c r="I13" s="234"/>
      <c r="J13" s="234"/>
      <c r="K13" s="240"/>
      <c r="L13" s="240"/>
      <c r="M13" s="228" t="s">
        <v>196</v>
      </c>
      <c r="N13" s="229"/>
      <c r="O13" s="233"/>
      <c r="P13" s="233"/>
      <c r="Q13" s="241"/>
      <c r="R13" s="228"/>
      <c r="S13" s="228"/>
      <c r="T13" s="228"/>
      <c r="U13" s="228"/>
      <c r="V13" s="228"/>
      <c r="W13" s="2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242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5"/>
      <c r="N14" s="245"/>
      <c r="O14" s="245"/>
      <c r="P14" s="245"/>
      <c r="Q14" s="245"/>
      <c r="R14" s="245"/>
      <c r="S14" s="246"/>
      <c r="T14" s="246"/>
      <c r="U14" s="246"/>
      <c r="V14" s="246"/>
      <c r="W14" s="24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A15" s="213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218" t="s">
        <v>200</v>
      </c>
      <c r="B16" s="219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8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222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49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598" t="s">
        <v>35</v>
      </c>
      <c r="B18" s="599"/>
      <c r="C18" s="599"/>
      <c r="D18" s="599"/>
      <c r="E18" s="599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0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593" t="s">
        <v>37</v>
      </c>
      <c r="B19" s="591"/>
      <c r="C19" s="591"/>
      <c r="D19" s="591"/>
      <c r="E19" s="217"/>
      <c r="F19" s="601" t="s">
        <v>36</v>
      </c>
      <c r="G19" s="601"/>
      <c r="H19" s="601"/>
      <c r="I19" s="601"/>
      <c r="J19" s="601"/>
      <c r="K19" s="601"/>
      <c r="L19" s="601"/>
      <c r="M19" s="601"/>
      <c r="N19" s="601"/>
      <c r="O19" s="601"/>
      <c r="P19" s="601"/>
      <c r="Q19" s="601"/>
      <c r="R19" s="217"/>
      <c r="S19" s="213"/>
      <c r="T19" s="213"/>
      <c r="U19" s="213"/>
      <c r="V19" s="250" t="s">
        <v>38</v>
      </c>
      <c r="W19" s="249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251"/>
      <c r="B20" s="252">
        <v>0</v>
      </c>
      <c r="C20" s="252">
        <v>31.5</v>
      </c>
      <c r="D20" s="250"/>
      <c r="E20" s="250"/>
      <c r="F20" s="602" t="s">
        <v>136</v>
      </c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253"/>
      <c r="S20" s="217"/>
      <c r="T20" s="217"/>
      <c r="U20" s="217"/>
      <c r="V20" s="252" t="s">
        <v>111</v>
      </c>
      <c r="W20" s="249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242"/>
      <c r="B21" s="25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55"/>
      <c r="S21" s="254"/>
      <c r="T21" s="254"/>
      <c r="U21" s="254"/>
      <c r="V21" s="254"/>
      <c r="W21" s="256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257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9"/>
      <c r="AB22" s="21"/>
      <c r="AC22" s="21"/>
      <c r="AD22" s="21"/>
      <c r="AE22" s="21"/>
      <c r="AF22" s="21"/>
      <c r="AG22" s="21"/>
    </row>
    <row r="23" spans="1:33" ht="13.8" thickBot="1" x14ac:dyDescent="0.3">
      <c r="A23" s="260"/>
      <c r="B23" s="213"/>
      <c r="C23" s="261" t="s">
        <v>3</v>
      </c>
      <c r="D23" s="262"/>
      <c r="E23" s="262"/>
      <c r="F23" s="262"/>
      <c r="G23" s="262"/>
      <c r="H23" s="263"/>
      <c r="I23" s="263"/>
      <c r="J23" s="263"/>
      <c r="K23" s="263" t="s">
        <v>16</v>
      </c>
      <c r="L23" s="263"/>
      <c r="M23" s="263" t="s">
        <v>4</v>
      </c>
      <c r="N23" s="263" t="s">
        <v>76</v>
      </c>
      <c r="O23" s="263" t="s">
        <v>6</v>
      </c>
      <c r="P23" s="263"/>
      <c r="Q23" s="264"/>
      <c r="R23" s="603" t="s">
        <v>17</v>
      </c>
      <c r="S23" s="605" t="s">
        <v>41</v>
      </c>
      <c r="T23" s="605" t="s">
        <v>120</v>
      </c>
      <c r="U23" s="607" t="s">
        <v>7</v>
      </c>
      <c r="V23" s="609" t="s">
        <v>8</v>
      </c>
      <c r="W23" s="611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613" t="s">
        <v>9</v>
      </c>
      <c r="B24" s="614"/>
      <c r="C24" s="265">
        <v>6.3E-2</v>
      </c>
      <c r="D24" s="266">
        <v>0.08</v>
      </c>
      <c r="E24" s="266">
        <v>0.2</v>
      </c>
      <c r="F24" s="266">
        <v>0.5</v>
      </c>
      <c r="G24" s="267">
        <v>1</v>
      </c>
      <c r="H24" s="267">
        <v>2</v>
      </c>
      <c r="I24" s="267">
        <v>4</v>
      </c>
      <c r="J24" s="267">
        <v>8</v>
      </c>
      <c r="K24" s="267">
        <v>16</v>
      </c>
      <c r="L24" s="267">
        <v>20</v>
      </c>
      <c r="M24" s="267">
        <v>31.5</v>
      </c>
      <c r="N24" s="267">
        <v>45</v>
      </c>
      <c r="O24" s="268">
        <v>63</v>
      </c>
      <c r="P24" s="269">
        <v>80</v>
      </c>
      <c r="Q24" s="270">
        <v>100</v>
      </c>
      <c r="R24" s="604"/>
      <c r="S24" s="606"/>
      <c r="T24" s="606"/>
      <c r="U24" s="608"/>
      <c r="V24" s="610"/>
      <c r="W24" s="612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615"/>
      <c r="B25" s="616"/>
      <c r="C25" s="271"/>
      <c r="D25" s="272"/>
      <c r="E25" s="272"/>
      <c r="F25" s="272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4"/>
      <c r="R25" s="275"/>
      <c r="S25" s="275"/>
      <c r="T25" s="276"/>
      <c r="U25" s="277"/>
      <c r="V25" s="278"/>
      <c r="W25" s="27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615" t="s">
        <v>162</v>
      </c>
      <c r="B26" s="616"/>
      <c r="C26" s="280">
        <v>12</v>
      </c>
      <c r="D26" s="281"/>
      <c r="E26" s="281"/>
      <c r="F26" s="282">
        <v>35</v>
      </c>
      <c r="G26" s="282">
        <v>40</v>
      </c>
      <c r="H26" s="282">
        <v>47</v>
      </c>
      <c r="I26" s="282">
        <v>60</v>
      </c>
      <c r="J26" s="282">
        <v>68</v>
      </c>
      <c r="K26" s="283">
        <v>85</v>
      </c>
      <c r="L26" s="284"/>
      <c r="M26" s="283">
        <v>99</v>
      </c>
      <c r="N26" s="283">
        <v>100</v>
      </c>
      <c r="O26" s="284"/>
      <c r="P26" s="285"/>
      <c r="Q26" s="285"/>
      <c r="R26" s="286">
        <v>2.5</v>
      </c>
      <c r="S26" s="286">
        <v>0.8</v>
      </c>
      <c r="T26" s="287">
        <v>0.4</v>
      </c>
      <c r="U26" s="288">
        <v>40</v>
      </c>
      <c r="V26" s="289">
        <v>35</v>
      </c>
      <c r="W26" s="29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615" t="s">
        <v>163</v>
      </c>
      <c r="B27" s="616"/>
      <c r="C27" s="280">
        <v>2</v>
      </c>
      <c r="D27" s="281"/>
      <c r="E27" s="281"/>
      <c r="F27" s="282">
        <v>5</v>
      </c>
      <c r="G27" s="282">
        <v>9</v>
      </c>
      <c r="H27" s="282">
        <v>16</v>
      </c>
      <c r="I27" s="282">
        <v>22</v>
      </c>
      <c r="J27" s="282">
        <v>35</v>
      </c>
      <c r="K27" s="283">
        <v>55</v>
      </c>
      <c r="L27" s="284"/>
      <c r="M27" s="283">
        <v>85</v>
      </c>
      <c r="N27" s="284"/>
      <c r="O27" s="284"/>
      <c r="P27" s="285"/>
      <c r="Q27" s="285"/>
      <c r="R27" s="291"/>
      <c r="S27" s="291"/>
      <c r="T27" s="292"/>
      <c r="U27" s="293"/>
      <c r="V27" s="294"/>
      <c r="W27" s="29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595"/>
      <c r="B28" s="596"/>
      <c r="C28" s="265"/>
      <c r="D28" s="295"/>
      <c r="E28" s="295"/>
      <c r="F28" s="295"/>
      <c r="G28" s="296"/>
      <c r="H28" s="296"/>
      <c r="I28" s="296"/>
      <c r="J28" s="296"/>
      <c r="K28" s="296"/>
      <c r="L28" s="296"/>
      <c r="M28" s="296"/>
      <c r="N28" s="296"/>
      <c r="O28" s="296"/>
      <c r="P28" s="297"/>
      <c r="Q28" s="297"/>
      <c r="R28" s="298"/>
      <c r="S28" s="298"/>
      <c r="T28" s="299"/>
      <c r="U28" s="300"/>
      <c r="V28" s="301"/>
      <c r="W28" s="302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218" t="s">
        <v>45</v>
      </c>
      <c r="B30" s="219"/>
      <c r="C30" s="219"/>
      <c r="D30" s="219"/>
      <c r="E30" s="219"/>
      <c r="F30" s="219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617" t="s">
        <v>46</v>
      </c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9"/>
      <c r="AA31" s="1">
        <f>31.5/1.4</f>
        <v>22.5</v>
      </c>
    </row>
    <row r="32" spans="1:33" ht="13.8" thickBot="1" x14ac:dyDescent="0.3">
      <c r="A32" s="620" t="s">
        <v>197</v>
      </c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8"/>
    </row>
    <row r="33" spans="1:25" ht="12.75" customHeight="1" x14ac:dyDescent="0.25">
      <c r="A33" s="621"/>
      <c r="B33" s="622"/>
      <c r="C33" s="261" t="s">
        <v>3</v>
      </c>
      <c r="D33" s="263"/>
      <c r="E33" s="263"/>
      <c r="F33" s="263"/>
      <c r="G33" s="263"/>
      <c r="H33" s="263"/>
      <c r="I33" s="263"/>
      <c r="J33" s="263"/>
      <c r="K33" s="263" t="s">
        <v>16</v>
      </c>
      <c r="L33" s="263"/>
      <c r="M33" s="263" t="s">
        <v>4</v>
      </c>
      <c r="N33" s="263" t="s">
        <v>76</v>
      </c>
      <c r="O33" s="263" t="s">
        <v>6</v>
      </c>
      <c r="P33" s="263"/>
      <c r="Q33" s="263"/>
      <c r="R33" s="623" t="s">
        <v>17</v>
      </c>
      <c r="S33" s="625" t="s">
        <v>41</v>
      </c>
      <c r="T33" s="627" t="s">
        <v>71</v>
      </c>
      <c r="U33" s="629" t="s">
        <v>7</v>
      </c>
      <c r="V33" s="623" t="s">
        <v>8</v>
      </c>
      <c r="W33" s="631" t="s">
        <v>42</v>
      </c>
    </row>
    <row r="34" spans="1:25" ht="12.75" customHeight="1" thickBot="1" x14ac:dyDescent="0.3">
      <c r="A34" s="633" t="s">
        <v>15</v>
      </c>
      <c r="B34" s="634"/>
      <c r="C34" s="265">
        <v>6.3E-2</v>
      </c>
      <c r="D34" s="267">
        <v>0.08</v>
      </c>
      <c r="E34" s="267">
        <v>0.2</v>
      </c>
      <c r="F34" s="267">
        <v>0.5</v>
      </c>
      <c r="G34" s="267">
        <v>1</v>
      </c>
      <c r="H34" s="267">
        <v>2</v>
      </c>
      <c r="I34" s="267">
        <v>4</v>
      </c>
      <c r="J34" s="267">
        <v>8</v>
      </c>
      <c r="K34" s="267">
        <v>16</v>
      </c>
      <c r="L34" s="267">
        <v>20</v>
      </c>
      <c r="M34" s="267">
        <v>31.5</v>
      </c>
      <c r="N34" s="267">
        <v>45</v>
      </c>
      <c r="O34" s="268">
        <v>63</v>
      </c>
      <c r="P34" s="269">
        <v>80</v>
      </c>
      <c r="Q34" s="270">
        <v>100</v>
      </c>
      <c r="R34" s="624"/>
      <c r="S34" s="626"/>
      <c r="T34" s="628"/>
      <c r="U34" s="624"/>
      <c r="V34" s="630"/>
      <c r="W34" s="632"/>
    </row>
    <row r="35" spans="1:25" ht="12.75" customHeight="1" x14ac:dyDescent="0.25">
      <c r="A35" s="633" t="s">
        <v>48</v>
      </c>
      <c r="B35" s="634"/>
      <c r="C35" s="303">
        <f>IF(ISNUMBER(C104),C104,NA())</f>
        <v>5.0999999999999996</v>
      </c>
      <c r="D35" s="304">
        <f t="shared" ref="D35:W35" si="0">IF(ISNUMBER(D104),D104,NA())</f>
        <v>5.4</v>
      </c>
      <c r="E35" s="304">
        <f t="shared" si="0"/>
        <v>7.9</v>
      </c>
      <c r="F35" s="304">
        <f t="shared" si="0"/>
        <v>15</v>
      </c>
      <c r="G35" s="304">
        <f t="shared" si="0"/>
        <v>21.6</v>
      </c>
      <c r="H35" s="304">
        <f t="shared" si="0"/>
        <v>30.6</v>
      </c>
      <c r="I35" s="304">
        <f t="shared" si="0"/>
        <v>43.1</v>
      </c>
      <c r="J35" s="304">
        <f t="shared" si="0"/>
        <v>60.2</v>
      </c>
      <c r="K35" s="304">
        <f t="shared" si="0"/>
        <v>79.900000000000006</v>
      </c>
      <c r="L35" s="304">
        <f t="shared" si="0"/>
        <v>84.3</v>
      </c>
      <c r="M35" s="304">
        <f t="shared" si="0"/>
        <v>97.4</v>
      </c>
      <c r="N35" s="304">
        <f t="shared" si="0"/>
        <v>100</v>
      </c>
      <c r="O35" s="304">
        <f t="shared" si="0"/>
        <v>100</v>
      </c>
      <c r="P35" s="304">
        <f t="shared" si="0"/>
        <v>100</v>
      </c>
      <c r="Q35" s="304">
        <f t="shared" si="0"/>
        <v>100</v>
      </c>
      <c r="R35" s="304">
        <f t="shared" si="0"/>
        <v>1.74</v>
      </c>
      <c r="S35" s="304">
        <f t="shared" si="0"/>
        <v>0.41</v>
      </c>
      <c r="T35" s="304">
        <f t="shared" si="0"/>
        <v>0.2</v>
      </c>
      <c r="U35" s="304">
        <f t="shared" si="0"/>
        <v>22</v>
      </c>
      <c r="V35" s="305">
        <f t="shared" si="0"/>
        <v>16</v>
      </c>
      <c r="W35" s="306">
        <f t="shared" si="0"/>
        <v>7.3</v>
      </c>
    </row>
    <row r="36" spans="1:25" ht="12.75" customHeight="1" x14ac:dyDescent="0.25">
      <c r="A36" s="637" t="s">
        <v>49</v>
      </c>
      <c r="B36" s="638"/>
      <c r="C36" s="307">
        <f>C37+1.25*C40</f>
        <v>5.2975670767983223</v>
      </c>
      <c r="D36" s="308">
        <f t="shared" ref="D36:Q36" si="1">D37+1.25*D40</f>
        <v>5.5339495954462663</v>
      </c>
      <c r="E36" s="308">
        <f t="shared" si="1"/>
        <v>7.9738623345749167</v>
      </c>
      <c r="F36" s="308">
        <f t="shared" si="1"/>
        <v>14.793014449432695</v>
      </c>
      <c r="G36" s="308">
        <f t="shared" si="1"/>
        <v>21.029642049063025</v>
      </c>
      <c r="H36" s="308">
        <f t="shared" si="1"/>
        <v>29.311743353350295</v>
      </c>
      <c r="I36" s="308">
        <f t="shared" si="1"/>
        <v>40.705249024566797</v>
      </c>
      <c r="J36" s="308">
        <f t="shared" si="1"/>
        <v>57.383483377856749</v>
      </c>
      <c r="K36" s="308">
        <f t="shared" si="1"/>
        <v>75.655818698238846</v>
      </c>
      <c r="L36" s="308">
        <f t="shared" si="1"/>
        <v>83.550731430693332</v>
      </c>
      <c r="M36" s="308">
        <f t="shared" si="1"/>
        <v>97.624903643225892</v>
      </c>
      <c r="N36" s="308">
        <f t="shared" si="1"/>
        <v>100</v>
      </c>
      <c r="O36" s="308">
        <f t="shared" si="1"/>
        <v>100</v>
      </c>
      <c r="P36" s="308">
        <f t="shared" si="1"/>
        <v>100</v>
      </c>
      <c r="Q36" s="308">
        <f t="shared" si="1"/>
        <v>100</v>
      </c>
      <c r="R36" s="308">
        <f>R37+1.25*R40</f>
        <v>1.5772810293443866</v>
      </c>
      <c r="S36" s="308">
        <f>S37+1.25*S40</f>
        <v>0.37115298704781241</v>
      </c>
      <c r="T36" s="308"/>
      <c r="U36" s="308"/>
      <c r="V36" s="309"/>
      <c r="W36" s="310">
        <f>W37+1.25*W40</f>
        <v>7.254462489439363</v>
      </c>
      <c r="Y36" s="1" t="s">
        <v>59</v>
      </c>
    </row>
    <row r="37" spans="1:25" ht="12.75" customHeight="1" x14ac:dyDescent="0.25">
      <c r="A37" s="633" t="s">
        <v>50</v>
      </c>
      <c r="B37" s="634"/>
      <c r="C37" s="307">
        <f>IF(ISNUMBER(C102),C102,NA())</f>
        <v>4.05</v>
      </c>
      <c r="D37" s="311">
        <f>IF(ISNUMBER(D102),D102,NA())</f>
        <v>4.24</v>
      </c>
      <c r="E37" s="312">
        <f t="shared" ref="E37:W37" si="2">IF(ISNUMBER(E102),E102,NA())</f>
        <v>6.1199999999999992</v>
      </c>
      <c r="F37" s="312">
        <f t="shared" si="2"/>
        <v>11.25</v>
      </c>
      <c r="G37" s="312">
        <f t="shared" si="2"/>
        <v>16.04</v>
      </c>
      <c r="H37" s="312">
        <f t="shared" si="2"/>
        <v>22.52</v>
      </c>
      <c r="I37" s="312">
        <f t="shared" si="2"/>
        <v>32.129999999999995</v>
      </c>
      <c r="J37" s="312">
        <f t="shared" si="2"/>
        <v>47.03</v>
      </c>
      <c r="K37" s="312">
        <f t="shared" si="2"/>
        <v>68.039999999999992</v>
      </c>
      <c r="L37" s="312">
        <f t="shared" si="2"/>
        <v>76.460000000000008</v>
      </c>
      <c r="M37" s="312">
        <f t="shared" si="2"/>
        <v>94.179999999999993</v>
      </c>
      <c r="N37" s="283">
        <f t="shared" si="2"/>
        <v>100</v>
      </c>
      <c r="O37" s="283">
        <f t="shared" si="2"/>
        <v>100</v>
      </c>
      <c r="P37" s="283">
        <f t="shared" si="2"/>
        <v>100</v>
      </c>
      <c r="Q37" s="283">
        <f t="shared" si="2"/>
        <v>100</v>
      </c>
      <c r="R37" s="283">
        <f t="shared" si="2"/>
        <v>1.1619999999999999</v>
      </c>
      <c r="S37" s="313">
        <f t="shared" si="2"/>
        <v>0.26100000000000001</v>
      </c>
      <c r="T37" s="313">
        <f t="shared" si="2"/>
        <v>0.2</v>
      </c>
      <c r="U37" s="283">
        <f t="shared" si="2"/>
        <v>22</v>
      </c>
      <c r="V37" s="282">
        <f t="shared" si="2"/>
        <v>16</v>
      </c>
      <c r="W37" s="314">
        <f t="shared" si="2"/>
        <v>6.07</v>
      </c>
    </row>
    <row r="38" spans="1:25" ht="12.75" customHeight="1" x14ac:dyDescent="0.25">
      <c r="A38" s="637" t="s">
        <v>51</v>
      </c>
      <c r="B38" s="638"/>
      <c r="C38" s="307">
        <f>C37-1.25*C40</f>
        <v>2.8024329232016774</v>
      </c>
      <c r="D38" s="308">
        <f t="shared" ref="D38:Q38" si="3">D37-1.25*D40</f>
        <v>2.9460504045537337</v>
      </c>
      <c r="E38" s="308">
        <f t="shared" si="3"/>
        <v>4.2661376654250818</v>
      </c>
      <c r="F38" s="308">
        <f t="shared" si="3"/>
        <v>7.7069855505673051</v>
      </c>
      <c r="G38" s="308">
        <f t="shared" si="3"/>
        <v>11.050357950936974</v>
      </c>
      <c r="H38" s="308">
        <f t="shared" si="3"/>
        <v>15.728256646649704</v>
      </c>
      <c r="I38" s="308">
        <f t="shared" si="3"/>
        <v>23.554750975433194</v>
      </c>
      <c r="J38" s="308">
        <f t="shared" si="3"/>
        <v>36.676516622143254</v>
      </c>
      <c r="K38" s="308">
        <f t="shared" si="3"/>
        <v>60.424181301761145</v>
      </c>
      <c r="L38" s="308">
        <f t="shared" si="3"/>
        <v>69.369268569306684</v>
      </c>
      <c r="M38" s="308">
        <f>M37-1.25*M40</f>
        <v>90.735096356774093</v>
      </c>
      <c r="N38" s="308">
        <f t="shared" si="3"/>
        <v>100</v>
      </c>
      <c r="O38" s="308">
        <f t="shared" si="3"/>
        <v>100</v>
      </c>
      <c r="P38" s="308">
        <f t="shared" si="3"/>
        <v>100</v>
      </c>
      <c r="Q38" s="308">
        <f t="shared" si="3"/>
        <v>100</v>
      </c>
      <c r="R38" s="308">
        <f>R37-1.25*R40</f>
        <v>0.7467189706556131</v>
      </c>
      <c r="S38" s="308">
        <f>S37-1.25*S40</f>
        <v>0.15084701295218764</v>
      </c>
      <c r="T38" s="308"/>
      <c r="U38" s="308"/>
      <c r="V38" s="309"/>
      <c r="W38" s="310">
        <f>W37-1.25*W40</f>
        <v>4.8855375105606376</v>
      </c>
      <c r="Y38" s="155"/>
    </row>
    <row r="39" spans="1:25" ht="12.75" customHeight="1" x14ac:dyDescent="0.25">
      <c r="A39" s="633" t="s">
        <v>52</v>
      </c>
      <c r="B39" s="634"/>
      <c r="C39" s="280">
        <f>IF(ISNUMBER(C105),C105,NA())</f>
        <v>2.4</v>
      </c>
      <c r="D39" s="283">
        <f t="shared" ref="D39:W39" si="4">IF(ISNUMBER(D105),D105,NA())</f>
        <v>2.6</v>
      </c>
      <c r="E39" s="283">
        <f t="shared" si="4"/>
        <v>3.6</v>
      </c>
      <c r="F39" s="283">
        <f>IF(ISNUMBER(F105),F105,NA())</f>
        <v>6.4</v>
      </c>
      <c r="G39" s="283">
        <f t="shared" si="4"/>
        <v>9.3000000000000007</v>
      </c>
      <c r="H39" s="283">
        <f t="shared" si="4"/>
        <v>13.8</v>
      </c>
      <c r="I39" s="283">
        <f t="shared" si="4"/>
        <v>21.7</v>
      </c>
      <c r="J39" s="283">
        <f t="shared" si="4"/>
        <v>35.9</v>
      </c>
      <c r="K39" s="283">
        <f t="shared" si="4"/>
        <v>60.7</v>
      </c>
      <c r="L39" s="283">
        <f t="shared" si="4"/>
        <v>67.7</v>
      </c>
      <c r="M39" s="283">
        <f t="shared" si="4"/>
        <v>89.4</v>
      </c>
      <c r="N39" s="283">
        <f t="shared" si="4"/>
        <v>100</v>
      </c>
      <c r="O39" s="283">
        <f t="shared" si="4"/>
        <v>100</v>
      </c>
      <c r="P39" s="283">
        <f t="shared" si="4"/>
        <v>100</v>
      </c>
      <c r="Q39" s="283">
        <f t="shared" si="4"/>
        <v>100</v>
      </c>
      <c r="R39" s="283">
        <f t="shared" si="4"/>
        <v>0.75</v>
      </c>
      <c r="S39" s="283">
        <f t="shared" si="4"/>
        <v>0.14000000000000001</v>
      </c>
      <c r="T39" s="283">
        <f t="shared" si="4"/>
        <v>0.2</v>
      </c>
      <c r="U39" s="283">
        <f>IF(ISNUMBER(U105),U105,NA())</f>
        <v>22</v>
      </c>
      <c r="V39" s="282">
        <f t="shared" si="4"/>
        <v>16</v>
      </c>
      <c r="W39" s="314">
        <f t="shared" si="4"/>
        <v>4.5</v>
      </c>
    </row>
    <row r="40" spans="1:25" ht="12.75" customHeight="1" x14ac:dyDescent="0.25">
      <c r="A40" s="633" t="s">
        <v>53</v>
      </c>
      <c r="B40" s="634"/>
      <c r="C40" s="307">
        <f>IF(ISNUMBER(C103),C103,NA())</f>
        <v>0.99805366143865804</v>
      </c>
      <c r="D40" s="312">
        <f t="shared" ref="D40:W40" si="5">IF(ISNUMBER(D103),D103,NA())</f>
        <v>1.0351596763570132</v>
      </c>
      <c r="E40" s="312">
        <f t="shared" si="5"/>
        <v>1.483089867659934</v>
      </c>
      <c r="F40" s="312">
        <f t="shared" si="5"/>
        <v>2.8344115595461559</v>
      </c>
      <c r="G40" s="312">
        <f t="shared" si="5"/>
        <v>3.9917136392504196</v>
      </c>
      <c r="H40" s="312">
        <f t="shared" si="5"/>
        <v>5.4333946826802366</v>
      </c>
      <c r="I40" s="312">
        <f t="shared" si="5"/>
        <v>6.8601992196534427</v>
      </c>
      <c r="J40" s="312">
        <f t="shared" si="5"/>
        <v>8.2827867022853994</v>
      </c>
      <c r="K40" s="312">
        <f t="shared" si="5"/>
        <v>6.092654958591079</v>
      </c>
      <c r="L40" s="312">
        <f t="shared" si="5"/>
        <v>5.6725851445546605</v>
      </c>
      <c r="M40" s="312">
        <f t="shared" si="5"/>
        <v>2.7559229145807231</v>
      </c>
      <c r="N40" s="312">
        <f t="shared" si="5"/>
        <v>0</v>
      </c>
      <c r="O40" s="312">
        <f t="shared" si="5"/>
        <v>0</v>
      </c>
      <c r="P40" s="312">
        <f t="shared" si="5"/>
        <v>0</v>
      </c>
      <c r="Q40" s="312">
        <f t="shared" si="5"/>
        <v>0</v>
      </c>
      <c r="R40" s="312">
        <f t="shared" si="5"/>
        <v>0.33222482347550947</v>
      </c>
      <c r="S40" s="312">
        <f t="shared" si="5"/>
        <v>8.8122389638249893E-2</v>
      </c>
      <c r="T40" s="312"/>
      <c r="U40" s="312"/>
      <c r="V40" s="311"/>
      <c r="W40" s="315">
        <f t="shared" si="5"/>
        <v>0.94756999155149002</v>
      </c>
    </row>
    <row r="41" spans="1:25" ht="12.75" customHeight="1" x14ac:dyDescent="0.25">
      <c r="A41" s="637" t="s">
        <v>54</v>
      </c>
      <c r="B41" s="638"/>
      <c r="C41" s="280">
        <f>IF(ISNUMBER(C106),C106,NA())</f>
        <v>10</v>
      </c>
      <c r="D41" s="283">
        <f t="shared" ref="D41:W41" si="6">IF(ISNUMBER(D106),D106,NA())</f>
        <v>10</v>
      </c>
      <c r="E41" s="283">
        <f t="shared" si="6"/>
        <v>10</v>
      </c>
      <c r="F41" s="283">
        <f t="shared" si="6"/>
        <v>10</v>
      </c>
      <c r="G41" s="283">
        <f t="shared" si="6"/>
        <v>10</v>
      </c>
      <c r="H41" s="283">
        <f t="shared" si="6"/>
        <v>10</v>
      </c>
      <c r="I41" s="283">
        <f t="shared" si="6"/>
        <v>10</v>
      </c>
      <c r="J41" s="283">
        <f t="shared" si="6"/>
        <v>10</v>
      </c>
      <c r="K41" s="283">
        <f t="shared" si="6"/>
        <v>10</v>
      </c>
      <c r="L41" s="283">
        <f t="shared" si="6"/>
        <v>10</v>
      </c>
      <c r="M41" s="283">
        <f t="shared" si="6"/>
        <v>10</v>
      </c>
      <c r="N41" s="283">
        <f t="shared" si="6"/>
        <v>10</v>
      </c>
      <c r="O41" s="283">
        <f t="shared" si="6"/>
        <v>10</v>
      </c>
      <c r="P41" s="283">
        <f t="shared" si="6"/>
        <v>10</v>
      </c>
      <c r="Q41" s="283">
        <f t="shared" si="6"/>
        <v>10</v>
      </c>
      <c r="R41" s="283">
        <f t="shared" si="6"/>
        <v>10</v>
      </c>
      <c r="S41" s="283">
        <f t="shared" si="6"/>
        <v>10</v>
      </c>
      <c r="T41" s="283">
        <f t="shared" si="6"/>
        <v>1</v>
      </c>
      <c r="U41" s="283">
        <f t="shared" si="6"/>
        <v>1</v>
      </c>
      <c r="V41" s="282">
        <f t="shared" si="6"/>
        <v>1</v>
      </c>
      <c r="W41" s="314">
        <f t="shared" si="6"/>
        <v>10</v>
      </c>
    </row>
    <row r="42" spans="1:25" s="46" customFormat="1" ht="17.25" customHeight="1" thickBot="1" x14ac:dyDescent="0.3">
      <c r="A42" s="639" t="s">
        <v>55</v>
      </c>
      <c r="B42" s="640"/>
      <c r="C42" s="316" t="s">
        <v>111</v>
      </c>
      <c r="D42" s="317"/>
      <c r="E42" s="317"/>
      <c r="F42" s="317"/>
      <c r="G42" s="317"/>
      <c r="H42" s="317"/>
      <c r="I42" s="317"/>
      <c r="J42" s="317"/>
      <c r="K42" s="317" t="s">
        <v>111</v>
      </c>
      <c r="L42" s="317"/>
      <c r="M42" s="317" t="s">
        <v>111</v>
      </c>
      <c r="N42" s="317" t="s">
        <v>111</v>
      </c>
      <c r="O42" s="317" t="s">
        <v>111</v>
      </c>
      <c r="P42" s="317"/>
      <c r="Q42" s="318"/>
      <c r="R42" s="318"/>
      <c r="S42" s="319"/>
      <c r="T42" s="319"/>
      <c r="U42" s="320"/>
      <c r="V42" s="321"/>
      <c r="W42" s="322"/>
      <c r="X42" s="45"/>
    </row>
    <row r="43" spans="1:25" s="46" customFormat="1" x14ac:dyDescent="0.25">
      <c r="A43" s="323"/>
      <c r="B43" s="324"/>
      <c r="C43" s="325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6"/>
      <c r="V43" s="327"/>
      <c r="W43" s="328"/>
      <c r="X43" s="45"/>
    </row>
    <row r="44" spans="1:25" s="46" customFormat="1" ht="13.8" thickBot="1" x14ac:dyDescent="0.3">
      <c r="A44" s="329"/>
      <c r="B44" s="327"/>
      <c r="C44" s="330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2"/>
      <c r="X44" s="45"/>
    </row>
    <row r="45" spans="1:25" s="46" customFormat="1" x14ac:dyDescent="0.25">
      <c r="A45" s="329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33"/>
      <c r="X45" s="45"/>
    </row>
    <row r="46" spans="1:25" s="46" customFormat="1" x14ac:dyDescent="0.25">
      <c r="A46" s="329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33"/>
      <c r="X46" s="45"/>
    </row>
    <row r="47" spans="1:25" s="46" customFormat="1" x14ac:dyDescent="0.25">
      <c r="A47" s="329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33"/>
      <c r="X47" s="45"/>
    </row>
    <row r="48" spans="1:25" s="46" customFormat="1" x14ac:dyDescent="0.25">
      <c r="A48" s="329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33"/>
      <c r="X48" s="45"/>
    </row>
    <row r="49" spans="1:24" s="46" customFormat="1" x14ac:dyDescent="0.25">
      <c r="A49" s="329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33"/>
      <c r="X49" s="45"/>
    </row>
    <row r="50" spans="1:24" s="46" customFormat="1" x14ac:dyDescent="0.25">
      <c r="A50" s="329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33"/>
      <c r="X50" s="45"/>
    </row>
    <row r="51" spans="1:24" s="46" customFormat="1" x14ac:dyDescent="0.25">
      <c r="A51" s="329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33"/>
      <c r="X51" s="45"/>
    </row>
    <row r="52" spans="1:24" s="46" customForma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33"/>
      <c r="X52" s="45"/>
    </row>
    <row r="53" spans="1:24" s="46" customForma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33"/>
      <c r="X53" s="45"/>
    </row>
    <row r="54" spans="1:24" s="46" customForma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33"/>
      <c r="X54" s="45"/>
    </row>
    <row r="55" spans="1:24" s="46" customFormat="1" x14ac:dyDescent="0.25">
      <c r="A55" s="329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33"/>
      <c r="X55" s="45"/>
    </row>
    <row r="56" spans="1:24" s="46" customFormat="1" x14ac:dyDescent="0.25">
      <c r="A56" s="329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33"/>
      <c r="X56" s="45"/>
    </row>
    <row r="57" spans="1:24" s="46" customFormat="1" x14ac:dyDescent="0.25">
      <c r="A57" s="329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33"/>
      <c r="X57" s="45"/>
    </row>
    <row r="58" spans="1:24" s="46" customFormat="1" x14ac:dyDescent="0.25">
      <c r="A58" s="329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33"/>
      <c r="X58" s="45"/>
    </row>
    <row r="59" spans="1:24" s="46" customFormat="1" x14ac:dyDescent="0.25">
      <c r="A59" s="329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33"/>
      <c r="X59" s="45"/>
    </row>
    <row r="60" spans="1:24" s="46" customFormat="1" x14ac:dyDescent="0.25">
      <c r="A60" s="329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33"/>
      <c r="X60" s="45"/>
    </row>
    <row r="61" spans="1:24" s="46" customFormat="1" x14ac:dyDescent="0.25">
      <c r="A61" s="329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33"/>
      <c r="X61" s="45"/>
    </row>
    <row r="62" spans="1:24" s="46" customFormat="1" x14ac:dyDescent="0.25">
      <c r="A62" s="329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33"/>
      <c r="X62" s="45"/>
    </row>
    <row r="63" spans="1:24" s="46" customFormat="1" x14ac:dyDescent="0.25">
      <c r="A63" s="329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33"/>
      <c r="X63" s="45"/>
    </row>
    <row r="64" spans="1:24" s="46" customFormat="1" x14ac:dyDescent="0.25">
      <c r="A64" s="323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6"/>
      <c r="X64" s="45"/>
    </row>
    <row r="65" spans="1:25" s="46" customFormat="1" x14ac:dyDescent="0.25">
      <c r="A65" s="641" t="s">
        <v>56</v>
      </c>
      <c r="B65" s="642"/>
      <c r="C65" s="642"/>
      <c r="D65" s="642"/>
      <c r="E65" s="642"/>
      <c r="F65" s="642"/>
      <c r="G65" s="643"/>
      <c r="H65" s="644" t="s">
        <v>57</v>
      </c>
      <c r="I65" s="644"/>
      <c r="J65" s="644"/>
      <c r="K65" s="644"/>
      <c r="L65" s="644"/>
      <c r="M65" s="644"/>
      <c r="N65" s="644"/>
      <c r="O65" s="644"/>
      <c r="P65" s="644" t="s">
        <v>58</v>
      </c>
      <c r="Q65" s="644"/>
      <c r="R65" s="644"/>
      <c r="S65" s="644"/>
      <c r="T65" s="644"/>
      <c r="U65" s="644"/>
      <c r="V65" s="644"/>
      <c r="W65" s="644"/>
      <c r="X65" s="45"/>
    </row>
    <row r="66" spans="1:25" x14ac:dyDescent="0.25">
      <c r="A66" s="635">
        <v>42720</v>
      </c>
      <c r="B66" s="615"/>
      <c r="C66" s="615"/>
      <c r="D66" s="615"/>
      <c r="E66" s="615"/>
      <c r="F66" s="615"/>
      <c r="G66" s="615"/>
      <c r="H66" s="636" t="s">
        <v>92</v>
      </c>
      <c r="I66" s="636"/>
      <c r="J66" s="636"/>
      <c r="K66" s="636"/>
      <c r="L66" s="636"/>
      <c r="M66" s="636"/>
      <c r="N66" s="636"/>
      <c r="O66" s="636"/>
      <c r="P66" s="635">
        <f>Y83</f>
        <v>42876</v>
      </c>
      <c r="Q66" s="615"/>
      <c r="R66" s="615"/>
      <c r="S66" s="615"/>
      <c r="T66" s="615"/>
      <c r="U66" s="615"/>
      <c r="V66" s="615"/>
      <c r="W66" s="615"/>
    </row>
    <row r="67" spans="1:25" x14ac:dyDescent="0.25">
      <c r="A67" s="615"/>
      <c r="B67" s="615"/>
      <c r="C67" s="615"/>
      <c r="D67" s="615"/>
      <c r="E67" s="615"/>
      <c r="F67" s="615"/>
      <c r="G67" s="615"/>
      <c r="H67" s="636"/>
      <c r="I67" s="636"/>
      <c r="J67" s="636"/>
      <c r="K67" s="636"/>
      <c r="L67" s="636"/>
      <c r="M67" s="636"/>
      <c r="N67" s="636"/>
      <c r="O67" s="636"/>
      <c r="P67" s="615"/>
      <c r="Q67" s="615"/>
      <c r="R67" s="615"/>
      <c r="S67" s="615"/>
      <c r="T67" s="615"/>
      <c r="U67" s="615"/>
      <c r="V67" s="615"/>
      <c r="W67" s="615"/>
    </row>
    <row r="68" spans="1:25" x14ac:dyDescent="0.25">
      <c r="A68" s="615"/>
      <c r="B68" s="615"/>
      <c r="C68" s="615"/>
      <c r="D68" s="615"/>
      <c r="E68" s="615"/>
      <c r="F68" s="615"/>
      <c r="G68" s="615"/>
      <c r="H68" s="636"/>
      <c r="I68" s="636"/>
      <c r="J68" s="636"/>
      <c r="K68" s="636"/>
      <c r="L68" s="636"/>
      <c r="M68" s="636"/>
      <c r="N68" s="636"/>
      <c r="O68" s="636"/>
      <c r="P68" s="615"/>
      <c r="Q68" s="615"/>
      <c r="R68" s="615"/>
      <c r="S68" s="615"/>
      <c r="T68" s="615"/>
      <c r="U68" s="615"/>
      <c r="V68" s="615"/>
      <c r="W68" s="615"/>
    </row>
    <row r="69" spans="1:25" x14ac:dyDescent="0.25">
      <c r="A69" s="615"/>
      <c r="B69" s="615"/>
      <c r="C69" s="615"/>
      <c r="D69" s="615"/>
      <c r="E69" s="615"/>
      <c r="F69" s="615"/>
      <c r="G69" s="615"/>
      <c r="H69" s="636"/>
      <c r="I69" s="636"/>
      <c r="J69" s="636"/>
      <c r="K69" s="636"/>
      <c r="L69" s="636"/>
      <c r="M69" s="636"/>
      <c r="N69" s="636"/>
      <c r="O69" s="636"/>
      <c r="P69" s="615"/>
      <c r="Q69" s="615"/>
      <c r="R69" s="615"/>
      <c r="S69" s="615"/>
      <c r="T69" s="615"/>
      <c r="U69" s="615"/>
      <c r="V69" s="615"/>
      <c r="W69" s="615"/>
    </row>
    <row r="70" spans="1:25" ht="13.8" thickBot="1" x14ac:dyDescent="0.3">
      <c r="A70" s="213"/>
      <c r="B70" s="33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</row>
    <row r="71" spans="1:25" x14ac:dyDescent="0.25">
      <c r="A71" s="645" t="s">
        <v>112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7"/>
    </row>
    <row r="72" spans="1:25" x14ac:dyDescent="0.25">
      <c r="A72" s="648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649"/>
    </row>
    <row r="73" spans="1:25" ht="13.8" thickBot="1" x14ac:dyDescent="0.3">
      <c r="A73" s="650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51"/>
      <c r="P73" s="651"/>
      <c r="Q73" s="651"/>
      <c r="R73" s="651"/>
      <c r="S73" s="651"/>
      <c r="T73" s="651"/>
      <c r="U73" s="651"/>
      <c r="V73" s="651"/>
      <c r="W73" s="652"/>
    </row>
    <row r="74" spans="1:25" ht="13.8" thickBot="1" x14ac:dyDescent="0.3">
      <c r="B74" s="52"/>
    </row>
    <row r="75" spans="1:25" x14ac:dyDescent="0.25">
      <c r="A75" s="512" t="s">
        <v>65</v>
      </c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4"/>
    </row>
    <row r="76" spans="1:25" x14ac:dyDescent="0.25">
      <c r="A76" s="515"/>
      <c r="B76" s="516"/>
      <c r="C76" s="516"/>
      <c r="D76" s="516"/>
      <c r="E76" s="516"/>
      <c r="F76" s="516"/>
      <c r="G76" s="516"/>
      <c r="H76" s="516"/>
      <c r="I76" s="516"/>
      <c r="J76" s="516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6"/>
      <c r="W76" s="517"/>
    </row>
    <row r="77" spans="1:25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5" ht="13.8" thickBot="1" x14ac:dyDescent="0.3">
      <c r="A78" s="132"/>
      <c r="B78" s="133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5"/>
    </row>
    <row r="79" spans="1:25" x14ac:dyDescent="0.25">
      <c r="A79" s="527"/>
      <c r="B79" s="565"/>
      <c r="C79" s="136" t="s">
        <v>3</v>
      </c>
      <c r="D79" s="137"/>
      <c r="E79" s="137"/>
      <c r="F79" s="137"/>
      <c r="G79" s="137"/>
      <c r="H79" s="137"/>
      <c r="I79" s="137"/>
      <c r="J79" s="137"/>
      <c r="K79" s="137" t="s">
        <v>16</v>
      </c>
      <c r="L79" s="137"/>
      <c r="M79" s="137" t="s">
        <v>4</v>
      </c>
      <c r="N79" s="137" t="s">
        <v>76</v>
      </c>
      <c r="O79" s="137" t="s">
        <v>6</v>
      </c>
      <c r="P79" s="137"/>
      <c r="Q79" s="137"/>
      <c r="R79" s="653" t="s">
        <v>17</v>
      </c>
      <c r="S79" s="655" t="s">
        <v>41</v>
      </c>
      <c r="T79" s="657" t="s">
        <v>71</v>
      </c>
      <c r="U79" s="653" t="s">
        <v>7</v>
      </c>
      <c r="V79" s="653" t="s">
        <v>8</v>
      </c>
      <c r="W79" s="659" t="s">
        <v>42</v>
      </c>
    </row>
    <row r="80" spans="1:25" x14ac:dyDescent="0.25">
      <c r="A80" s="661" t="s">
        <v>61</v>
      </c>
      <c r="B80" s="662"/>
      <c r="C80" s="200">
        <v>6.3E-2</v>
      </c>
      <c r="D80" s="201">
        <v>0.08</v>
      </c>
      <c r="E80" s="201">
        <v>0.2</v>
      </c>
      <c r="F80" s="201">
        <v>0.5</v>
      </c>
      <c r="G80" s="201">
        <v>1</v>
      </c>
      <c r="H80" s="201">
        <v>2</v>
      </c>
      <c r="I80" s="201">
        <v>4</v>
      </c>
      <c r="J80" s="201">
        <v>8</v>
      </c>
      <c r="K80" s="201">
        <v>16</v>
      </c>
      <c r="L80" s="201">
        <v>20</v>
      </c>
      <c r="M80" s="201">
        <v>31.5</v>
      </c>
      <c r="N80" s="201">
        <v>45</v>
      </c>
      <c r="O80" s="202">
        <v>63</v>
      </c>
      <c r="P80" s="209">
        <v>80</v>
      </c>
      <c r="Q80" s="210">
        <v>100</v>
      </c>
      <c r="R80" s="654"/>
      <c r="S80" s="656"/>
      <c r="T80" s="658"/>
      <c r="U80" s="654"/>
      <c r="V80" s="654"/>
      <c r="W80" s="660"/>
      <c r="Y80" s="1">
        <v>180</v>
      </c>
    </row>
    <row r="81" spans="1:25" x14ac:dyDescent="0.25">
      <c r="A81" s="533" t="s">
        <v>62</v>
      </c>
      <c r="B81" s="532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2"/>
    </row>
    <row r="82" spans="1:25" x14ac:dyDescent="0.25">
      <c r="A82" s="531">
        <v>42614</v>
      </c>
      <c r="B82" s="691"/>
      <c r="C82" s="141">
        <v>3</v>
      </c>
      <c r="D82" s="141">
        <v>3.2</v>
      </c>
      <c r="E82" s="141">
        <v>5.3</v>
      </c>
      <c r="F82" s="141">
        <v>11.1</v>
      </c>
      <c r="G82" s="141">
        <v>15.6</v>
      </c>
      <c r="H82" s="141">
        <v>20.8</v>
      </c>
      <c r="I82" s="141">
        <v>28.7</v>
      </c>
      <c r="J82" s="141">
        <v>42.5</v>
      </c>
      <c r="K82" s="141">
        <v>63.2</v>
      </c>
      <c r="L82" s="141">
        <v>73.5</v>
      </c>
      <c r="M82" s="141">
        <v>92.9</v>
      </c>
      <c r="N82" s="141">
        <v>100</v>
      </c>
      <c r="O82" s="141">
        <v>100</v>
      </c>
      <c r="P82" s="141">
        <v>100</v>
      </c>
      <c r="Q82" s="141">
        <v>100</v>
      </c>
      <c r="R82" s="141">
        <v>1.25</v>
      </c>
      <c r="S82" s="141">
        <v>0.26</v>
      </c>
      <c r="T82" s="141"/>
      <c r="U82" s="141"/>
      <c r="V82" s="141"/>
      <c r="W82" s="142">
        <v>6</v>
      </c>
    </row>
    <row r="83" spans="1:25" x14ac:dyDescent="0.25">
      <c r="A83" s="518">
        <v>42696</v>
      </c>
      <c r="B83" s="519"/>
      <c r="C83" s="141">
        <v>2.4</v>
      </c>
      <c r="D83" s="141">
        <v>2.6</v>
      </c>
      <c r="E83" s="141">
        <v>3.6</v>
      </c>
      <c r="F83" s="141">
        <v>6.4</v>
      </c>
      <c r="G83" s="141">
        <v>9.3000000000000007</v>
      </c>
      <c r="H83" s="141">
        <v>13.8</v>
      </c>
      <c r="I83" s="141">
        <v>21.7</v>
      </c>
      <c r="J83" s="141">
        <v>35.9</v>
      </c>
      <c r="K83" s="141">
        <v>61</v>
      </c>
      <c r="L83" s="141">
        <v>68.599999999999994</v>
      </c>
      <c r="M83" s="141">
        <v>89.6</v>
      </c>
      <c r="N83" s="141">
        <v>100</v>
      </c>
      <c r="O83" s="141">
        <v>100</v>
      </c>
      <c r="P83" s="141">
        <v>100</v>
      </c>
      <c r="Q83" s="141">
        <v>100</v>
      </c>
      <c r="R83" s="141">
        <v>1.01</v>
      </c>
      <c r="S83" s="141">
        <v>0.14000000000000001</v>
      </c>
      <c r="T83" s="141"/>
      <c r="U83" s="141">
        <v>22</v>
      </c>
      <c r="V83" s="141">
        <v>16</v>
      </c>
      <c r="W83" s="142">
        <v>7.3</v>
      </c>
      <c r="X83" s="1"/>
      <c r="Y83" s="176">
        <f>A83+$Y$80</f>
        <v>42876</v>
      </c>
    </row>
    <row r="84" spans="1:25" x14ac:dyDescent="0.25">
      <c r="A84" s="518">
        <v>42696</v>
      </c>
      <c r="B84" s="519"/>
      <c r="C84" s="141">
        <v>2.6</v>
      </c>
      <c r="D84" s="141">
        <v>2.7</v>
      </c>
      <c r="E84" s="141">
        <v>3.9</v>
      </c>
      <c r="F84" s="141">
        <v>7.1</v>
      </c>
      <c r="G84" s="141">
        <v>10.7</v>
      </c>
      <c r="H84" s="141">
        <v>15.9</v>
      </c>
      <c r="I84" s="141">
        <v>23.4</v>
      </c>
      <c r="J84" s="141">
        <v>38</v>
      </c>
      <c r="K84" s="141">
        <v>60.7</v>
      </c>
      <c r="L84" s="141">
        <v>67.7</v>
      </c>
      <c r="M84" s="141">
        <v>89.4</v>
      </c>
      <c r="N84" s="141">
        <v>100</v>
      </c>
      <c r="O84" s="141">
        <v>100</v>
      </c>
      <c r="P84" s="141">
        <v>100</v>
      </c>
      <c r="Q84" s="141">
        <v>100</v>
      </c>
      <c r="R84" s="141">
        <v>1</v>
      </c>
      <c r="S84" s="141">
        <v>0.16</v>
      </c>
      <c r="T84" s="141">
        <v>0.2</v>
      </c>
      <c r="U84" s="141"/>
      <c r="V84" s="141"/>
      <c r="W84" s="142">
        <v>7.1</v>
      </c>
      <c r="X84" s="1"/>
      <c r="Y84" s="176">
        <f>A84+$Y$80</f>
        <v>42876</v>
      </c>
    </row>
    <row r="85" spans="1:25" x14ac:dyDescent="0.25">
      <c r="A85" s="518">
        <v>42703</v>
      </c>
      <c r="B85" s="519"/>
      <c r="C85" s="141">
        <v>4.5999999999999996</v>
      </c>
      <c r="D85" s="141">
        <v>4.9000000000000004</v>
      </c>
      <c r="E85" s="141">
        <v>7.1</v>
      </c>
      <c r="F85" s="141">
        <v>12.7</v>
      </c>
      <c r="G85" s="141">
        <v>17.399999999999999</v>
      </c>
      <c r="H85" s="141">
        <v>23.4</v>
      </c>
      <c r="I85" s="141">
        <v>32.6</v>
      </c>
      <c r="J85" s="141">
        <v>47.6</v>
      </c>
      <c r="K85" s="141">
        <v>67.3</v>
      </c>
      <c r="L85" s="141">
        <v>76.900000000000006</v>
      </c>
      <c r="M85" s="141">
        <v>97.4</v>
      </c>
      <c r="N85" s="141">
        <v>100</v>
      </c>
      <c r="O85" s="141">
        <v>100</v>
      </c>
      <c r="P85" s="141">
        <v>100</v>
      </c>
      <c r="Q85" s="141">
        <v>100</v>
      </c>
      <c r="R85" s="141">
        <v>1.74</v>
      </c>
      <c r="S85" s="141">
        <v>0.41</v>
      </c>
      <c r="T85" s="141"/>
      <c r="U85" s="141"/>
      <c r="V85" s="141"/>
      <c r="W85" s="142">
        <v>5.7</v>
      </c>
      <c r="X85" s="1"/>
      <c r="Y85" s="176">
        <f t="shared" ref="Y85:Y94" si="7">A85+$Y$80</f>
        <v>42883</v>
      </c>
    </row>
    <row r="86" spans="1:25" x14ac:dyDescent="0.25">
      <c r="A86" s="518">
        <v>42703</v>
      </c>
      <c r="B86" s="519"/>
      <c r="C86" s="141">
        <v>3.7</v>
      </c>
      <c r="D86" s="141">
        <v>3.9</v>
      </c>
      <c r="E86" s="141">
        <v>5.9</v>
      </c>
      <c r="F86" s="141">
        <v>10.9</v>
      </c>
      <c r="G86" s="141">
        <v>14.9</v>
      </c>
      <c r="H86" s="141">
        <v>20.2</v>
      </c>
      <c r="I86" s="141">
        <v>32.299999999999997</v>
      </c>
      <c r="J86" s="141">
        <v>42.1</v>
      </c>
      <c r="K86" s="141">
        <v>65.599999999999994</v>
      </c>
      <c r="L86" s="141">
        <v>77.7</v>
      </c>
      <c r="M86" s="141">
        <v>97.1</v>
      </c>
      <c r="N86" s="141">
        <v>100</v>
      </c>
      <c r="O86" s="141">
        <v>100</v>
      </c>
      <c r="P86" s="141">
        <v>100</v>
      </c>
      <c r="Q86" s="141">
        <v>100</v>
      </c>
      <c r="R86" s="141">
        <v>1.69</v>
      </c>
      <c r="S86" s="141">
        <v>0.34</v>
      </c>
      <c r="T86" s="141"/>
      <c r="U86" s="141"/>
      <c r="V86" s="141"/>
      <c r="W86" s="142">
        <v>6.2</v>
      </c>
      <c r="X86" s="1"/>
      <c r="Y86" s="176">
        <f t="shared" si="7"/>
        <v>42883</v>
      </c>
    </row>
    <row r="87" spans="1:25" x14ac:dyDescent="0.25">
      <c r="A87" s="518">
        <v>42706</v>
      </c>
      <c r="B87" s="519"/>
      <c r="C87" s="141">
        <v>4.5999999999999996</v>
      </c>
      <c r="D87" s="141">
        <v>4.8</v>
      </c>
      <c r="E87" s="141">
        <v>6.9</v>
      </c>
      <c r="F87" s="141">
        <v>12.9</v>
      </c>
      <c r="G87" s="141">
        <v>18.600000000000001</v>
      </c>
      <c r="H87" s="141">
        <v>26.2</v>
      </c>
      <c r="I87" s="141">
        <v>36.9</v>
      </c>
      <c r="J87" s="141">
        <v>55.6</v>
      </c>
      <c r="K87" s="141">
        <v>75.2</v>
      </c>
      <c r="L87" s="141">
        <v>79.8</v>
      </c>
      <c r="M87" s="141">
        <v>94.4</v>
      </c>
      <c r="N87" s="141">
        <v>100</v>
      </c>
      <c r="O87" s="141">
        <v>100</v>
      </c>
      <c r="P87" s="141">
        <v>100</v>
      </c>
      <c r="Q87" s="141">
        <v>100</v>
      </c>
      <c r="R87" s="141">
        <v>1.01</v>
      </c>
      <c r="S87" s="141">
        <v>0.26</v>
      </c>
      <c r="T87" s="141"/>
      <c r="U87" s="141"/>
      <c r="V87" s="141"/>
      <c r="W87" s="142">
        <v>6.5</v>
      </c>
      <c r="X87" s="1"/>
      <c r="Y87" s="176">
        <f t="shared" si="7"/>
        <v>42886</v>
      </c>
    </row>
    <row r="88" spans="1:25" x14ac:dyDescent="0.25">
      <c r="A88" s="518">
        <v>42706</v>
      </c>
      <c r="B88" s="519"/>
      <c r="C88" s="141">
        <v>5.0999999999999996</v>
      </c>
      <c r="D88" s="141">
        <v>5.4</v>
      </c>
      <c r="E88" s="141">
        <v>7.9</v>
      </c>
      <c r="F88" s="141">
        <v>15</v>
      </c>
      <c r="G88" s="141">
        <v>21.6</v>
      </c>
      <c r="H88" s="141">
        <v>30.6</v>
      </c>
      <c r="I88" s="141">
        <v>43.1</v>
      </c>
      <c r="J88" s="141">
        <v>60.2</v>
      </c>
      <c r="K88" s="141">
        <v>79.900000000000006</v>
      </c>
      <c r="L88" s="141">
        <v>84</v>
      </c>
      <c r="M88" s="141">
        <v>95.5</v>
      </c>
      <c r="N88" s="141">
        <v>100</v>
      </c>
      <c r="O88" s="141">
        <v>100</v>
      </c>
      <c r="P88" s="141">
        <v>100</v>
      </c>
      <c r="Q88" s="141">
        <v>100</v>
      </c>
      <c r="R88" s="141">
        <v>1</v>
      </c>
      <c r="S88" s="141">
        <v>0.31</v>
      </c>
      <c r="T88" s="141"/>
      <c r="U88" s="141"/>
      <c r="V88" s="141"/>
      <c r="W88" s="142">
        <v>6.9</v>
      </c>
      <c r="X88" s="1"/>
      <c r="Y88" s="176">
        <f t="shared" si="7"/>
        <v>42886</v>
      </c>
    </row>
    <row r="89" spans="1:25" x14ac:dyDescent="0.25">
      <c r="A89" s="518">
        <v>42710</v>
      </c>
      <c r="B89" s="519"/>
      <c r="C89" s="141">
        <v>3.2</v>
      </c>
      <c r="D89" s="141">
        <v>3.3</v>
      </c>
      <c r="E89" s="141">
        <v>5</v>
      </c>
      <c r="F89" s="141">
        <v>9.6</v>
      </c>
      <c r="G89" s="141">
        <v>14.1</v>
      </c>
      <c r="H89" s="141">
        <v>20</v>
      </c>
      <c r="I89" s="141">
        <v>28.6</v>
      </c>
      <c r="J89" s="141">
        <v>43.3</v>
      </c>
      <c r="K89" s="141">
        <v>69.3</v>
      </c>
      <c r="L89" s="141">
        <v>77.599999999999994</v>
      </c>
      <c r="M89" s="141">
        <v>93.9</v>
      </c>
      <c r="N89" s="141">
        <v>100</v>
      </c>
      <c r="O89" s="141">
        <v>100</v>
      </c>
      <c r="P89" s="141">
        <v>100</v>
      </c>
      <c r="Q89" s="141">
        <v>100</v>
      </c>
      <c r="R89" s="141">
        <v>0.75</v>
      </c>
      <c r="S89" s="141">
        <v>0.15</v>
      </c>
      <c r="T89" s="141"/>
      <c r="U89" s="141"/>
      <c r="V89" s="141"/>
      <c r="W89" s="142">
        <v>4.5</v>
      </c>
      <c r="X89" s="1"/>
      <c r="Y89" s="176">
        <f t="shared" si="7"/>
        <v>42890</v>
      </c>
    </row>
    <row r="90" spans="1:25" x14ac:dyDescent="0.25">
      <c r="A90" s="518">
        <v>42710</v>
      </c>
      <c r="B90" s="519"/>
      <c r="C90" s="141">
        <v>4.9000000000000004</v>
      </c>
      <c r="D90" s="141">
        <v>5.0999999999999996</v>
      </c>
      <c r="E90" s="141">
        <v>7.4</v>
      </c>
      <c r="F90" s="141">
        <v>14.2</v>
      </c>
      <c r="G90" s="141">
        <v>20.9</v>
      </c>
      <c r="H90" s="141">
        <v>29.7</v>
      </c>
      <c r="I90" s="141">
        <v>40.799999999999997</v>
      </c>
      <c r="J90" s="141">
        <v>57.3</v>
      </c>
      <c r="K90" s="141">
        <v>69.3</v>
      </c>
      <c r="L90" s="141">
        <v>84.3</v>
      </c>
      <c r="M90" s="141">
        <v>96.1</v>
      </c>
      <c r="N90" s="141">
        <v>100</v>
      </c>
      <c r="O90" s="141">
        <v>100</v>
      </c>
      <c r="P90" s="141">
        <v>100</v>
      </c>
      <c r="Q90" s="141">
        <v>100</v>
      </c>
      <c r="R90" s="141">
        <v>0.87</v>
      </c>
      <c r="S90" s="141">
        <v>0.26</v>
      </c>
      <c r="T90" s="141"/>
      <c r="U90" s="141"/>
      <c r="V90" s="141"/>
      <c r="W90" s="142">
        <v>4.7</v>
      </c>
      <c r="X90" s="1"/>
      <c r="Y90" s="176">
        <f t="shared" si="7"/>
        <v>42890</v>
      </c>
    </row>
    <row r="91" spans="1:25" x14ac:dyDescent="0.25">
      <c r="A91" s="518">
        <v>42712</v>
      </c>
      <c r="B91" s="519"/>
      <c r="C91" s="141">
        <v>4.5999999999999996</v>
      </c>
      <c r="D91" s="141">
        <v>4.8</v>
      </c>
      <c r="E91" s="141">
        <v>6.6</v>
      </c>
      <c r="F91" s="141">
        <v>11.4</v>
      </c>
      <c r="G91" s="141">
        <v>15.7</v>
      </c>
      <c r="H91" s="141">
        <v>21.5</v>
      </c>
      <c r="I91" s="141">
        <v>29.4</v>
      </c>
      <c r="J91" s="141">
        <v>42.5</v>
      </c>
      <c r="K91" s="141">
        <v>62.8</v>
      </c>
      <c r="L91" s="141">
        <v>72.2</v>
      </c>
      <c r="M91" s="141">
        <v>94.4</v>
      </c>
      <c r="N91" s="141">
        <v>100</v>
      </c>
      <c r="O91" s="141">
        <v>100</v>
      </c>
      <c r="P91" s="141">
        <v>100</v>
      </c>
      <c r="Q91" s="141">
        <v>100</v>
      </c>
      <c r="R91" s="141">
        <v>1.3</v>
      </c>
      <c r="S91" s="141">
        <v>0.28000000000000003</v>
      </c>
      <c r="T91" s="141"/>
      <c r="U91" s="141"/>
      <c r="V91" s="141"/>
      <c r="W91" s="142">
        <v>5.7</v>
      </c>
      <c r="X91" s="1"/>
      <c r="Y91" s="176">
        <f t="shared" si="7"/>
        <v>42892</v>
      </c>
    </row>
    <row r="92" spans="1:25" x14ac:dyDescent="0.25">
      <c r="A92" s="518">
        <v>42712</v>
      </c>
      <c r="B92" s="519"/>
      <c r="C92" s="141">
        <v>4.8</v>
      </c>
      <c r="D92" s="141">
        <v>4.9000000000000004</v>
      </c>
      <c r="E92" s="141">
        <v>6.9</v>
      </c>
      <c r="F92" s="141">
        <v>12.3</v>
      </c>
      <c r="G92" s="141">
        <v>17.2</v>
      </c>
      <c r="H92" s="141">
        <v>23.9</v>
      </c>
      <c r="I92" s="141">
        <v>32.5</v>
      </c>
      <c r="J92" s="141">
        <v>47.8</v>
      </c>
      <c r="K92" s="141">
        <v>69.3</v>
      </c>
      <c r="L92" s="141">
        <v>75.8</v>
      </c>
      <c r="M92" s="141">
        <v>94</v>
      </c>
      <c r="N92" s="141">
        <v>100</v>
      </c>
      <c r="O92" s="141">
        <v>100</v>
      </c>
      <c r="P92" s="141">
        <v>100</v>
      </c>
      <c r="Q92" s="141">
        <v>100</v>
      </c>
      <c r="R92" s="141">
        <v>1.25</v>
      </c>
      <c r="S92" s="141">
        <v>0.3</v>
      </c>
      <c r="T92" s="141"/>
      <c r="U92" s="141"/>
      <c r="V92" s="141"/>
      <c r="W92" s="142">
        <v>6.1</v>
      </c>
      <c r="X92" s="1"/>
      <c r="Y92" s="176">
        <f t="shared" si="7"/>
        <v>42892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/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33" t="s">
        <v>63</v>
      </c>
      <c r="B102" s="532"/>
      <c r="C102" s="143">
        <f t="shared" ref="C102:W102" si="8">AVERAGE(C83:C99)</f>
        <v>4.05</v>
      </c>
      <c r="D102" s="143">
        <f t="shared" si="8"/>
        <v>4.24</v>
      </c>
      <c r="E102" s="143">
        <f t="shared" si="8"/>
        <v>6.1199999999999992</v>
      </c>
      <c r="F102" s="143">
        <f t="shared" si="8"/>
        <v>11.25</v>
      </c>
      <c r="G102" s="143">
        <f t="shared" si="8"/>
        <v>16.04</v>
      </c>
      <c r="H102" s="143">
        <f t="shared" si="8"/>
        <v>22.52</v>
      </c>
      <c r="I102" s="143">
        <f t="shared" si="8"/>
        <v>32.129999999999995</v>
      </c>
      <c r="J102" s="143">
        <f t="shared" si="8"/>
        <v>47.03</v>
      </c>
      <c r="K102" s="143">
        <f t="shared" si="8"/>
        <v>68.039999999999992</v>
      </c>
      <c r="L102" s="143">
        <f t="shared" si="8"/>
        <v>76.460000000000008</v>
      </c>
      <c r="M102" s="143">
        <f t="shared" si="8"/>
        <v>94.179999999999993</v>
      </c>
      <c r="N102" s="141">
        <f t="shared" si="8"/>
        <v>100</v>
      </c>
      <c r="O102" s="141">
        <f t="shared" si="8"/>
        <v>100</v>
      </c>
      <c r="P102" s="141">
        <f t="shared" si="8"/>
        <v>100</v>
      </c>
      <c r="Q102" s="141">
        <f t="shared" si="8"/>
        <v>100</v>
      </c>
      <c r="R102" s="141">
        <f t="shared" si="8"/>
        <v>1.1619999999999999</v>
      </c>
      <c r="S102" s="141">
        <f t="shared" si="8"/>
        <v>0.26100000000000001</v>
      </c>
      <c r="T102" s="141">
        <f t="shared" si="8"/>
        <v>0.2</v>
      </c>
      <c r="U102" s="141">
        <f t="shared" si="8"/>
        <v>22</v>
      </c>
      <c r="V102" s="141">
        <f t="shared" si="8"/>
        <v>16</v>
      </c>
      <c r="W102" s="142">
        <f t="shared" si="8"/>
        <v>6.07</v>
      </c>
    </row>
    <row r="103" spans="1:34" x14ac:dyDescent="0.25">
      <c r="A103" s="533" t="s">
        <v>53</v>
      </c>
      <c r="B103" s="532"/>
      <c r="C103" s="143">
        <f t="shared" ref="C103:S103" si="9">STDEV(C83:C99)</f>
        <v>0.99805366143865804</v>
      </c>
      <c r="D103" s="143">
        <f t="shared" si="9"/>
        <v>1.0351596763570132</v>
      </c>
      <c r="E103" s="143">
        <f t="shared" si="9"/>
        <v>1.483089867659934</v>
      </c>
      <c r="F103" s="143">
        <f t="shared" si="9"/>
        <v>2.8344115595461559</v>
      </c>
      <c r="G103" s="143">
        <f t="shared" si="9"/>
        <v>3.9917136392504196</v>
      </c>
      <c r="H103" s="143">
        <f t="shared" si="9"/>
        <v>5.4333946826802366</v>
      </c>
      <c r="I103" s="143">
        <f t="shared" si="9"/>
        <v>6.8601992196534427</v>
      </c>
      <c r="J103" s="143">
        <f t="shared" si="9"/>
        <v>8.2827867022853994</v>
      </c>
      <c r="K103" s="143">
        <f t="shared" si="9"/>
        <v>6.092654958591079</v>
      </c>
      <c r="L103" s="143">
        <f t="shared" si="9"/>
        <v>5.6725851445546605</v>
      </c>
      <c r="M103" s="143">
        <f t="shared" si="9"/>
        <v>2.7559229145807231</v>
      </c>
      <c r="N103" s="143">
        <f t="shared" si="9"/>
        <v>0</v>
      </c>
      <c r="O103" s="143">
        <f t="shared" si="9"/>
        <v>0</v>
      </c>
      <c r="P103" s="143">
        <f t="shared" si="9"/>
        <v>0</v>
      </c>
      <c r="Q103" s="143">
        <f t="shared" si="9"/>
        <v>0</v>
      </c>
      <c r="R103" s="143">
        <f t="shared" si="9"/>
        <v>0.33222482347550947</v>
      </c>
      <c r="S103" s="143">
        <f t="shared" si="9"/>
        <v>8.8122389638249893E-2</v>
      </c>
      <c r="T103" s="143"/>
      <c r="U103" s="143"/>
      <c r="V103" s="143"/>
      <c r="W103" s="144">
        <f>STDEV(W83:W99)</f>
        <v>0.94756999155149002</v>
      </c>
    </row>
    <row r="104" spans="1:34" x14ac:dyDescent="0.25">
      <c r="A104" s="533" t="s">
        <v>64</v>
      </c>
      <c r="B104" s="532"/>
      <c r="C104" s="141">
        <f t="shared" ref="C104:W104" si="10">MAX(C83:C99)</f>
        <v>5.0999999999999996</v>
      </c>
      <c r="D104" s="141">
        <f t="shared" si="10"/>
        <v>5.4</v>
      </c>
      <c r="E104" s="141">
        <f t="shared" si="10"/>
        <v>7.9</v>
      </c>
      <c r="F104" s="141">
        <f t="shared" si="10"/>
        <v>15</v>
      </c>
      <c r="G104" s="141">
        <f t="shared" si="10"/>
        <v>21.6</v>
      </c>
      <c r="H104" s="141">
        <f t="shared" si="10"/>
        <v>30.6</v>
      </c>
      <c r="I104" s="141">
        <f t="shared" si="10"/>
        <v>43.1</v>
      </c>
      <c r="J104" s="141">
        <f t="shared" si="10"/>
        <v>60.2</v>
      </c>
      <c r="K104" s="141">
        <f t="shared" si="10"/>
        <v>79.900000000000006</v>
      </c>
      <c r="L104" s="141">
        <f t="shared" si="10"/>
        <v>84.3</v>
      </c>
      <c r="M104" s="141">
        <f t="shared" si="10"/>
        <v>97.4</v>
      </c>
      <c r="N104" s="141">
        <f t="shared" si="10"/>
        <v>100</v>
      </c>
      <c r="O104" s="141">
        <f t="shared" si="10"/>
        <v>100</v>
      </c>
      <c r="P104" s="141">
        <f t="shared" si="10"/>
        <v>100</v>
      </c>
      <c r="Q104" s="141">
        <f t="shared" si="10"/>
        <v>100</v>
      </c>
      <c r="R104" s="141">
        <f t="shared" si="10"/>
        <v>1.74</v>
      </c>
      <c r="S104" s="141">
        <f t="shared" si="10"/>
        <v>0.41</v>
      </c>
      <c r="T104" s="141">
        <f t="shared" si="10"/>
        <v>0.2</v>
      </c>
      <c r="U104" s="141">
        <f t="shared" si="10"/>
        <v>22</v>
      </c>
      <c r="V104" s="141">
        <f t="shared" si="10"/>
        <v>16</v>
      </c>
      <c r="W104" s="142">
        <f t="shared" si="10"/>
        <v>7.3</v>
      </c>
    </row>
    <row r="105" spans="1:34" s="2" customFormat="1" x14ac:dyDescent="0.25">
      <c r="A105" s="533" t="s">
        <v>52</v>
      </c>
      <c r="B105" s="532"/>
      <c r="C105" s="141">
        <f t="shared" ref="C105:W105" si="11">MIN(C83:C99)</f>
        <v>2.4</v>
      </c>
      <c r="D105" s="141">
        <f t="shared" si="11"/>
        <v>2.6</v>
      </c>
      <c r="E105" s="141">
        <f t="shared" si="11"/>
        <v>3.6</v>
      </c>
      <c r="F105" s="141">
        <f t="shared" si="11"/>
        <v>6.4</v>
      </c>
      <c r="G105" s="141">
        <f t="shared" si="11"/>
        <v>9.3000000000000007</v>
      </c>
      <c r="H105" s="141">
        <f t="shared" si="11"/>
        <v>13.8</v>
      </c>
      <c r="I105" s="141">
        <f t="shared" si="11"/>
        <v>21.7</v>
      </c>
      <c r="J105" s="141">
        <f t="shared" si="11"/>
        <v>35.9</v>
      </c>
      <c r="K105" s="141">
        <f t="shared" si="11"/>
        <v>60.7</v>
      </c>
      <c r="L105" s="141">
        <f t="shared" si="11"/>
        <v>67.7</v>
      </c>
      <c r="M105" s="141">
        <f t="shared" si="11"/>
        <v>89.4</v>
      </c>
      <c r="N105" s="141">
        <f t="shared" si="11"/>
        <v>100</v>
      </c>
      <c r="O105" s="141">
        <f t="shared" si="11"/>
        <v>100</v>
      </c>
      <c r="P105" s="141">
        <f t="shared" si="11"/>
        <v>100</v>
      </c>
      <c r="Q105" s="141">
        <f t="shared" si="11"/>
        <v>100</v>
      </c>
      <c r="R105" s="141">
        <f t="shared" si="11"/>
        <v>0.75</v>
      </c>
      <c r="S105" s="141">
        <f t="shared" si="11"/>
        <v>0.14000000000000001</v>
      </c>
      <c r="T105" s="141">
        <f t="shared" si="11"/>
        <v>0.2</v>
      </c>
      <c r="U105" s="141">
        <f t="shared" si="11"/>
        <v>22</v>
      </c>
      <c r="V105" s="141">
        <f t="shared" si="11"/>
        <v>16</v>
      </c>
      <c r="W105" s="142">
        <f t="shared" si="11"/>
        <v>4.5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2" customFormat="1" x14ac:dyDescent="0.25">
      <c r="A106" s="534" t="s">
        <v>54</v>
      </c>
      <c r="B106" s="535"/>
      <c r="C106" s="141">
        <f t="shared" ref="C106:W106" si="12">COUNT(C83:C99)</f>
        <v>10</v>
      </c>
      <c r="D106" s="141">
        <f t="shared" si="12"/>
        <v>10</v>
      </c>
      <c r="E106" s="141">
        <f t="shared" si="12"/>
        <v>10</v>
      </c>
      <c r="F106" s="141">
        <f t="shared" si="12"/>
        <v>10</v>
      </c>
      <c r="G106" s="141">
        <f t="shared" si="12"/>
        <v>10</v>
      </c>
      <c r="H106" s="141">
        <f t="shared" si="12"/>
        <v>10</v>
      </c>
      <c r="I106" s="141">
        <f t="shared" si="12"/>
        <v>10</v>
      </c>
      <c r="J106" s="141">
        <f t="shared" si="12"/>
        <v>10</v>
      </c>
      <c r="K106" s="141">
        <f t="shared" si="12"/>
        <v>10</v>
      </c>
      <c r="L106" s="141">
        <f t="shared" si="12"/>
        <v>10</v>
      </c>
      <c r="M106" s="141">
        <f t="shared" si="12"/>
        <v>10</v>
      </c>
      <c r="N106" s="141">
        <f t="shared" si="12"/>
        <v>10</v>
      </c>
      <c r="O106" s="141">
        <f t="shared" si="12"/>
        <v>10</v>
      </c>
      <c r="P106" s="141">
        <f t="shared" si="12"/>
        <v>10</v>
      </c>
      <c r="Q106" s="141">
        <f t="shared" si="12"/>
        <v>10</v>
      </c>
      <c r="R106" s="141">
        <f t="shared" si="12"/>
        <v>10</v>
      </c>
      <c r="S106" s="141">
        <f t="shared" si="12"/>
        <v>10</v>
      </c>
      <c r="T106" s="141">
        <f t="shared" si="12"/>
        <v>1</v>
      </c>
      <c r="U106" s="141">
        <f t="shared" si="12"/>
        <v>1</v>
      </c>
      <c r="V106" s="141">
        <f t="shared" si="12"/>
        <v>1</v>
      </c>
      <c r="W106" s="142">
        <f t="shared" si="12"/>
        <v>10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ht="13.8" thickBot="1" x14ac:dyDescent="0.3">
      <c r="A107" s="145"/>
      <c r="B107" s="146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8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x14ac:dyDescent="0.25">
      <c r="A108" s="1"/>
      <c r="B108" s="5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x14ac:dyDescent="0.25">
      <c r="B121" s="52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</sheetData>
  <mergeCells count="84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31:W31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28:B28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71:W73"/>
    <mergeCell ref="A75:W77"/>
    <mergeCell ref="A79:B79"/>
    <mergeCell ref="R79:R80"/>
    <mergeCell ref="S79:S80"/>
    <mergeCell ref="T79:T80"/>
    <mergeCell ref="U79:U80"/>
    <mergeCell ref="V79:V80"/>
    <mergeCell ref="W79:W80"/>
    <mergeCell ref="A80:B80"/>
    <mergeCell ref="A92:B92"/>
    <mergeCell ref="A81:B81"/>
    <mergeCell ref="A83:B83"/>
    <mergeCell ref="A84:B84"/>
    <mergeCell ref="A85:B85"/>
    <mergeCell ref="A82:B82"/>
    <mergeCell ref="A86:B86"/>
    <mergeCell ref="A87:B87"/>
    <mergeCell ref="A88:B88"/>
    <mergeCell ref="A89:B89"/>
    <mergeCell ref="A90:B90"/>
    <mergeCell ref="A91:B91"/>
    <mergeCell ref="A93:B93"/>
    <mergeCell ref="A94:B94"/>
    <mergeCell ref="A95:B95"/>
    <mergeCell ref="A96:B96"/>
    <mergeCell ref="A97:B97"/>
    <mergeCell ref="A105:B105"/>
    <mergeCell ref="A106:B106"/>
    <mergeCell ref="A98:B98"/>
    <mergeCell ref="A99:B99"/>
    <mergeCell ref="A100:B100"/>
    <mergeCell ref="A101:B101"/>
    <mergeCell ref="A102:B102"/>
    <mergeCell ref="A103:B103"/>
    <mergeCell ref="A104:B10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H1682"/>
  <sheetViews>
    <sheetView zoomScaleNormal="100" workbookViewId="0">
      <selection activeCell="N6" sqref="N6:Q6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32</v>
      </c>
      <c r="H5" s="447"/>
      <c r="I5" s="448" t="s">
        <v>99</v>
      </c>
      <c r="J5" s="446"/>
      <c r="K5" s="446"/>
      <c r="L5" s="446"/>
      <c r="M5" s="447"/>
      <c r="N5" s="449">
        <v>42622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188" t="s">
        <v>174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195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/>
      <c r="B25" s="465"/>
      <c r="C25" s="30"/>
      <c r="D25" s="84"/>
      <c r="E25" s="84"/>
      <c r="F25" s="84"/>
      <c r="G25" s="85"/>
      <c r="H25" s="85"/>
      <c r="I25" s="85"/>
      <c r="J25" s="85"/>
      <c r="K25" s="208"/>
      <c r="L25" s="85"/>
      <c r="M25" s="85"/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64" t="s">
        <v>162</v>
      </c>
      <c r="B26" s="465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162">
        <v>85</v>
      </c>
      <c r="L26" s="87"/>
      <c r="M26" s="34">
        <v>99</v>
      </c>
      <c r="N26" s="34">
        <v>100</v>
      </c>
      <c r="O26" s="87"/>
      <c r="P26" s="93"/>
      <c r="Q26" s="93"/>
      <c r="R26" s="35">
        <v>2.5</v>
      </c>
      <c r="S26" s="35">
        <v>0.8</v>
      </c>
      <c r="T26" s="178">
        <v>0.4</v>
      </c>
      <c r="U26" s="36">
        <v>40</v>
      </c>
      <c r="V26" s="37">
        <v>35</v>
      </c>
      <c r="W26" s="10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64" t="s">
        <v>163</v>
      </c>
      <c r="B27" s="465"/>
      <c r="C27" s="38">
        <v>2</v>
      </c>
      <c r="D27" s="88"/>
      <c r="E27" s="88"/>
      <c r="F27" s="207">
        <v>5</v>
      </c>
      <c r="G27" s="207">
        <v>9</v>
      </c>
      <c r="H27" s="207">
        <v>16</v>
      </c>
      <c r="I27" s="207">
        <v>22</v>
      </c>
      <c r="J27" s="207">
        <v>35</v>
      </c>
      <c r="K27" s="39">
        <v>55</v>
      </c>
      <c r="L27" s="89"/>
      <c r="M27" s="39">
        <v>85</v>
      </c>
      <c r="N27" s="89"/>
      <c r="O27" s="89"/>
      <c r="P27" s="94"/>
      <c r="Q27" s="94"/>
      <c r="R27" s="102"/>
      <c r="S27" s="102"/>
      <c r="T27" s="179"/>
      <c r="U27" s="106"/>
      <c r="V27" s="97"/>
      <c r="W27" s="10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476"/>
      <c r="B28" s="477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103"/>
      <c r="S28" s="103"/>
      <c r="T28" s="180"/>
      <c r="U28" s="107"/>
      <c r="V28" s="98"/>
      <c r="W28" s="10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692" t="s">
        <v>194</v>
      </c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  <c r="R32" s="693"/>
      <c r="S32" s="693"/>
      <c r="T32" s="693"/>
      <c r="U32" s="693"/>
      <c r="V32" s="693"/>
      <c r="W32" s="694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5.6</v>
      </c>
      <c r="D35" s="123">
        <f t="shared" ref="D35:W35" si="0">IF(ISNUMBER(D105),D105,NA())</f>
        <v>6</v>
      </c>
      <c r="E35" s="123">
        <f t="shared" si="0"/>
        <v>8.4</v>
      </c>
      <c r="F35" s="123">
        <f t="shared" si="0"/>
        <v>14.7</v>
      </c>
      <c r="G35" s="123">
        <f t="shared" si="0"/>
        <v>20.2</v>
      </c>
      <c r="H35" s="123">
        <f t="shared" si="0"/>
        <v>26.7</v>
      </c>
      <c r="I35" s="123">
        <f t="shared" si="0"/>
        <v>35.4</v>
      </c>
      <c r="J35" s="123">
        <f t="shared" si="0"/>
        <v>50.9</v>
      </c>
      <c r="K35" s="123">
        <f t="shared" si="0"/>
        <v>72.2</v>
      </c>
      <c r="L35" s="123">
        <f t="shared" si="0"/>
        <v>79.7</v>
      </c>
      <c r="M35" s="123">
        <f t="shared" si="0"/>
        <v>98.2</v>
      </c>
      <c r="N35" s="123">
        <f t="shared" si="0"/>
        <v>100</v>
      </c>
      <c r="O35" s="123">
        <f t="shared" si="0"/>
        <v>100</v>
      </c>
      <c r="P35" s="123">
        <f t="shared" si="0"/>
        <v>100</v>
      </c>
      <c r="Q35" s="123">
        <f t="shared" si="0"/>
        <v>100</v>
      </c>
      <c r="R35" s="123">
        <f t="shared" si="0"/>
        <v>1.52</v>
      </c>
      <c r="S35" s="123">
        <f t="shared" si="0"/>
        <v>0.4</v>
      </c>
      <c r="T35" s="123">
        <f t="shared" si="0"/>
        <v>0.17199999999999999</v>
      </c>
      <c r="U35" s="123">
        <f t="shared" si="0"/>
        <v>25</v>
      </c>
      <c r="V35" s="150">
        <f t="shared" si="0"/>
        <v>21</v>
      </c>
      <c r="W35" s="124">
        <f t="shared" si="0"/>
        <v>8.8000000000000007</v>
      </c>
    </row>
    <row r="36" spans="1:25" ht="12.75" customHeight="1" x14ac:dyDescent="0.25">
      <c r="A36" s="553" t="s">
        <v>49</v>
      </c>
      <c r="B36" s="554"/>
      <c r="C36" s="120">
        <f>C37+1.25*C40</f>
        <v>5.9287826756478541</v>
      </c>
      <c r="D36" s="108">
        <f t="shared" ref="D36:Q36" si="1">D37+1.25*D40</f>
        <v>6.3272581584363214</v>
      </c>
      <c r="E36" s="108">
        <f t="shared" si="1"/>
        <v>8.6931747690942878</v>
      </c>
      <c r="F36" s="108">
        <f t="shared" si="1"/>
        <v>15.249893159466289</v>
      </c>
      <c r="G36" s="108">
        <f t="shared" si="1"/>
        <v>20.685629624279247</v>
      </c>
      <c r="H36" s="108">
        <f t="shared" si="1"/>
        <v>26.732806730846306</v>
      </c>
      <c r="I36" s="108">
        <f t="shared" si="1"/>
        <v>35.150172357835892</v>
      </c>
      <c r="J36" s="108">
        <f t="shared" si="1"/>
        <v>51.310690885628105</v>
      </c>
      <c r="K36" s="108">
        <f t="shared" si="1"/>
        <v>71.466881882458836</v>
      </c>
      <c r="L36" s="108">
        <f t="shared" si="1"/>
        <v>80.576909236197849</v>
      </c>
      <c r="M36" s="108">
        <f t="shared" si="1"/>
        <v>98.805014782692211</v>
      </c>
      <c r="N36" s="108">
        <f t="shared" si="1"/>
        <v>100</v>
      </c>
      <c r="O36" s="108">
        <f t="shared" si="1"/>
        <v>100</v>
      </c>
      <c r="P36" s="108">
        <f t="shared" si="1"/>
        <v>100</v>
      </c>
      <c r="Q36" s="108">
        <f t="shared" si="1"/>
        <v>100</v>
      </c>
      <c r="R36" s="108">
        <f>R37+1.25*R40</f>
        <v>1.5686673327805978</v>
      </c>
      <c r="S36" s="108">
        <f>S37+1.25*S40</f>
        <v>0.40993891104464086</v>
      </c>
      <c r="T36" s="108"/>
      <c r="U36" s="108"/>
      <c r="V36" s="151"/>
      <c r="W36" s="125">
        <f>W37+1.25*W40</f>
        <v>8.90887223396415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4.5500000000000007</v>
      </c>
      <c r="D37" s="153">
        <f>IF(ISNUMBER(D103),D103,NA())</f>
        <v>4.8499999999999996</v>
      </c>
      <c r="E37" s="121">
        <f t="shared" ref="E37:W37" si="2">IF(ISNUMBER(E103),E103,NA())</f>
        <v>7.0750000000000002</v>
      </c>
      <c r="F37" s="121">
        <f t="shared" si="2"/>
        <v>13.299999999999999</v>
      </c>
      <c r="G37" s="121">
        <f t="shared" si="2"/>
        <v>18.25</v>
      </c>
      <c r="H37" s="121">
        <f t="shared" si="2"/>
        <v>23.7</v>
      </c>
      <c r="I37" s="121">
        <f t="shared" si="2"/>
        <v>31.675000000000001</v>
      </c>
      <c r="J37" s="121">
        <f t="shared" si="2"/>
        <v>46.95</v>
      </c>
      <c r="K37" s="121">
        <f t="shared" si="2"/>
        <v>66.424999999999997</v>
      </c>
      <c r="L37" s="121">
        <f t="shared" si="2"/>
        <v>76.825000000000003</v>
      </c>
      <c r="M37" s="121">
        <f t="shared" si="2"/>
        <v>95.775000000000006</v>
      </c>
      <c r="N37" s="34">
        <f t="shared" si="2"/>
        <v>100</v>
      </c>
      <c r="O37" s="34">
        <f t="shared" si="2"/>
        <v>100</v>
      </c>
      <c r="P37" s="34">
        <f t="shared" si="2"/>
        <v>100</v>
      </c>
      <c r="Q37" s="34">
        <f t="shared" si="2"/>
        <v>100</v>
      </c>
      <c r="R37" s="34">
        <f t="shared" si="2"/>
        <v>1.4175</v>
      </c>
      <c r="S37" s="159">
        <f t="shared" si="2"/>
        <v>0.33749999999999997</v>
      </c>
      <c r="T37" s="159">
        <f t="shared" si="2"/>
        <v>0.17199999999999999</v>
      </c>
      <c r="U37" s="34">
        <f t="shared" si="2"/>
        <v>24.5</v>
      </c>
      <c r="V37" s="152">
        <f t="shared" si="2"/>
        <v>19.5</v>
      </c>
      <c r="W37" s="44">
        <f t="shared" si="2"/>
        <v>7.4749999999999996</v>
      </c>
    </row>
    <row r="38" spans="1:25" ht="12.75" customHeight="1" x14ac:dyDescent="0.25">
      <c r="A38" s="553" t="s">
        <v>51</v>
      </c>
      <c r="B38" s="554"/>
      <c r="C38" s="120">
        <f>C37-1.25*C40</f>
        <v>3.1712173243521469</v>
      </c>
      <c r="D38" s="108">
        <f t="shared" ref="D38:Q38" si="3">D37-1.25*D40</f>
        <v>3.3727418415636778</v>
      </c>
      <c r="E38" s="108">
        <f t="shared" si="3"/>
        <v>5.4568252309057126</v>
      </c>
      <c r="F38" s="108">
        <f t="shared" si="3"/>
        <v>11.350106840533709</v>
      </c>
      <c r="G38" s="108">
        <f t="shared" si="3"/>
        <v>15.814370375720753</v>
      </c>
      <c r="H38" s="108">
        <f t="shared" si="3"/>
        <v>20.667193269153692</v>
      </c>
      <c r="I38" s="108">
        <f t="shared" si="3"/>
        <v>28.199827642164109</v>
      </c>
      <c r="J38" s="108">
        <f t="shared" si="3"/>
        <v>42.5893091143719</v>
      </c>
      <c r="K38" s="108">
        <f t="shared" si="3"/>
        <v>61.383118117541159</v>
      </c>
      <c r="L38" s="108">
        <f t="shared" si="3"/>
        <v>73.073090763802156</v>
      </c>
      <c r="M38" s="108">
        <f>M37-1.25*M40</f>
        <v>92.7449852173078</v>
      </c>
      <c r="N38" s="108">
        <f t="shared" si="3"/>
        <v>100</v>
      </c>
      <c r="O38" s="108">
        <f t="shared" si="3"/>
        <v>100</v>
      </c>
      <c r="P38" s="108">
        <f t="shared" si="3"/>
        <v>100</v>
      </c>
      <c r="Q38" s="108">
        <f t="shared" si="3"/>
        <v>100</v>
      </c>
      <c r="R38" s="108">
        <f>R37-1.25*R40</f>
        <v>1.2663326672194022</v>
      </c>
      <c r="S38" s="108">
        <f>S37-1.25*S40</f>
        <v>0.26506108895535907</v>
      </c>
      <c r="T38" s="108"/>
      <c r="U38" s="108"/>
      <c r="V38" s="151"/>
      <c r="W38" s="125">
        <f>W37-1.25*W40</f>
        <v>6.0411277660358493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3</v>
      </c>
      <c r="D39" s="34">
        <f t="shared" ref="D39:W39" si="4">IF(ISNUMBER(D106),D106,NA())</f>
        <v>3.2</v>
      </c>
      <c r="E39" s="34">
        <f t="shared" si="4"/>
        <v>5.3</v>
      </c>
      <c r="F39" s="34">
        <f>IF(ISNUMBER(F106),F106,NA())</f>
        <v>11.1</v>
      </c>
      <c r="G39" s="34">
        <f t="shared" si="4"/>
        <v>15.6</v>
      </c>
      <c r="H39" s="34">
        <f t="shared" si="4"/>
        <v>20.8</v>
      </c>
      <c r="I39" s="34">
        <f t="shared" si="4"/>
        <v>28.7</v>
      </c>
      <c r="J39" s="34">
        <f t="shared" si="4"/>
        <v>42.5</v>
      </c>
      <c r="K39" s="34">
        <f t="shared" si="4"/>
        <v>63.2</v>
      </c>
      <c r="L39" s="34">
        <f t="shared" si="4"/>
        <v>73.5</v>
      </c>
      <c r="M39" s="34">
        <f t="shared" si="4"/>
        <v>92.9</v>
      </c>
      <c r="N39" s="34">
        <f t="shared" si="4"/>
        <v>100</v>
      </c>
      <c r="O39" s="34">
        <f t="shared" si="4"/>
        <v>100</v>
      </c>
      <c r="P39" s="34">
        <f t="shared" si="4"/>
        <v>100</v>
      </c>
      <c r="Q39" s="34">
        <f t="shared" si="4"/>
        <v>100</v>
      </c>
      <c r="R39" s="34">
        <f t="shared" si="4"/>
        <v>1.25</v>
      </c>
      <c r="S39" s="34">
        <f t="shared" si="4"/>
        <v>0.26</v>
      </c>
      <c r="T39" s="34">
        <f t="shared" si="4"/>
        <v>0.17199999999999999</v>
      </c>
      <c r="U39" s="34">
        <f>IF(ISNUMBER(U106),U106,NA())</f>
        <v>24</v>
      </c>
      <c r="V39" s="152">
        <f t="shared" si="4"/>
        <v>18</v>
      </c>
      <c r="W39" s="44">
        <f t="shared" si="4"/>
        <v>6</v>
      </c>
    </row>
    <row r="40" spans="1:25" ht="12.75" customHeight="1" x14ac:dyDescent="0.25">
      <c r="A40" s="493" t="s">
        <v>53</v>
      </c>
      <c r="B40" s="494"/>
      <c r="C40" s="120">
        <f>IF(ISNUMBER(C104),C104,NA())</f>
        <v>1.1030261405182831</v>
      </c>
      <c r="D40" s="121">
        <f t="shared" ref="D40:W40" si="5">IF(ISNUMBER(D104),D104,NA())</f>
        <v>1.1818065267490574</v>
      </c>
      <c r="E40" s="121">
        <f t="shared" si="5"/>
        <v>1.2945398152754297</v>
      </c>
      <c r="F40" s="121">
        <f t="shared" si="5"/>
        <v>1.5599145275730315</v>
      </c>
      <c r="G40" s="121">
        <f t="shared" si="5"/>
        <v>1.9485036994233977</v>
      </c>
      <c r="H40" s="121">
        <f t="shared" si="5"/>
        <v>2.4262453846770451</v>
      </c>
      <c r="I40" s="121">
        <f t="shared" si="5"/>
        <v>2.7801378862687125</v>
      </c>
      <c r="J40" s="121">
        <f t="shared" si="5"/>
        <v>3.488552708502481</v>
      </c>
      <c r="K40" s="121">
        <f t="shared" si="5"/>
        <v>4.0335055059670699</v>
      </c>
      <c r="L40" s="121">
        <f t="shared" si="5"/>
        <v>3.0015273889582748</v>
      </c>
      <c r="M40" s="121">
        <f t="shared" si="5"/>
        <v>2.4240118261537673</v>
      </c>
      <c r="N40" s="121">
        <f t="shared" si="5"/>
        <v>0</v>
      </c>
      <c r="O40" s="121">
        <f t="shared" si="5"/>
        <v>0</v>
      </c>
      <c r="P40" s="121">
        <f t="shared" si="5"/>
        <v>0</v>
      </c>
      <c r="Q40" s="121">
        <f t="shared" si="5"/>
        <v>0</v>
      </c>
      <c r="R40" s="121">
        <f t="shared" si="5"/>
        <v>0.12093386622447824</v>
      </c>
      <c r="S40" s="121">
        <f t="shared" si="5"/>
        <v>5.7951128835712691E-2</v>
      </c>
      <c r="T40" s="121"/>
      <c r="U40" s="121"/>
      <c r="V40" s="153"/>
      <c r="W40" s="126">
        <f t="shared" si="5"/>
        <v>1.1470977871713204</v>
      </c>
    </row>
    <row r="41" spans="1:25" ht="12.75" customHeight="1" x14ac:dyDescent="0.25">
      <c r="A41" s="553" t="s">
        <v>54</v>
      </c>
      <c r="B41" s="554"/>
      <c r="C41" s="33">
        <f>IF(ISNUMBER(C107),C107,NA())</f>
        <v>4</v>
      </c>
      <c r="D41" s="34">
        <f t="shared" ref="D41:W41" si="6">IF(ISNUMBER(D107),D107,NA())</f>
        <v>4</v>
      </c>
      <c r="E41" s="34">
        <f t="shared" si="6"/>
        <v>4</v>
      </c>
      <c r="F41" s="34">
        <f t="shared" si="6"/>
        <v>4</v>
      </c>
      <c r="G41" s="34">
        <f t="shared" si="6"/>
        <v>4</v>
      </c>
      <c r="H41" s="34">
        <f t="shared" si="6"/>
        <v>4</v>
      </c>
      <c r="I41" s="34">
        <f t="shared" si="6"/>
        <v>4</v>
      </c>
      <c r="J41" s="34">
        <f t="shared" si="6"/>
        <v>4</v>
      </c>
      <c r="K41" s="34">
        <f t="shared" si="6"/>
        <v>4</v>
      </c>
      <c r="L41" s="34">
        <f t="shared" si="6"/>
        <v>4</v>
      </c>
      <c r="M41" s="34">
        <f t="shared" si="6"/>
        <v>4</v>
      </c>
      <c r="N41" s="34">
        <f t="shared" si="6"/>
        <v>4</v>
      </c>
      <c r="O41" s="34">
        <f t="shared" si="6"/>
        <v>4</v>
      </c>
      <c r="P41" s="34">
        <f t="shared" si="6"/>
        <v>4</v>
      </c>
      <c r="Q41" s="34">
        <f t="shared" si="6"/>
        <v>4</v>
      </c>
      <c r="R41" s="34">
        <f t="shared" si="6"/>
        <v>4</v>
      </c>
      <c r="S41" s="34">
        <f t="shared" si="6"/>
        <v>4</v>
      </c>
      <c r="T41" s="34">
        <f t="shared" si="6"/>
        <v>1</v>
      </c>
      <c r="U41" s="34">
        <f t="shared" si="6"/>
        <v>2</v>
      </c>
      <c r="V41" s="152">
        <f t="shared" si="6"/>
        <v>2</v>
      </c>
      <c r="W41" s="44">
        <f t="shared" si="6"/>
        <v>4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49"/>
      <c r="B43" s="50"/>
      <c r="C43" s="154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1"/>
      <c r="W43" s="128"/>
      <c r="X43" s="45"/>
    </row>
    <row r="44" spans="1:25" s="46" customFormat="1" ht="13.8" thickBot="1" x14ac:dyDescent="0.3">
      <c r="A44" s="47"/>
      <c r="C44" s="129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1"/>
      <c r="X44" s="45"/>
    </row>
    <row r="45" spans="1:25" s="46" customFormat="1" x14ac:dyDescent="0.25">
      <c r="A45" s="47"/>
      <c r="W45" s="48"/>
      <c r="X45" s="45"/>
    </row>
    <row r="46" spans="1:25" s="46" customFormat="1" x14ac:dyDescent="0.25">
      <c r="A46" s="47"/>
      <c r="W46" s="48"/>
      <c r="X46" s="45"/>
    </row>
    <row r="47" spans="1:25" s="46" customFormat="1" x14ac:dyDescent="0.25">
      <c r="A47" s="47"/>
      <c r="W47" s="48"/>
      <c r="X47" s="45"/>
    </row>
    <row r="48" spans="1:25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1"/>
      <c r="X64" s="45"/>
    </row>
    <row r="65" spans="1:25" s="46" customFormat="1" x14ac:dyDescent="0.25">
      <c r="A65" s="499" t="s">
        <v>56</v>
      </c>
      <c r="B65" s="500"/>
      <c r="C65" s="500"/>
      <c r="D65" s="500"/>
      <c r="E65" s="500"/>
      <c r="F65" s="500"/>
      <c r="G65" s="501"/>
      <c r="H65" s="491" t="s">
        <v>57</v>
      </c>
      <c r="I65" s="492"/>
      <c r="J65" s="492"/>
      <c r="K65" s="492"/>
      <c r="L65" s="492"/>
      <c r="M65" s="492"/>
      <c r="N65" s="492"/>
      <c r="O65" s="492"/>
      <c r="P65" s="491" t="s">
        <v>58</v>
      </c>
      <c r="Q65" s="492"/>
      <c r="R65" s="492"/>
      <c r="S65" s="492"/>
      <c r="T65" s="492"/>
      <c r="U65" s="492"/>
      <c r="V65" s="492"/>
      <c r="W65" s="492"/>
      <c r="X65" s="45"/>
    </row>
    <row r="66" spans="1:25" x14ac:dyDescent="0.25">
      <c r="A66" s="502">
        <v>42622</v>
      </c>
      <c r="B66" s="464"/>
      <c r="C66" s="464"/>
      <c r="D66" s="464"/>
      <c r="E66" s="464"/>
      <c r="F66" s="464"/>
      <c r="G66" s="464"/>
      <c r="H66" s="570" t="s">
        <v>92</v>
      </c>
      <c r="I66" s="570"/>
      <c r="J66" s="570"/>
      <c r="K66" s="570"/>
      <c r="L66" s="570"/>
      <c r="M66" s="570"/>
      <c r="N66" s="570"/>
      <c r="O66" s="570"/>
      <c r="P66" s="502">
        <f>Y82</f>
        <v>42658</v>
      </c>
      <c r="Q66" s="464"/>
      <c r="R66" s="464"/>
      <c r="S66" s="464"/>
      <c r="T66" s="464"/>
      <c r="U66" s="464"/>
      <c r="V66" s="464"/>
      <c r="W66" s="464"/>
    </row>
    <row r="67" spans="1:25" x14ac:dyDescent="0.25">
      <c r="A67" s="464"/>
      <c r="B67" s="464"/>
      <c r="C67" s="464"/>
      <c r="D67" s="464"/>
      <c r="E67" s="464"/>
      <c r="F67" s="464"/>
      <c r="G67" s="464"/>
      <c r="H67" s="570"/>
      <c r="I67" s="570"/>
      <c r="J67" s="570"/>
      <c r="K67" s="570"/>
      <c r="L67" s="570"/>
      <c r="M67" s="570"/>
      <c r="N67" s="570"/>
      <c r="O67" s="570"/>
      <c r="P67" s="464"/>
      <c r="Q67" s="464"/>
      <c r="R67" s="464"/>
      <c r="S67" s="464"/>
      <c r="T67" s="464"/>
      <c r="U67" s="464"/>
      <c r="V67" s="464"/>
      <c r="W67" s="464"/>
    </row>
    <row r="68" spans="1:25" x14ac:dyDescent="0.25">
      <c r="A68" s="464"/>
      <c r="B68" s="464"/>
      <c r="C68" s="464"/>
      <c r="D68" s="464"/>
      <c r="E68" s="464"/>
      <c r="F68" s="464"/>
      <c r="G68" s="464"/>
      <c r="H68" s="570"/>
      <c r="I68" s="570"/>
      <c r="J68" s="570"/>
      <c r="K68" s="570"/>
      <c r="L68" s="570"/>
      <c r="M68" s="570"/>
      <c r="N68" s="570"/>
      <c r="O68" s="570"/>
      <c r="P68" s="464"/>
      <c r="Q68" s="464"/>
      <c r="R68" s="464"/>
      <c r="S68" s="464"/>
      <c r="T68" s="464"/>
      <c r="U68" s="464"/>
      <c r="V68" s="464"/>
      <c r="W68" s="464"/>
    </row>
    <row r="69" spans="1:25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5" ht="13.8" thickBot="1" x14ac:dyDescent="0.3">
      <c r="B70" s="52"/>
    </row>
    <row r="71" spans="1:25" x14ac:dyDescent="0.25">
      <c r="A71" s="504" t="s">
        <v>112</v>
      </c>
      <c r="B71" s="505"/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6"/>
    </row>
    <row r="72" spans="1:25" x14ac:dyDescent="0.25">
      <c r="A72" s="507"/>
      <c r="B72" s="432"/>
      <c r="C72" s="432"/>
      <c r="D72" s="432"/>
      <c r="E72" s="432"/>
      <c r="F72" s="432"/>
      <c r="G72" s="432"/>
      <c r="H72" s="432"/>
      <c r="I72" s="432"/>
      <c r="J72" s="432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  <c r="V72" s="432"/>
      <c r="W72" s="508"/>
    </row>
    <row r="73" spans="1:25" ht="13.8" thickBot="1" x14ac:dyDescent="0.3">
      <c r="A73" s="509"/>
      <c r="B73" s="510"/>
      <c r="C73" s="510"/>
      <c r="D73" s="510"/>
      <c r="E73" s="510"/>
      <c r="F73" s="510"/>
      <c r="G73" s="510"/>
      <c r="H73" s="510"/>
      <c r="I73" s="510"/>
      <c r="J73" s="510"/>
      <c r="K73" s="510"/>
      <c r="L73" s="510"/>
      <c r="M73" s="510"/>
      <c r="N73" s="510"/>
      <c r="O73" s="510"/>
      <c r="P73" s="510"/>
      <c r="Q73" s="510"/>
      <c r="R73" s="510"/>
      <c r="S73" s="510"/>
      <c r="T73" s="510"/>
      <c r="U73" s="510"/>
      <c r="V73" s="510"/>
      <c r="W73" s="511"/>
    </row>
    <row r="74" spans="1:25" ht="13.8" thickBot="1" x14ac:dyDescent="0.3">
      <c r="B74" s="52"/>
    </row>
    <row r="75" spans="1:25" x14ac:dyDescent="0.25">
      <c r="A75" s="512" t="s">
        <v>65</v>
      </c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4"/>
    </row>
    <row r="76" spans="1:25" x14ac:dyDescent="0.25">
      <c r="A76" s="515"/>
      <c r="B76" s="516"/>
      <c r="C76" s="516"/>
      <c r="D76" s="516"/>
      <c r="E76" s="516"/>
      <c r="F76" s="516"/>
      <c r="G76" s="516"/>
      <c r="H76" s="516"/>
      <c r="I76" s="516"/>
      <c r="J76" s="516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6"/>
      <c r="W76" s="517"/>
    </row>
    <row r="77" spans="1:25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5" ht="13.8" thickBot="1" x14ac:dyDescent="0.3">
      <c r="A78" s="132"/>
      <c r="B78" s="133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5"/>
    </row>
    <row r="79" spans="1:25" x14ac:dyDescent="0.25">
      <c r="A79" s="527"/>
      <c r="B79" s="565"/>
      <c r="C79" s="136" t="s">
        <v>3</v>
      </c>
      <c r="D79" s="137"/>
      <c r="E79" s="137"/>
      <c r="F79" s="137"/>
      <c r="G79" s="137"/>
      <c r="H79" s="137"/>
      <c r="I79" s="137"/>
      <c r="J79" s="137"/>
      <c r="K79" s="137" t="s">
        <v>16</v>
      </c>
      <c r="L79" s="137"/>
      <c r="M79" s="137" t="s">
        <v>4</v>
      </c>
      <c r="N79" s="137" t="s">
        <v>76</v>
      </c>
      <c r="O79" s="137" t="s">
        <v>6</v>
      </c>
      <c r="P79" s="137"/>
      <c r="Q79" s="137"/>
      <c r="R79" s="653" t="s">
        <v>17</v>
      </c>
      <c r="S79" s="655" t="s">
        <v>41</v>
      </c>
      <c r="T79" s="657" t="s">
        <v>71</v>
      </c>
      <c r="U79" s="653" t="s">
        <v>7</v>
      </c>
      <c r="V79" s="653" t="s">
        <v>8</v>
      </c>
      <c r="W79" s="659" t="s">
        <v>42</v>
      </c>
    </row>
    <row r="80" spans="1:25" ht="13.8" thickBot="1" x14ac:dyDescent="0.3">
      <c r="A80" s="533" t="s">
        <v>61</v>
      </c>
      <c r="B80" s="669"/>
      <c r="C80" s="138">
        <v>6.3E-2</v>
      </c>
      <c r="D80" s="139">
        <v>0.08</v>
      </c>
      <c r="E80" s="139">
        <v>0.2</v>
      </c>
      <c r="F80" s="139">
        <v>0.5</v>
      </c>
      <c r="G80" s="139">
        <v>1</v>
      </c>
      <c r="H80" s="139">
        <v>2</v>
      </c>
      <c r="I80" s="139">
        <v>4</v>
      </c>
      <c r="J80" s="139">
        <v>8</v>
      </c>
      <c r="K80" s="139">
        <v>16</v>
      </c>
      <c r="L80" s="139">
        <v>20</v>
      </c>
      <c r="M80" s="139">
        <v>31.5</v>
      </c>
      <c r="N80" s="139">
        <v>45</v>
      </c>
      <c r="O80" s="140">
        <v>63</v>
      </c>
      <c r="P80" s="163">
        <v>80</v>
      </c>
      <c r="Q80" s="164">
        <v>100</v>
      </c>
      <c r="R80" s="695"/>
      <c r="S80" s="696"/>
      <c r="T80" s="697"/>
      <c r="U80" s="695"/>
      <c r="V80" s="695"/>
      <c r="W80" s="698"/>
      <c r="Y80" s="1">
        <v>180</v>
      </c>
    </row>
    <row r="81" spans="1:25" x14ac:dyDescent="0.25">
      <c r="A81" s="670" t="s">
        <v>62</v>
      </c>
      <c r="B81" s="671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18">
        <v>42478</v>
      </c>
      <c r="B82" s="519"/>
      <c r="C82" s="141">
        <v>4.7</v>
      </c>
      <c r="D82" s="141">
        <v>5</v>
      </c>
      <c r="E82" s="141">
        <v>7.2</v>
      </c>
      <c r="F82" s="141">
        <v>14</v>
      </c>
      <c r="G82" s="141">
        <v>19</v>
      </c>
      <c r="H82" s="141">
        <v>23.3</v>
      </c>
      <c r="I82" s="141">
        <v>31</v>
      </c>
      <c r="J82" s="141">
        <v>47.9</v>
      </c>
      <c r="K82" s="141">
        <v>66.099999999999994</v>
      </c>
      <c r="L82" s="141">
        <v>79</v>
      </c>
      <c r="M82" s="141">
        <v>98.2</v>
      </c>
      <c r="N82" s="141">
        <v>100</v>
      </c>
      <c r="O82" s="141">
        <v>100</v>
      </c>
      <c r="P82" s="141">
        <v>100</v>
      </c>
      <c r="Q82" s="141">
        <v>100</v>
      </c>
      <c r="R82" s="141">
        <v>1.52</v>
      </c>
      <c r="S82" s="141">
        <v>0.35</v>
      </c>
      <c r="T82" s="141">
        <v>0.17199999999999999</v>
      </c>
      <c r="U82" s="141">
        <v>25</v>
      </c>
      <c r="V82" s="141">
        <v>21</v>
      </c>
      <c r="W82" s="142">
        <v>7.5</v>
      </c>
      <c r="X82" s="1"/>
      <c r="Y82" s="176">
        <f>A82+$Y$80</f>
        <v>42658</v>
      </c>
    </row>
    <row r="83" spans="1:25" x14ac:dyDescent="0.25">
      <c r="A83" s="518">
        <v>42478</v>
      </c>
      <c r="B83" s="519"/>
      <c r="C83" s="141">
        <v>4.9000000000000004</v>
      </c>
      <c r="D83" s="141">
        <v>5.2</v>
      </c>
      <c r="E83" s="141">
        <v>7.4</v>
      </c>
      <c r="F83" s="141">
        <v>13.4</v>
      </c>
      <c r="G83" s="141">
        <v>18.2</v>
      </c>
      <c r="H83" s="141">
        <v>24</v>
      </c>
      <c r="I83" s="141">
        <v>31.6</v>
      </c>
      <c r="J83" s="141">
        <v>46.5</v>
      </c>
      <c r="K83" s="141">
        <v>64.2</v>
      </c>
      <c r="L83" s="141">
        <v>75.099999999999994</v>
      </c>
      <c r="M83" s="141">
        <v>97.3</v>
      </c>
      <c r="N83" s="141">
        <v>100</v>
      </c>
      <c r="O83" s="141">
        <v>100</v>
      </c>
      <c r="P83" s="141">
        <v>100</v>
      </c>
      <c r="Q83" s="141">
        <v>100</v>
      </c>
      <c r="R83" s="141">
        <v>1.41</v>
      </c>
      <c r="S83" s="141">
        <v>0.34</v>
      </c>
      <c r="T83" s="141"/>
      <c r="U83" s="141"/>
      <c r="V83" s="141"/>
      <c r="W83" s="142">
        <v>8.8000000000000007</v>
      </c>
      <c r="X83" s="1"/>
      <c r="Y83" s="176">
        <f>A83+$Y$80</f>
        <v>42658</v>
      </c>
    </row>
    <row r="84" spans="1:25" x14ac:dyDescent="0.25">
      <c r="A84" s="518">
        <v>42538</v>
      </c>
      <c r="B84" s="519"/>
      <c r="C84" s="141">
        <v>5.6</v>
      </c>
      <c r="D84" s="141">
        <v>6</v>
      </c>
      <c r="E84" s="141">
        <v>8.4</v>
      </c>
      <c r="F84" s="141">
        <v>14.7</v>
      </c>
      <c r="G84" s="141">
        <v>20.2</v>
      </c>
      <c r="H84" s="141">
        <v>26.7</v>
      </c>
      <c r="I84" s="141">
        <v>35.4</v>
      </c>
      <c r="J84" s="141">
        <v>50.9</v>
      </c>
      <c r="K84" s="141">
        <v>72.2</v>
      </c>
      <c r="L84" s="141">
        <v>79.7</v>
      </c>
      <c r="M84" s="141">
        <v>94.7</v>
      </c>
      <c r="N84" s="141">
        <v>100</v>
      </c>
      <c r="O84" s="141">
        <v>100</v>
      </c>
      <c r="P84" s="141">
        <v>100</v>
      </c>
      <c r="Q84" s="141">
        <v>100</v>
      </c>
      <c r="R84" s="141">
        <v>1.49</v>
      </c>
      <c r="S84" s="141">
        <v>0.4</v>
      </c>
      <c r="T84" s="141"/>
      <c r="U84" s="141"/>
      <c r="V84" s="141"/>
      <c r="W84" s="142">
        <v>7.6</v>
      </c>
      <c r="X84" s="1"/>
      <c r="Y84" s="176">
        <f t="shared" ref="Y84:Y95" si="7">A84+$Y$80</f>
        <v>42718</v>
      </c>
    </row>
    <row r="85" spans="1:25" x14ac:dyDescent="0.25">
      <c r="A85" s="518">
        <v>42614</v>
      </c>
      <c r="B85" s="519"/>
      <c r="C85" s="141">
        <v>3</v>
      </c>
      <c r="D85" s="141">
        <v>3.2</v>
      </c>
      <c r="E85" s="141">
        <v>5.3</v>
      </c>
      <c r="F85" s="141">
        <v>11.1</v>
      </c>
      <c r="G85" s="141">
        <v>15.6</v>
      </c>
      <c r="H85" s="141">
        <v>20.8</v>
      </c>
      <c r="I85" s="141">
        <v>28.7</v>
      </c>
      <c r="J85" s="141">
        <v>42.5</v>
      </c>
      <c r="K85" s="141">
        <v>63.2</v>
      </c>
      <c r="L85" s="141">
        <v>73.5</v>
      </c>
      <c r="M85" s="141">
        <v>92.9</v>
      </c>
      <c r="N85" s="141">
        <v>100</v>
      </c>
      <c r="O85" s="141">
        <v>100</v>
      </c>
      <c r="P85" s="141">
        <v>100</v>
      </c>
      <c r="Q85" s="141">
        <v>100</v>
      </c>
      <c r="R85" s="141">
        <v>1.25</v>
      </c>
      <c r="S85" s="141">
        <v>0.26</v>
      </c>
      <c r="T85" s="141"/>
      <c r="U85" s="141">
        <v>24</v>
      </c>
      <c r="V85" s="141">
        <v>18</v>
      </c>
      <c r="W85" s="142">
        <v>6</v>
      </c>
      <c r="X85" s="1"/>
      <c r="Y85" s="176">
        <f t="shared" si="7"/>
        <v>42794</v>
      </c>
    </row>
    <row r="86" spans="1:25" x14ac:dyDescent="0.25">
      <c r="A86" s="518"/>
      <c r="B86" s="519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2"/>
      <c r="X86" s="1"/>
      <c r="Y86" s="176">
        <f t="shared" si="7"/>
        <v>180</v>
      </c>
    </row>
    <row r="87" spans="1:25" x14ac:dyDescent="0.25">
      <c r="A87" s="518"/>
      <c r="B87" s="519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2"/>
      <c r="X87" s="1"/>
      <c r="Y87" s="176">
        <f t="shared" si="7"/>
        <v>180</v>
      </c>
    </row>
    <row r="88" spans="1:25" x14ac:dyDescent="0.25">
      <c r="A88" s="518"/>
      <c r="B88" s="519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X88" s="1"/>
      <c r="Y88" s="176">
        <f t="shared" si="7"/>
        <v>180</v>
      </c>
    </row>
    <row r="89" spans="1:25" x14ac:dyDescent="0.25">
      <c r="A89" s="518"/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X89" s="1"/>
      <c r="Y89" s="176">
        <f t="shared" si="7"/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 t="shared" ref="C103:W103" si="8">AVERAGE(C82:C100)</f>
        <v>4.5500000000000007</v>
      </c>
      <c r="D103" s="143">
        <f t="shared" si="8"/>
        <v>4.8499999999999996</v>
      </c>
      <c r="E103" s="143">
        <f t="shared" si="8"/>
        <v>7.0750000000000002</v>
      </c>
      <c r="F103" s="143">
        <f t="shared" si="8"/>
        <v>13.299999999999999</v>
      </c>
      <c r="G103" s="143">
        <f t="shared" si="8"/>
        <v>18.25</v>
      </c>
      <c r="H103" s="143">
        <f t="shared" si="8"/>
        <v>23.7</v>
      </c>
      <c r="I103" s="143">
        <f t="shared" si="8"/>
        <v>31.675000000000001</v>
      </c>
      <c r="J103" s="143">
        <f t="shared" si="8"/>
        <v>46.95</v>
      </c>
      <c r="K103" s="143">
        <f t="shared" si="8"/>
        <v>66.424999999999997</v>
      </c>
      <c r="L103" s="143">
        <f t="shared" si="8"/>
        <v>76.825000000000003</v>
      </c>
      <c r="M103" s="143">
        <f t="shared" si="8"/>
        <v>95.775000000000006</v>
      </c>
      <c r="N103" s="141">
        <f t="shared" si="8"/>
        <v>100</v>
      </c>
      <c r="O103" s="141">
        <f t="shared" si="8"/>
        <v>100</v>
      </c>
      <c r="P103" s="141">
        <f t="shared" si="8"/>
        <v>100</v>
      </c>
      <c r="Q103" s="141">
        <f t="shared" si="8"/>
        <v>100</v>
      </c>
      <c r="R103" s="141">
        <f t="shared" si="8"/>
        <v>1.4175</v>
      </c>
      <c r="S103" s="141">
        <f t="shared" si="8"/>
        <v>0.33749999999999997</v>
      </c>
      <c r="T103" s="141">
        <f t="shared" si="8"/>
        <v>0.17199999999999999</v>
      </c>
      <c r="U103" s="141">
        <f t="shared" si="8"/>
        <v>24.5</v>
      </c>
      <c r="V103" s="141">
        <f t="shared" si="8"/>
        <v>19.5</v>
      </c>
      <c r="W103" s="142">
        <f t="shared" si="8"/>
        <v>7.4749999999999996</v>
      </c>
    </row>
    <row r="104" spans="1:34" x14ac:dyDescent="0.25">
      <c r="A104" s="533" t="s">
        <v>53</v>
      </c>
      <c r="B104" s="532"/>
      <c r="C104" s="143">
        <f t="shared" ref="C104:S104" si="9">STDEV(C82:C100)</f>
        <v>1.1030261405182831</v>
      </c>
      <c r="D104" s="143">
        <f t="shared" si="9"/>
        <v>1.1818065267490574</v>
      </c>
      <c r="E104" s="143">
        <f t="shared" si="9"/>
        <v>1.2945398152754297</v>
      </c>
      <c r="F104" s="143">
        <f t="shared" si="9"/>
        <v>1.5599145275730315</v>
      </c>
      <c r="G104" s="143">
        <f t="shared" si="9"/>
        <v>1.9485036994233977</v>
      </c>
      <c r="H104" s="143">
        <f t="shared" si="9"/>
        <v>2.4262453846770451</v>
      </c>
      <c r="I104" s="143">
        <f t="shared" si="9"/>
        <v>2.7801378862687125</v>
      </c>
      <c r="J104" s="143">
        <f t="shared" si="9"/>
        <v>3.488552708502481</v>
      </c>
      <c r="K104" s="143">
        <f t="shared" si="9"/>
        <v>4.0335055059670699</v>
      </c>
      <c r="L104" s="143">
        <f t="shared" si="9"/>
        <v>3.0015273889582748</v>
      </c>
      <c r="M104" s="143">
        <f t="shared" si="9"/>
        <v>2.4240118261537673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43">
        <f t="shared" si="9"/>
        <v>0.12093386622447824</v>
      </c>
      <c r="S104" s="143">
        <f t="shared" si="9"/>
        <v>5.7951128835712691E-2</v>
      </c>
      <c r="T104" s="143"/>
      <c r="U104" s="143"/>
      <c r="V104" s="143"/>
      <c r="W104" s="144">
        <f>STDEV(W82:W100)</f>
        <v>1.1470977871713204</v>
      </c>
    </row>
    <row r="105" spans="1:34" x14ac:dyDescent="0.25">
      <c r="A105" s="533" t="s">
        <v>64</v>
      </c>
      <c r="B105" s="532"/>
      <c r="C105" s="141">
        <f t="shared" ref="C105:W105" si="10">MAX(C82:C100)</f>
        <v>5.6</v>
      </c>
      <c r="D105" s="141">
        <f t="shared" si="10"/>
        <v>6</v>
      </c>
      <c r="E105" s="141">
        <f t="shared" si="10"/>
        <v>8.4</v>
      </c>
      <c r="F105" s="141">
        <f t="shared" si="10"/>
        <v>14.7</v>
      </c>
      <c r="G105" s="141">
        <f t="shared" si="10"/>
        <v>20.2</v>
      </c>
      <c r="H105" s="141">
        <f t="shared" si="10"/>
        <v>26.7</v>
      </c>
      <c r="I105" s="141">
        <f t="shared" si="10"/>
        <v>35.4</v>
      </c>
      <c r="J105" s="141">
        <f t="shared" si="10"/>
        <v>50.9</v>
      </c>
      <c r="K105" s="141">
        <f t="shared" si="10"/>
        <v>72.2</v>
      </c>
      <c r="L105" s="141">
        <f t="shared" si="10"/>
        <v>79.7</v>
      </c>
      <c r="M105" s="141">
        <f t="shared" si="10"/>
        <v>98.2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41">
        <f t="shared" si="10"/>
        <v>1.52</v>
      </c>
      <c r="S105" s="141">
        <f t="shared" si="10"/>
        <v>0.4</v>
      </c>
      <c r="T105" s="141">
        <f t="shared" si="10"/>
        <v>0.17199999999999999</v>
      </c>
      <c r="U105" s="141">
        <f t="shared" si="10"/>
        <v>25</v>
      </c>
      <c r="V105" s="141">
        <f t="shared" si="10"/>
        <v>21</v>
      </c>
      <c r="W105" s="141">
        <f t="shared" si="10"/>
        <v>8.8000000000000007</v>
      </c>
    </row>
    <row r="106" spans="1:34" s="2" customFormat="1" x14ac:dyDescent="0.25">
      <c r="A106" s="533" t="s">
        <v>52</v>
      </c>
      <c r="B106" s="532"/>
      <c r="C106" s="141">
        <f t="shared" ref="C106:W106" si="11">MIN(C82:C100)</f>
        <v>3</v>
      </c>
      <c r="D106" s="141">
        <f t="shared" si="11"/>
        <v>3.2</v>
      </c>
      <c r="E106" s="141">
        <f t="shared" si="11"/>
        <v>5.3</v>
      </c>
      <c r="F106" s="141">
        <f t="shared" si="11"/>
        <v>11.1</v>
      </c>
      <c r="G106" s="141">
        <f t="shared" si="11"/>
        <v>15.6</v>
      </c>
      <c r="H106" s="141">
        <f t="shared" si="11"/>
        <v>20.8</v>
      </c>
      <c r="I106" s="141">
        <f t="shared" si="11"/>
        <v>28.7</v>
      </c>
      <c r="J106" s="141">
        <f t="shared" si="11"/>
        <v>42.5</v>
      </c>
      <c r="K106" s="141">
        <f t="shared" si="11"/>
        <v>63.2</v>
      </c>
      <c r="L106" s="141">
        <f t="shared" si="11"/>
        <v>73.5</v>
      </c>
      <c r="M106" s="141">
        <f t="shared" si="11"/>
        <v>92.9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41">
        <f t="shared" si="11"/>
        <v>1.25</v>
      </c>
      <c r="S106" s="141">
        <f t="shared" si="11"/>
        <v>0.26</v>
      </c>
      <c r="T106" s="141">
        <f t="shared" si="11"/>
        <v>0.17199999999999999</v>
      </c>
      <c r="U106" s="141">
        <f t="shared" si="11"/>
        <v>24</v>
      </c>
      <c r="V106" s="141">
        <f t="shared" si="11"/>
        <v>18</v>
      </c>
      <c r="W106" s="142">
        <f t="shared" si="11"/>
        <v>6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 t="shared" ref="C107:W107" si="12">COUNT(C82:C100)</f>
        <v>4</v>
      </c>
      <c r="D107" s="141">
        <f t="shared" si="12"/>
        <v>4</v>
      </c>
      <c r="E107" s="141">
        <f t="shared" si="12"/>
        <v>4</v>
      </c>
      <c r="F107" s="141">
        <f t="shared" si="12"/>
        <v>4</v>
      </c>
      <c r="G107" s="141">
        <f t="shared" si="12"/>
        <v>4</v>
      </c>
      <c r="H107" s="141">
        <f t="shared" si="12"/>
        <v>4</v>
      </c>
      <c r="I107" s="141">
        <f t="shared" si="12"/>
        <v>4</v>
      </c>
      <c r="J107" s="141">
        <f t="shared" si="12"/>
        <v>4</v>
      </c>
      <c r="K107" s="141">
        <f t="shared" si="12"/>
        <v>4</v>
      </c>
      <c r="L107" s="141">
        <f t="shared" si="12"/>
        <v>4</v>
      </c>
      <c r="M107" s="141">
        <f t="shared" si="12"/>
        <v>4</v>
      </c>
      <c r="N107" s="141">
        <f t="shared" si="12"/>
        <v>4</v>
      </c>
      <c r="O107" s="141">
        <f t="shared" si="12"/>
        <v>4</v>
      </c>
      <c r="P107" s="141">
        <f t="shared" si="12"/>
        <v>4</v>
      </c>
      <c r="Q107" s="141">
        <f t="shared" si="12"/>
        <v>4</v>
      </c>
      <c r="R107" s="141">
        <f t="shared" si="12"/>
        <v>4</v>
      </c>
      <c r="S107" s="141">
        <f t="shared" si="12"/>
        <v>4</v>
      </c>
      <c r="T107" s="141">
        <f t="shared" si="12"/>
        <v>1</v>
      </c>
      <c r="U107" s="141">
        <f t="shared" si="12"/>
        <v>2</v>
      </c>
      <c r="V107" s="141">
        <f t="shared" si="12"/>
        <v>2</v>
      </c>
      <c r="W107" s="142">
        <f t="shared" si="12"/>
        <v>4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5">
    <mergeCell ref="A107:B107"/>
    <mergeCell ref="A99:B99"/>
    <mergeCell ref="A100:B100"/>
    <mergeCell ref="A101:B101"/>
    <mergeCell ref="A102:B102"/>
    <mergeCell ref="A103:B103"/>
    <mergeCell ref="A104:B104"/>
    <mergeCell ref="A96:B96"/>
    <mergeCell ref="A97:B97"/>
    <mergeCell ref="A98:B98"/>
    <mergeCell ref="A105:B105"/>
    <mergeCell ref="A106:B106"/>
    <mergeCell ref="A91:B91"/>
    <mergeCell ref="A92:B92"/>
    <mergeCell ref="A93:B93"/>
    <mergeCell ref="A94:B94"/>
    <mergeCell ref="A95:B95"/>
    <mergeCell ref="A86:B86"/>
    <mergeCell ref="A87:B87"/>
    <mergeCell ref="A88:B88"/>
    <mergeCell ref="A89:B89"/>
    <mergeCell ref="A90:B90"/>
    <mergeCell ref="A81:B81"/>
    <mergeCell ref="A82:B82"/>
    <mergeCell ref="A83:B83"/>
    <mergeCell ref="A84:B84"/>
    <mergeCell ref="A85:B85"/>
    <mergeCell ref="A75:W77"/>
    <mergeCell ref="A79:B79"/>
    <mergeCell ref="R79:R80"/>
    <mergeCell ref="S79:S80"/>
    <mergeCell ref="T79:T80"/>
    <mergeCell ref="U79:U80"/>
    <mergeCell ref="V79:V80"/>
    <mergeCell ref="W79:W80"/>
    <mergeCell ref="A80:B80"/>
    <mergeCell ref="P65:W65"/>
    <mergeCell ref="A66:G69"/>
    <mergeCell ref="H66:O69"/>
    <mergeCell ref="P66:W69"/>
    <mergeCell ref="A71:W73"/>
    <mergeCell ref="A40:B40"/>
    <mergeCell ref="A41:B41"/>
    <mergeCell ref="A42:B42"/>
    <mergeCell ref="A65:G65"/>
    <mergeCell ref="H65:O65"/>
    <mergeCell ref="A35:B35"/>
    <mergeCell ref="A36:B36"/>
    <mergeCell ref="A37:B37"/>
    <mergeCell ref="A38:B38"/>
    <mergeCell ref="A39:B39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25:B25"/>
    <mergeCell ref="A26:B26"/>
    <mergeCell ref="A27:B27"/>
    <mergeCell ref="A28:B28"/>
    <mergeCell ref="A31:W31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H1674"/>
  <sheetViews>
    <sheetView zoomScaleNormal="100" workbookViewId="0">
      <selection activeCell="I5" sqref="I5:M5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4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31</v>
      </c>
      <c r="H5" s="447"/>
      <c r="I5" s="448" t="s">
        <v>99</v>
      </c>
      <c r="J5" s="446"/>
      <c r="K5" s="446"/>
      <c r="L5" s="446"/>
      <c r="M5" s="447"/>
      <c r="N5" s="449">
        <v>42622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187</v>
      </c>
      <c r="N13" s="74"/>
      <c r="O13" s="62"/>
      <c r="P13" s="62"/>
      <c r="Q13" s="59" t="s">
        <v>193</v>
      </c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1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99" t="s">
        <v>37</v>
      </c>
      <c r="B19" s="699"/>
      <c r="C19" s="699"/>
      <c r="D19" s="699"/>
      <c r="F19" s="700" t="s">
        <v>168</v>
      </c>
      <c r="G19" s="700"/>
      <c r="H19" s="700"/>
      <c r="I19" s="700"/>
      <c r="J19" s="700"/>
      <c r="K19" s="700"/>
      <c r="L19" s="700"/>
      <c r="M19" s="700"/>
      <c r="N19" s="700"/>
      <c r="O19" s="700"/>
      <c r="P19" s="700"/>
      <c r="Q19" s="700"/>
      <c r="R19" s="700"/>
      <c r="S19" s="700"/>
      <c r="U19" s="700" t="s">
        <v>38</v>
      </c>
      <c r="V19" s="700"/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701">
        <v>0</v>
      </c>
      <c r="B20" s="701"/>
      <c r="C20" s="701">
        <v>63</v>
      </c>
      <c r="D20" s="701"/>
      <c r="F20" s="466" t="s">
        <v>167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466"/>
      <c r="S20" s="466"/>
      <c r="T20" s="6"/>
      <c r="U20" s="699" t="s">
        <v>166</v>
      </c>
      <c r="V20" s="699"/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/>
      <c r="L23" s="26"/>
      <c r="M23" s="26" t="s">
        <v>16</v>
      </c>
      <c r="N23" s="26" t="s">
        <v>4</v>
      </c>
      <c r="O23" s="26" t="s">
        <v>5</v>
      </c>
      <c r="P23" s="26"/>
      <c r="Q23" s="43" t="s">
        <v>6</v>
      </c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702"/>
      <c r="B25" s="703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704"/>
      <c r="B26" s="70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32"/>
      <c r="S26" s="32"/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704"/>
      <c r="B27" s="705"/>
      <c r="C27" s="156"/>
      <c r="D27" s="86"/>
      <c r="E27" s="86"/>
      <c r="F27" s="86"/>
      <c r="G27" s="87"/>
      <c r="H27" s="87"/>
      <c r="I27" s="87"/>
      <c r="J27" s="87"/>
      <c r="K27" s="87"/>
      <c r="L27" s="87"/>
      <c r="M27" s="87"/>
      <c r="N27" s="87"/>
      <c r="O27" s="87"/>
      <c r="P27" s="93"/>
      <c r="Q27" s="93"/>
      <c r="R27" s="102"/>
      <c r="S27" s="102"/>
      <c r="T27" s="179"/>
      <c r="U27" s="106"/>
      <c r="V27" s="97"/>
      <c r="W27" s="10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162</v>
      </c>
      <c r="B28" s="465"/>
      <c r="C28" s="38">
        <v>12</v>
      </c>
      <c r="D28" s="88"/>
      <c r="E28" s="88"/>
      <c r="F28" s="88"/>
      <c r="G28" s="39">
        <v>35</v>
      </c>
      <c r="H28" s="39">
        <v>40</v>
      </c>
      <c r="I28" s="34">
        <v>47</v>
      </c>
      <c r="J28" s="34">
        <v>60</v>
      </c>
      <c r="K28" s="39">
        <v>68</v>
      </c>
      <c r="L28" s="89"/>
      <c r="M28" s="39">
        <v>85</v>
      </c>
      <c r="N28" s="39">
        <v>99</v>
      </c>
      <c r="O28" s="39">
        <v>100</v>
      </c>
      <c r="P28" s="94"/>
      <c r="Q28" s="40">
        <v>100</v>
      </c>
      <c r="R28" s="35">
        <v>3</v>
      </c>
      <c r="S28" s="35">
        <v>1</v>
      </c>
      <c r="T28" s="178">
        <v>0.7</v>
      </c>
      <c r="U28" s="36">
        <v>45</v>
      </c>
      <c r="V28" s="37">
        <v>45</v>
      </c>
      <c r="W28" s="10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163</v>
      </c>
      <c r="B29" s="465"/>
      <c r="C29" s="33">
        <v>2</v>
      </c>
      <c r="D29" s="88"/>
      <c r="E29" s="88"/>
      <c r="F29" s="88"/>
      <c r="G29" s="34">
        <v>5</v>
      </c>
      <c r="H29" s="34">
        <v>9</v>
      </c>
      <c r="I29" s="34">
        <v>16</v>
      </c>
      <c r="J29" s="34">
        <v>22</v>
      </c>
      <c r="K29" s="34">
        <v>35</v>
      </c>
      <c r="L29" s="89"/>
      <c r="M29" s="34">
        <v>55</v>
      </c>
      <c r="N29" s="34">
        <v>80</v>
      </c>
      <c r="O29" s="34">
        <v>98</v>
      </c>
      <c r="P29" s="94"/>
      <c r="Q29" s="93"/>
      <c r="R29" s="102"/>
      <c r="S29" s="102"/>
      <c r="T29" s="179"/>
      <c r="U29" s="106"/>
      <c r="V29" s="97"/>
      <c r="W29" s="10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706"/>
      <c r="B30" s="70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80"/>
      <c r="U30" s="107"/>
      <c r="V30" s="98"/>
      <c r="W30" s="101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</row>
    <row r="34" spans="1:25" ht="13.8" thickBot="1" x14ac:dyDescent="0.3">
      <c r="A34" s="692" t="s">
        <v>194</v>
      </c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  <c r="Q34" s="693"/>
      <c r="R34" s="693"/>
      <c r="S34" s="693"/>
      <c r="T34" s="693"/>
      <c r="U34" s="693"/>
      <c r="V34" s="693"/>
      <c r="W34" s="694"/>
    </row>
    <row r="35" spans="1:25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/>
      <c r="L35" s="26"/>
      <c r="M35" s="26" t="s">
        <v>16</v>
      </c>
      <c r="N35" s="26" t="s">
        <v>4</v>
      </c>
      <c r="O35" s="26" t="s">
        <v>5</v>
      </c>
      <c r="P35" s="26"/>
      <c r="Q35" s="26" t="s">
        <v>6</v>
      </c>
      <c r="R35" s="485" t="s">
        <v>17</v>
      </c>
      <c r="S35" s="487" t="s">
        <v>41</v>
      </c>
      <c r="T35" s="550" t="s">
        <v>120</v>
      </c>
      <c r="U35" s="485" t="s">
        <v>7</v>
      </c>
      <c r="V35" s="549" t="s">
        <v>8</v>
      </c>
      <c r="W35" s="489" t="s">
        <v>42</v>
      </c>
    </row>
    <row r="36" spans="1:25" ht="12.75" customHeight="1" thickBot="1" x14ac:dyDescent="0.3">
      <c r="A36" s="493" t="s">
        <v>15</v>
      </c>
      <c r="B36" s="494"/>
      <c r="C36" s="27">
        <v>6.3E-2</v>
      </c>
      <c r="D36" s="28">
        <v>0.125</v>
      </c>
      <c r="E36" s="28">
        <v>0.25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f>N36/2</f>
        <v>31.5</v>
      </c>
      <c r="N36" s="28">
        <v>63</v>
      </c>
      <c r="O36" s="71">
        <v>90</v>
      </c>
      <c r="P36" s="71">
        <v>100</v>
      </c>
      <c r="Q36" s="28">
        <v>125</v>
      </c>
      <c r="R36" s="486"/>
      <c r="S36" s="488"/>
      <c r="T36" s="551"/>
      <c r="U36" s="486"/>
      <c r="V36" s="552"/>
      <c r="W36" s="490"/>
    </row>
    <row r="37" spans="1:25" ht="12.75" customHeight="1" x14ac:dyDescent="0.25">
      <c r="A37" s="493" t="s">
        <v>48</v>
      </c>
      <c r="B37" s="494"/>
      <c r="C37" s="122">
        <f>IF(ISNUMBER(C97),C97,NA())</f>
        <v>3.6</v>
      </c>
      <c r="D37" s="195">
        <f t="shared" ref="D37:W37" si="0">IF(ISNUMBER(D97),D97,NA())</f>
        <v>0</v>
      </c>
      <c r="E37" s="123">
        <f t="shared" si="0"/>
        <v>5.5</v>
      </c>
      <c r="F37" s="123">
        <f t="shared" si="0"/>
        <v>10.6</v>
      </c>
      <c r="G37" s="123">
        <f t="shared" si="0"/>
        <v>14.2</v>
      </c>
      <c r="H37" s="123">
        <f t="shared" si="0"/>
        <v>18</v>
      </c>
      <c r="I37" s="123">
        <f t="shared" si="0"/>
        <v>23.7</v>
      </c>
      <c r="J37" s="123">
        <f t="shared" si="0"/>
        <v>33.6</v>
      </c>
      <c r="K37" s="123">
        <f t="shared" si="0"/>
        <v>48.1</v>
      </c>
      <c r="L37" s="123">
        <f t="shared" si="0"/>
        <v>57.6</v>
      </c>
      <c r="M37" s="123">
        <f t="shared" si="0"/>
        <v>72.099999999999994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2.62</v>
      </c>
      <c r="S37" s="123">
        <f t="shared" si="0"/>
        <v>0.41</v>
      </c>
      <c r="T37" s="123">
        <f>IF(ISNUMBER(T97),T97,NA())</f>
        <v>0.17199999999999999</v>
      </c>
      <c r="U37" s="123">
        <f t="shared" si="0"/>
        <v>25</v>
      </c>
      <c r="V37" s="150">
        <f t="shared" si="0"/>
        <v>21</v>
      </c>
      <c r="W37" s="124">
        <f t="shared" si="0"/>
        <v>8.1</v>
      </c>
    </row>
    <row r="38" spans="1:25" ht="12.75" customHeight="1" x14ac:dyDescent="0.25">
      <c r="A38" s="495" t="s">
        <v>49</v>
      </c>
      <c r="B38" s="496"/>
      <c r="C38" s="120">
        <f>C39+1.25*C42</f>
        <v>3.5884781409574922</v>
      </c>
      <c r="D38" s="193" t="e">
        <f t="shared" ref="D38:W38" si="1">D39+1.25*D42</f>
        <v>#N/A</v>
      </c>
      <c r="E38" s="108">
        <f t="shared" si="1"/>
        <v>5.6468646522044228</v>
      </c>
      <c r="F38" s="108">
        <f t="shared" si="1"/>
        <v>10.711919964354083</v>
      </c>
      <c r="G38" s="108">
        <f t="shared" si="1"/>
        <v>14.333223983144855</v>
      </c>
      <c r="H38" s="108">
        <f t="shared" si="1"/>
        <v>18.184429445152631</v>
      </c>
      <c r="I38" s="108">
        <f t="shared" si="1"/>
        <v>24.003217344400383</v>
      </c>
      <c r="J38" s="108">
        <f t="shared" si="1"/>
        <v>35.614325326585551</v>
      </c>
      <c r="K38" s="108">
        <f t="shared" si="1"/>
        <v>48.46377001048586</v>
      </c>
      <c r="L38" s="108">
        <f t="shared" si="1"/>
        <v>58.765607890847846</v>
      </c>
      <c r="M38" s="108">
        <f t="shared" si="1"/>
        <v>72.825592132335075</v>
      </c>
      <c r="N38" s="108"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 t="shared" si="1"/>
        <v>2.6378908753096719</v>
      </c>
      <c r="S38" s="108">
        <f t="shared" si="1"/>
        <v>0.40875</v>
      </c>
      <c r="T38" s="193" t="e">
        <f t="shared" si="1"/>
        <v>#N/A</v>
      </c>
      <c r="U38" s="193">
        <f t="shared" si="1"/>
        <v>25.383883476483184</v>
      </c>
      <c r="V38" s="198">
        <f t="shared" si="1"/>
        <v>22.151650429449553</v>
      </c>
      <c r="W38" s="125">
        <f t="shared" si="1"/>
        <v>8.4921721813136539</v>
      </c>
      <c r="Y38" s="1" t="s">
        <v>59</v>
      </c>
    </row>
    <row r="39" spans="1:25" ht="12.75" customHeight="1" x14ac:dyDescent="0.25">
      <c r="A39" s="493" t="s">
        <v>50</v>
      </c>
      <c r="B39" s="494"/>
      <c r="C39" s="192">
        <f>IF(ISNUMBER(C95),C95,NA())</f>
        <v>3.3750000000000004</v>
      </c>
      <c r="D39" s="194" t="e">
        <f>IF(ISNUMBER(D95),D95,NA())</f>
        <v>#N/A</v>
      </c>
      <c r="E39" s="121">
        <f t="shared" ref="E39:W39" si="2">IF(ISNUMBER(E95),E95,NA())</f>
        <v>5.1750000000000007</v>
      </c>
      <c r="F39" s="121">
        <f t="shared" si="2"/>
        <v>9.5</v>
      </c>
      <c r="G39" s="121">
        <f t="shared" si="2"/>
        <v>12.824999999999999</v>
      </c>
      <c r="H39" s="121">
        <f t="shared" si="2"/>
        <v>16.600000000000001</v>
      </c>
      <c r="I39" s="121">
        <f t="shared" si="2"/>
        <v>21.8</v>
      </c>
      <c r="J39" s="121">
        <f t="shared" si="2"/>
        <v>29.549999999999997</v>
      </c>
      <c r="K39" s="121">
        <f t="shared" si="2"/>
        <v>45.9</v>
      </c>
      <c r="L39" s="121">
        <f t="shared" si="2"/>
        <v>54.674999999999997</v>
      </c>
      <c r="M39" s="121">
        <f t="shared" si="2"/>
        <v>69.175000000000011</v>
      </c>
      <c r="N39" s="121">
        <f t="shared" si="2"/>
        <v>99.75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2.4224999999999999</v>
      </c>
      <c r="S39" s="34">
        <f t="shared" si="2"/>
        <v>0.40250000000000002</v>
      </c>
      <c r="T39" s="34">
        <f>IF(ISNUMBER(T84),T95,NA())</f>
        <v>0.17199999999999999</v>
      </c>
      <c r="U39" s="34">
        <f>IF(ISNUMBER(U95),U95,NA())</f>
        <v>24.5</v>
      </c>
      <c r="V39" s="152">
        <f t="shared" si="2"/>
        <v>19.5</v>
      </c>
      <c r="W39" s="44">
        <f t="shared" si="2"/>
        <v>6.5</v>
      </c>
    </row>
    <row r="40" spans="1:25" ht="12.75" customHeight="1" x14ac:dyDescent="0.25">
      <c r="A40" s="495" t="s">
        <v>51</v>
      </c>
      <c r="B40" s="496"/>
      <c r="C40" s="120">
        <f>C39-1.25*C42</f>
        <v>3.1615218590425087</v>
      </c>
      <c r="D40" s="193" t="e">
        <f t="shared" ref="D40:W40" si="3">D39-1.25*D42</f>
        <v>#N/A</v>
      </c>
      <c r="E40" s="108">
        <f t="shared" si="3"/>
        <v>4.7031353477955786</v>
      </c>
      <c r="F40" s="108">
        <f>F95</f>
        <v>9.5</v>
      </c>
      <c r="G40" s="108">
        <f t="shared" si="3"/>
        <v>11.316776016855144</v>
      </c>
      <c r="H40" s="108">
        <f t="shared" si="3"/>
        <v>15.015570554847374</v>
      </c>
      <c r="I40" s="108">
        <f t="shared" si="3"/>
        <v>19.596782655599618</v>
      </c>
      <c r="J40" s="108">
        <f t="shared" si="3"/>
        <v>23.485674673414444</v>
      </c>
      <c r="K40" s="108">
        <f t="shared" si="3"/>
        <v>43.336229989514138</v>
      </c>
      <c r="L40" s="108">
        <f t="shared" si="3"/>
        <v>50.584392109152148</v>
      </c>
      <c r="M40" s="108">
        <f t="shared" si="3"/>
        <v>65.524407867664948</v>
      </c>
      <c r="N40" s="108">
        <f t="shared" si="3"/>
        <v>99.125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 t="shared" si="3"/>
        <v>2.2071091246903278</v>
      </c>
      <c r="S40" s="108">
        <f t="shared" si="3"/>
        <v>0.39625000000000005</v>
      </c>
      <c r="T40" s="193" t="e">
        <f t="shared" si="3"/>
        <v>#N/A</v>
      </c>
      <c r="U40" s="193">
        <f t="shared" si="3"/>
        <v>23.616116523516816</v>
      </c>
      <c r="V40" s="198">
        <f t="shared" si="3"/>
        <v>16.848349570550447</v>
      </c>
      <c r="W40" s="125">
        <f t="shared" si="3"/>
        <v>4.5078278186863461</v>
      </c>
      <c r="Y40" s="155"/>
    </row>
    <row r="41" spans="1:25" ht="12.75" customHeight="1" x14ac:dyDescent="0.25">
      <c r="A41" s="493" t="s">
        <v>52</v>
      </c>
      <c r="B41" s="494"/>
      <c r="C41" s="33">
        <f>IF(ISNUMBER(C98),C98,NA())</f>
        <v>3.2</v>
      </c>
      <c r="D41" s="196">
        <f t="shared" ref="D41:W41" si="4">IF(ISNUMBER(D98),D98,NA())</f>
        <v>0</v>
      </c>
      <c r="E41" s="34">
        <f t="shared" si="4"/>
        <v>4.8</v>
      </c>
      <c r="F41" s="34">
        <f t="shared" si="4"/>
        <v>8.5</v>
      </c>
      <c r="G41" s="34">
        <f t="shared" si="4"/>
        <v>11.5</v>
      </c>
      <c r="H41" s="34">
        <f t="shared" si="4"/>
        <v>15.1</v>
      </c>
      <c r="I41" s="34">
        <f t="shared" si="4"/>
        <v>19.7</v>
      </c>
      <c r="J41" s="34">
        <f t="shared" si="4"/>
        <v>22.5</v>
      </c>
      <c r="K41" s="34">
        <f t="shared" si="4"/>
        <v>43.5</v>
      </c>
      <c r="L41" s="34">
        <f t="shared" si="4"/>
        <v>50.7</v>
      </c>
      <c r="M41" s="34">
        <f t="shared" si="4"/>
        <v>65.7</v>
      </c>
      <c r="N41" s="34">
        <f t="shared" si="4"/>
        <v>99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2.25</v>
      </c>
      <c r="S41" s="34">
        <f t="shared" si="4"/>
        <v>0.4</v>
      </c>
      <c r="T41" s="34">
        <f>IF(ISNUMBER(T98),T98,NA())</f>
        <v>0.17199999999999999</v>
      </c>
      <c r="U41" s="34">
        <f t="shared" si="4"/>
        <v>24</v>
      </c>
      <c r="V41" s="152">
        <f t="shared" si="4"/>
        <v>18</v>
      </c>
      <c r="W41" s="44">
        <f t="shared" si="4"/>
        <v>4.5</v>
      </c>
    </row>
    <row r="42" spans="1:25" ht="12.75" customHeight="1" x14ac:dyDescent="0.25">
      <c r="A42" s="493" t="s">
        <v>53</v>
      </c>
      <c r="B42" s="494"/>
      <c r="C42" s="120">
        <f>IF(ISNUMBER(C96),C96,NA())</f>
        <v>0.17078251276599329</v>
      </c>
      <c r="D42" s="194" t="e">
        <f t="shared" ref="D42:W42" si="5">IF(ISNUMBER(D96),D96,NA())</f>
        <v>#N/A</v>
      </c>
      <c r="E42" s="121">
        <f t="shared" si="5"/>
        <v>0.37749172176353746</v>
      </c>
      <c r="F42" s="121">
        <f t="shared" si="5"/>
        <v>0.96953597148326565</v>
      </c>
      <c r="G42" s="121">
        <f t="shared" si="5"/>
        <v>1.2065791865158844</v>
      </c>
      <c r="H42" s="121">
        <f t="shared" si="5"/>
        <v>1.2675435561221027</v>
      </c>
      <c r="I42" s="121">
        <f t="shared" si="5"/>
        <v>1.7625738755203046</v>
      </c>
      <c r="J42" s="121">
        <f t="shared" si="5"/>
        <v>4.8514602612684419</v>
      </c>
      <c r="K42" s="121">
        <f t="shared" si="5"/>
        <v>2.0510160083886886</v>
      </c>
      <c r="L42" s="121">
        <f t="shared" si="5"/>
        <v>3.2724863126782773</v>
      </c>
      <c r="M42" s="121">
        <f t="shared" si="5"/>
        <v>2.920473705868047</v>
      </c>
      <c r="N42" s="121">
        <f t="shared" si="5"/>
        <v>0.5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0.17231270024773757</v>
      </c>
      <c r="S42" s="121">
        <f t="shared" si="5"/>
        <v>4.9999999999999767E-3</v>
      </c>
      <c r="T42" s="194" t="e">
        <f>IF(ISNUMBER(T96),T96,NA())</f>
        <v>#N/A</v>
      </c>
      <c r="U42" s="194">
        <f t="shared" si="5"/>
        <v>0.70710678118654757</v>
      </c>
      <c r="V42" s="199">
        <f t="shared" si="5"/>
        <v>2.1213203435596424</v>
      </c>
      <c r="W42" s="126">
        <f t="shared" si="5"/>
        <v>1.5937377450509231</v>
      </c>
    </row>
    <row r="43" spans="1:25" ht="12.75" customHeight="1" x14ac:dyDescent="0.25">
      <c r="A43" s="495" t="s">
        <v>54</v>
      </c>
      <c r="B43" s="496"/>
      <c r="C43" s="33">
        <f>IF(ISNUMBER(C99),C99,NA())</f>
        <v>4</v>
      </c>
      <c r="D43" s="196">
        <f t="shared" ref="D43:W43" si="6">IF(ISNUMBER(D99),D99,NA())</f>
        <v>0</v>
      </c>
      <c r="E43" s="34">
        <f t="shared" si="6"/>
        <v>4</v>
      </c>
      <c r="F43" s="34">
        <f t="shared" si="6"/>
        <v>4</v>
      </c>
      <c r="G43" s="34">
        <f t="shared" si="6"/>
        <v>4</v>
      </c>
      <c r="H43" s="34">
        <f t="shared" si="6"/>
        <v>4</v>
      </c>
      <c r="I43" s="34">
        <f t="shared" si="6"/>
        <v>4</v>
      </c>
      <c r="J43" s="34">
        <f t="shared" si="6"/>
        <v>4</v>
      </c>
      <c r="K43" s="34">
        <f t="shared" si="6"/>
        <v>4</v>
      </c>
      <c r="L43" s="34">
        <f t="shared" si="6"/>
        <v>4</v>
      </c>
      <c r="M43" s="34">
        <f t="shared" si="6"/>
        <v>4</v>
      </c>
      <c r="N43" s="34">
        <f t="shared" si="6"/>
        <v>4</v>
      </c>
      <c r="O43" s="34">
        <f t="shared" si="6"/>
        <v>4</v>
      </c>
      <c r="P43" s="34">
        <f t="shared" si="6"/>
        <v>4</v>
      </c>
      <c r="Q43" s="34">
        <f t="shared" si="6"/>
        <v>4</v>
      </c>
      <c r="R43" s="34">
        <f t="shared" si="6"/>
        <v>4</v>
      </c>
      <c r="S43" s="34">
        <f t="shared" si="6"/>
        <v>4</v>
      </c>
      <c r="T43" s="34">
        <f>IF(ISNUMBER(T99),T99,NA())</f>
        <v>1</v>
      </c>
      <c r="U43" s="34">
        <f t="shared" si="6"/>
        <v>2</v>
      </c>
      <c r="V43" s="152">
        <f t="shared" si="6"/>
        <v>2</v>
      </c>
      <c r="W43" s="44">
        <f t="shared" si="6"/>
        <v>4</v>
      </c>
    </row>
    <row r="44" spans="1:25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5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5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5" s="46" customFormat="1" x14ac:dyDescent="0.25">
      <c r="A47" s="47"/>
      <c r="W47" s="48"/>
      <c r="X47" s="45"/>
    </row>
    <row r="48" spans="1:25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42622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Y84</f>
        <v>42641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126</v>
      </c>
      <c r="B73" s="708"/>
      <c r="C73" s="708"/>
      <c r="D73" s="708"/>
      <c r="E73" s="708"/>
      <c r="F73" s="708"/>
      <c r="G73" s="708"/>
      <c r="H73" s="708"/>
      <c r="I73" s="708"/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8"/>
      <c r="U73" s="708"/>
      <c r="V73" s="708"/>
      <c r="W73" s="709"/>
    </row>
    <row r="74" spans="1:24" x14ac:dyDescent="0.25">
      <c r="A74" s="507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0"/>
      <c r="P74" s="710"/>
      <c r="Q74" s="710"/>
      <c r="R74" s="710"/>
      <c r="S74" s="710"/>
      <c r="T74" s="710"/>
      <c r="U74" s="710"/>
      <c r="V74" s="710"/>
      <c r="W74" s="711"/>
    </row>
    <row r="75" spans="1:24" ht="13.8" thickBot="1" x14ac:dyDescent="0.3">
      <c r="A75" s="712"/>
      <c r="B75" s="713"/>
      <c r="C75" s="713"/>
      <c r="D75" s="713"/>
      <c r="E75" s="713"/>
      <c r="F75" s="713"/>
      <c r="G75" s="713"/>
      <c r="H75" s="713"/>
      <c r="I75" s="713"/>
      <c r="J75" s="713"/>
      <c r="K75" s="713"/>
      <c r="L75" s="713"/>
      <c r="M75" s="713"/>
      <c r="N75" s="713"/>
      <c r="O75" s="713"/>
      <c r="P75" s="713"/>
      <c r="Q75" s="713"/>
      <c r="R75" s="713"/>
      <c r="S75" s="713"/>
      <c r="T75" s="713"/>
      <c r="U75" s="713"/>
      <c r="V75" s="713"/>
      <c r="W75" s="714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 t="s">
        <v>16</v>
      </c>
      <c r="N81" s="137" t="s">
        <v>4</v>
      </c>
      <c r="O81" s="137" t="s">
        <v>5</v>
      </c>
      <c r="P81" s="137"/>
      <c r="Q81" s="137" t="s">
        <v>6</v>
      </c>
      <c r="R81" s="653" t="s">
        <v>17</v>
      </c>
      <c r="S81" s="655" t="s">
        <v>41</v>
      </c>
      <c r="T81" s="657" t="s">
        <v>120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661" t="s">
        <v>61</v>
      </c>
      <c r="B82" s="662"/>
      <c r="C82" s="200">
        <v>6.3E-2</v>
      </c>
      <c r="D82" s="205">
        <v>0.125</v>
      </c>
      <c r="E82" s="201">
        <v>0.2</v>
      </c>
      <c r="F82" s="201">
        <v>0.5</v>
      </c>
      <c r="G82" s="201">
        <v>1</v>
      </c>
      <c r="H82" s="201">
        <v>2</v>
      </c>
      <c r="I82" s="201">
        <v>4</v>
      </c>
      <c r="J82" s="201">
        <v>8</v>
      </c>
      <c r="K82" s="201">
        <v>16</v>
      </c>
      <c r="L82" s="201">
        <v>20</v>
      </c>
      <c r="M82" s="201">
        <f>N82/2</f>
        <v>31.5</v>
      </c>
      <c r="N82" s="201">
        <v>63</v>
      </c>
      <c r="O82" s="202">
        <v>90</v>
      </c>
      <c r="P82" s="202">
        <v>100</v>
      </c>
      <c r="Q82" s="201">
        <v>125</v>
      </c>
      <c r="R82" s="654"/>
      <c r="S82" s="656"/>
      <c r="T82" s="658"/>
      <c r="U82" s="654"/>
      <c r="V82" s="654"/>
      <c r="W82" s="660"/>
    </row>
    <row r="83" spans="1:25" x14ac:dyDescent="0.25">
      <c r="A83" s="689" t="s">
        <v>62</v>
      </c>
      <c r="B83" s="690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4"/>
    </row>
    <row r="84" spans="1:25" x14ac:dyDescent="0.25">
      <c r="A84" s="715">
        <v>42461</v>
      </c>
      <c r="B84" s="716"/>
      <c r="C84" s="189">
        <v>3.6</v>
      </c>
      <c r="D84" s="189"/>
      <c r="E84" s="189">
        <v>5.5</v>
      </c>
      <c r="F84" s="189">
        <v>10</v>
      </c>
      <c r="G84" s="189">
        <v>13.4</v>
      </c>
      <c r="H84" s="189">
        <v>17.2</v>
      </c>
      <c r="I84" s="189">
        <v>22.7</v>
      </c>
      <c r="J84" s="189">
        <v>31.1</v>
      </c>
      <c r="K84" s="189">
        <v>45</v>
      </c>
      <c r="L84" s="189">
        <v>50.7</v>
      </c>
      <c r="M84" s="189">
        <v>65.7</v>
      </c>
      <c r="N84" s="189">
        <v>100</v>
      </c>
      <c r="O84" s="189">
        <v>100</v>
      </c>
      <c r="P84" s="189">
        <v>100</v>
      </c>
      <c r="Q84" s="189">
        <v>100</v>
      </c>
      <c r="R84" s="189">
        <v>2.31</v>
      </c>
      <c r="S84" s="189">
        <v>0.4</v>
      </c>
      <c r="T84" s="189">
        <v>0.17199999999999999</v>
      </c>
      <c r="U84" s="189">
        <v>25</v>
      </c>
      <c r="V84" s="189">
        <v>21</v>
      </c>
      <c r="W84" s="190">
        <v>6</v>
      </c>
      <c r="X84" s="1"/>
      <c r="Y84" s="176">
        <f>A84+(30*6)</f>
        <v>42641</v>
      </c>
    </row>
    <row r="85" spans="1:25" x14ac:dyDescent="0.25">
      <c r="A85" s="715">
        <v>42478</v>
      </c>
      <c r="B85" s="716"/>
      <c r="C85" s="189">
        <v>3.3</v>
      </c>
      <c r="D85" s="189"/>
      <c r="E85" s="189">
        <v>4.8</v>
      </c>
      <c r="F85" s="189">
        <v>8.5</v>
      </c>
      <c r="G85" s="189">
        <v>11.5</v>
      </c>
      <c r="H85" s="189">
        <v>15.1</v>
      </c>
      <c r="I85" s="189">
        <v>19.7</v>
      </c>
      <c r="J85" s="189">
        <v>22.5</v>
      </c>
      <c r="K85" s="189">
        <v>43.5</v>
      </c>
      <c r="L85" s="189">
        <v>53.3</v>
      </c>
      <c r="M85" s="189">
        <v>67.900000000000006</v>
      </c>
      <c r="N85" s="189">
        <v>100</v>
      </c>
      <c r="O85" s="189">
        <v>100</v>
      </c>
      <c r="P85" s="189">
        <v>100</v>
      </c>
      <c r="Q85" s="189">
        <v>100</v>
      </c>
      <c r="R85" s="189">
        <v>2.62</v>
      </c>
      <c r="S85" s="189">
        <v>0.4</v>
      </c>
      <c r="T85" s="189"/>
      <c r="U85" s="189"/>
      <c r="V85" s="189"/>
      <c r="W85" s="190">
        <v>7.4</v>
      </c>
      <c r="X85" s="1"/>
      <c r="Y85" s="176">
        <f t="shared" ref="Y85:Y92" si="7">A85+(30*6)</f>
        <v>42658</v>
      </c>
    </row>
    <row r="86" spans="1:25" x14ac:dyDescent="0.25">
      <c r="A86" s="518">
        <v>42478</v>
      </c>
      <c r="B86" s="519"/>
      <c r="C86" s="141">
        <v>3.2</v>
      </c>
      <c r="D86" s="141"/>
      <c r="E86" s="141">
        <v>4.9000000000000004</v>
      </c>
      <c r="F86" s="141">
        <v>8.9</v>
      </c>
      <c r="G86" s="141">
        <v>12.2</v>
      </c>
      <c r="H86" s="141">
        <v>16.100000000000001</v>
      </c>
      <c r="I86" s="141">
        <v>21.1</v>
      </c>
      <c r="J86" s="141">
        <v>31</v>
      </c>
      <c r="K86" s="141">
        <v>47</v>
      </c>
      <c r="L86" s="141">
        <v>57.6</v>
      </c>
      <c r="M86" s="141">
        <v>72.099999999999994</v>
      </c>
      <c r="N86" s="141">
        <v>99</v>
      </c>
      <c r="O86" s="141">
        <v>100</v>
      </c>
      <c r="P86" s="141">
        <v>100</v>
      </c>
      <c r="Q86" s="141">
        <v>100</v>
      </c>
      <c r="R86" s="141">
        <v>2.5099999999999998</v>
      </c>
      <c r="S86" s="141">
        <v>0.4</v>
      </c>
      <c r="T86" s="141"/>
      <c r="U86" s="141"/>
      <c r="V86" s="141"/>
      <c r="W86" s="142">
        <v>8.1</v>
      </c>
      <c r="X86" s="1"/>
      <c r="Y86" s="176">
        <f t="shared" si="7"/>
        <v>42658</v>
      </c>
    </row>
    <row r="87" spans="1:25" x14ac:dyDescent="0.25">
      <c r="A87" s="518">
        <v>42614</v>
      </c>
      <c r="B87" s="519"/>
      <c r="C87" s="141">
        <v>3.4</v>
      </c>
      <c r="D87" s="141"/>
      <c r="E87" s="141">
        <v>5.5</v>
      </c>
      <c r="F87" s="141">
        <v>10.6</v>
      </c>
      <c r="G87" s="141">
        <v>14.2</v>
      </c>
      <c r="H87" s="141">
        <v>18</v>
      </c>
      <c r="I87" s="141">
        <v>23.7</v>
      </c>
      <c r="J87" s="141">
        <v>33.6</v>
      </c>
      <c r="K87" s="141">
        <v>48.1</v>
      </c>
      <c r="L87" s="141">
        <v>57.1</v>
      </c>
      <c r="M87" s="141">
        <v>71</v>
      </c>
      <c r="N87" s="141">
        <v>100</v>
      </c>
      <c r="O87" s="141">
        <v>100</v>
      </c>
      <c r="P87" s="141">
        <v>100</v>
      </c>
      <c r="Q87" s="141">
        <v>100</v>
      </c>
      <c r="R87" s="141">
        <v>2.25</v>
      </c>
      <c r="S87" s="141">
        <v>0.41</v>
      </c>
      <c r="T87" s="141"/>
      <c r="U87" s="141">
        <v>24</v>
      </c>
      <c r="V87" s="141">
        <v>18</v>
      </c>
      <c r="W87" s="142">
        <v>4.5</v>
      </c>
      <c r="X87" s="1"/>
      <c r="Y87" s="176">
        <f t="shared" si="7"/>
        <v>42794</v>
      </c>
    </row>
    <row r="88" spans="1:25" x14ac:dyDescent="0.25">
      <c r="A88" s="518"/>
      <c r="B88" s="519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X88" s="1"/>
      <c r="Y88" s="176">
        <f t="shared" si="7"/>
        <v>180</v>
      </c>
    </row>
    <row r="89" spans="1:25" x14ac:dyDescent="0.25">
      <c r="A89" s="518"/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X89" s="1"/>
      <c r="Y89" s="176">
        <f t="shared" si="7"/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/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/>
    </row>
    <row r="95" spans="1:25" x14ac:dyDescent="0.25">
      <c r="A95" s="533" t="s">
        <v>63</v>
      </c>
      <c r="B95" s="532"/>
      <c r="C95" s="141">
        <f>AVERAGE(C84:C94)</f>
        <v>3.3750000000000004</v>
      </c>
      <c r="D95" s="141" t="e">
        <f t="shared" ref="D95:W95" si="8">AVERAGE(D84:D94)</f>
        <v>#DIV/0!</v>
      </c>
      <c r="E95" s="141">
        <f t="shared" si="8"/>
        <v>5.1750000000000007</v>
      </c>
      <c r="F95" s="141">
        <f t="shared" si="8"/>
        <v>9.5</v>
      </c>
      <c r="G95" s="141">
        <f t="shared" si="8"/>
        <v>12.824999999999999</v>
      </c>
      <c r="H95" s="141">
        <f t="shared" si="8"/>
        <v>16.600000000000001</v>
      </c>
      <c r="I95" s="141">
        <f t="shared" si="8"/>
        <v>21.8</v>
      </c>
      <c r="J95" s="141">
        <f t="shared" si="8"/>
        <v>29.549999999999997</v>
      </c>
      <c r="K95" s="141">
        <f t="shared" si="8"/>
        <v>45.9</v>
      </c>
      <c r="L95" s="141">
        <f t="shared" si="8"/>
        <v>54.674999999999997</v>
      </c>
      <c r="M95" s="141">
        <f t="shared" si="8"/>
        <v>69.175000000000011</v>
      </c>
      <c r="N95" s="141">
        <f t="shared" si="8"/>
        <v>99.75</v>
      </c>
      <c r="O95" s="141">
        <f t="shared" si="8"/>
        <v>100</v>
      </c>
      <c r="P95" s="141">
        <f t="shared" si="8"/>
        <v>100</v>
      </c>
      <c r="Q95" s="141">
        <f t="shared" si="8"/>
        <v>100</v>
      </c>
      <c r="R95" s="141">
        <f t="shared" si="8"/>
        <v>2.4224999999999999</v>
      </c>
      <c r="S95" s="141">
        <f t="shared" si="8"/>
        <v>0.40250000000000002</v>
      </c>
      <c r="T95" s="141">
        <f t="shared" si="8"/>
        <v>0.17199999999999999</v>
      </c>
      <c r="U95" s="141">
        <f t="shared" si="8"/>
        <v>24.5</v>
      </c>
      <c r="V95" s="141">
        <f t="shared" si="8"/>
        <v>19.5</v>
      </c>
      <c r="W95" s="141">
        <f t="shared" si="8"/>
        <v>6.5</v>
      </c>
      <c r="Y95" s="176" t="e">
        <f>A95+(30*6)</f>
        <v>#VALUE!</v>
      </c>
    </row>
    <row r="96" spans="1:25" x14ac:dyDescent="0.25">
      <c r="A96" s="533" t="s">
        <v>53</v>
      </c>
      <c r="B96" s="532"/>
      <c r="C96" s="143">
        <f>STDEV(C84:C94)</f>
        <v>0.17078251276599329</v>
      </c>
      <c r="D96" s="143" t="e">
        <f t="shared" ref="D96:W96" si="9">STDEV(D84:D94)</f>
        <v>#DIV/0!</v>
      </c>
      <c r="E96" s="143">
        <f t="shared" si="9"/>
        <v>0.37749172176353746</v>
      </c>
      <c r="F96" s="143">
        <f t="shared" si="9"/>
        <v>0.96953597148326565</v>
      </c>
      <c r="G96" s="143">
        <f t="shared" si="9"/>
        <v>1.2065791865158844</v>
      </c>
      <c r="H96" s="143">
        <f t="shared" si="9"/>
        <v>1.2675435561221027</v>
      </c>
      <c r="I96" s="143">
        <f t="shared" si="9"/>
        <v>1.7625738755203046</v>
      </c>
      <c r="J96" s="143">
        <f t="shared" si="9"/>
        <v>4.8514602612684419</v>
      </c>
      <c r="K96" s="143">
        <f t="shared" si="9"/>
        <v>2.0510160083886886</v>
      </c>
      <c r="L96" s="143">
        <f t="shared" si="9"/>
        <v>3.2724863126782773</v>
      </c>
      <c r="M96" s="143">
        <f t="shared" si="9"/>
        <v>2.920473705868047</v>
      </c>
      <c r="N96" s="143">
        <f t="shared" si="9"/>
        <v>0.5</v>
      </c>
      <c r="O96" s="143">
        <f t="shared" si="9"/>
        <v>0</v>
      </c>
      <c r="P96" s="143">
        <f t="shared" si="9"/>
        <v>0</v>
      </c>
      <c r="Q96" s="143">
        <f t="shared" si="9"/>
        <v>0</v>
      </c>
      <c r="R96" s="143">
        <f t="shared" si="9"/>
        <v>0.17231270024773757</v>
      </c>
      <c r="S96" s="143">
        <f t="shared" si="9"/>
        <v>4.9999999999999767E-3</v>
      </c>
      <c r="T96" s="143" t="e">
        <f t="shared" si="9"/>
        <v>#DIV/0!</v>
      </c>
      <c r="U96" s="143">
        <f t="shared" si="9"/>
        <v>0.70710678118654757</v>
      </c>
      <c r="V96" s="143">
        <f t="shared" si="9"/>
        <v>2.1213203435596424</v>
      </c>
      <c r="W96" s="143">
        <f t="shared" si="9"/>
        <v>1.5937377450509231</v>
      </c>
    </row>
    <row r="97" spans="1:34" s="2" customFormat="1" x14ac:dyDescent="0.25">
      <c r="A97" s="533" t="s">
        <v>64</v>
      </c>
      <c r="B97" s="532"/>
      <c r="C97" s="141">
        <f>MAX(C84:C94)</f>
        <v>3.6</v>
      </c>
      <c r="D97" s="141">
        <f t="shared" ref="D97:W97" si="10">MAX(D84:D94)</f>
        <v>0</v>
      </c>
      <c r="E97" s="141">
        <f t="shared" si="10"/>
        <v>5.5</v>
      </c>
      <c r="F97" s="141">
        <f t="shared" si="10"/>
        <v>10.6</v>
      </c>
      <c r="G97" s="141">
        <f t="shared" si="10"/>
        <v>14.2</v>
      </c>
      <c r="H97" s="141">
        <f t="shared" si="10"/>
        <v>18</v>
      </c>
      <c r="I97" s="141">
        <f t="shared" si="10"/>
        <v>23.7</v>
      </c>
      <c r="J97" s="141">
        <f t="shared" si="10"/>
        <v>33.6</v>
      </c>
      <c r="K97" s="141">
        <f t="shared" si="10"/>
        <v>48.1</v>
      </c>
      <c r="L97" s="141">
        <f t="shared" si="10"/>
        <v>57.6</v>
      </c>
      <c r="M97" s="141">
        <f t="shared" si="10"/>
        <v>72.099999999999994</v>
      </c>
      <c r="N97" s="141">
        <f t="shared" si="10"/>
        <v>100</v>
      </c>
      <c r="O97" s="141">
        <f t="shared" si="10"/>
        <v>100</v>
      </c>
      <c r="P97" s="141">
        <f t="shared" si="10"/>
        <v>100</v>
      </c>
      <c r="Q97" s="141">
        <f t="shared" si="10"/>
        <v>100</v>
      </c>
      <c r="R97" s="141">
        <f t="shared" si="10"/>
        <v>2.62</v>
      </c>
      <c r="S97" s="141">
        <f t="shared" si="10"/>
        <v>0.41</v>
      </c>
      <c r="T97" s="141">
        <f t="shared" si="10"/>
        <v>0.17199999999999999</v>
      </c>
      <c r="U97" s="141">
        <f t="shared" si="10"/>
        <v>25</v>
      </c>
      <c r="V97" s="141">
        <f t="shared" si="10"/>
        <v>21</v>
      </c>
      <c r="W97" s="141">
        <f t="shared" si="10"/>
        <v>8.1</v>
      </c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s="2" customFormat="1" x14ac:dyDescent="0.25">
      <c r="A98" s="533" t="s">
        <v>52</v>
      </c>
      <c r="B98" s="532"/>
      <c r="C98" s="141">
        <f>MIN(C84:C94)</f>
        <v>3.2</v>
      </c>
      <c r="D98" s="141">
        <f t="shared" ref="D98:W98" si="11">MIN(D84:D94)</f>
        <v>0</v>
      </c>
      <c r="E98" s="141">
        <f t="shared" si="11"/>
        <v>4.8</v>
      </c>
      <c r="F98" s="141">
        <f t="shared" si="11"/>
        <v>8.5</v>
      </c>
      <c r="G98" s="141">
        <f t="shared" si="11"/>
        <v>11.5</v>
      </c>
      <c r="H98" s="141">
        <f t="shared" si="11"/>
        <v>15.1</v>
      </c>
      <c r="I98" s="141">
        <f t="shared" si="11"/>
        <v>19.7</v>
      </c>
      <c r="J98" s="141">
        <f t="shared" si="11"/>
        <v>22.5</v>
      </c>
      <c r="K98" s="141">
        <f t="shared" si="11"/>
        <v>43.5</v>
      </c>
      <c r="L98" s="141">
        <f t="shared" si="11"/>
        <v>50.7</v>
      </c>
      <c r="M98" s="141">
        <f t="shared" si="11"/>
        <v>65.7</v>
      </c>
      <c r="N98" s="141">
        <f t="shared" si="11"/>
        <v>99</v>
      </c>
      <c r="O98" s="141">
        <f t="shared" si="11"/>
        <v>100</v>
      </c>
      <c r="P98" s="141">
        <f t="shared" si="11"/>
        <v>100</v>
      </c>
      <c r="Q98" s="141">
        <f t="shared" si="11"/>
        <v>100</v>
      </c>
      <c r="R98" s="141">
        <f t="shared" si="11"/>
        <v>2.25</v>
      </c>
      <c r="S98" s="141">
        <f t="shared" si="11"/>
        <v>0.4</v>
      </c>
      <c r="T98" s="141">
        <f t="shared" si="11"/>
        <v>0.17199999999999999</v>
      </c>
      <c r="U98" s="141">
        <f t="shared" si="11"/>
        <v>24</v>
      </c>
      <c r="V98" s="141">
        <f t="shared" si="11"/>
        <v>18</v>
      </c>
      <c r="W98" s="141">
        <f t="shared" si="11"/>
        <v>4.5</v>
      </c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s="2" customFormat="1" x14ac:dyDescent="0.25">
      <c r="A99" s="534" t="s">
        <v>54</v>
      </c>
      <c r="B99" s="535"/>
      <c r="C99" s="141">
        <f>COUNT(C84:C94)</f>
        <v>4</v>
      </c>
      <c r="D99" s="141">
        <f t="shared" ref="D99:W99" si="12">COUNT(D84:D94)</f>
        <v>0</v>
      </c>
      <c r="E99" s="141">
        <f t="shared" si="12"/>
        <v>4</v>
      </c>
      <c r="F99" s="141">
        <f t="shared" si="12"/>
        <v>4</v>
      </c>
      <c r="G99" s="141">
        <f t="shared" si="12"/>
        <v>4</v>
      </c>
      <c r="H99" s="141">
        <f t="shared" si="12"/>
        <v>4</v>
      </c>
      <c r="I99" s="141">
        <f t="shared" si="12"/>
        <v>4</v>
      </c>
      <c r="J99" s="141">
        <f t="shared" si="12"/>
        <v>4</v>
      </c>
      <c r="K99" s="141">
        <f t="shared" si="12"/>
        <v>4</v>
      </c>
      <c r="L99" s="141">
        <f t="shared" si="12"/>
        <v>4</v>
      </c>
      <c r="M99" s="141">
        <f t="shared" si="12"/>
        <v>4</v>
      </c>
      <c r="N99" s="141">
        <f t="shared" si="12"/>
        <v>4</v>
      </c>
      <c r="O99" s="141">
        <f t="shared" si="12"/>
        <v>4</v>
      </c>
      <c r="P99" s="141">
        <f t="shared" si="12"/>
        <v>4</v>
      </c>
      <c r="Q99" s="141">
        <f t="shared" si="12"/>
        <v>4</v>
      </c>
      <c r="R99" s="141">
        <f t="shared" si="12"/>
        <v>4</v>
      </c>
      <c r="S99" s="141">
        <f t="shared" si="12"/>
        <v>4</v>
      </c>
      <c r="T99" s="141">
        <f t="shared" si="12"/>
        <v>1</v>
      </c>
      <c r="U99" s="141">
        <f t="shared" si="12"/>
        <v>2</v>
      </c>
      <c r="V99" s="141">
        <f t="shared" si="12"/>
        <v>2</v>
      </c>
      <c r="W99" s="141">
        <f t="shared" si="12"/>
        <v>4</v>
      </c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s="2" customFormat="1" ht="13.8" thickBot="1" x14ac:dyDescent="0.3">
      <c r="A100" s="145"/>
      <c r="B100" s="146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8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s="2" customFormat="1" x14ac:dyDescent="0.25">
      <c r="A101" s="1"/>
      <c r="B101" s="5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s="2" customFormat="1" x14ac:dyDescent="0.25">
      <c r="A102" s="1"/>
      <c r="B102" s="5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s="2" customFormat="1" x14ac:dyDescent="0.25">
      <c r="A103" s="1"/>
      <c r="B103" s="5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2" customFormat="1" x14ac:dyDescent="0.25">
      <c r="A104" s="1"/>
      <c r="B104" s="5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2" customFormat="1" x14ac:dyDescent="0.25">
      <c r="A105" s="1"/>
      <c r="B105" s="5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2" customFormat="1" x14ac:dyDescent="0.25">
      <c r="A106" s="1"/>
      <c r="B106" s="5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1"/>
      <c r="B107" s="5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x14ac:dyDescent="0.25">
      <c r="A108" s="1"/>
      <c r="B108" s="5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</sheetData>
  <mergeCells count="81">
    <mergeCell ref="A99:B99"/>
    <mergeCell ref="A92:B9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8:B98"/>
    <mergeCell ref="A83:B83"/>
    <mergeCell ref="A84:B84"/>
    <mergeCell ref="A85:B85"/>
    <mergeCell ref="A86:B86"/>
    <mergeCell ref="A87:B87"/>
    <mergeCell ref="A73:W75"/>
    <mergeCell ref="A77:W79"/>
    <mergeCell ref="A81:B81"/>
    <mergeCell ref="R81:R82"/>
    <mergeCell ref="S81:S82"/>
    <mergeCell ref="T81:T82"/>
    <mergeCell ref="U81:U82"/>
    <mergeCell ref="V81:V82"/>
    <mergeCell ref="W81:W82"/>
    <mergeCell ref="A82:B82"/>
    <mergeCell ref="A44:B44"/>
    <mergeCell ref="A67:G67"/>
    <mergeCell ref="H67:O67"/>
    <mergeCell ref="P67:W67"/>
    <mergeCell ref="A68:G71"/>
    <mergeCell ref="H68:O71"/>
    <mergeCell ref="P68:W71"/>
    <mergeCell ref="A39:B39"/>
    <mergeCell ref="A40:B40"/>
    <mergeCell ref="A41:B41"/>
    <mergeCell ref="A42:B42"/>
    <mergeCell ref="A43:B43"/>
    <mergeCell ref="V35:V36"/>
    <mergeCell ref="W35:W36"/>
    <mergeCell ref="A36:B36"/>
    <mergeCell ref="A37:B37"/>
    <mergeCell ref="A38:B38"/>
    <mergeCell ref="A35:B35"/>
    <mergeCell ref="R35:R36"/>
    <mergeCell ref="S35:S36"/>
    <mergeCell ref="T35:T36"/>
    <mergeCell ref="U35:U36"/>
    <mergeCell ref="A28:B28"/>
    <mergeCell ref="A29:B29"/>
    <mergeCell ref="A30:B30"/>
    <mergeCell ref="A33:W33"/>
    <mergeCell ref="A34:W34"/>
    <mergeCell ref="W23:W24"/>
    <mergeCell ref="A24:B24"/>
    <mergeCell ref="A25:B25"/>
    <mergeCell ref="A26:B26"/>
    <mergeCell ref="A27:B27"/>
    <mergeCell ref="R23:R24"/>
    <mergeCell ref="S23:S24"/>
    <mergeCell ref="T23:T24"/>
    <mergeCell ref="U23:U24"/>
    <mergeCell ref="V23:V24"/>
    <mergeCell ref="A18:W18"/>
    <mergeCell ref="A19:D19"/>
    <mergeCell ref="F19:S19"/>
    <mergeCell ref="U19:V19"/>
    <mergeCell ref="A20:B20"/>
    <mergeCell ref="C20:D20"/>
    <mergeCell ref="F20:S20"/>
    <mergeCell ref="U20:V20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H1682"/>
  <sheetViews>
    <sheetView topLeftCell="A67" zoomScaleNormal="100" workbookViewId="0">
      <selection activeCell="A33" sqref="A33:B33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30</v>
      </c>
      <c r="H5" s="447"/>
      <c r="I5" s="448" t="s">
        <v>99</v>
      </c>
      <c r="J5" s="446"/>
      <c r="K5" s="446"/>
      <c r="L5" s="446"/>
      <c r="M5" s="447"/>
      <c r="N5" s="449">
        <v>42612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188" t="s">
        <v>174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195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/>
      <c r="B25" s="465"/>
      <c r="C25" s="30"/>
      <c r="D25" s="84"/>
      <c r="E25" s="84"/>
      <c r="F25" s="84"/>
      <c r="G25" s="85"/>
      <c r="H25" s="85"/>
      <c r="I25" s="85"/>
      <c r="J25" s="85"/>
      <c r="K25" s="208"/>
      <c r="L25" s="85"/>
      <c r="M25" s="85"/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64" t="s">
        <v>162</v>
      </c>
      <c r="B26" s="465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162">
        <v>85</v>
      </c>
      <c r="L26" s="87"/>
      <c r="M26" s="34">
        <v>99</v>
      </c>
      <c r="N26" s="34">
        <v>100</v>
      </c>
      <c r="O26" s="87"/>
      <c r="P26" s="93"/>
      <c r="Q26" s="93"/>
      <c r="R26" s="35">
        <v>2.5</v>
      </c>
      <c r="S26" s="35">
        <v>0.8</v>
      </c>
      <c r="T26" s="178">
        <v>0.4</v>
      </c>
      <c r="U26" s="36">
        <v>40</v>
      </c>
      <c r="V26" s="37">
        <v>35</v>
      </c>
      <c r="W26" s="10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64" t="s">
        <v>163</v>
      </c>
      <c r="B27" s="465"/>
      <c r="C27" s="38">
        <v>2</v>
      </c>
      <c r="D27" s="88"/>
      <c r="E27" s="88"/>
      <c r="F27" s="207">
        <v>5</v>
      </c>
      <c r="G27" s="207">
        <v>9</v>
      </c>
      <c r="H27" s="207">
        <v>16</v>
      </c>
      <c r="I27" s="207">
        <v>22</v>
      </c>
      <c r="J27" s="207">
        <v>35</v>
      </c>
      <c r="K27" s="39">
        <v>55</v>
      </c>
      <c r="L27" s="89"/>
      <c r="M27" s="39">
        <v>85</v>
      </c>
      <c r="N27" s="89"/>
      <c r="O27" s="89"/>
      <c r="P27" s="94"/>
      <c r="Q27" s="94"/>
      <c r="R27" s="102"/>
      <c r="S27" s="102"/>
      <c r="T27" s="179"/>
      <c r="U27" s="106"/>
      <c r="V27" s="97"/>
      <c r="W27" s="10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476"/>
      <c r="B28" s="477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103"/>
      <c r="S28" s="103"/>
      <c r="T28" s="180"/>
      <c r="U28" s="107"/>
      <c r="V28" s="98"/>
      <c r="W28" s="10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692" t="s">
        <v>194</v>
      </c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  <c r="R32" s="693"/>
      <c r="S32" s="693"/>
      <c r="T32" s="693"/>
      <c r="U32" s="693"/>
      <c r="V32" s="693"/>
      <c r="W32" s="694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5.6</v>
      </c>
      <c r="D35" s="123">
        <f t="shared" ref="D35:W35" si="0">IF(ISNUMBER(D105),D105,NA())</f>
        <v>6</v>
      </c>
      <c r="E35" s="123">
        <f t="shared" si="0"/>
        <v>8.4</v>
      </c>
      <c r="F35" s="123">
        <f t="shared" si="0"/>
        <v>14.7</v>
      </c>
      <c r="G35" s="123">
        <f t="shared" si="0"/>
        <v>20.2</v>
      </c>
      <c r="H35" s="123">
        <f t="shared" si="0"/>
        <v>26.7</v>
      </c>
      <c r="I35" s="123">
        <f t="shared" si="0"/>
        <v>35.4</v>
      </c>
      <c r="J35" s="123">
        <f t="shared" si="0"/>
        <v>50.9</v>
      </c>
      <c r="K35" s="123">
        <f t="shared" si="0"/>
        <v>72.2</v>
      </c>
      <c r="L35" s="123">
        <f t="shared" si="0"/>
        <v>79.7</v>
      </c>
      <c r="M35" s="123">
        <f t="shared" si="0"/>
        <v>98.2</v>
      </c>
      <c r="N35" s="123">
        <f t="shared" si="0"/>
        <v>100</v>
      </c>
      <c r="O35" s="123">
        <f t="shared" si="0"/>
        <v>100</v>
      </c>
      <c r="P35" s="123">
        <f t="shared" si="0"/>
        <v>100</v>
      </c>
      <c r="Q35" s="123">
        <f t="shared" si="0"/>
        <v>100</v>
      </c>
      <c r="R35" s="123">
        <f t="shared" si="0"/>
        <v>1.52</v>
      </c>
      <c r="S35" s="123">
        <f t="shared" si="0"/>
        <v>0.4</v>
      </c>
      <c r="T35" s="123">
        <f t="shared" si="0"/>
        <v>0.17199999999999999</v>
      </c>
      <c r="U35" s="123">
        <f t="shared" si="0"/>
        <v>25</v>
      </c>
      <c r="V35" s="150">
        <f t="shared" si="0"/>
        <v>21</v>
      </c>
      <c r="W35" s="124">
        <f t="shared" si="0"/>
        <v>8.8000000000000007</v>
      </c>
    </row>
    <row r="36" spans="1:25" ht="12.75" customHeight="1" x14ac:dyDescent="0.25">
      <c r="A36" s="553" t="s">
        <v>49</v>
      </c>
      <c r="B36" s="554"/>
      <c r="C36" s="120">
        <f>C37+1.25*C40</f>
        <v>5.6573936199482429</v>
      </c>
      <c r="D36" s="108">
        <f t="shared" ref="D36:Q36" si="1">D37+1.25*D40</f>
        <v>6.0614378277661469</v>
      </c>
      <c r="E36" s="108">
        <f t="shared" si="1"/>
        <v>8.4703042300827462</v>
      </c>
      <c r="F36" s="108">
        <f t="shared" si="1"/>
        <v>14.846634220664296</v>
      </c>
      <c r="G36" s="108">
        <f t="shared" si="1"/>
        <v>20.391639072545129</v>
      </c>
      <c r="H36" s="108">
        <f t="shared" si="1"/>
        <v>26.910872168249206</v>
      </c>
      <c r="I36" s="108">
        <f t="shared" si="1"/>
        <v>35.649255028028875</v>
      </c>
      <c r="J36" s="108">
        <f t="shared" si="1"/>
        <v>51.243285883347895</v>
      </c>
      <c r="K36" s="108">
        <f t="shared" si="1"/>
        <v>72.724641136001594</v>
      </c>
      <c r="L36" s="108">
        <f t="shared" si="1"/>
        <v>81.031551907503555</v>
      </c>
      <c r="M36" s="108">
        <f t="shared" si="1"/>
        <v>99.00521764670259</v>
      </c>
      <c r="N36" s="108">
        <f t="shared" si="1"/>
        <v>100</v>
      </c>
      <c r="O36" s="108">
        <f t="shared" si="1"/>
        <v>100</v>
      </c>
      <c r="P36" s="108">
        <f t="shared" si="1"/>
        <v>100</v>
      </c>
      <c r="Q36" s="108">
        <f t="shared" si="1"/>
        <v>100</v>
      </c>
      <c r="R36" s="108">
        <f>R37+1.25*R40</f>
        <v>1.5444113421218</v>
      </c>
      <c r="S36" s="108">
        <f>S37+1.25*S40</f>
        <v>0.40351521150413727</v>
      </c>
      <c r="T36" s="108"/>
      <c r="U36" s="108"/>
      <c r="V36" s="151"/>
      <c r="W36" s="125">
        <f>W37+1.25*W40</f>
        <v>8.8709389339254461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5.0666666666666673</v>
      </c>
      <c r="D37" s="153">
        <f>IF(ISNUMBER(D103),D103,NA())</f>
        <v>5.3999999999999995</v>
      </c>
      <c r="E37" s="121">
        <f t="shared" ref="E37:W37" si="2">IF(ISNUMBER(E103),E103,NA())</f>
        <v>7.666666666666667</v>
      </c>
      <c r="F37" s="121">
        <f t="shared" si="2"/>
        <v>14.033333333333331</v>
      </c>
      <c r="G37" s="121">
        <f t="shared" si="2"/>
        <v>19.133333333333336</v>
      </c>
      <c r="H37" s="121">
        <f t="shared" si="2"/>
        <v>24.666666666666668</v>
      </c>
      <c r="I37" s="121">
        <f t="shared" si="2"/>
        <v>32.666666666666664</v>
      </c>
      <c r="J37" s="121">
        <f t="shared" si="2"/>
        <v>48.433333333333337</v>
      </c>
      <c r="K37" s="121">
        <f t="shared" si="2"/>
        <v>67.5</v>
      </c>
      <c r="L37" s="121">
        <f t="shared" si="2"/>
        <v>77.933333333333337</v>
      </c>
      <c r="M37" s="121">
        <f t="shared" si="2"/>
        <v>96.733333333333334</v>
      </c>
      <c r="N37" s="34">
        <f t="shared" si="2"/>
        <v>100</v>
      </c>
      <c r="O37" s="34">
        <f t="shared" si="2"/>
        <v>100</v>
      </c>
      <c r="P37" s="34">
        <f t="shared" si="2"/>
        <v>100</v>
      </c>
      <c r="Q37" s="34">
        <f t="shared" si="2"/>
        <v>100</v>
      </c>
      <c r="R37" s="34">
        <f t="shared" si="2"/>
        <v>1.4733333333333334</v>
      </c>
      <c r="S37" s="159">
        <f t="shared" si="2"/>
        <v>0.36333333333333329</v>
      </c>
      <c r="T37" s="159">
        <f t="shared" si="2"/>
        <v>0.17199999999999999</v>
      </c>
      <c r="U37" s="34">
        <f t="shared" si="2"/>
        <v>25</v>
      </c>
      <c r="V37" s="152">
        <f t="shared" si="2"/>
        <v>21</v>
      </c>
      <c r="W37" s="44">
        <f t="shared" si="2"/>
        <v>7.9666666666666659</v>
      </c>
    </row>
    <row r="38" spans="1:25" ht="12.75" customHeight="1" x14ac:dyDescent="0.25">
      <c r="A38" s="553" t="s">
        <v>51</v>
      </c>
      <c r="B38" s="554"/>
      <c r="C38" s="120">
        <f>C37-1.25*C40</f>
        <v>4.4759397133850918</v>
      </c>
      <c r="D38" s="108">
        <f t="shared" ref="D38:Q38" si="3">D37-1.25*D40</f>
        <v>4.738562172233852</v>
      </c>
      <c r="E38" s="108">
        <f t="shared" si="3"/>
        <v>6.8630291032505877</v>
      </c>
      <c r="F38" s="108">
        <f t="shared" si="3"/>
        <v>13.220032446002367</v>
      </c>
      <c r="G38" s="108">
        <f t="shared" si="3"/>
        <v>17.875027594121544</v>
      </c>
      <c r="H38" s="108">
        <f t="shared" si="3"/>
        <v>22.42246116508413</v>
      </c>
      <c r="I38" s="108">
        <f t="shared" si="3"/>
        <v>29.684078305304453</v>
      </c>
      <c r="J38" s="108">
        <f t="shared" si="3"/>
        <v>45.62338078331878</v>
      </c>
      <c r="K38" s="108">
        <f t="shared" si="3"/>
        <v>62.275358863998406</v>
      </c>
      <c r="L38" s="108">
        <f t="shared" si="3"/>
        <v>74.835114759163119</v>
      </c>
      <c r="M38" s="108">
        <f>M37-1.25*M40</f>
        <v>94.461449019964078</v>
      </c>
      <c r="N38" s="108">
        <f t="shared" si="3"/>
        <v>100</v>
      </c>
      <c r="O38" s="108">
        <f t="shared" si="3"/>
        <v>100</v>
      </c>
      <c r="P38" s="108">
        <f t="shared" si="3"/>
        <v>100</v>
      </c>
      <c r="Q38" s="108">
        <f t="shared" si="3"/>
        <v>100</v>
      </c>
      <c r="R38" s="108">
        <f>R37-1.25*R40</f>
        <v>1.4022553245448668</v>
      </c>
      <c r="S38" s="108">
        <f>S37-1.25*S40</f>
        <v>0.3231514551625293</v>
      </c>
      <c r="T38" s="108"/>
      <c r="U38" s="108"/>
      <c r="V38" s="151"/>
      <c r="W38" s="125">
        <f>W37-1.25*W40</f>
        <v>7.0623943994078857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4.7</v>
      </c>
      <c r="D39" s="34">
        <f t="shared" ref="D39:W39" si="4">IF(ISNUMBER(D106),D106,NA())</f>
        <v>5</v>
      </c>
      <c r="E39" s="34">
        <f t="shared" si="4"/>
        <v>7.2</v>
      </c>
      <c r="F39" s="34">
        <f>IF(ISNUMBER(F106),F106,NA())</f>
        <v>13.4</v>
      </c>
      <c r="G39" s="34">
        <f t="shared" si="4"/>
        <v>18.2</v>
      </c>
      <c r="H39" s="34">
        <f t="shared" si="4"/>
        <v>23.3</v>
      </c>
      <c r="I39" s="34">
        <f t="shared" si="4"/>
        <v>31</v>
      </c>
      <c r="J39" s="34">
        <f t="shared" si="4"/>
        <v>46.5</v>
      </c>
      <c r="K39" s="34">
        <f t="shared" si="4"/>
        <v>64.2</v>
      </c>
      <c r="L39" s="34">
        <f t="shared" si="4"/>
        <v>75.099999999999994</v>
      </c>
      <c r="M39" s="34">
        <f t="shared" si="4"/>
        <v>94.7</v>
      </c>
      <c r="N39" s="34">
        <f t="shared" si="4"/>
        <v>100</v>
      </c>
      <c r="O39" s="34">
        <f t="shared" si="4"/>
        <v>100</v>
      </c>
      <c r="P39" s="34">
        <f t="shared" si="4"/>
        <v>100</v>
      </c>
      <c r="Q39" s="34">
        <f t="shared" si="4"/>
        <v>100</v>
      </c>
      <c r="R39" s="34">
        <f t="shared" si="4"/>
        <v>1.41</v>
      </c>
      <c r="S39" s="34">
        <f t="shared" si="4"/>
        <v>0.34</v>
      </c>
      <c r="T39" s="34">
        <f t="shared" si="4"/>
        <v>0.17199999999999999</v>
      </c>
      <c r="U39" s="34">
        <f>IF(ISNUMBER(U106),U106,NA())</f>
        <v>25</v>
      </c>
      <c r="V39" s="152">
        <f t="shared" si="4"/>
        <v>21</v>
      </c>
      <c r="W39" s="44">
        <f t="shared" si="4"/>
        <v>7.5</v>
      </c>
    </row>
    <row r="40" spans="1:25" ht="12.75" customHeight="1" x14ac:dyDescent="0.25">
      <c r="A40" s="493" t="s">
        <v>53</v>
      </c>
      <c r="B40" s="494"/>
      <c r="C40" s="120">
        <f>IF(ISNUMBER(C104),C104,NA())</f>
        <v>0.47258156262526052</v>
      </c>
      <c r="D40" s="121">
        <f t="shared" ref="D40:W40" si="5">IF(ISNUMBER(D104),D104,NA())</f>
        <v>0.52915026221291805</v>
      </c>
      <c r="E40" s="121">
        <f t="shared" si="5"/>
        <v>0.64291005073286378</v>
      </c>
      <c r="F40" s="121">
        <f t="shared" si="5"/>
        <v>0.65064070986477063</v>
      </c>
      <c r="G40" s="121">
        <f t="shared" si="5"/>
        <v>1.0066445913694333</v>
      </c>
      <c r="H40" s="121">
        <f t="shared" si="5"/>
        <v>1.7953644012660301</v>
      </c>
      <c r="I40" s="121">
        <f t="shared" si="5"/>
        <v>2.3860706890897698</v>
      </c>
      <c r="J40" s="121">
        <f t="shared" si="5"/>
        <v>2.247962040011648</v>
      </c>
      <c r="K40" s="121">
        <f t="shared" si="5"/>
        <v>4.1797129088012746</v>
      </c>
      <c r="L40" s="121">
        <f t="shared" si="5"/>
        <v>2.4785748593361778</v>
      </c>
      <c r="M40" s="121">
        <f t="shared" si="5"/>
        <v>1.8175074506954105</v>
      </c>
      <c r="N40" s="121">
        <f t="shared" si="5"/>
        <v>0</v>
      </c>
      <c r="O40" s="121">
        <f t="shared" si="5"/>
        <v>0</v>
      </c>
      <c r="P40" s="121">
        <f t="shared" si="5"/>
        <v>0</v>
      </c>
      <c r="Q40" s="121">
        <f t="shared" si="5"/>
        <v>0</v>
      </c>
      <c r="R40" s="121">
        <f t="shared" si="5"/>
        <v>5.6862407030773318E-2</v>
      </c>
      <c r="S40" s="121">
        <f t="shared" si="5"/>
        <v>3.2145502536643188E-2</v>
      </c>
      <c r="T40" s="121"/>
      <c r="U40" s="121"/>
      <c r="V40" s="153"/>
      <c r="W40" s="126">
        <f t="shared" si="5"/>
        <v>0.72341781380702408</v>
      </c>
    </row>
    <row r="41" spans="1:25" ht="12.75" customHeight="1" x14ac:dyDescent="0.25">
      <c r="A41" s="553" t="s">
        <v>54</v>
      </c>
      <c r="B41" s="554"/>
      <c r="C41" s="33">
        <f>IF(ISNUMBER(C107),C107,NA())</f>
        <v>3</v>
      </c>
      <c r="D41" s="34">
        <f t="shared" ref="D41:W41" si="6">IF(ISNUMBER(D107),D107,NA())</f>
        <v>3</v>
      </c>
      <c r="E41" s="34">
        <f t="shared" si="6"/>
        <v>3</v>
      </c>
      <c r="F41" s="34">
        <f t="shared" si="6"/>
        <v>3</v>
      </c>
      <c r="G41" s="34">
        <f t="shared" si="6"/>
        <v>3</v>
      </c>
      <c r="H41" s="34">
        <f t="shared" si="6"/>
        <v>3</v>
      </c>
      <c r="I41" s="34">
        <f t="shared" si="6"/>
        <v>3</v>
      </c>
      <c r="J41" s="34">
        <f t="shared" si="6"/>
        <v>3</v>
      </c>
      <c r="K41" s="34">
        <f t="shared" si="6"/>
        <v>3</v>
      </c>
      <c r="L41" s="34">
        <f t="shared" si="6"/>
        <v>3</v>
      </c>
      <c r="M41" s="34">
        <f t="shared" si="6"/>
        <v>3</v>
      </c>
      <c r="N41" s="34">
        <f t="shared" si="6"/>
        <v>3</v>
      </c>
      <c r="O41" s="34">
        <f t="shared" si="6"/>
        <v>3</v>
      </c>
      <c r="P41" s="34">
        <f t="shared" si="6"/>
        <v>3</v>
      </c>
      <c r="Q41" s="34">
        <f t="shared" si="6"/>
        <v>3</v>
      </c>
      <c r="R41" s="34">
        <f t="shared" si="6"/>
        <v>3</v>
      </c>
      <c r="S41" s="34">
        <f t="shared" si="6"/>
        <v>3</v>
      </c>
      <c r="T41" s="34">
        <f t="shared" si="6"/>
        <v>1</v>
      </c>
      <c r="U41" s="34">
        <f t="shared" si="6"/>
        <v>1</v>
      </c>
      <c r="V41" s="152">
        <f t="shared" si="6"/>
        <v>1</v>
      </c>
      <c r="W41" s="44">
        <f t="shared" si="6"/>
        <v>3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49"/>
      <c r="B43" s="50"/>
      <c r="C43" s="154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1"/>
      <c r="W43" s="128"/>
      <c r="X43" s="45"/>
    </row>
    <row r="44" spans="1:25" s="46" customFormat="1" ht="13.8" thickBot="1" x14ac:dyDescent="0.3">
      <c r="A44" s="47"/>
      <c r="C44" s="129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1"/>
      <c r="X44" s="45"/>
    </row>
    <row r="45" spans="1:25" s="46" customFormat="1" x14ac:dyDescent="0.25">
      <c r="A45" s="47"/>
      <c r="W45" s="48"/>
      <c r="X45" s="45"/>
    </row>
    <row r="46" spans="1:25" s="46" customFormat="1" x14ac:dyDescent="0.25">
      <c r="A46" s="47"/>
      <c r="W46" s="48"/>
      <c r="X46" s="45"/>
    </row>
    <row r="47" spans="1:25" s="46" customFormat="1" x14ac:dyDescent="0.25">
      <c r="A47" s="47"/>
      <c r="W47" s="48"/>
      <c r="X47" s="45"/>
    </row>
    <row r="48" spans="1:25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1"/>
      <c r="X64" s="45"/>
    </row>
    <row r="65" spans="1:25" s="46" customFormat="1" x14ac:dyDescent="0.25">
      <c r="A65" s="499" t="s">
        <v>56</v>
      </c>
      <c r="B65" s="500"/>
      <c r="C65" s="500"/>
      <c r="D65" s="500"/>
      <c r="E65" s="500"/>
      <c r="F65" s="500"/>
      <c r="G65" s="501"/>
      <c r="H65" s="491" t="s">
        <v>57</v>
      </c>
      <c r="I65" s="492"/>
      <c r="J65" s="492"/>
      <c r="K65" s="492"/>
      <c r="L65" s="492"/>
      <c r="M65" s="492"/>
      <c r="N65" s="492"/>
      <c r="O65" s="492"/>
      <c r="P65" s="491" t="s">
        <v>58</v>
      </c>
      <c r="Q65" s="492"/>
      <c r="R65" s="492"/>
      <c r="S65" s="492"/>
      <c r="T65" s="492"/>
      <c r="U65" s="492"/>
      <c r="V65" s="492"/>
      <c r="W65" s="492"/>
      <c r="X65" s="45"/>
    </row>
    <row r="66" spans="1:25" x14ac:dyDescent="0.25">
      <c r="A66" s="502">
        <v>42612</v>
      </c>
      <c r="B66" s="464"/>
      <c r="C66" s="464"/>
      <c r="D66" s="464"/>
      <c r="E66" s="464"/>
      <c r="F66" s="464"/>
      <c r="G66" s="464"/>
      <c r="H66" s="570" t="s">
        <v>92</v>
      </c>
      <c r="I66" s="570"/>
      <c r="J66" s="570"/>
      <c r="K66" s="570"/>
      <c r="L66" s="570"/>
      <c r="M66" s="570"/>
      <c r="N66" s="570"/>
      <c r="O66" s="570"/>
      <c r="P66" s="502">
        <f>Y82</f>
        <v>42658</v>
      </c>
      <c r="Q66" s="464"/>
      <c r="R66" s="464"/>
      <c r="S66" s="464"/>
      <c r="T66" s="464"/>
      <c r="U66" s="464"/>
      <c r="V66" s="464"/>
      <c r="W66" s="464"/>
    </row>
    <row r="67" spans="1:25" x14ac:dyDescent="0.25">
      <c r="A67" s="464"/>
      <c r="B67" s="464"/>
      <c r="C67" s="464"/>
      <c r="D67" s="464"/>
      <c r="E67" s="464"/>
      <c r="F67" s="464"/>
      <c r="G67" s="464"/>
      <c r="H67" s="570"/>
      <c r="I67" s="570"/>
      <c r="J67" s="570"/>
      <c r="K67" s="570"/>
      <c r="L67" s="570"/>
      <c r="M67" s="570"/>
      <c r="N67" s="570"/>
      <c r="O67" s="570"/>
      <c r="P67" s="464"/>
      <c r="Q67" s="464"/>
      <c r="R67" s="464"/>
      <c r="S67" s="464"/>
      <c r="T67" s="464"/>
      <c r="U67" s="464"/>
      <c r="V67" s="464"/>
      <c r="W67" s="464"/>
    </row>
    <row r="68" spans="1:25" x14ac:dyDescent="0.25">
      <c r="A68" s="464"/>
      <c r="B68" s="464"/>
      <c r="C68" s="464"/>
      <c r="D68" s="464"/>
      <c r="E68" s="464"/>
      <c r="F68" s="464"/>
      <c r="G68" s="464"/>
      <c r="H68" s="570"/>
      <c r="I68" s="570"/>
      <c r="J68" s="570"/>
      <c r="K68" s="570"/>
      <c r="L68" s="570"/>
      <c r="M68" s="570"/>
      <c r="N68" s="570"/>
      <c r="O68" s="570"/>
      <c r="P68" s="464"/>
      <c r="Q68" s="464"/>
      <c r="R68" s="464"/>
      <c r="S68" s="464"/>
      <c r="T68" s="464"/>
      <c r="U68" s="464"/>
      <c r="V68" s="464"/>
      <c r="W68" s="464"/>
    </row>
    <row r="69" spans="1:25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5" ht="13.8" thickBot="1" x14ac:dyDescent="0.3">
      <c r="B70" s="52"/>
    </row>
    <row r="71" spans="1:25" x14ac:dyDescent="0.25">
      <c r="A71" s="504" t="s">
        <v>112</v>
      </c>
      <c r="B71" s="505"/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6"/>
    </row>
    <row r="72" spans="1:25" x14ac:dyDescent="0.25">
      <c r="A72" s="507"/>
      <c r="B72" s="432"/>
      <c r="C72" s="432"/>
      <c r="D72" s="432"/>
      <c r="E72" s="432"/>
      <c r="F72" s="432"/>
      <c r="G72" s="432"/>
      <c r="H72" s="432"/>
      <c r="I72" s="432"/>
      <c r="J72" s="432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  <c r="V72" s="432"/>
      <c r="W72" s="508"/>
    </row>
    <row r="73" spans="1:25" ht="13.8" thickBot="1" x14ac:dyDescent="0.3">
      <c r="A73" s="509"/>
      <c r="B73" s="510"/>
      <c r="C73" s="510"/>
      <c r="D73" s="510"/>
      <c r="E73" s="510"/>
      <c r="F73" s="510"/>
      <c r="G73" s="510"/>
      <c r="H73" s="510"/>
      <c r="I73" s="510"/>
      <c r="J73" s="510"/>
      <c r="K73" s="510"/>
      <c r="L73" s="510"/>
      <c r="M73" s="510"/>
      <c r="N73" s="510"/>
      <c r="O73" s="510"/>
      <c r="P73" s="510"/>
      <c r="Q73" s="510"/>
      <c r="R73" s="510"/>
      <c r="S73" s="510"/>
      <c r="T73" s="510"/>
      <c r="U73" s="510"/>
      <c r="V73" s="510"/>
      <c r="W73" s="511"/>
    </row>
    <row r="74" spans="1:25" ht="13.8" thickBot="1" x14ac:dyDescent="0.3">
      <c r="B74" s="52"/>
    </row>
    <row r="75" spans="1:25" x14ac:dyDescent="0.25">
      <c r="A75" s="512" t="s">
        <v>65</v>
      </c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4"/>
    </row>
    <row r="76" spans="1:25" x14ac:dyDescent="0.25">
      <c r="A76" s="515"/>
      <c r="B76" s="516"/>
      <c r="C76" s="516"/>
      <c r="D76" s="516"/>
      <c r="E76" s="516"/>
      <c r="F76" s="516"/>
      <c r="G76" s="516"/>
      <c r="H76" s="516"/>
      <c r="I76" s="516"/>
      <c r="J76" s="516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6"/>
      <c r="W76" s="517"/>
    </row>
    <row r="77" spans="1:25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5" ht="13.8" thickBot="1" x14ac:dyDescent="0.3">
      <c r="A78" s="132"/>
      <c r="B78" s="133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5"/>
    </row>
    <row r="79" spans="1:25" x14ac:dyDescent="0.25">
      <c r="A79" s="527"/>
      <c r="B79" s="565"/>
      <c r="C79" s="136" t="s">
        <v>3</v>
      </c>
      <c r="D79" s="137"/>
      <c r="E79" s="137"/>
      <c r="F79" s="137"/>
      <c r="G79" s="137"/>
      <c r="H79" s="137"/>
      <c r="I79" s="137"/>
      <c r="J79" s="137"/>
      <c r="K79" s="137" t="s">
        <v>16</v>
      </c>
      <c r="L79" s="137"/>
      <c r="M79" s="137" t="s">
        <v>4</v>
      </c>
      <c r="N79" s="137" t="s">
        <v>76</v>
      </c>
      <c r="O79" s="137" t="s">
        <v>6</v>
      </c>
      <c r="P79" s="137"/>
      <c r="Q79" s="137"/>
      <c r="R79" s="653" t="s">
        <v>17</v>
      </c>
      <c r="S79" s="655" t="s">
        <v>41</v>
      </c>
      <c r="T79" s="657" t="s">
        <v>71</v>
      </c>
      <c r="U79" s="653" t="s">
        <v>7</v>
      </c>
      <c r="V79" s="653" t="s">
        <v>8</v>
      </c>
      <c r="W79" s="659" t="s">
        <v>42</v>
      </c>
    </row>
    <row r="80" spans="1:25" ht="13.8" thickBot="1" x14ac:dyDescent="0.3">
      <c r="A80" s="533" t="s">
        <v>61</v>
      </c>
      <c r="B80" s="669"/>
      <c r="C80" s="138">
        <v>6.3E-2</v>
      </c>
      <c r="D80" s="139">
        <v>0.08</v>
      </c>
      <c r="E80" s="139">
        <v>0.2</v>
      </c>
      <c r="F80" s="139">
        <v>0.5</v>
      </c>
      <c r="G80" s="139">
        <v>1</v>
      </c>
      <c r="H80" s="139">
        <v>2</v>
      </c>
      <c r="I80" s="139">
        <v>4</v>
      </c>
      <c r="J80" s="139">
        <v>8</v>
      </c>
      <c r="K80" s="139">
        <v>16</v>
      </c>
      <c r="L80" s="139">
        <v>20</v>
      </c>
      <c r="M80" s="139">
        <v>31.5</v>
      </c>
      <c r="N80" s="139">
        <v>45</v>
      </c>
      <c r="O80" s="140">
        <v>63</v>
      </c>
      <c r="P80" s="163">
        <v>80</v>
      </c>
      <c r="Q80" s="164">
        <v>100</v>
      </c>
      <c r="R80" s="695"/>
      <c r="S80" s="696"/>
      <c r="T80" s="697"/>
      <c r="U80" s="695"/>
      <c r="V80" s="695"/>
      <c r="W80" s="698"/>
      <c r="Y80" s="1">
        <v>180</v>
      </c>
    </row>
    <row r="81" spans="1:25" x14ac:dyDescent="0.25">
      <c r="A81" s="670" t="s">
        <v>62</v>
      </c>
      <c r="B81" s="671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18">
        <v>42478</v>
      </c>
      <c r="B82" s="519"/>
      <c r="C82" s="141">
        <v>4.7</v>
      </c>
      <c r="D82" s="141">
        <v>5</v>
      </c>
      <c r="E82" s="141">
        <v>7.2</v>
      </c>
      <c r="F82" s="141">
        <v>14</v>
      </c>
      <c r="G82" s="141">
        <v>19</v>
      </c>
      <c r="H82" s="141">
        <v>23.3</v>
      </c>
      <c r="I82" s="141">
        <v>31</v>
      </c>
      <c r="J82" s="141">
        <v>47.9</v>
      </c>
      <c r="K82" s="141">
        <v>66.099999999999994</v>
      </c>
      <c r="L82" s="141">
        <v>79</v>
      </c>
      <c r="M82" s="141">
        <v>98.2</v>
      </c>
      <c r="N82" s="141">
        <v>100</v>
      </c>
      <c r="O82" s="141">
        <v>100</v>
      </c>
      <c r="P82" s="141">
        <v>100</v>
      </c>
      <c r="Q82" s="141">
        <v>100</v>
      </c>
      <c r="R82" s="141">
        <v>1.52</v>
      </c>
      <c r="S82" s="141">
        <v>0.35</v>
      </c>
      <c r="T82" s="141">
        <v>0.17199999999999999</v>
      </c>
      <c r="U82" s="141">
        <v>25</v>
      </c>
      <c r="V82" s="141">
        <v>21</v>
      </c>
      <c r="W82" s="142">
        <v>7.5</v>
      </c>
      <c r="X82" s="1"/>
      <c r="Y82" s="176">
        <f>A82+$Y$80</f>
        <v>42658</v>
      </c>
    </row>
    <row r="83" spans="1:25" x14ac:dyDescent="0.25">
      <c r="A83" s="518">
        <v>42478</v>
      </c>
      <c r="B83" s="519"/>
      <c r="C83" s="141">
        <v>4.9000000000000004</v>
      </c>
      <c r="D83" s="141">
        <v>5.2</v>
      </c>
      <c r="E83" s="141">
        <v>7.4</v>
      </c>
      <c r="F83" s="141">
        <v>13.4</v>
      </c>
      <c r="G83" s="141">
        <v>18.2</v>
      </c>
      <c r="H83" s="141">
        <v>24</v>
      </c>
      <c r="I83" s="141">
        <v>31.6</v>
      </c>
      <c r="J83" s="141">
        <v>46.5</v>
      </c>
      <c r="K83" s="141">
        <v>64.2</v>
      </c>
      <c r="L83" s="141">
        <v>75.099999999999994</v>
      </c>
      <c r="M83" s="141">
        <v>97.3</v>
      </c>
      <c r="N83" s="141">
        <v>100</v>
      </c>
      <c r="O83" s="141">
        <v>100</v>
      </c>
      <c r="P83" s="141">
        <v>100</v>
      </c>
      <c r="Q83" s="141">
        <v>100</v>
      </c>
      <c r="R83" s="141">
        <v>1.41</v>
      </c>
      <c r="S83" s="141">
        <v>0.34</v>
      </c>
      <c r="T83" s="141"/>
      <c r="U83" s="141"/>
      <c r="V83" s="141"/>
      <c r="W83" s="142">
        <v>8.8000000000000007</v>
      </c>
      <c r="X83" s="1"/>
      <c r="Y83" s="176">
        <f>A83+$Y$80</f>
        <v>42658</v>
      </c>
    </row>
    <row r="84" spans="1:25" x14ac:dyDescent="0.25">
      <c r="A84" s="518">
        <v>42538</v>
      </c>
      <c r="B84" s="519"/>
      <c r="C84" s="141">
        <v>5.6</v>
      </c>
      <c r="D84" s="141">
        <v>6</v>
      </c>
      <c r="E84" s="141">
        <v>8.4</v>
      </c>
      <c r="F84" s="141">
        <v>14.7</v>
      </c>
      <c r="G84" s="141">
        <v>20.2</v>
      </c>
      <c r="H84" s="141">
        <v>26.7</v>
      </c>
      <c r="I84" s="141">
        <v>35.4</v>
      </c>
      <c r="J84" s="141">
        <v>50.9</v>
      </c>
      <c r="K84" s="141">
        <v>72.2</v>
      </c>
      <c r="L84" s="141">
        <v>79.7</v>
      </c>
      <c r="M84" s="141">
        <v>94.7</v>
      </c>
      <c r="N84" s="141">
        <v>100</v>
      </c>
      <c r="O84" s="141">
        <v>100</v>
      </c>
      <c r="P84" s="141">
        <v>100</v>
      </c>
      <c r="Q84" s="141">
        <v>100</v>
      </c>
      <c r="R84" s="141">
        <v>1.49</v>
      </c>
      <c r="S84" s="141">
        <v>0.4</v>
      </c>
      <c r="T84" s="141"/>
      <c r="U84" s="141"/>
      <c r="V84" s="141"/>
      <c r="W84" s="142">
        <v>7.6</v>
      </c>
      <c r="X84" s="1"/>
      <c r="Y84" s="176">
        <f t="shared" ref="Y84:Y95" si="7">A84+$Y$80</f>
        <v>42718</v>
      </c>
    </row>
    <row r="85" spans="1:25" x14ac:dyDescent="0.25">
      <c r="A85" s="518"/>
      <c r="B85" s="519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2"/>
      <c r="X85" s="1"/>
      <c r="Y85" s="176">
        <f t="shared" si="7"/>
        <v>180</v>
      </c>
    </row>
    <row r="86" spans="1:25" x14ac:dyDescent="0.25">
      <c r="A86" s="518"/>
      <c r="B86" s="519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2"/>
      <c r="X86" s="1"/>
      <c r="Y86" s="176">
        <f t="shared" si="7"/>
        <v>180</v>
      </c>
    </row>
    <row r="87" spans="1:25" x14ac:dyDescent="0.25">
      <c r="A87" s="518"/>
      <c r="B87" s="519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2"/>
      <c r="X87" s="1"/>
      <c r="Y87" s="176">
        <f t="shared" si="7"/>
        <v>180</v>
      </c>
    </row>
    <row r="88" spans="1:25" x14ac:dyDescent="0.25">
      <c r="A88" s="518"/>
      <c r="B88" s="519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X88" s="1"/>
      <c r="Y88" s="176">
        <f t="shared" si="7"/>
        <v>180</v>
      </c>
    </row>
    <row r="89" spans="1:25" x14ac:dyDescent="0.25">
      <c r="A89" s="518"/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X89" s="1"/>
      <c r="Y89" s="176">
        <f t="shared" si="7"/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 t="shared" ref="C103:W103" si="8">AVERAGE(C82:C100)</f>
        <v>5.0666666666666673</v>
      </c>
      <c r="D103" s="143">
        <f t="shared" si="8"/>
        <v>5.3999999999999995</v>
      </c>
      <c r="E103" s="143">
        <f t="shared" si="8"/>
        <v>7.666666666666667</v>
      </c>
      <c r="F103" s="143">
        <f t="shared" si="8"/>
        <v>14.033333333333331</v>
      </c>
      <c r="G103" s="143">
        <f t="shared" si="8"/>
        <v>19.133333333333336</v>
      </c>
      <c r="H103" s="143">
        <f t="shared" si="8"/>
        <v>24.666666666666668</v>
      </c>
      <c r="I103" s="143">
        <f t="shared" si="8"/>
        <v>32.666666666666664</v>
      </c>
      <c r="J103" s="143">
        <f t="shared" si="8"/>
        <v>48.433333333333337</v>
      </c>
      <c r="K103" s="143">
        <f t="shared" si="8"/>
        <v>67.5</v>
      </c>
      <c r="L103" s="143">
        <f t="shared" si="8"/>
        <v>77.933333333333337</v>
      </c>
      <c r="M103" s="143">
        <f t="shared" si="8"/>
        <v>96.733333333333334</v>
      </c>
      <c r="N103" s="141">
        <f t="shared" si="8"/>
        <v>100</v>
      </c>
      <c r="O103" s="141">
        <f t="shared" si="8"/>
        <v>100</v>
      </c>
      <c r="P103" s="141">
        <f t="shared" si="8"/>
        <v>100</v>
      </c>
      <c r="Q103" s="141">
        <f t="shared" si="8"/>
        <v>100</v>
      </c>
      <c r="R103" s="141">
        <f t="shared" si="8"/>
        <v>1.4733333333333334</v>
      </c>
      <c r="S103" s="141">
        <f t="shared" si="8"/>
        <v>0.36333333333333329</v>
      </c>
      <c r="T103" s="141">
        <f t="shared" si="8"/>
        <v>0.17199999999999999</v>
      </c>
      <c r="U103" s="141">
        <f t="shared" si="8"/>
        <v>25</v>
      </c>
      <c r="V103" s="141">
        <f t="shared" si="8"/>
        <v>21</v>
      </c>
      <c r="W103" s="142">
        <f t="shared" si="8"/>
        <v>7.9666666666666659</v>
      </c>
    </row>
    <row r="104" spans="1:34" x14ac:dyDescent="0.25">
      <c r="A104" s="533" t="s">
        <v>53</v>
      </c>
      <c r="B104" s="532"/>
      <c r="C104" s="143">
        <f t="shared" ref="C104:S104" si="9">STDEV(C82:C100)</f>
        <v>0.47258156262526052</v>
      </c>
      <c r="D104" s="143">
        <f t="shared" si="9"/>
        <v>0.52915026221291805</v>
      </c>
      <c r="E104" s="143">
        <f t="shared" si="9"/>
        <v>0.64291005073286378</v>
      </c>
      <c r="F104" s="143">
        <f t="shared" si="9"/>
        <v>0.65064070986477063</v>
      </c>
      <c r="G104" s="143">
        <f t="shared" si="9"/>
        <v>1.0066445913694333</v>
      </c>
      <c r="H104" s="143">
        <f t="shared" si="9"/>
        <v>1.7953644012660301</v>
      </c>
      <c r="I104" s="143">
        <f t="shared" si="9"/>
        <v>2.3860706890897698</v>
      </c>
      <c r="J104" s="143">
        <f t="shared" si="9"/>
        <v>2.247962040011648</v>
      </c>
      <c r="K104" s="143">
        <f t="shared" si="9"/>
        <v>4.1797129088012746</v>
      </c>
      <c r="L104" s="143">
        <f t="shared" si="9"/>
        <v>2.4785748593361778</v>
      </c>
      <c r="M104" s="143">
        <f t="shared" si="9"/>
        <v>1.8175074506954105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43">
        <f t="shared" si="9"/>
        <v>5.6862407030773318E-2</v>
      </c>
      <c r="S104" s="143">
        <f t="shared" si="9"/>
        <v>3.2145502536643188E-2</v>
      </c>
      <c r="T104" s="143"/>
      <c r="U104" s="143"/>
      <c r="V104" s="143"/>
      <c r="W104" s="144">
        <f>STDEV(W82:W100)</f>
        <v>0.72341781380702408</v>
      </c>
    </row>
    <row r="105" spans="1:34" x14ac:dyDescent="0.25">
      <c r="A105" s="533" t="s">
        <v>64</v>
      </c>
      <c r="B105" s="532"/>
      <c r="C105" s="141">
        <f t="shared" ref="C105:W105" si="10">MAX(C82:C100)</f>
        <v>5.6</v>
      </c>
      <c r="D105" s="141">
        <f t="shared" si="10"/>
        <v>6</v>
      </c>
      <c r="E105" s="141">
        <f t="shared" si="10"/>
        <v>8.4</v>
      </c>
      <c r="F105" s="141">
        <f t="shared" si="10"/>
        <v>14.7</v>
      </c>
      <c r="G105" s="141">
        <f t="shared" si="10"/>
        <v>20.2</v>
      </c>
      <c r="H105" s="141">
        <f t="shared" si="10"/>
        <v>26.7</v>
      </c>
      <c r="I105" s="141">
        <f t="shared" si="10"/>
        <v>35.4</v>
      </c>
      <c r="J105" s="141">
        <f t="shared" si="10"/>
        <v>50.9</v>
      </c>
      <c r="K105" s="141">
        <f t="shared" si="10"/>
        <v>72.2</v>
      </c>
      <c r="L105" s="141">
        <f t="shared" si="10"/>
        <v>79.7</v>
      </c>
      <c r="M105" s="141">
        <f t="shared" si="10"/>
        <v>98.2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41">
        <f t="shared" si="10"/>
        <v>1.52</v>
      </c>
      <c r="S105" s="141">
        <f t="shared" si="10"/>
        <v>0.4</v>
      </c>
      <c r="T105" s="141">
        <f t="shared" si="10"/>
        <v>0.17199999999999999</v>
      </c>
      <c r="U105" s="141">
        <f t="shared" si="10"/>
        <v>25</v>
      </c>
      <c r="V105" s="141">
        <f t="shared" si="10"/>
        <v>21</v>
      </c>
      <c r="W105" s="141">
        <f t="shared" si="10"/>
        <v>8.8000000000000007</v>
      </c>
    </row>
    <row r="106" spans="1:34" s="2" customFormat="1" x14ac:dyDescent="0.25">
      <c r="A106" s="533" t="s">
        <v>52</v>
      </c>
      <c r="B106" s="532"/>
      <c r="C106" s="141">
        <f t="shared" ref="C106:W106" si="11">MIN(C82:C100)</f>
        <v>4.7</v>
      </c>
      <c r="D106" s="141">
        <f t="shared" si="11"/>
        <v>5</v>
      </c>
      <c r="E106" s="141">
        <f t="shared" si="11"/>
        <v>7.2</v>
      </c>
      <c r="F106" s="141">
        <f t="shared" si="11"/>
        <v>13.4</v>
      </c>
      <c r="G106" s="141">
        <f t="shared" si="11"/>
        <v>18.2</v>
      </c>
      <c r="H106" s="141">
        <f t="shared" si="11"/>
        <v>23.3</v>
      </c>
      <c r="I106" s="141">
        <f t="shared" si="11"/>
        <v>31</v>
      </c>
      <c r="J106" s="141">
        <f t="shared" si="11"/>
        <v>46.5</v>
      </c>
      <c r="K106" s="141">
        <f t="shared" si="11"/>
        <v>64.2</v>
      </c>
      <c r="L106" s="141">
        <f t="shared" si="11"/>
        <v>75.099999999999994</v>
      </c>
      <c r="M106" s="141">
        <f t="shared" si="11"/>
        <v>94.7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41">
        <f t="shared" si="11"/>
        <v>1.41</v>
      </c>
      <c r="S106" s="141">
        <f t="shared" si="11"/>
        <v>0.34</v>
      </c>
      <c r="T106" s="141">
        <f t="shared" si="11"/>
        <v>0.17199999999999999</v>
      </c>
      <c r="U106" s="141">
        <f t="shared" si="11"/>
        <v>25</v>
      </c>
      <c r="V106" s="141">
        <f t="shared" si="11"/>
        <v>21</v>
      </c>
      <c r="W106" s="142">
        <f t="shared" si="11"/>
        <v>7.5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 t="shared" ref="C107:W107" si="12">COUNT(C82:C100)</f>
        <v>3</v>
      </c>
      <c r="D107" s="141">
        <f t="shared" si="12"/>
        <v>3</v>
      </c>
      <c r="E107" s="141">
        <f t="shared" si="12"/>
        <v>3</v>
      </c>
      <c r="F107" s="141">
        <f t="shared" si="12"/>
        <v>3</v>
      </c>
      <c r="G107" s="141">
        <f t="shared" si="12"/>
        <v>3</v>
      </c>
      <c r="H107" s="141">
        <f t="shared" si="12"/>
        <v>3</v>
      </c>
      <c r="I107" s="141">
        <f t="shared" si="12"/>
        <v>3</v>
      </c>
      <c r="J107" s="141">
        <f t="shared" si="12"/>
        <v>3</v>
      </c>
      <c r="K107" s="141">
        <f t="shared" si="12"/>
        <v>3</v>
      </c>
      <c r="L107" s="141">
        <f t="shared" si="12"/>
        <v>3</v>
      </c>
      <c r="M107" s="141">
        <f t="shared" si="12"/>
        <v>3</v>
      </c>
      <c r="N107" s="141">
        <f t="shared" si="12"/>
        <v>3</v>
      </c>
      <c r="O107" s="141">
        <f t="shared" si="12"/>
        <v>3</v>
      </c>
      <c r="P107" s="141">
        <f t="shared" si="12"/>
        <v>3</v>
      </c>
      <c r="Q107" s="141">
        <f t="shared" si="12"/>
        <v>3</v>
      </c>
      <c r="R107" s="141">
        <f t="shared" si="12"/>
        <v>3</v>
      </c>
      <c r="S107" s="141">
        <f t="shared" si="12"/>
        <v>3</v>
      </c>
      <c r="T107" s="141">
        <f t="shared" si="12"/>
        <v>1</v>
      </c>
      <c r="U107" s="141">
        <f t="shared" si="12"/>
        <v>1</v>
      </c>
      <c r="V107" s="141">
        <f t="shared" si="12"/>
        <v>1</v>
      </c>
      <c r="W107" s="142">
        <f t="shared" si="12"/>
        <v>3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5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31:W31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28:B28"/>
    <mergeCell ref="A32:W32"/>
    <mergeCell ref="A33:B33"/>
    <mergeCell ref="R33:R34"/>
    <mergeCell ref="S33:S34"/>
    <mergeCell ref="T33:T34"/>
    <mergeCell ref="U33:U34"/>
    <mergeCell ref="V33:V34"/>
    <mergeCell ref="W33:W34"/>
    <mergeCell ref="A34:B34"/>
    <mergeCell ref="A66:G69"/>
    <mergeCell ref="H66:O69"/>
    <mergeCell ref="P66:W69"/>
    <mergeCell ref="A35:B35"/>
    <mergeCell ref="A36:B36"/>
    <mergeCell ref="A37:B37"/>
    <mergeCell ref="A38:B38"/>
    <mergeCell ref="A39:B39"/>
    <mergeCell ref="A40:B40"/>
    <mergeCell ref="A41:B41"/>
    <mergeCell ref="A42:B42"/>
    <mergeCell ref="A65:G65"/>
    <mergeCell ref="H65:O65"/>
    <mergeCell ref="P65:W65"/>
    <mergeCell ref="A86:B86"/>
    <mergeCell ref="A71:W73"/>
    <mergeCell ref="A75:W77"/>
    <mergeCell ref="A79:B79"/>
    <mergeCell ref="R79:R80"/>
    <mergeCell ref="S79:S80"/>
    <mergeCell ref="T79:T80"/>
    <mergeCell ref="U79:U80"/>
    <mergeCell ref="V79:V80"/>
    <mergeCell ref="W79:W80"/>
    <mergeCell ref="A80:B80"/>
    <mergeCell ref="A81:B81"/>
    <mergeCell ref="A82:B82"/>
    <mergeCell ref="A83:B83"/>
    <mergeCell ref="A84:B84"/>
    <mergeCell ref="A85:B85"/>
    <mergeCell ref="A98:B98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106:B106"/>
    <mergeCell ref="A107:B107"/>
    <mergeCell ref="A99:B99"/>
    <mergeCell ref="A100:B100"/>
    <mergeCell ref="A101:B101"/>
    <mergeCell ref="A102:B102"/>
    <mergeCell ref="A103:B103"/>
    <mergeCell ref="A104:B10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H1674"/>
  <sheetViews>
    <sheetView topLeftCell="A22" zoomScaleNormal="100" workbookViewId="0">
      <selection activeCell="R87" sqref="R87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4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29</v>
      </c>
      <c r="H5" s="447"/>
      <c r="I5" s="448" t="s">
        <v>99</v>
      </c>
      <c r="J5" s="446"/>
      <c r="K5" s="446"/>
      <c r="L5" s="446"/>
      <c r="M5" s="447"/>
      <c r="N5" s="449">
        <v>42612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187</v>
      </c>
      <c r="N13" s="74"/>
      <c r="O13" s="62"/>
      <c r="P13" s="62"/>
      <c r="Q13" s="59" t="s">
        <v>193</v>
      </c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1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99" t="s">
        <v>37</v>
      </c>
      <c r="B19" s="699"/>
      <c r="C19" s="699"/>
      <c r="D19" s="699"/>
      <c r="F19" s="700" t="s">
        <v>168</v>
      </c>
      <c r="G19" s="700"/>
      <c r="H19" s="700"/>
      <c r="I19" s="700"/>
      <c r="J19" s="700"/>
      <c r="K19" s="700"/>
      <c r="L19" s="700"/>
      <c r="M19" s="700"/>
      <c r="N19" s="700"/>
      <c r="O19" s="700"/>
      <c r="P19" s="700"/>
      <c r="Q19" s="700"/>
      <c r="R19" s="700"/>
      <c r="S19" s="700"/>
      <c r="U19" s="700" t="s">
        <v>38</v>
      </c>
      <c r="V19" s="700"/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701">
        <v>0</v>
      </c>
      <c r="B20" s="701"/>
      <c r="C20" s="701">
        <v>63</v>
      </c>
      <c r="D20" s="701"/>
      <c r="F20" s="466" t="s">
        <v>167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466"/>
      <c r="S20" s="466"/>
      <c r="T20" s="6"/>
      <c r="U20" s="699" t="s">
        <v>166</v>
      </c>
      <c r="V20" s="699"/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/>
      <c r="L23" s="26"/>
      <c r="M23" s="26" t="s">
        <v>16</v>
      </c>
      <c r="N23" s="26" t="s">
        <v>4</v>
      </c>
      <c r="O23" s="26" t="s">
        <v>5</v>
      </c>
      <c r="P23" s="26"/>
      <c r="Q23" s="43" t="s">
        <v>6</v>
      </c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702"/>
      <c r="B25" s="703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704"/>
      <c r="B26" s="70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32"/>
      <c r="S26" s="32"/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704"/>
      <c r="B27" s="705"/>
      <c r="C27" s="156"/>
      <c r="D27" s="86"/>
      <c r="E27" s="86"/>
      <c r="F27" s="86"/>
      <c r="G27" s="87"/>
      <c r="H27" s="87"/>
      <c r="I27" s="87"/>
      <c r="J27" s="87"/>
      <c r="K27" s="87"/>
      <c r="L27" s="87"/>
      <c r="M27" s="87"/>
      <c r="N27" s="87"/>
      <c r="O27" s="87"/>
      <c r="P27" s="93"/>
      <c r="Q27" s="93"/>
      <c r="R27" s="102"/>
      <c r="S27" s="102"/>
      <c r="T27" s="179"/>
      <c r="U27" s="106"/>
      <c r="V27" s="97"/>
      <c r="W27" s="10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162</v>
      </c>
      <c r="B28" s="465"/>
      <c r="C28" s="38">
        <v>12</v>
      </c>
      <c r="D28" s="88"/>
      <c r="E28" s="88"/>
      <c r="F28" s="88"/>
      <c r="G28" s="39">
        <v>35</v>
      </c>
      <c r="H28" s="39">
        <v>40</v>
      </c>
      <c r="I28" s="34">
        <v>47</v>
      </c>
      <c r="J28" s="34">
        <v>60</v>
      </c>
      <c r="K28" s="39">
        <v>68</v>
      </c>
      <c r="L28" s="89"/>
      <c r="M28" s="39">
        <v>85</v>
      </c>
      <c r="N28" s="39">
        <v>99</v>
      </c>
      <c r="O28" s="39">
        <v>100</v>
      </c>
      <c r="P28" s="94"/>
      <c r="Q28" s="40">
        <v>100</v>
      </c>
      <c r="R28" s="35">
        <v>3</v>
      </c>
      <c r="S28" s="35">
        <v>1</v>
      </c>
      <c r="T28" s="178">
        <v>0.7</v>
      </c>
      <c r="U28" s="36">
        <v>45</v>
      </c>
      <c r="V28" s="37">
        <v>45</v>
      </c>
      <c r="W28" s="10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163</v>
      </c>
      <c r="B29" s="465"/>
      <c r="C29" s="33">
        <v>2</v>
      </c>
      <c r="D29" s="88"/>
      <c r="E29" s="88"/>
      <c r="F29" s="88"/>
      <c r="G29" s="34">
        <v>5</v>
      </c>
      <c r="H29" s="34">
        <v>9</v>
      </c>
      <c r="I29" s="34">
        <v>16</v>
      </c>
      <c r="J29" s="34">
        <v>22</v>
      </c>
      <c r="K29" s="34">
        <v>35</v>
      </c>
      <c r="L29" s="89"/>
      <c r="M29" s="34">
        <v>55</v>
      </c>
      <c r="N29" s="34">
        <v>80</v>
      </c>
      <c r="O29" s="34">
        <v>98</v>
      </c>
      <c r="P29" s="94"/>
      <c r="Q29" s="93"/>
      <c r="R29" s="102"/>
      <c r="S29" s="102"/>
      <c r="T29" s="179"/>
      <c r="U29" s="106"/>
      <c r="V29" s="97"/>
      <c r="W29" s="10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706"/>
      <c r="B30" s="70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80"/>
      <c r="U30" s="107"/>
      <c r="V30" s="98"/>
      <c r="W30" s="101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</row>
    <row r="34" spans="1:25" ht="13.8" thickBot="1" x14ac:dyDescent="0.3">
      <c r="A34" s="692" t="s">
        <v>194</v>
      </c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  <c r="Q34" s="693"/>
      <c r="R34" s="693"/>
      <c r="S34" s="693"/>
      <c r="T34" s="693"/>
      <c r="U34" s="693"/>
      <c r="V34" s="693"/>
      <c r="W34" s="694"/>
    </row>
    <row r="35" spans="1:25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/>
      <c r="L35" s="26"/>
      <c r="M35" s="26" t="s">
        <v>16</v>
      </c>
      <c r="N35" s="26" t="s">
        <v>4</v>
      </c>
      <c r="O35" s="26" t="s">
        <v>5</v>
      </c>
      <c r="P35" s="26"/>
      <c r="Q35" s="26" t="s">
        <v>6</v>
      </c>
      <c r="R35" s="485" t="s">
        <v>17</v>
      </c>
      <c r="S35" s="487" t="s">
        <v>41</v>
      </c>
      <c r="T35" s="550" t="s">
        <v>120</v>
      </c>
      <c r="U35" s="485" t="s">
        <v>7</v>
      </c>
      <c r="V35" s="549" t="s">
        <v>8</v>
      </c>
      <c r="W35" s="489" t="s">
        <v>42</v>
      </c>
    </row>
    <row r="36" spans="1:25" ht="12.75" customHeight="1" thickBot="1" x14ac:dyDescent="0.3">
      <c r="A36" s="493" t="s">
        <v>15</v>
      </c>
      <c r="B36" s="494"/>
      <c r="C36" s="27">
        <v>6.3E-2</v>
      </c>
      <c r="D36" s="28">
        <v>0.125</v>
      </c>
      <c r="E36" s="28">
        <v>0.25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f>N36/2</f>
        <v>31.5</v>
      </c>
      <c r="N36" s="28">
        <v>63</v>
      </c>
      <c r="O36" s="71">
        <v>90</v>
      </c>
      <c r="P36" s="71">
        <v>100</v>
      </c>
      <c r="Q36" s="28">
        <v>125</v>
      </c>
      <c r="R36" s="486"/>
      <c r="S36" s="488"/>
      <c r="T36" s="551"/>
      <c r="U36" s="486"/>
      <c r="V36" s="552"/>
      <c r="W36" s="490"/>
    </row>
    <row r="37" spans="1:25" ht="12.75" customHeight="1" x14ac:dyDescent="0.25">
      <c r="A37" s="493" t="s">
        <v>48</v>
      </c>
      <c r="B37" s="494"/>
      <c r="C37" s="122">
        <f>IF(ISNUMBER(C97),C97,NA())</f>
        <v>3.6</v>
      </c>
      <c r="D37" s="195">
        <f t="shared" ref="D37:W37" si="0">IF(ISNUMBER(D97),D97,NA())</f>
        <v>0</v>
      </c>
      <c r="E37" s="123">
        <f t="shared" si="0"/>
        <v>5.5</v>
      </c>
      <c r="F37" s="123">
        <f t="shared" si="0"/>
        <v>10</v>
      </c>
      <c r="G37" s="123">
        <f t="shared" si="0"/>
        <v>13.4</v>
      </c>
      <c r="H37" s="123">
        <f t="shared" si="0"/>
        <v>17.2</v>
      </c>
      <c r="I37" s="123">
        <f t="shared" si="0"/>
        <v>22.7</v>
      </c>
      <c r="J37" s="123">
        <f t="shared" si="0"/>
        <v>31.1</v>
      </c>
      <c r="K37" s="123">
        <f t="shared" si="0"/>
        <v>47</v>
      </c>
      <c r="L37" s="123">
        <f t="shared" si="0"/>
        <v>57.6</v>
      </c>
      <c r="M37" s="123">
        <f t="shared" si="0"/>
        <v>72.099999999999994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2.62</v>
      </c>
      <c r="S37" s="123">
        <f t="shared" si="0"/>
        <v>0.4</v>
      </c>
      <c r="T37" s="123">
        <f>IF(ISNUMBER(T97),T97,NA())</f>
        <v>0.17199999999999999</v>
      </c>
      <c r="U37" s="123">
        <f t="shared" si="0"/>
        <v>25</v>
      </c>
      <c r="V37" s="150">
        <f t="shared" si="0"/>
        <v>21</v>
      </c>
      <c r="W37" s="124">
        <f t="shared" si="0"/>
        <v>8.1</v>
      </c>
    </row>
    <row r="38" spans="1:25" ht="12.75" customHeight="1" x14ac:dyDescent="0.25">
      <c r="A38" s="495" t="s">
        <v>49</v>
      </c>
      <c r="B38" s="496"/>
      <c r="C38" s="120">
        <f>C39+1.25*C42</f>
        <v>3.6268749165999337</v>
      </c>
      <c r="D38" s="193" t="e">
        <f t="shared" ref="D38:W38" si="1">D39+1.25*D42</f>
        <v>#N/A</v>
      </c>
      <c r="E38" s="108">
        <f t="shared" si="1"/>
        <v>5.5399090288166901</v>
      </c>
      <c r="F38" s="108">
        <f t="shared" si="1"/>
        <v>10.104265016477587</v>
      </c>
      <c r="G38" s="108">
        <f t="shared" si="1"/>
        <v>13.567794608783297</v>
      </c>
      <c r="H38" s="108">
        <f t="shared" si="1"/>
        <v>17.446329271382393</v>
      </c>
      <c r="I38" s="108">
        <f t="shared" si="1"/>
        <v>23.043055041532952</v>
      </c>
      <c r="J38" s="108">
        <f t="shared" si="1"/>
        <v>34.370747523598752</v>
      </c>
      <c r="K38" s="108">
        <f t="shared" si="1"/>
        <v>47.361594531844318</v>
      </c>
      <c r="L38" s="108">
        <f t="shared" si="1"/>
        <v>58.222577401901418</v>
      </c>
      <c r="M38" s="108">
        <f t="shared" si="1"/>
        <v>72.631249466085734</v>
      </c>
      <c r="N38" s="108"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 t="shared" si="1"/>
        <v>2.6764529205687713</v>
      </c>
      <c r="S38" s="108">
        <f t="shared" si="1"/>
        <v>0.40000000000000019</v>
      </c>
      <c r="T38" s="193" t="e">
        <f t="shared" si="1"/>
        <v>#N/A</v>
      </c>
      <c r="U38" s="193" t="e">
        <f t="shared" si="1"/>
        <v>#N/A</v>
      </c>
      <c r="V38" s="198" t="e">
        <f t="shared" si="1"/>
        <v>#N/A</v>
      </c>
      <c r="W38" s="125">
        <f t="shared" si="1"/>
        <v>8.5032512443621187</v>
      </c>
      <c r="Y38" s="1" t="s">
        <v>59</v>
      </c>
    </row>
    <row r="39" spans="1:25" ht="12.75" customHeight="1" x14ac:dyDescent="0.25">
      <c r="A39" s="493" t="s">
        <v>50</v>
      </c>
      <c r="B39" s="494"/>
      <c r="C39" s="192">
        <f>IF(ISNUMBER(C95),C95,NA())</f>
        <v>3.3666666666666671</v>
      </c>
      <c r="D39" s="194" t="e">
        <f>IF(ISNUMBER(D95),D95,NA())</f>
        <v>#N/A</v>
      </c>
      <c r="E39" s="121">
        <f t="shared" ref="E39:W39" si="2">IF(ISNUMBER(E95),E95,NA())</f>
        <v>5.0666666666666673</v>
      </c>
      <c r="F39" s="121">
        <f t="shared" si="2"/>
        <v>9.1333333333333329</v>
      </c>
      <c r="G39" s="121">
        <f t="shared" si="2"/>
        <v>12.366666666666665</v>
      </c>
      <c r="H39" s="121">
        <f t="shared" si="2"/>
        <v>16.133333333333333</v>
      </c>
      <c r="I39" s="121">
        <f t="shared" si="2"/>
        <v>21.166666666666668</v>
      </c>
      <c r="J39" s="121">
        <f t="shared" si="2"/>
        <v>28.2</v>
      </c>
      <c r="K39" s="121">
        <f t="shared" si="2"/>
        <v>45.166666666666664</v>
      </c>
      <c r="L39" s="121">
        <f t="shared" si="2"/>
        <v>53.866666666666667</v>
      </c>
      <c r="M39" s="121">
        <f t="shared" si="2"/>
        <v>68.566666666666677</v>
      </c>
      <c r="N39" s="121">
        <f t="shared" si="2"/>
        <v>99.666666666666671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2.48</v>
      </c>
      <c r="S39" s="34">
        <f t="shared" si="2"/>
        <v>0.40000000000000008</v>
      </c>
      <c r="T39" s="34">
        <f>IF(ISNUMBER(T84),T95,NA())</f>
        <v>0.17199999999999999</v>
      </c>
      <c r="U39" s="34">
        <f>IF(ISNUMBER(U95),U95,NA())</f>
        <v>25</v>
      </c>
      <c r="V39" s="152">
        <f t="shared" si="2"/>
        <v>21</v>
      </c>
      <c r="W39" s="44">
        <f t="shared" si="2"/>
        <v>7.166666666666667</v>
      </c>
    </row>
    <row r="40" spans="1:25" ht="12.75" customHeight="1" x14ac:dyDescent="0.25">
      <c r="A40" s="495" t="s">
        <v>51</v>
      </c>
      <c r="B40" s="496"/>
      <c r="C40" s="120">
        <f>C39-1.25*C42</f>
        <v>3.1064584167334006</v>
      </c>
      <c r="D40" s="193" t="e">
        <f t="shared" ref="D40:W40" si="3">D39-1.25*D42</f>
        <v>#N/A</v>
      </c>
      <c r="E40" s="108">
        <f t="shared" si="3"/>
        <v>4.5934243045166445</v>
      </c>
      <c r="F40" s="108">
        <f>F95</f>
        <v>9.1333333333333329</v>
      </c>
      <c r="G40" s="108">
        <f t="shared" si="3"/>
        <v>11.165538724550034</v>
      </c>
      <c r="H40" s="108">
        <f t="shared" si="3"/>
        <v>14.820337395284273</v>
      </c>
      <c r="I40" s="108">
        <f t="shared" si="3"/>
        <v>19.290278291800384</v>
      </c>
      <c r="J40" s="108">
        <f t="shared" si="3"/>
        <v>22.029252476401243</v>
      </c>
      <c r="K40" s="108">
        <f t="shared" si="3"/>
        <v>42.97173880148901</v>
      </c>
      <c r="L40" s="108">
        <f t="shared" si="3"/>
        <v>49.510755931431916</v>
      </c>
      <c r="M40" s="108">
        <f t="shared" si="3"/>
        <v>64.50208386724762</v>
      </c>
      <c r="N40" s="108">
        <f t="shared" si="3"/>
        <v>98.944978830179636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 t="shared" si="3"/>
        <v>2.2835470794312287</v>
      </c>
      <c r="S40" s="108">
        <f t="shared" si="3"/>
        <v>0.39999999999999997</v>
      </c>
      <c r="T40" s="193" t="e">
        <f t="shared" si="3"/>
        <v>#N/A</v>
      </c>
      <c r="U40" s="193" t="e">
        <f t="shared" si="3"/>
        <v>#N/A</v>
      </c>
      <c r="V40" s="198" t="e">
        <f t="shared" si="3"/>
        <v>#N/A</v>
      </c>
      <c r="W40" s="125">
        <f t="shared" si="3"/>
        <v>5.8300820889712153</v>
      </c>
      <c r="Y40" s="155"/>
    </row>
    <row r="41" spans="1:25" ht="12.75" customHeight="1" x14ac:dyDescent="0.25">
      <c r="A41" s="493" t="s">
        <v>52</v>
      </c>
      <c r="B41" s="494"/>
      <c r="C41" s="33">
        <f>IF(ISNUMBER(C98),C98,NA())</f>
        <v>3.2</v>
      </c>
      <c r="D41" s="196">
        <f t="shared" ref="D41:W41" si="4">IF(ISNUMBER(D98),D98,NA())</f>
        <v>0</v>
      </c>
      <c r="E41" s="34">
        <f t="shared" si="4"/>
        <v>4.8</v>
      </c>
      <c r="F41" s="34">
        <f t="shared" si="4"/>
        <v>8.5</v>
      </c>
      <c r="G41" s="34">
        <f t="shared" si="4"/>
        <v>11.5</v>
      </c>
      <c r="H41" s="34">
        <f t="shared" si="4"/>
        <v>15.1</v>
      </c>
      <c r="I41" s="34">
        <f t="shared" si="4"/>
        <v>19.7</v>
      </c>
      <c r="J41" s="34">
        <f t="shared" si="4"/>
        <v>22.5</v>
      </c>
      <c r="K41" s="34">
        <f t="shared" si="4"/>
        <v>43.5</v>
      </c>
      <c r="L41" s="34">
        <f t="shared" si="4"/>
        <v>50.7</v>
      </c>
      <c r="M41" s="34">
        <f t="shared" si="4"/>
        <v>65.7</v>
      </c>
      <c r="N41" s="34">
        <f t="shared" si="4"/>
        <v>99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2.31</v>
      </c>
      <c r="S41" s="34">
        <f t="shared" si="4"/>
        <v>0.4</v>
      </c>
      <c r="T41" s="34">
        <f>IF(ISNUMBER(T98),T98,NA())</f>
        <v>0.17199999999999999</v>
      </c>
      <c r="U41" s="34">
        <f t="shared" si="4"/>
        <v>25</v>
      </c>
      <c r="V41" s="152">
        <f t="shared" si="4"/>
        <v>21</v>
      </c>
      <c r="W41" s="44">
        <f t="shared" si="4"/>
        <v>6</v>
      </c>
    </row>
    <row r="42" spans="1:25" ht="12.75" customHeight="1" x14ac:dyDescent="0.25">
      <c r="A42" s="493" t="s">
        <v>53</v>
      </c>
      <c r="B42" s="494"/>
      <c r="C42" s="120">
        <f>IF(ISNUMBER(C96),C96,NA())</f>
        <v>0.20816659994661327</v>
      </c>
      <c r="D42" s="194" t="e">
        <f t="shared" ref="D42:W42" si="5">IF(ISNUMBER(D96),D96,NA())</f>
        <v>#N/A</v>
      </c>
      <c r="E42" s="121">
        <f t="shared" si="5"/>
        <v>0.37859388972001823</v>
      </c>
      <c r="F42" s="121">
        <f t="shared" si="5"/>
        <v>0.77674534651540283</v>
      </c>
      <c r="G42" s="121">
        <f t="shared" si="5"/>
        <v>0.96090235369330523</v>
      </c>
      <c r="H42" s="121">
        <f t="shared" si="5"/>
        <v>1.0503967504392484</v>
      </c>
      <c r="I42" s="121">
        <f t="shared" si="5"/>
        <v>1.5011106998930268</v>
      </c>
      <c r="J42" s="121">
        <f t="shared" si="5"/>
        <v>4.9365980188790051</v>
      </c>
      <c r="K42" s="121">
        <f t="shared" si="5"/>
        <v>1.7559422921421231</v>
      </c>
      <c r="L42" s="121">
        <f t="shared" si="5"/>
        <v>3.484728588187799</v>
      </c>
      <c r="M42" s="121">
        <f t="shared" si="5"/>
        <v>3.2516662395352478</v>
      </c>
      <c r="N42" s="121">
        <f t="shared" si="5"/>
        <v>0.57735026918962573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0.15716233645501712</v>
      </c>
      <c r="S42" s="121">
        <f t="shared" si="5"/>
        <v>6.7986997775525911E-17</v>
      </c>
      <c r="T42" s="194" t="e">
        <f>IF(ISNUMBER(T96),T96,NA())</f>
        <v>#N/A</v>
      </c>
      <c r="U42" s="194" t="e">
        <f t="shared" si="5"/>
        <v>#N/A</v>
      </c>
      <c r="V42" s="199" t="e">
        <f t="shared" si="5"/>
        <v>#N/A</v>
      </c>
      <c r="W42" s="126">
        <f t="shared" si="5"/>
        <v>1.0692676621563615</v>
      </c>
    </row>
    <row r="43" spans="1:25" ht="12.75" customHeight="1" x14ac:dyDescent="0.25">
      <c r="A43" s="495" t="s">
        <v>54</v>
      </c>
      <c r="B43" s="496"/>
      <c r="C43" s="33">
        <f>IF(ISNUMBER(C99),C99,NA())</f>
        <v>3</v>
      </c>
      <c r="D43" s="196">
        <f t="shared" ref="D43:W43" si="6">IF(ISNUMBER(D99),D99,NA())</f>
        <v>0</v>
      </c>
      <c r="E43" s="34">
        <f t="shared" si="6"/>
        <v>3</v>
      </c>
      <c r="F43" s="34">
        <f t="shared" si="6"/>
        <v>3</v>
      </c>
      <c r="G43" s="34">
        <f t="shared" si="6"/>
        <v>3</v>
      </c>
      <c r="H43" s="34">
        <f t="shared" si="6"/>
        <v>3</v>
      </c>
      <c r="I43" s="34">
        <f t="shared" si="6"/>
        <v>3</v>
      </c>
      <c r="J43" s="34">
        <f t="shared" si="6"/>
        <v>3</v>
      </c>
      <c r="K43" s="34">
        <f t="shared" si="6"/>
        <v>3</v>
      </c>
      <c r="L43" s="34">
        <f t="shared" si="6"/>
        <v>3</v>
      </c>
      <c r="M43" s="34">
        <f t="shared" si="6"/>
        <v>3</v>
      </c>
      <c r="N43" s="34">
        <f t="shared" si="6"/>
        <v>3</v>
      </c>
      <c r="O43" s="34">
        <f t="shared" si="6"/>
        <v>3</v>
      </c>
      <c r="P43" s="34">
        <f t="shared" si="6"/>
        <v>3</v>
      </c>
      <c r="Q43" s="34">
        <f t="shared" si="6"/>
        <v>3</v>
      </c>
      <c r="R43" s="34">
        <f t="shared" si="6"/>
        <v>3</v>
      </c>
      <c r="S43" s="34">
        <f t="shared" si="6"/>
        <v>3</v>
      </c>
      <c r="T43" s="34">
        <f>IF(ISNUMBER(T99),T99,NA())</f>
        <v>1</v>
      </c>
      <c r="U43" s="34">
        <f t="shared" si="6"/>
        <v>1</v>
      </c>
      <c r="V43" s="152">
        <f t="shared" si="6"/>
        <v>1</v>
      </c>
      <c r="W43" s="44">
        <f t="shared" si="6"/>
        <v>3</v>
      </c>
    </row>
    <row r="44" spans="1:25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5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5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5" s="46" customFormat="1" x14ac:dyDescent="0.25">
      <c r="A47" s="47"/>
      <c r="W47" s="48"/>
      <c r="X47" s="45"/>
    </row>
    <row r="48" spans="1:25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42612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Y84</f>
        <v>42641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126</v>
      </c>
      <c r="B73" s="708"/>
      <c r="C73" s="708"/>
      <c r="D73" s="708"/>
      <c r="E73" s="708"/>
      <c r="F73" s="708"/>
      <c r="G73" s="708"/>
      <c r="H73" s="708"/>
      <c r="I73" s="708"/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8"/>
      <c r="U73" s="708"/>
      <c r="V73" s="708"/>
      <c r="W73" s="709"/>
    </row>
    <row r="74" spans="1:24" x14ac:dyDescent="0.25">
      <c r="A74" s="507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0"/>
      <c r="P74" s="710"/>
      <c r="Q74" s="710"/>
      <c r="R74" s="710"/>
      <c r="S74" s="710"/>
      <c r="T74" s="710"/>
      <c r="U74" s="710"/>
      <c r="V74" s="710"/>
      <c r="W74" s="711"/>
    </row>
    <row r="75" spans="1:24" ht="13.8" thickBot="1" x14ac:dyDescent="0.3">
      <c r="A75" s="712"/>
      <c r="B75" s="713"/>
      <c r="C75" s="713"/>
      <c r="D75" s="713"/>
      <c r="E75" s="713"/>
      <c r="F75" s="713"/>
      <c r="G75" s="713"/>
      <c r="H75" s="713"/>
      <c r="I75" s="713"/>
      <c r="J75" s="713"/>
      <c r="K75" s="713"/>
      <c r="L75" s="713"/>
      <c r="M75" s="713"/>
      <c r="N75" s="713"/>
      <c r="O75" s="713"/>
      <c r="P75" s="713"/>
      <c r="Q75" s="713"/>
      <c r="R75" s="713"/>
      <c r="S75" s="713"/>
      <c r="T75" s="713"/>
      <c r="U75" s="713"/>
      <c r="V75" s="713"/>
      <c r="W75" s="714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 t="s">
        <v>16</v>
      </c>
      <c r="N81" s="137" t="s">
        <v>4</v>
      </c>
      <c r="O81" s="137" t="s">
        <v>5</v>
      </c>
      <c r="P81" s="137"/>
      <c r="Q81" s="137" t="s">
        <v>6</v>
      </c>
      <c r="R81" s="653" t="s">
        <v>17</v>
      </c>
      <c r="S81" s="655" t="s">
        <v>41</v>
      </c>
      <c r="T81" s="657" t="s">
        <v>120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661" t="s">
        <v>61</v>
      </c>
      <c r="B82" s="662"/>
      <c r="C82" s="200">
        <v>6.3E-2</v>
      </c>
      <c r="D82" s="205">
        <v>0.125</v>
      </c>
      <c r="E82" s="201">
        <v>0.2</v>
      </c>
      <c r="F82" s="201">
        <v>0.5</v>
      </c>
      <c r="G82" s="201">
        <v>1</v>
      </c>
      <c r="H82" s="201">
        <v>2</v>
      </c>
      <c r="I82" s="201">
        <v>4</v>
      </c>
      <c r="J82" s="201">
        <v>8</v>
      </c>
      <c r="K82" s="201">
        <v>16</v>
      </c>
      <c r="L82" s="201">
        <v>20</v>
      </c>
      <c r="M82" s="201">
        <f>N82/2</f>
        <v>31.5</v>
      </c>
      <c r="N82" s="201">
        <v>63</v>
      </c>
      <c r="O82" s="202">
        <v>90</v>
      </c>
      <c r="P82" s="202">
        <v>100</v>
      </c>
      <c r="Q82" s="201">
        <v>125</v>
      </c>
      <c r="R82" s="654"/>
      <c r="S82" s="656"/>
      <c r="T82" s="658"/>
      <c r="U82" s="654"/>
      <c r="V82" s="654"/>
      <c r="W82" s="660"/>
    </row>
    <row r="83" spans="1:25" x14ac:dyDescent="0.25">
      <c r="A83" s="689" t="s">
        <v>62</v>
      </c>
      <c r="B83" s="690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4"/>
    </row>
    <row r="84" spans="1:25" x14ac:dyDescent="0.25">
      <c r="A84" s="715">
        <v>42461</v>
      </c>
      <c r="B84" s="716"/>
      <c r="C84" s="189">
        <v>3.6</v>
      </c>
      <c r="D84" s="189"/>
      <c r="E84" s="189">
        <v>5.5</v>
      </c>
      <c r="F84" s="189">
        <v>10</v>
      </c>
      <c r="G84" s="189">
        <v>13.4</v>
      </c>
      <c r="H84" s="189">
        <v>17.2</v>
      </c>
      <c r="I84" s="189">
        <v>22.7</v>
      </c>
      <c r="J84" s="189">
        <v>31.1</v>
      </c>
      <c r="K84" s="189">
        <v>45</v>
      </c>
      <c r="L84" s="189">
        <v>50.7</v>
      </c>
      <c r="M84" s="189">
        <v>65.7</v>
      </c>
      <c r="N84" s="189">
        <v>100</v>
      </c>
      <c r="O84" s="189">
        <v>100</v>
      </c>
      <c r="P84" s="189">
        <v>100</v>
      </c>
      <c r="Q84" s="189">
        <v>100</v>
      </c>
      <c r="R84" s="189">
        <v>2.31</v>
      </c>
      <c r="S84" s="189">
        <v>0.4</v>
      </c>
      <c r="T84" s="189">
        <v>0.17199999999999999</v>
      </c>
      <c r="U84" s="189">
        <v>25</v>
      </c>
      <c r="V84" s="189">
        <v>21</v>
      </c>
      <c r="W84" s="190">
        <v>6</v>
      </c>
      <c r="X84" s="1"/>
      <c r="Y84" s="176">
        <f>A84+(30*6)</f>
        <v>42641</v>
      </c>
    </row>
    <row r="85" spans="1:25" x14ac:dyDescent="0.25">
      <c r="A85" s="715">
        <v>42478</v>
      </c>
      <c r="B85" s="716"/>
      <c r="C85" s="189">
        <v>3.3</v>
      </c>
      <c r="D85" s="189"/>
      <c r="E85" s="189">
        <v>4.8</v>
      </c>
      <c r="F85" s="189">
        <v>8.5</v>
      </c>
      <c r="G85" s="189">
        <v>11.5</v>
      </c>
      <c r="H85" s="189">
        <v>15.1</v>
      </c>
      <c r="I85" s="189">
        <v>19.7</v>
      </c>
      <c r="J85" s="189">
        <v>22.5</v>
      </c>
      <c r="K85" s="189">
        <v>43.5</v>
      </c>
      <c r="L85" s="189">
        <v>53.3</v>
      </c>
      <c r="M85" s="189">
        <v>67.900000000000006</v>
      </c>
      <c r="N85" s="189">
        <v>100</v>
      </c>
      <c r="O85" s="189">
        <v>100</v>
      </c>
      <c r="P85" s="189">
        <v>100</v>
      </c>
      <c r="Q85" s="189">
        <v>100</v>
      </c>
      <c r="R85" s="189">
        <v>2.62</v>
      </c>
      <c r="S85" s="189">
        <v>0.4</v>
      </c>
      <c r="T85" s="189"/>
      <c r="U85" s="189"/>
      <c r="V85" s="189"/>
      <c r="W85" s="190">
        <v>7.4</v>
      </c>
      <c r="X85" s="1"/>
      <c r="Y85" s="176">
        <f t="shared" ref="Y85:Y92" si="7">A85+(30*6)</f>
        <v>42658</v>
      </c>
    </row>
    <row r="86" spans="1:25" x14ac:dyDescent="0.25">
      <c r="A86" s="518">
        <v>42478</v>
      </c>
      <c r="B86" s="519"/>
      <c r="C86" s="141">
        <v>3.2</v>
      </c>
      <c r="D86" s="141"/>
      <c r="E86" s="141">
        <v>4.9000000000000004</v>
      </c>
      <c r="F86" s="141">
        <v>8.9</v>
      </c>
      <c r="G86" s="141">
        <v>12.2</v>
      </c>
      <c r="H86" s="141">
        <v>16.100000000000001</v>
      </c>
      <c r="I86" s="141">
        <v>21.1</v>
      </c>
      <c r="J86" s="141">
        <v>31</v>
      </c>
      <c r="K86" s="141">
        <v>47</v>
      </c>
      <c r="L86" s="141">
        <v>57.6</v>
      </c>
      <c r="M86" s="141">
        <v>72.099999999999994</v>
      </c>
      <c r="N86" s="141">
        <v>99</v>
      </c>
      <c r="O86" s="141">
        <v>100</v>
      </c>
      <c r="P86" s="141">
        <v>100</v>
      </c>
      <c r="Q86" s="141">
        <v>100</v>
      </c>
      <c r="R86" s="141">
        <v>2.5099999999999998</v>
      </c>
      <c r="S86" s="141">
        <v>0.4</v>
      </c>
      <c r="T86" s="141"/>
      <c r="U86" s="141"/>
      <c r="V86" s="141"/>
      <c r="W86" s="142">
        <v>8.1</v>
      </c>
      <c r="X86" s="1"/>
      <c r="Y86" s="176">
        <f t="shared" si="7"/>
        <v>42658</v>
      </c>
    </row>
    <row r="87" spans="1:25" x14ac:dyDescent="0.25">
      <c r="A87" s="518"/>
      <c r="B87" s="519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2"/>
      <c r="X87" s="1"/>
      <c r="Y87" s="176">
        <f t="shared" si="7"/>
        <v>180</v>
      </c>
    </row>
    <row r="88" spans="1:25" x14ac:dyDescent="0.25">
      <c r="A88" s="518"/>
      <c r="B88" s="519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X88" s="1"/>
      <c r="Y88" s="176">
        <f t="shared" si="7"/>
        <v>180</v>
      </c>
    </row>
    <row r="89" spans="1:25" x14ac:dyDescent="0.25">
      <c r="A89" s="518"/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X89" s="1"/>
      <c r="Y89" s="176">
        <f t="shared" si="7"/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/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/>
    </row>
    <row r="95" spans="1:25" x14ac:dyDescent="0.25">
      <c r="A95" s="533" t="s">
        <v>63</v>
      </c>
      <c r="B95" s="532"/>
      <c r="C95" s="141">
        <f>AVERAGE(C84:C94)</f>
        <v>3.3666666666666671</v>
      </c>
      <c r="D95" s="141" t="e">
        <f t="shared" ref="D95:W95" si="8">AVERAGE(D84:D94)</f>
        <v>#DIV/0!</v>
      </c>
      <c r="E95" s="141">
        <f t="shared" si="8"/>
        <v>5.0666666666666673</v>
      </c>
      <c r="F95" s="141">
        <f t="shared" si="8"/>
        <v>9.1333333333333329</v>
      </c>
      <c r="G95" s="141">
        <f t="shared" si="8"/>
        <v>12.366666666666665</v>
      </c>
      <c r="H95" s="141">
        <f t="shared" si="8"/>
        <v>16.133333333333333</v>
      </c>
      <c r="I95" s="141">
        <f t="shared" si="8"/>
        <v>21.166666666666668</v>
      </c>
      <c r="J95" s="141">
        <f t="shared" si="8"/>
        <v>28.2</v>
      </c>
      <c r="K95" s="141">
        <f t="shared" si="8"/>
        <v>45.166666666666664</v>
      </c>
      <c r="L95" s="141">
        <f t="shared" si="8"/>
        <v>53.866666666666667</v>
      </c>
      <c r="M95" s="141">
        <f t="shared" si="8"/>
        <v>68.566666666666677</v>
      </c>
      <c r="N95" s="141">
        <f t="shared" si="8"/>
        <v>99.666666666666671</v>
      </c>
      <c r="O95" s="141">
        <f t="shared" si="8"/>
        <v>100</v>
      </c>
      <c r="P95" s="141">
        <f t="shared" si="8"/>
        <v>100</v>
      </c>
      <c r="Q95" s="141">
        <f t="shared" si="8"/>
        <v>100</v>
      </c>
      <c r="R95" s="141">
        <f t="shared" si="8"/>
        <v>2.48</v>
      </c>
      <c r="S95" s="141">
        <f t="shared" si="8"/>
        <v>0.40000000000000008</v>
      </c>
      <c r="T95" s="141">
        <f t="shared" si="8"/>
        <v>0.17199999999999999</v>
      </c>
      <c r="U95" s="141">
        <f t="shared" si="8"/>
        <v>25</v>
      </c>
      <c r="V95" s="141">
        <f t="shared" si="8"/>
        <v>21</v>
      </c>
      <c r="W95" s="141">
        <f t="shared" si="8"/>
        <v>7.166666666666667</v>
      </c>
      <c r="Y95" s="176" t="e">
        <f>A95+(30*6)</f>
        <v>#VALUE!</v>
      </c>
    </row>
    <row r="96" spans="1:25" x14ac:dyDescent="0.25">
      <c r="A96" s="533" t="s">
        <v>53</v>
      </c>
      <c r="B96" s="532"/>
      <c r="C96" s="143">
        <f>STDEV(C84:C94)</f>
        <v>0.20816659994661327</v>
      </c>
      <c r="D96" s="143" t="e">
        <f t="shared" ref="D96:W96" si="9">STDEV(D84:D94)</f>
        <v>#DIV/0!</v>
      </c>
      <c r="E96" s="143">
        <f t="shared" si="9"/>
        <v>0.37859388972001823</v>
      </c>
      <c r="F96" s="143">
        <f t="shared" si="9"/>
        <v>0.77674534651540283</v>
      </c>
      <c r="G96" s="143">
        <f t="shared" si="9"/>
        <v>0.96090235369330523</v>
      </c>
      <c r="H96" s="143">
        <f t="shared" si="9"/>
        <v>1.0503967504392484</v>
      </c>
      <c r="I96" s="143">
        <f t="shared" si="9"/>
        <v>1.5011106998930268</v>
      </c>
      <c r="J96" s="143">
        <f t="shared" si="9"/>
        <v>4.9365980188790051</v>
      </c>
      <c r="K96" s="143">
        <f t="shared" si="9"/>
        <v>1.7559422921421231</v>
      </c>
      <c r="L96" s="143">
        <f t="shared" si="9"/>
        <v>3.484728588187799</v>
      </c>
      <c r="M96" s="143">
        <f t="shared" si="9"/>
        <v>3.2516662395352478</v>
      </c>
      <c r="N96" s="143">
        <f t="shared" si="9"/>
        <v>0.57735026918962573</v>
      </c>
      <c r="O96" s="143">
        <f t="shared" si="9"/>
        <v>0</v>
      </c>
      <c r="P96" s="143">
        <f t="shared" si="9"/>
        <v>0</v>
      </c>
      <c r="Q96" s="143">
        <f t="shared" si="9"/>
        <v>0</v>
      </c>
      <c r="R96" s="143">
        <f t="shared" si="9"/>
        <v>0.15716233645501712</v>
      </c>
      <c r="S96" s="143">
        <f t="shared" si="9"/>
        <v>6.7986997775525911E-17</v>
      </c>
      <c r="T96" s="143" t="e">
        <f t="shared" si="9"/>
        <v>#DIV/0!</v>
      </c>
      <c r="U96" s="143" t="e">
        <f t="shared" si="9"/>
        <v>#DIV/0!</v>
      </c>
      <c r="V96" s="143" t="e">
        <f t="shared" si="9"/>
        <v>#DIV/0!</v>
      </c>
      <c r="W96" s="143">
        <f t="shared" si="9"/>
        <v>1.0692676621563615</v>
      </c>
    </row>
    <row r="97" spans="1:34" s="2" customFormat="1" x14ac:dyDescent="0.25">
      <c r="A97" s="533" t="s">
        <v>64</v>
      </c>
      <c r="B97" s="532"/>
      <c r="C97" s="141">
        <f>MAX(C84:C94)</f>
        <v>3.6</v>
      </c>
      <c r="D97" s="141">
        <f t="shared" ref="D97:W97" si="10">MAX(D84:D94)</f>
        <v>0</v>
      </c>
      <c r="E97" s="141">
        <f t="shared" si="10"/>
        <v>5.5</v>
      </c>
      <c r="F97" s="141">
        <f t="shared" si="10"/>
        <v>10</v>
      </c>
      <c r="G97" s="141">
        <f t="shared" si="10"/>
        <v>13.4</v>
      </c>
      <c r="H97" s="141">
        <f t="shared" si="10"/>
        <v>17.2</v>
      </c>
      <c r="I97" s="141">
        <f t="shared" si="10"/>
        <v>22.7</v>
      </c>
      <c r="J97" s="141">
        <f t="shared" si="10"/>
        <v>31.1</v>
      </c>
      <c r="K97" s="141">
        <f t="shared" si="10"/>
        <v>47</v>
      </c>
      <c r="L97" s="141">
        <f t="shared" si="10"/>
        <v>57.6</v>
      </c>
      <c r="M97" s="141">
        <f t="shared" si="10"/>
        <v>72.099999999999994</v>
      </c>
      <c r="N97" s="141">
        <f t="shared" si="10"/>
        <v>100</v>
      </c>
      <c r="O97" s="141">
        <f t="shared" si="10"/>
        <v>100</v>
      </c>
      <c r="P97" s="141">
        <f t="shared" si="10"/>
        <v>100</v>
      </c>
      <c r="Q97" s="141">
        <f t="shared" si="10"/>
        <v>100</v>
      </c>
      <c r="R97" s="141">
        <f t="shared" si="10"/>
        <v>2.62</v>
      </c>
      <c r="S97" s="141">
        <f t="shared" si="10"/>
        <v>0.4</v>
      </c>
      <c r="T97" s="141">
        <f t="shared" si="10"/>
        <v>0.17199999999999999</v>
      </c>
      <c r="U97" s="141">
        <f t="shared" si="10"/>
        <v>25</v>
      </c>
      <c r="V97" s="141">
        <f t="shared" si="10"/>
        <v>21</v>
      </c>
      <c r="W97" s="141">
        <f t="shared" si="10"/>
        <v>8.1</v>
      </c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s="2" customFormat="1" x14ac:dyDescent="0.25">
      <c r="A98" s="533" t="s">
        <v>52</v>
      </c>
      <c r="B98" s="532"/>
      <c r="C98" s="141">
        <f>MIN(C84:C94)</f>
        <v>3.2</v>
      </c>
      <c r="D98" s="141">
        <f t="shared" ref="D98:W98" si="11">MIN(D84:D94)</f>
        <v>0</v>
      </c>
      <c r="E98" s="141">
        <f t="shared" si="11"/>
        <v>4.8</v>
      </c>
      <c r="F98" s="141">
        <f t="shared" si="11"/>
        <v>8.5</v>
      </c>
      <c r="G98" s="141">
        <f t="shared" si="11"/>
        <v>11.5</v>
      </c>
      <c r="H98" s="141">
        <f t="shared" si="11"/>
        <v>15.1</v>
      </c>
      <c r="I98" s="141">
        <f t="shared" si="11"/>
        <v>19.7</v>
      </c>
      <c r="J98" s="141">
        <f t="shared" si="11"/>
        <v>22.5</v>
      </c>
      <c r="K98" s="141">
        <f t="shared" si="11"/>
        <v>43.5</v>
      </c>
      <c r="L98" s="141">
        <f t="shared" si="11"/>
        <v>50.7</v>
      </c>
      <c r="M98" s="141">
        <f t="shared" si="11"/>
        <v>65.7</v>
      </c>
      <c r="N98" s="141">
        <f t="shared" si="11"/>
        <v>99</v>
      </c>
      <c r="O98" s="141">
        <f t="shared" si="11"/>
        <v>100</v>
      </c>
      <c r="P98" s="141">
        <f t="shared" si="11"/>
        <v>100</v>
      </c>
      <c r="Q98" s="141">
        <f t="shared" si="11"/>
        <v>100</v>
      </c>
      <c r="R98" s="141">
        <f t="shared" si="11"/>
        <v>2.31</v>
      </c>
      <c r="S98" s="141">
        <f t="shared" si="11"/>
        <v>0.4</v>
      </c>
      <c r="T98" s="141">
        <f t="shared" si="11"/>
        <v>0.17199999999999999</v>
      </c>
      <c r="U98" s="141">
        <f t="shared" si="11"/>
        <v>25</v>
      </c>
      <c r="V98" s="141">
        <f t="shared" si="11"/>
        <v>21</v>
      </c>
      <c r="W98" s="141">
        <f t="shared" si="11"/>
        <v>6</v>
      </c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s="2" customFormat="1" x14ac:dyDescent="0.25">
      <c r="A99" s="534" t="s">
        <v>54</v>
      </c>
      <c r="B99" s="535"/>
      <c r="C99" s="141">
        <f>COUNT(C84:C94)</f>
        <v>3</v>
      </c>
      <c r="D99" s="141">
        <f t="shared" ref="D99:W99" si="12">COUNT(D84:D94)</f>
        <v>0</v>
      </c>
      <c r="E99" s="141">
        <f t="shared" si="12"/>
        <v>3</v>
      </c>
      <c r="F99" s="141">
        <f t="shared" si="12"/>
        <v>3</v>
      </c>
      <c r="G99" s="141">
        <f t="shared" si="12"/>
        <v>3</v>
      </c>
      <c r="H99" s="141">
        <f t="shared" si="12"/>
        <v>3</v>
      </c>
      <c r="I99" s="141">
        <f t="shared" si="12"/>
        <v>3</v>
      </c>
      <c r="J99" s="141">
        <f t="shared" si="12"/>
        <v>3</v>
      </c>
      <c r="K99" s="141">
        <f t="shared" si="12"/>
        <v>3</v>
      </c>
      <c r="L99" s="141">
        <f t="shared" si="12"/>
        <v>3</v>
      </c>
      <c r="M99" s="141">
        <f t="shared" si="12"/>
        <v>3</v>
      </c>
      <c r="N99" s="141">
        <f t="shared" si="12"/>
        <v>3</v>
      </c>
      <c r="O99" s="141">
        <f t="shared" si="12"/>
        <v>3</v>
      </c>
      <c r="P99" s="141">
        <f t="shared" si="12"/>
        <v>3</v>
      </c>
      <c r="Q99" s="141">
        <f t="shared" si="12"/>
        <v>3</v>
      </c>
      <c r="R99" s="141">
        <f t="shared" si="12"/>
        <v>3</v>
      </c>
      <c r="S99" s="141">
        <f t="shared" si="12"/>
        <v>3</v>
      </c>
      <c r="T99" s="141">
        <f t="shared" si="12"/>
        <v>1</v>
      </c>
      <c r="U99" s="141">
        <f t="shared" si="12"/>
        <v>1</v>
      </c>
      <c r="V99" s="141">
        <f t="shared" si="12"/>
        <v>1</v>
      </c>
      <c r="W99" s="141">
        <f t="shared" si="12"/>
        <v>3</v>
      </c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s="2" customFormat="1" ht="13.8" thickBot="1" x14ac:dyDescent="0.3">
      <c r="A100" s="145"/>
      <c r="B100" s="146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8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s="2" customFormat="1" x14ac:dyDescent="0.25">
      <c r="A101" s="1"/>
      <c r="B101" s="5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s="2" customFormat="1" x14ac:dyDescent="0.25">
      <c r="A102" s="1"/>
      <c r="B102" s="5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s="2" customFormat="1" x14ac:dyDescent="0.25">
      <c r="A103" s="1"/>
      <c r="B103" s="5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2" customFormat="1" x14ac:dyDescent="0.25">
      <c r="A104" s="1"/>
      <c r="B104" s="5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2" customFormat="1" x14ac:dyDescent="0.25">
      <c r="A105" s="1"/>
      <c r="B105" s="5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2" customFormat="1" x14ac:dyDescent="0.25">
      <c r="A106" s="1"/>
      <c r="B106" s="5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1"/>
      <c r="B107" s="5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x14ac:dyDescent="0.25">
      <c r="A108" s="1"/>
      <c r="B108" s="5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</sheetData>
  <mergeCells count="81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V23:V24"/>
    <mergeCell ref="W23:W24"/>
    <mergeCell ref="A18:W18"/>
    <mergeCell ref="A19:D19"/>
    <mergeCell ref="F19:S19"/>
    <mergeCell ref="U19:V19"/>
    <mergeCell ref="A20:B20"/>
    <mergeCell ref="C20:D20"/>
    <mergeCell ref="F20:S20"/>
    <mergeCell ref="U20:V20"/>
    <mergeCell ref="A29:B29"/>
    <mergeCell ref="R23:R24"/>
    <mergeCell ref="S23:S24"/>
    <mergeCell ref="T23:T24"/>
    <mergeCell ref="U23:U24"/>
    <mergeCell ref="A24:B24"/>
    <mergeCell ref="A25:B25"/>
    <mergeCell ref="A26:B26"/>
    <mergeCell ref="A27:B27"/>
    <mergeCell ref="A28:B28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37:B37"/>
    <mergeCell ref="A38:B38"/>
    <mergeCell ref="A39:B39"/>
    <mergeCell ref="A40:B40"/>
    <mergeCell ref="H68:O71"/>
    <mergeCell ref="A41:B41"/>
    <mergeCell ref="A42:B42"/>
    <mergeCell ref="A43:B43"/>
    <mergeCell ref="A44:B44"/>
    <mergeCell ref="A67:G67"/>
    <mergeCell ref="P68:W71"/>
    <mergeCell ref="A73:W75"/>
    <mergeCell ref="A77:W79"/>
    <mergeCell ref="P67:W67"/>
    <mergeCell ref="H67:O67"/>
    <mergeCell ref="A86:B86"/>
    <mergeCell ref="A87:B87"/>
    <mergeCell ref="A88:B88"/>
    <mergeCell ref="A89:B89"/>
    <mergeCell ref="A68:G71"/>
    <mergeCell ref="A85:B85"/>
    <mergeCell ref="A81:B81"/>
    <mergeCell ref="A82:B82"/>
    <mergeCell ref="A83:B83"/>
    <mergeCell ref="A84:B84"/>
    <mergeCell ref="R81:R82"/>
    <mergeCell ref="S81:S82"/>
    <mergeCell ref="T81:T82"/>
    <mergeCell ref="V81:V82"/>
    <mergeCell ref="W81:W82"/>
    <mergeCell ref="U81:U82"/>
    <mergeCell ref="A90:B90"/>
    <mergeCell ref="A98:B98"/>
    <mergeCell ref="A99:B99"/>
    <mergeCell ref="A92:B92"/>
    <mergeCell ref="A93:B93"/>
    <mergeCell ref="A94:B94"/>
    <mergeCell ref="A95:B95"/>
    <mergeCell ref="A96:B96"/>
    <mergeCell ref="A97:B97"/>
    <mergeCell ref="A91:B9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H1682"/>
  <sheetViews>
    <sheetView topLeftCell="A22" zoomScaleNormal="100" workbookViewId="0">
      <selection activeCell="L8" sqref="L8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28</v>
      </c>
      <c r="H5" s="447"/>
      <c r="I5" s="448" t="s">
        <v>99</v>
      </c>
      <c r="J5" s="446"/>
      <c r="K5" s="446"/>
      <c r="L5" s="446"/>
      <c r="M5" s="447"/>
      <c r="N5" s="449">
        <v>42485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188" t="s">
        <v>174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190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/>
      <c r="B25" s="465"/>
      <c r="C25" s="30"/>
      <c r="D25" s="84"/>
      <c r="E25" s="84"/>
      <c r="F25" s="84"/>
      <c r="G25" s="85"/>
      <c r="H25" s="85"/>
      <c r="I25" s="85"/>
      <c r="J25" s="85"/>
      <c r="K25" s="208"/>
      <c r="L25" s="85"/>
      <c r="M25" s="85"/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64" t="s">
        <v>162</v>
      </c>
      <c r="B26" s="465"/>
      <c r="C26" s="33">
        <v>12</v>
      </c>
      <c r="D26" s="86"/>
      <c r="E26" s="86"/>
      <c r="F26" s="152">
        <v>35</v>
      </c>
      <c r="G26" s="152">
        <v>40</v>
      </c>
      <c r="H26" s="152">
        <v>47</v>
      </c>
      <c r="I26" s="152">
        <v>60</v>
      </c>
      <c r="J26" s="152">
        <v>68</v>
      </c>
      <c r="K26" s="162">
        <v>85</v>
      </c>
      <c r="L26" s="87"/>
      <c r="M26" s="34">
        <v>99</v>
      </c>
      <c r="N26" s="34">
        <v>100</v>
      </c>
      <c r="O26" s="87"/>
      <c r="P26" s="93"/>
      <c r="Q26" s="93"/>
      <c r="R26" s="35">
        <v>2.5</v>
      </c>
      <c r="S26" s="35">
        <v>0.8</v>
      </c>
      <c r="T26" s="178">
        <v>0.4</v>
      </c>
      <c r="U26" s="36">
        <v>40</v>
      </c>
      <c r="V26" s="37">
        <v>35</v>
      </c>
      <c r="W26" s="100"/>
      <c r="Y26" s="206" t="s">
        <v>164</v>
      </c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64" t="s">
        <v>163</v>
      </c>
      <c r="B27" s="465"/>
      <c r="C27" s="38">
        <v>2</v>
      </c>
      <c r="D27" s="88"/>
      <c r="E27" s="88"/>
      <c r="F27" s="207">
        <v>5</v>
      </c>
      <c r="G27" s="207">
        <v>9</v>
      </c>
      <c r="H27" s="207">
        <v>16</v>
      </c>
      <c r="I27" s="207">
        <v>22</v>
      </c>
      <c r="J27" s="207">
        <v>35</v>
      </c>
      <c r="K27" s="39">
        <v>55</v>
      </c>
      <c r="L27" s="89"/>
      <c r="M27" s="39">
        <v>85</v>
      </c>
      <c r="N27" s="89"/>
      <c r="O27" s="89"/>
      <c r="P27" s="94"/>
      <c r="Q27" s="94"/>
      <c r="R27" s="102"/>
      <c r="S27" s="102"/>
      <c r="T27" s="179"/>
      <c r="U27" s="106"/>
      <c r="V27" s="97"/>
      <c r="W27" s="100"/>
      <c r="Y27" s="206" t="s">
        <v>165</v>
      </c>
      <c r="Z27" s="21"/>
      <c r="AA27" s="21"/>
      <c r="AB27" s="21"/>
      <c r="AC27" s="21"/>
      <c r="AD27" s="21"/>
      <c r="AE27" s="21"/>
      <c r="AF27" s="21"/>
      <c r="AG27" s="21"/>
    </row>
    <row r="28" spans="1:33" ht="13.8" thickBot="1" x14ac:dyDescent="0.3">
      <c r="A28" s="476"/>
      <c r="B28" s="477"/>
      <c r="C28" s="27"/>
      <c r="D28" s="90"/>
      <c r="E28" s="90"/>
      <c r="F28" s="90"/>
      <c r="G28" s="91"/>
      <c r="H28" s="91"/>
      <c r="I28" s="91"/>
      <c r="J28" s="91"/>
      <c r="K28" s="91"/>
      <c r="L28" s="91"/>
      <c r="M28" s="91"/>
      <c r="N28" s="91"/>
      <c r="O28" s="91"/>
      <c r="P28" s="95"/>
      <c r="Q28" s="95"/>
      <c r="R28" s="103"/>
      <c r="S28" s="103"/>
      <c r="T28" s="180"/>
      <c r="U28" s="107"/>
      <c r="V28" s="98"/>
      <c r="W28" s="10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2.1" customHeight="1" x14ac:dyDescent="0.25"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s="4" customFormat="1" ht="15.6" x14ac:dyDescent="0.25">
      <c r="A30" s="7" t="s">
        <v>45</v>
      </c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5.6" x14ac:dyDescent="0.25">
      <c r="A31" s="478" t="s">
        <v>46</v>
      </c>
      <c r="B31" s="479"/>
      <c r="C31" s="479"/>
      <c r="D31" s="479"/>
      <c r="E31" s="479"/>
      <c r="F31" s="479"/>
      <c r="G31" s="479"/>
      <c r="H31" s="479"/>
      <c r="I31" s="479"/>
      <c r="J31" s="479"/>
      <c r="K31" s="479"/>
      <c r="L31" s="479"/>
      <c r="M31" s="479"/>
      <c r="N31" s="479"/>
      <c r="O31" s="479"/>
      <c r="P31" s="479"/>
      <c r="Q31" s="479"/>
      <c r="R31" s="479"/>
      <c r="S31" s="479"/>
      <c r="T31" s="479"/>
      <c r="U31" s="479"/>
      <c r="V31" s="479"/>
      <c r="W31" s="480"/>
      <c r="AA31" s="1">
        <f>31.5/1.4</f>
        <v>22.5</v>
      </c>
    </row>
    <row r="32" spans="1:33" ht="13.8" thickBot="1" x14ac:dyDescent="0.3">
      <c r="A32" s="692" t="s">
        <v>191</v>
      </c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  <c r="R32" s="693"/>
      <c r="S32" s="693"/>
      <c r="T32" s="693"/>
      <c r="U32" s="693"/>
      <c r="V32" s="693"/>
      <c r="W32" s="694"/>
    </row>
    <row r="33" spans="1:25" ht="12.75" customHeight="1" x14ac:dyDescent="0.25">
      <c r="A33" s="547"/>
      <c r="B33" s="548"/>
      <c r="C33" s="24" t="s">
        <v>3</v>
      </c>
      <c r="D33" s="26"/>
      <c r="E33" s="26"/>
      <c r="F33" s="26"/>
      <c r="G33" s="26"/>
      <c r="H33" s="26"/>
      <c r="I33" s="26"/>
      <c r="J33" s="26"/>
      <c r="K33" s="26" t="s">
        <v>16</v>
      </c>
      <c r="L33" s="26"/>
      <c r="M33" s="26" t="s">
        <v>4</v>
      </c>
      <c r="N33" s="26" t="s">
        <v>76</v>
      </c>
      <c r="O33" s="26" t="s">
        <v>6</v>
      </c>
      <c r="P33" s="26"/>
      <c r="Q33" s="26"/>
      <c r="R33" s="549" t="s">
        <v>17</v>
      </c>
      <c r="S33" s="487" t="s">
        <v>41</v>
      </c>
      <c r="T33" s="550" t="s">
        <v>71</v>
      </c>
      <c r="U33" s="485" t="s">
        <v>7</v>
      </c>
      <c r="V33" s="549" t="s">
        <v>8</v>
      </c>
      <c r="W33" s="489" t="s">
        <v>42</v>
      </c>
    </row>
    <row r="34" spans="1:25" ht="12.75" customHeight="1" thickBot="1" x14ac:dyDescent="0.3">
      <c r="A34" s="493" t="s">
        <v>15</v>
      </c>
      <c r="B34" s="494"/>
      <c r="C34" s="27">
        <v>6.3E-2</v>
      </c>
      <c r="D34" s="28">
        <v>0.08</v>
      </c>
      <c r="E34" s="28">
        <v>0.2</v>
      </c>
      <c r="F34" s="28">
        <v>0.5</v>
      </c>
      <c r="G34" s="28">
        <v>1</v>
      </c>
      <c r="H34" s="28">
        <v>2</v>
      </c>
      <c r="I34" s="28">
        <v>4</v>
      </c>
      <c r="J34" s="28">
        <v>8</v>
      </c>
      <c r="K34" s="28">
        <v>16</v>
      </c>
      <c r="L34" s="28">
        <v>20</v>
      </c>
      <c r="M34" s="28">
        <v>31.5</v>
      </c>
      <c r="N34" s="28">
        <v>45</v>
      </c>
      <c r="O34" s="71">
        <v>63</v>
      </c>
      <c r="P34" s="72">
        <v>80</v>
      </c>
      <c r="Q34" s="29">
        <v>100</v>
      </c>
      <c r="R34" s="486"/>
      <c r="S34" s="488"/>
      <c r="T34" s="551"/>
      <c r="U34" s="486"/>
      <c r="V34" s="552"/>
      <c r="W34" s="490"/>
    </row>
    <row r="35" spans="1:25" ht="12.75" customHeight="1" x14ac:dyDescent="0.25">
      <c r="A35" s="493" t="s">
        <v>48</v>
      </c>
      <c r="B35" s="494"/>
      <c r="C35" s="122">
        <f>IF(ISNUMBER(C105),C105,NA())</f>
        <v>3.7</v>
      </c>
      <c r="D35" s="123">
        <f t="shared" ref="D35:W35" si="0">IF(ISNUMBER(D105),D105,NA())</f>
        <v>4</v>
      </c>
      <c r="E35" s="123">
        <f t="shared" si="0"/>
        <v>6.1</v>
      </c>
      <c r="F35" s="123">
        <f t="shared" si="0"/>
        <v>11.6</v>
      </c>
      <c r="G35" s="123">
        <f t="shared" si="0"/>
        <v>15.8</v>
      </c>
      <c r="H35" s="123">
        <f t="shared" si="0"/>
        <v>20.3</v>
      </c>
      <c r="I35" s="123">
        <f t="shared" si="0"/>
        <v>28.4</v>
      </c>
      <c r="J35" s="123">
        <f t="shared" si="0"/>
        <v>44.9</v>
      </c>
      <c r="K35" s="123">
        <f t="shared" si="0"/>
        <v>69.3</v>
      </c>
      <c r="L35" s="123">
        <f t="shared" si="0"/>
        <v>84.9</v>
      </c>
      <c r="M35" s="123">
        <f t="shared" si="0"/>
        <v>99.6</v>
      </c>
      <c r="N35" s="123">
        <f t="shared" si="0"/>
        <v>100</v>
      </c>
      <c r="O35" s="123">
        <f t="shared" si="0"/>
        <v>100</v>
      </c>
      <c r="P35" s="123">
        <f t="shared" si="0"/>
        <v>100</v>
      </c>
      <c r="Q35" s="123">
        <f t="shared" si="0"/>
        <v>100</v>
      </c>
      <c r="R35" s="123">
        <f t="shared" si="0"/>
        <v>1.38</v>
      </c>
      <c r="S35" s="123">
        <f t="shared" si="0"/>
        <v>0.28000000000000003</v>
      </c>
      <c r="T35" s="123">
        <f t="shared" si="0"/>
        <v>0.17199999999999999</v>
      </c>
      <c r="U35" s="123">
        <f t="shared" si="0"/>
        <v>25</v>
      </c>
      <c r="V35" s="150">
        <f t="shared" si="0"/>
        <v>21</v>
      </c>
      <c r="W35" s="124">
        <f t="shared" si="0"/>
        <v>6.6</v>
      </c>
    </row>
    <row r="36" spans="1:25" ht="12.75" customHeight="1" x14ac:dyDescent="0.25">
      <c r="A36" s="553" t="s">
        <v>49</v>
      </c>
      <c r="B36" s="554"/>
      <c r="C36" s="120">
        <f>C37+1.25*C40</f>
        <v>3.5298297335175608</v>
      </c>
      <c r="D36" s="108">
        <f t="shared" ref="D36:Q36" si="1">D37+1.25*D40</f>
        <v>3.8298297335175571</v>
      </c>
      <c r="E36" s="108">
        <f t="shared" si="1"/>
        <v>5.9979147761629923</v>
      </c>
      <c r="F36" s="108">
        <f t="shared" si="1"/>
        <v>11.340864552566716</v>
      </c>
      <c r="G36" s="108">
        <f t="shared" si="1"/>
        <v>15.582399617152619</v>
      </c>
      <c r="H36" s="108">
        <f t="shared" si="1"/>
        <v>20.665218428476404</v>
      </c>
      <c r="I36" s="108">
        <f t="shared" si="1"/>
        <v>29.45035634294122</v>
      </c>
      <c r="J36" s="108">
        <f t="shared" si="1"/>
        <v>45.927600836106755</v>
      </c>
      <c r="K36" s="108">
        <f t="shared" si="1"/>
        <v>70.682010145453063</v>
      </c>
      <c r="L36" s="108">
        <f t="shared" si="1"/>
        <v>84.955391876952731</v>
      </c>
      <c r="M36" s="108">
        <f t="shared" si="1"/>
        <v>102.42558683505867</v>
      </c>
      <c r="N36" s="108">
        <f t="shared" si="1"/>
        <v>100</v>
      </c>
      <c r="O36" s="108">
        <f t="shared" si="1"/>
        <v>100</v>
      </c>
      <c r="P36" s="108">
        <f t="shared" si="1"/>
        <v>100</v>
      </c>
      <c r="Q36" s="108">
        <f t="shared" si="1"/>
        <v>100</v>
      </c>
      <c r="R36" s="108">
        <f>R37+1.25*R40</f>
        <v>1.4173089748928618</v>
      </c>
      <c r="S36" s="108">
        <f>S37+1.25*S40</f>
        <v>0.28110904299223649</v>
      </c>
      <c r="T36" s="108"/>
      <c r="U36" s="108"/>
      <c r="V36" s="151"/>
      <c r="W36" s="125">
        <f>W37+1.25*W40</f>
        <v>6.6570840242184968</v>
      </c>
      <c r="Y36" s="1" t="s">
        <v>59</v>
      </c>
    </row>
    <row r="37" spans="1:25" ht="12.75" customHeight="1" x14ac:dyDescent="0.25">
      <c r="A37" s="493" t="s">
        <v>50</v>
      </c>
      <c r="B37" s="494"/>
      <c r="C37" s="120">
        <f>IF(ISNUMBER(C103),C103,NA())</f>
        <v>2.5999999999999996</v>
      </c>
      <c r="D37" s="153">
        <f>IF(ISNUMBER(D103),D103,NA())</f>
        <v>2.9</v>
      </c>
      <c r="E37" s="121">
        <f t="shared" ref="E37:W37" si="2">IF(ISNUMBER(E103),E103,NA())</f>
        <v>4.8499999999999996</v>
      </c>
      <c r="F37" s="121">
        <f t="shared" si="2"/>
        <v>9.35</v>
      </c>
      <c r="G37" s="121">
        <f t="shared" si="2"/>
        <v>13.175000000000001</v>
      </c>
      <c r="H37" s="121">
        <f t="shared" si="2"/>
        <v>17.675000000000001</v>
      </c>
      <c r="I37" s="121">
        <f t="shared" si="2"/>
        <v>25.65</v>
      </c>
      <c r="J37" s="121">
        <f t="shared" si="2"/>
        <v>41</v>
      </c>
      <c r="K37" s="121">
        <f t="shared" si="2"/>
        <v>64.575000000000003</v>
      </c>
      <c r="L37" s="121">
        <f t="shared" si="2"/>
        <v>76.8</v>
      </c>
      <c r="M37" s="121">
        <f t="shared" si="2"/>
        <v>93.550000000000011</v>
      </c>
      <c r="N37" s="34">
        <f t="shared" si="2"/>
        <v>100</v>
      </c>
      <c r="O37" s="34">
        <f t="shared" si="2"/>
        <v>100</v>
      </c>
      <c r="P37" s="34">
        <f t="shared" si="2"/>
        <v>100</v>
      </c>
      <c r="Q37" s="34">
        <f t="shared" si="2"/>
        <v>100</v>
      </c>
      <c r="R37" s="34">
        <f t="shared" si="2"/>
        <v>1.0725</v>
      </c>
      <c r="S37" s="159">
        <f t="shared" si="2"/>
        <v>0.1925</v>
      </c>
      <c r="T37" s="159">
        <f t="shared" si="2"/>
        <v>0.17199999999999999</v>
      </c>
      <c r="U37" s="34">
        <f t="shared" si="2"/>
        <v>25</v>
      </c>
      <c r="V37" s="152">
        <f t="shared" si="2"/>
        <v>21</v>
      </c>
      <c r="W37" s="44">
        <f t="shared" si="2"/>
        <v>5.2750000000000004</v>
      </c>
    </row>
    <row r="38" spans="1:25" ht="12.75" customHeight="1" x14ac:dyDescent="0.25">
      <c r="A38" s="553" t="s">
        <v>51</v>
      </c>
      <c r="B38" s="554"/>
      <c r="C38" s="120">
        <f>C37-1.25*C40</f>
        <v>1.6701702664824385</v>
      </c>
      <c r="D38" s="108">
        <f t="shared" ref="D38:Q38" si="3">D37-1.25*D40</f>
        <v>1.9701702664824425</v>
      </c>
      <c r="E38" s="108">
        <f t="shared" si="3"/>
        <v>3.702085223837007</v>
      </c>
      <c r="F38" s="108">
        <f t="shared" si="3"/>
        <v>7.3591354474332826</v>
      </c>
      <c r="G38" s="108">
        <f t="shared" si="3"/>
        <v>10.767600382847382</v>
      </c>
      <c r="H38" s="108">
        <f t="shared" si="3"/>
        <v>14.684781571523597</v>
      </c>
      <c r="I38" s="108">
        <f t="shared" si="3"/>
        <v>21.849643657058778</v>
      </c>
      <c r="J38" s="108">
        <f t="shared" si="3"/>
        <v>36.072399163893245</v>
      </c>
      <c r="K38" s="108">
        <f t="shared" si="3"/>
        <v>58.467989854546936</v>
      </c>
      <c r="L38" s="108">
        <f t="shared" si="3"/>
        <v>68.644608123047263</v>
      </c>
      <c r="M38" s="108">
        <f>M37-1.25*M40</f>
        <v>84.674413164941356</v>
      </c>
      <c r="N38" s="108">
        <f t="shared" si="3"/>
        <v>100</v>
      </c>
      <c r="O38" s="108">
        <f t="shared" si="3"/>
        <v>100</v>
      </c>
      <c r="P38" s="108">
        <f t="shared" si="3"/>
        <v>100</v>
      </c>
      <c r="Q38" s="108">
        <f t="shared" si="3"/>
        <v>100</v>
      </c>
      <c r="R38" s="108">
        <f>R37-1.25*R40</f>
        <v>0.72769102510713823</v>
      </c>
      <c r="S38" s="108">
        <f>S37-1.25*S40</f>
        <v>0.1038909570077635</v>
      </c>
      <c r="T38" s="108"/>
      <c r="U38" s="108"/>
      <c r="V38" s="151"/>
      <c r="W38" s="125">
        <f>W37-1.25*W40</f>
        <v>3.8929159757815035</v>
      </c>
      <c r="Y38" s="155"/>
    </row>
    <row r="39" spans="1:25" ht="12.75" customHeight="1" x14ac:dyDescent="0.25">
      <c r="A39" s="493" t="s">
        <v>52</v>
      </c>
      <c r="B39" s="494"/>
      <c r="C39" s="33">
        <f>IF(ISNUMBER(C106),C106,NA())</f>
        <v>2.1</v>
      </c>
      <c r="D39" s="34">
        <f t="shared" ref="D39:W39" si="4">IF(ISNUMBER(D106),D106,NA())</f>
        <v>2.4</v>
      </c>
      <c r="E39" s="34">
        <f t="shared" si="4"/>
        <v>3.9</v>
      </c>
      <c r="F39" s="34">
        <f>IF(ISNUMBER(F106),F106,NA())</f>
        <v>7.9</v>
      </c>
      <c r="G39" s="34">
        <f t="shared" si="4"/>
        <v>11.2</v>
      </c>
      <c r="H39" s="34">
        <f t="shared" si="4"/>
        <v>14.5</v>
      </c>
      <c r="I39" s="34">
        <f t="shared" si="4"/>
        <v>21.4</v>
      </c>
      <c r="J39" s="34">
        <f t="shared" si="4"/>
        <v>35.6</v>
      </c>
      <c r="K39" s="34">
        <f t="shared" si="4"/>
        <v>57.8</v>
      </c>
      <c r="L39" s="34">
        <f t="shared" si="4"/>
        <v>70.2</v>
      </c>
      <c r="M39" s="34">
        <f t="shared" si="4"/>
        <v>84.2</v>
      </c>
      <c r="N39" s="34">
        <f t="shared" si="4"/>
        <v>100</v>
      </c>
      <c r="O39" s="34">
        <f t="shared" si="4"/>
        <v>100</v>
      </c>
      <c r="P39" s="34">
        <f t="shared" si="4"/>
        <v>100</v>
      </c>
      <c r="Q39" s="34">
        <f t="shared" si="4"/>
        <v>100</v>
      </c>
      <c r="R39" s="34">
        <f t="shared" si="4"/>
        <v>0.78</v>
      </c>
      <c r="S39" s="34">
        <f t="shared" si="4"/>
        <v>0.13</v>
      </c>
      <c r="T39" s="34">
        <f t="shared" si="4"/>
        <v>0.17199999999999999</v>
      </c>
      <c r="U39" s="34">
        <f>IF(ISNUMBER(U106),U106,NA())</f>
        <v>25</v>
      </c>
      <c r="V39" s="152">
        <f t="shared" si="4"/>
        <v>21</v>
      </c>
      <c r="W39" s="44">
        <f t="shared" si="4"/>
        <v>3.9</v>
      </c>
    </row>
    <row r="40" spans="1:25" ht="12.75" customHeight="1" x14ac:dyDescent="0.25">
      <c r="A40" s="493" t="s">
        <v>53</v>
      </c>
      <c r="B40" s="494"/>
      <c r="C40" s="120">
        <f>IF(ISNUMBER(C104),C104,NA())</f>
        <v>0.74386378681404897</v>
      </c>
      <c r="D40" s="121">
        <f t="shared" ref="D40:W40" si="5">IF(ISNUMBER(D104),D104,NA())</f>
        <v>0.74386378681404586</v>
      </c>
      <c r="E40" s="121">
        <f t="shared" si="5"/>
        <v>0.91833182093039423</v>
      </c>
      <c r="F40" s="121">
        <f t="shared" si="5"/>
        <v>1.5926916420533734</v>
      </c>
      <c r="G40" s="121">
        <f t="shared" si="5"/>
        <v>1.9259196937220953</v>
      </c>
      <c r="H40" s="121">
        <f t="shared" si="5"/>
        <v>2.3921747427811226</v>
      </c>
      <c r="I40" s="121">
        <f t="shared" si="5"/>
        <v>3.0402850743529775</v>
      </c>
      <c r="J40" s="121">
        <f t="shared" si="5"/>
        <v>3.9420806688854038</v>
      </c>
      <c r="K40" s="121">
        <f t="shared" si="5"/>
        <v>4.8856081163624525</v>
      </c>
      <c r="L40" s="121">
        <f t="shared" si="5"/>
        <v>6.5243135015621911</v>
      </c>
      <c r="M40" s="121">
        <f t="shared" si="5"/>
        <v>7.1004694680469278</v>
      </c>
      <c r="N40" s="121">
        <f t="shared" si="5"/>
        <v>0</v>
      </c>
      <c r="O40" s="121">
        <f t="shared" si="5"/>
        <v>0</v>
      </c>
      <c r="P40" s="121">
        <f t="shared" si="5"/>
        <v>0</v>
      </c>
      <c r="Q40" s="121">
        <f t="shared" si="5"/>
        <v>0</v>
      </c>
      <c r="R40" s="121">
        <f t="shared" si="5"/>
        <v>0.27584717991428948</v>
      </c>
      <c r="S40" s="121">
        <f t="shared" si="5"/>
        <v>7.0887234393789203E-2</v>
      </c>
      <c r="T40" s="121"/>
      <c r="U40" s="121"/>
      <c r="V40" s="153"/>
      <c r="W40" s="126">
        <f t="shared" si="5"/>
        <v>1.1056672193747974</v>
      </c>
    </row>
    <row r="41" spans="1:25" ht="12.75" customHeight="1" x14ac:dyDescent="0.25">
      <c r="A41" s="553" t="s">
        <v>54</v>
      </c>
      <c r="B41" s="554"/>
      <c r="C41" s="33">
        <f>IF(ISNUMBER(C107),C107,NA())</f>
        <v>4</v>
      </c>
      <c r="D41" s="34">
        <f t="shared" ref="D41:W41" si="6">IF(ISNUMBER(D107),D107,NA())</f>
        <v>4</v>
      </c>
      <c r="E41" s="34">
        <f t="shared" si="6"/>
        <v>4</v>
      </c>
      <c r="F41" s="34">
        <f t="shared" si="6"/>
        <v>4</v>
      </c>
      <c r="G41" s="34">
        <f t="shared" si="6"/>
        <v>4</v>
      </c>
      <c r="H41" s="34">
        <f t="shared" si="6"/>
        <v>4</v>
      </c>
      <c r="I41" s="34">
        <f t="shared" si="6"/>
        <v>4</v>
      </c>
      <c r="J41" s="34">
        <f t="shared" si="6"/>
        <v>4</v>
      </c>
      <c r="K41" s="34">
        <f t="shared" si="6"/>
        <v>4</v>
      </c>
      <c r="L41" s="34">
        <f t="shared" si="6"/>
        <v>4</v>
      </c>
      <c r="M41" s="34">
        <f t="shared" si="6"/>
        <v>4</v>
      </c>
      <c r="N41" s="34">
        <f t="shared" si="6"/>
        <v>4</v>
      </c>
      <c r="O41" s="34">
        <f t="shared" si="6"/>
        <v>4</v>
      </c>
      <c r="P41" s="34">
        <f t="shared" si="6"/>
        <v>4</v>
      </c>
      <c r="Q41" s="34">
        <f t="shared" si="6"/>
        <v>4</v>
      </c>
      <c r="R41" s="34">
        <f t="shared" si="6"/>
        <v>4</v>
      </c>
      <c r="S41" s="34">
        <f t="shared" si="6"/>
        <v>4</v>
      </c>
      <c r="T41" s="34">
        <f t="shared" si="6"/>
        <v>1</v>
      </c>
      <c r="U41" s="34">
        <f t="shared" si="6"/>
        <v>2</v>
      </c>
      <c r="V41" s="152">
        <f t="shared" si="6"/>
        <v>2</v>
      </c>
      <c r="W41" s="44">
        <f t="shared" si="6"/>
        <v>4</v>
      </c>
    </row>
    <row r="42" spans="1:25" s="46" customFormat="1" ht="17.25" customHeight="1" thickBot="1" x14ac:dyDescent="0.3">
      <c r="A42" s="555" t="s">
        <v>55</v>
      </c>
      <c r="B42" s="556"/>
      <c r="C42" s="109" t="s">
        <v>111</v>
      </c>
      <c r="D42" s="110"/>
      <c r="E42" s="110"/>
      <c r="F42" s="110"/>
      <c r="G42" s="110"/>
      <c r="H42" s="110"/>
      <c r="I42" s="110"/>
      <c r="J42" s="110"/>
      <c r="K42" s="110" t="s">
        <v>111</v>
      </c>
      <c r="L42" s="110"/>
      <c r="M42" s="110" t="s">
        <v>111</v>
      </c>
      <c r="N42" s="110" t="s">
        <v>111</v>
      </c>
      <c r="O42" s="110" t="s">
        <v>111</v>
      </c>
      <c r="P42" s="110"/>
      <c r="Q42" s="111"/>
      <c r="R42" s="111"/>
      <c r="S42" s="112"/>
      <c r="T42" s="112"/>
      <c r="U42" s="113"/>
      <c r="V42" s="149"/>
      <c r="W42" s="115"/>
      <c r="X42" s="45"/>
    </row>
    <row r="43" spans="1:25" s="46" customFormat="1" x14ac:dyDescent="0.25">
      <c r="A43" s="49"/>
      <c r="B43" s="50"/>
      <c r="C43" s="154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1"/>
      <c r="W43" s="128"/>
      <c r="X43" s="45"/>
    </row>
    <row r="44" spans="1:25" s="46" customFormat="1" ht="13.8" thickBot="1" x14ac:dyDescent="0.3">
      <c r="A44" s="47"/>
      <c r="C44" s="129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1"/>
      <c r="X44" s="45"/>
    </row>
    <row r="45" spans="1:25" s="46" customFormat="1" x14ac:dyDescent="0.25">
      <c r="A45" s="47"/>
      <c r="W45" s="48"/>
      <c r="X45" s="45"/>
    </row>
    <row r="46" spans="1:25" s="46" customFormat="1" x14ac:dyDescent="0.25">
      <c r="A46" s="47"/>
      <c r="W46" s="48"/>
      <c r="X46" s="45"/>
    </row>
    <row r="47" spans="1:25" s="46" customFormat="1" x14ac:dyDescent="0.25">
      <c r="A47" s="47"/>
      <c r="W47" s="48"/>
      <c r="X47" s="45"/>
    </row>
    <row r="48" spans="1:25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1"/>
      <c r="X64" s="45"/>
    </row>
    <row r="65" spans="1:25" s="46" customFormat="1" x14ac:dyDescent="0.25">
      <c r="A65" s="499" t="s">
        <v>56</v>
      </c>
      <c r="B65" s="500"/>
      <c r="C65" s="500"/>
      <c r="D65" s="500"/>
      <c r="E65" s="500"/>
      <c r="F65" s="500"/>
      <c r="G65" s="501"/>
      <c r="H65" s="491" t="s">
        <v>57</v>
      </c>
      <c r="I65" s="492"/>
      <c r="J65" s="492"/>
      <c r="K65" s="492"/>
      <c r="L65" s="492"/>
      <c r="M65" s="492"/>
      <c r="N65" s="492"/>
      <c r="O65" s="492"/>
      <c r="P65" s="491" t="s">
        <v>58</v>
      </c>
      <c r="Q65" s="492"/>
      <c r="R65" s="492"/>
      <c r="S65" s="492"/>
      <c r="T65" s="492"/>
      <c r="U65" s="492"/>
      <c r="V65" s="492"/>
      <c r="W65" s="492"/>
      <c r="X65" s="45"/>
    </row>
    <row r="66" spans="1:25" x14ac:dyDescent="0.25">
      <c r="A66" s="502">
        <v>42484</v>
      </c>
      <c r="B66" s="464"/>
      <c r="C66" s="464"/>
      <c r="D66" s="464"/>
      <c r="E66" s="464"/>
      <c r="F66" s="464"/>
      <c r="G66" s="464"/>
      <c r="H66" s="570" t="s">
        <v>92</v>
      </c>
      <c r="I66" s="570"/>
      <c r="J66" s="570"/>
      <c r="K66" s="570"/>
      <c r="L66" s="570"/>
      <c r="M66" s="570"/>
      <c r="N66" s="570"/>
      <c r="O66" s="570"/>
      <c r="P66" s="502">
        <f>Y82</f>
        <v>42497</v>
      </c>
      <c r="Q66" s="464"/>
      <c r="R66" s="464"/>
      <c r="S66" s="464"/>
      <c r="T66" s="464"/>
      <c r="U66" s="464"/>
      <c r="V66" s="464"/>
      <c r="W66" s="464"/>
    </row>
    <row r="67" spans="1:25" x14ac:dyDescent="0.25">
      <c r="A67" s="464"/>
      <c r="B67" s="464"/>
      <c r="C67" s="464"/>
      <c r="D67" s="464"/>
      <c r="E67" s="464"/>
      <c r="F67" s="464"/>
      <c r="G67" s="464"/>
      <c r="H67" s="570"/>
      <c r="I67" s="570"/>
      <c r="J67" s="570"/>
      <c r="K67" s="570"/>
      <c r="L67" s="570"/>
      <c r="M67" s="570"/>
      <c r="N67" s="570"/>
      <c r="O67" s="570"/>
      <c r="P67" s="464"/>
      <c r="Q67" s="464"/>
      <c r="R67" s="464"/>
      <c r="S67" s="464"/>
      <c r="T67" s="464"/>
      <c r="U67" s="464"/>
      <c r="V67" s="464"/>
      <c r="W67" s="464"/>
    </row>
    <row r="68" spans="1:25" x14ac:dyDescent="0.25">
      <c r="A68" s="464"/>
      <c r="B68" s="464"/>
      <c r="C68" s="464"/>
      <c r="D68" s="464"/>
      <c r="E68" s="464"/>
      <c r="F68" s="464"/>
      <c r="G68" s="464"/>
      <c r="H68" s="570"/>
      <c r="I68" s="570"/>
      <c r="J68" s="570"/>
      <c r="K68" s="570"/>
      <c r="L68" s="570"/>
      <c r="M68" s="570"/>
      <c r="N68" s="570"/>
      <c r="O68" s="570"/>
      <c r="P68" s="464"/>
      <c r="Q68" s="464"/>
      <c r="R68" s="464"/>
      <c r="S68" s="464"/>
      <c r="T68" s="464"/>
      <c r="U68" s="464"/>
      <c r="V68" s="464"/>
      <c r="W68" s="464"/>
    </row>
    <row r="69" spans="1:25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5" ht="13.8" thickBot="1" x14ac:dyDescent="0.3">
      <c r="B70" s="52"/>
    </row>
    <row r="71" spans="1:25" x14ac:dyDescent="0.25">
      <c r="A71" s="504" t="s">
        <v>112</v>
      </c>
      <c r="B71" s="505"/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6"/>
    </row>
    <row r="72" spans="1:25" x14ac:dyDescent="0.25">
      <c r="A72" s="507"/>
      <c r="B72" s="432"/>
      <c r="C72" s="432"/>
      <c r="D72" s="432"/>
      <c r="E72" s="432"/>
      <c r="F72" s="432"/>
      <c r="G72" s="432"/>
      <c r="H72" s="432"/>
      <c r="I72" s="432"/>
      <c r="J72" s="432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  <c r="V72" s="432"/>
      <c r="W72" s="508"/>
    </row>
    <row r="73" spans="1:25" ht="13.8" thickBot="1" x14ac:dyDescent="0.3">
      <c r="A73" s="509"/>
      <c r="B73" s="510"/>
      <c r="C73" s="510"/>
      <c r="D73" s="510"/>
      <c r="E73" s="510"/>
      <c r="F73" s="510"/>
      <c r="G73" s="510"/>
      <c r="H73" s="510"/>
      <c r="I73" s="510"/>
      <c r="J73" s="510"/>
      <c r="K73" s="510"/>
      <c r="L73" s="510"/>
      <c r="M73" s="510"/>
      <c r="N73" s="510"/>
      <c r="O73" s="510"/>
      <c r="P73" s="510"/>
      <c r="Q73" s="510"/>
      <c r="R73" s="510"/>
      <c r="S73" s="510"/>
      <c r="T73" s="510"/>
      <c r="U73" s="510"/>
      <c r="V73" s="510"/>
      <c r="W73" s="511"/>
    </row>
    <row r="74" spans="1:25" ht="13.8" thickBot="1" x14ac:dyDescent="0.3">
      <c r="B74" s="52"/>
    </row>
    <row r="75" spans="1:25" x14ac:dyDescent="0.25">
      <c r="A75" s="512" t="s">
        <v>65</v>
      </c>
      <c r="B75" s="513"/>
      <c r="C75" s="513"/>
      <c r="D75" s="513"/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4"/>
    </row>
    <row r="76" spans="1:25" x14ac:dyDescent="0.25">
      <c r="A76" s="515"/>
      <c r="B76" s="516"/>
      <c r="C76" s="516"/>
      <c r="D76" s="516"/>
      <c r="E76" s="516"/>
      <c r="F76" s="516"/>
      <c r="G76" s="516"/>
      <c r="H76" s="516"/>
      <c r="I76" s="516"/>
      <c r="J76" s="516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6"/>
      <c r="W76" s="517"/>
    </row>
    <row r="77" spans="1:25" x14ac:dyDescent="0.25">
      <c r="A77" s="515"/>
      <c r="B77" s="516"/>
      <c r="C77" s="516"/>
      <c r="D77" s="516"/>
      <c r="E77" s="516"/>
      <c r="F77" s="516"/>
      <c r="G77" s="516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6"/>
      <c r="V77" s="516"/>
      <c r="W77" s="517"/>
    </row>
    <row r="78" spans="1:25" ht="13.8" thickBot="1" x14ac:dyDescent="0.3">
      <c r="A78" s="132"/>
      <c r="B78" s="133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5"/>
    </row>
    <row r="79" spans="1:25" x14ac:dyDescent="0.25">
      <c r="A79" s="527"/>
      <c r="B79" s="565"/>
      <c r="C79" s="136" t="s">
        <v>3</v>
      </c>
      <c r="D79" s="137"/>
      <c r="E79" s="137"/>
      <c r="F79" s="137"/>
      <c r="G79" s="137"/>
      <c r="H79" s="137"/>
      <c r="I79" s="137"/>
      <c r="J79" s="137"/>
      <c r="K79" s="137" t="s">
        <v>16</v>
      </c>
      <c r="L79" s="137"/>
      <c r="M79" s="137" t="s">
        <v>4</v>
      </c>
      <c r="N79" s="137" t="s">
        <v>76</v>
      </c>
      <c r="O79" s="137" t="s">
        <v>6</v>
      </c>
      <c r="P79" s="137"/>
      <c r="Q79" s="137"/>
      <c r="R79" s="653" t="s">
        <v>17</v>
      </c>
      <c r="S79" s="655" t="s">
        <v>41</v>
      </c>
      <c r="T79" s="657" t="s">
        <v>71</v>
      </c>
      <c r="U79" s="653" t="s">
        <v>7</v>
      </c>
      <c r="V79" s="653" t="s">
        <v>8</v>
      </c>
      <c r="W79" s="659" t="s">
        <v>42</v>
      </c>
    </row>
    <row r="80" spans="1:25" ht="13.8" thickBot="1" x14ac:dyDescent="0.3">
      <c r="A80" s="533" t="s">
        <v>61</v>
      </c>
      <c r="B80" s="669"/>
      <c r="C80" s="138">
        <v>6.3E-2</v>
      </c>
      <c r="D80" s="139">
        <v>0.08</v>
      </c>
      <c r="E80" s="139">
        <v>0.2</v>
      </c>
      <c r="F80" s="139">
        <v>0.5</v>
      </c>
      <c r="G80" s="139">
        <v>1</v>
      </c>
      <c r="H80" s="139">
        <v>2</v>
      </c>
      <c r="I80" s="139">
        <v>4</v>
      </c>
      <c r="J80" s="139">
        <v>8</v>
      </c>
      <c r="K80" s="139">
        <v>16</v>
      </c>
      <c r="L80" s="139">
        <v>20</v>
      </c>
      <c r="M80" s="139">
        <v>31.5</v>
      </c>
      <c r="N80" s="139">
        <v>45</v>
      </c>
      <c r="O80" s="140">
        <v>63</v>
      </c>
      <c r="P80" s="163">
        <v>80</v>
      </c>
      <c r="Q80" s="164">
        <v>100</v>
      </c>
      <c r="R80" s="695"/>
      <c r="S80" s="696"/>
      <c r="T80" s="697"/>
      <c r="U80" s="695"/>
      <c r="V80" s="695"/>
      <c r="W80" s="698"/>
      <c r="Y80" s="1">
        <v>180</v>
      </c>
    </row>
    <row r="81" spans="1:25" x14ac:dyDescent="0.25">
      <c r="A81" s="670" t="s">
        <v>62</v>
      </c>
      <c r="B81" s="671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5" x14ac:dyDescent="0.25">
      <c r="A82" s="518">
        <v>42312</v>
      </c>
      <c r="B82" s="519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>
        <v>0.17199999999999999</v>
      </c>
      <c r="U82" s="141">
        <v>25</v>
      </c>
      <c r="V82" s="141">
        <v>21</v>
      </c>
      <c r="W82" s="142"/>
      <c r="X82" s="1"/>
      <c r="Y82" s="176">
        <f t="shared" ref="Y82:Y88" si="7">A83+$Y$80</f>
        <v>42497</v>
      </c>
    </row>
    <row r="83" spans="1:25" x14ac:dyDescent="0.25">
      <c r="A83" s="518">
        <v>42317</v>
      </c>
      <c r="B83" s="519"/>
      <c r="C83" s="141">
        <v>2.4</v>
      </c>
      <c r="D83" s="141">
        <v>2.7</v>
      </c>
      <c r="E83" s="141">
        <v>4.5999999999999996</v>
      </c>
      <c r="F83" s="141">
        <v>9.1999999999999993</v>
      </c>
      <c r="G83" s="141">
        <v>13.1</v>
      </c>
      <c r="H83" s="141">
        <v>18.100000000000001</v>
      </c>
      <c r="I83" s="141">
        <v>25.7</v>
      </c>
      <c r="J83" s="141">
        <v>41</v>
      </c>
      <c r="K83" s="141">
        <v>64.8</v>
      </c>
      <c r="L83" s="141">
        <v>79</v>
      </c>
      <c r="M83" s="141">
        <v>98.5</v>
      </c>
      <c r="N83" s="141">
        <v>100</v>
      </c>
      <c r="O83" s="141">
        <v>100</v>
      </c>
      <c r="P83" s="141">
        <v>100</v>
      </c>
      <c r="Q83" s="141">
        <v>100</v>
      </c>
      <c r="R83" s="141">
        <v>1.22</v>
      </c>
      <c r="S83" s="141">
        <v>0.22</v>
      </c>
      <c r="T83" s="141"/>
      <c r="U83" s="141"/>
      <c r="V83" s="141"/>
      <c r="W83" s="142">
        <v>5.2</v>
      </c>
      <c r="X83" s="1"/>
      <c r="Y83" s="176">
        <f t="shared" si="7"/>
        <v>42497</v>
      </c>
    </row>
    <row r="84" spans="1:25" x14ac:dyDescent="0.25">
      <c r="A84" s="518">
        <v>42317</v>
      </c>
      <c r="B84" s="519"/>
      <c r="C84" s="141">
        <v>3.7</v>
      </c>
      <c r="D84" s="141">
        <v>4</v>
      </c>
      <c r="E84" s="141">
        <v>6.1</v>
      </c>
      <c r="F84" s="141">
        <v>11.6</v>
      </c>
      <c r="G84" s="141">
        <v>15.8</v>
      </c>
      <c r="H84" s="141">
        <v>20.3</v>
      </c>
      <c r="I84" s="141">
        <v>27.1</v>
      </c>
      <c r="J84" s="141">
        <v>42.5</v>
      </c>
      <c r="K84" s="141">
        <v>69.3</v>
      </c>
      <c r="L84" s="141">
        <v>84.9</v>
      </c>
      <c r="M84" s="141">
        <v>99.6</v>
      </c>
      <c r="N84" s="141">
        <v>100</v>
      </c>
      <c r="O84" s="141">
        <v>100</v>
      </c>
      <c r="P84" s="141">
        <v>100</v>
      </c>
      <c r="Q84" s="141">
        <v>100</v>
      </c>
      <c r="R84" s="141">
        <v>1.38</v>
      </c>
      <c r="S84" s="141">
        <v>0.28000000000000003</v>
      </c>
      <c r="T84" s="141"/>
      <c r="U84" s="141"/>
      <c r="V84" s="141"/>
      <c r="W84" s="142">
        <v>5.4</v>
      </c>
      <c r="X84" s="1"/>
      <c r="Y84" s="176">
        <f t="shared" si="7"/>
        <v>42561</v>
      </c>
    </row>
    <row r="85" spans="1:25" x14ac:dyDescent="0.25">
      <c r="A85" s="518">
        <v>42381</v>
      </c>
      <c r="B85" s="519"/>
      <c r="C85" s="141">
        <v>2.1</v>
      </c>
      <c r="D85" s="141">
        <v>2.5</v>
      </c>
      <c r="E85" s="141">
        <v>4.8</v>
      </c>
      <c r="F85" s="141">
        <v>8.6999999999999993</v>
      </c>
      <c r="G85" s="141">
        <v>12.6</v>
      </c>
      <c r="H85" s="141">
        <v>17.8</v>
      </c>
      <c r="I85" s="141">
        <v>28.4</v>
      </c>
      <c r="J85" s="141">
        <v>44.9</v>
      </c>
      <c r="K85" s="141">
        <v>66.400000000000006</v>
      </c>
      <c r="L85" s="141">
        <v>73.099999999999994</v>
      </c>
      <c r="M85" s="141">
        <v>84.2</v>
      </c>
      <c r="N85" s="141">
        <v>100</v>
      </c>
      <c r="O85" s="141">
        <v>100</v>
      </c>
      <c r="P85" s="141">
        <v>100</v>
      </c>
      <c r="Q85" s="141">
        <v>100</v>
      </c>
      <c r="R85" s="141">
        <v>0.78</v>
      </c>
      <c r="S85" s="141">
        <v>0.14000000000000001</v>
      </c>
      <c r="T85" s="141"/>
      <c r="U85" s="141"/>
      <c r="V85" s="141"/>
      <c r="W85" s="142">
        <v>3.9</v>
      </c>
      <c r="X85" s="1"/>
      <c r="Y85" s="176">
        <f t="shared" si="7"/>
        <v>42561</v>
      </c>
    </row>
    <row r="86" spans="1:25" x14ac:dyDescent="0.25">
      <c r="A86" s="518">
        <v>42381</v>
      </c>
      <c r="B86" s="519"/>
      <c r="C86" s="141">
        <v>2.2000000000000002</v>
      </c>
      <c r="D86" s="141">
        <v>2.4</v>
      </c>
      <c r="E86" s="141">
        <v>3.9</v>
      </c>
      <c r="F86" s="141">
        <v>7.9</v>
      </c>
      <c r="G86" s="141">
        <v>11.2</v>
      </c>
      <c r="H86" s="141">
        <v>14.5</v>
      </c>
      <c r="I86" s="141">
        <v>21.4</v>
      </c>
      <c r="J86" s="141">
        <v>35.6</v>
      </c>
      <c r="K86" s="141">
        <v>57.8</v>
      </c>
      <c r="L86" s="141">
        <v>70.2</v>
      </c>
      <c r="M86" s="141">
        <v>91.9</v>
      </c>
      <c r="N86" s="141">
        <v>100</v>
      </c>
      <c r="O86" s="141">
        <v>100</v>
      </c>
      <c r="P86" s="141">
        <v>100</v>
      </c>
      <c r="Q86" s="141">
        <v>100</v>
      </c>
      <c r="R86" s="141">
        <v>0.91</v>
      </c>
      <c r="S86" s="141">
        <v>0.13</v>
      </c>
      <c r="T86" s="141"/>
      <c r="U86" s="141"/>
      <c r="V86" s="141"/>
      <c r="W86" s="142">
        <v>6.6</v>
      </c>
      <c r="X86" s="1"/>
      <c r="Y86" s="176">
        <f t="shared" si="7"/>
        <v>42574</v>
      </c>
    </row>
    <row r="87" spans="1:25" x14ac:dyDescent="0.25">
      <c r="A87" s="518">
        <v>42394</v>
      </c>
      <c r="B87" s="519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>
        <v>25</v>
      </c>
      <c r="V87" s="141">
        <v>21</v>
      </c>
      <c r="W87" s="142"/>
      <c r="X87" s="1"/>
      <c r="Y87" s="176">
        <f t="shared" si="7"/>
        <v>180</v>
      </c>
    </row>
    <row r="88" spans="1:25" x14ac:dyDescent="0.25">
      <c r="A88" s="518"/>
      <c r="B88" s="519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X88" s="1"/>
      <c r="Y88" s="176">
        <f t="shared" si="7"/>
        <v>180</v>
      </c>
    </row>
    <row r="89" spans="1:25" x14ac:dyDescent="0.25">
      <c r="A89" s="518"/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X89" s="1"/>
      <c r="Y89" s="176">
        <f>A89+$Y$80</f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>A91+$Y$80</f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>A91+$Y$80</f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>A92+$Y$80</f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>A93+$Y$80</f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>A94+$Y$80</f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/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/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</row>
    <row r="103" spans="1:34" x14ac:dyDescent="0.25">
      <c r="A103" s="533" t="s">
        <v>63</v>
      </c>
      <c r="B103" s="532"/>
      <c r="C103" s="143">
        <f t="shared" ref="C103:W103" si="8">AVERAGE(C82:C100)</f>
        <v>2.5999999999999996</v>
      </c>
      <c r="D103" s="143">
        <f t="shared" si="8"/>
        <v>2.9</v>
      </c>
      <c r="E103" s="143">
        <f t="shared" si="8"/>
        <v>4.8499999999999996</v>
      </c>
      <c r="F103" s="143">
        <f t="shared" si="8"/>
        <v>9.35</v>
      </c>
      <c r="G103" s="143">
        <f t="shared" si="8"/>
        <v>13.175000000000001</v>
      </c>
      <c r="H103" s="143">
        <f t="shared" si="8"/>
        <v>17.675000000000001</v>
      </c>
      <c r="I103" s="143">
        <f t="shared" si="8"/>
        <v>25.65</v>
      </c>
      <c r="J103" s="143">
        <f t="shared" si="8"/>
        <v>41</v>
      </c>
      <c r="K103" s="143">
        <f t="shared" si="8"/>
        <v>64.575000000000003</v>
      </c>
      <c r="L103" s="143">
        <f t="shared" si="8"/>
        <v>76.8</v>
      </c>
      <c r="M103" s="143">
        <f t="shared" si="8"/>
        <v>93.550000000000011</v>
      </c>
      <c r="N103" s="141">
        <f t="shared" si="8"/>
        <v>100</v>
      </c>
      <c r="O103" s="141">
        <f t="shared" si="8"/>
        <v>100</v>
      </c>
      <c r="P103" s="141">
        <f t="shared" si="8"/>
        <v>100</v>
      </c>
      <c r="Q103" s="141">
        <f t="shared" si="8"/>
        <v>100</v>
      </c>
      <c r="R103" s="141">
        <f t="shared" si="8"/>
        <v>1.0725</v>
      </c>
      <c r="S103" s="141">
        <f t="shared" si="8"/>
        <v>0.1925</v>
      </c>
      <c r="T103" s="141">
        <f t="shared" si="8"/>
        <v>0.17199999999999999</v>
      </c>
      <c r="U103" s="141">
        <f t="shared" si="8"/>
        <v>25</v>
      </c>
      <c r="V103" s="141">
        <f t="shared" si="8"/>
        <v>21</v>
      </c>
      <c r="W103" s="142">
        <f t="shared" si="8"/>
        <v>5.2750000000000004</v>
      </c>
    </row>
    <row r="104" spans="1:34" x14ac:dyDescent="0.25">
      <c r="A104" s="533" t="s">
        <v>53</v>
      </c>
      <c r="B104" s="532"/>
      <c r="C104" s="143">
        <f t="shared" ref="C104:S104" si="9">STDEV(C82:C100)</f>
        <v>0.74386378681404897</v>
      </c>
      <c r="D104" s="143">
        <f t="shared" si="9"/>
        <v>0.74386378681404586</v>
      </c>
      <c r="E104" s="143">
        <f t="shared" si="9"/>
        <v>0.91833182093039423</v>
      </c>
      <c r="F104" s="143">
        <f t="shared" si="9"/>
        <v>1.5926916420533734</v>
      </c>
      <c r="G104" s="143">
        <f t="shared" si="9"/>
        <v>1.9259196937220953</v>
      </c>
      <c r="H104" s="143">
        <f t="shared" si="9"/>
        <v>2.3921747427811226</v>
      </c>
      <c r="I104" s="143">
        <f t="shared" si="9"/>
        <v>3.0402850743529775</v>
      </c>
      <c r="J104" s="143">
        <f t="shared" si="9"/>
        <v>3.9420806688854038</v>
      </c>
      <c r="K104" s="143">
        <f t="shared" si="9"/>
        <v>4.8856081163624525</v>
      </c>
      <c r="L104" s="143">
        <f t="shared" si="9"/>
        <v>6.5243135015621911</v>
      </c>
      <c r="M104" s="143">
        <f t="shared" si="9"/>
        <v>7.1004694680469278</v>
      </c>
      <c r="N104" s="143">
        <f t="shared" si="9"/>
        <v>0</v>
      </c>
      <c r="O104" s="143">
        <f t="shared" si="9"/>
        <v>0</v>
      </c>
      <c r="P104" s="143">
        <f t="shared" si="9"/>
        <v>0</v>
      </c>
      <c r="Q104" s="143">
        <f t="shared" si="9"/>
        <v>0</v>
      </c>
      <c r="R104" s="143">
        <f t="shared" si="9"/>
        <v>0.27584717991428948</v>
      </c>
      <c r="S104" s="143">
        <f t="shared" si="9"/>
        <v>7.0887234393789203E-2</v>
      </c>
      <c r="T104" s="143"/>
      <c r="U104" s="143"/>
      <c r="V104" s="143"/>
      <c r="W104" s="144">
        <f>STDEV(W82:W100)</f>
        <v>1.1056672193747974</v>
      </c>
    </row>
    <row r="105" spans="1:34" x14ac:dyDescent="0.25">
      <c r="A105" s="533" t="s">
        <v>64</v>
      </c>
      <c r="B105" s="532"/>
      <c r="C105" s="141">
        <f t="shared" ref="C105:W105" si="10">MAX(C82:C100)</f>
        <v>3.7</v>
      </c>
      <c r="D105" s="141">
        <f t="shared" si="10"/>
        <v>4</v>
      </c>
      <c r="E105" s="141">
        <f t="shared" si="10"/>
        <v>6.1</v>
      </c>
      <c r="F105" s="141">
        <f t="shared" si="10"/>
        <v>11.6</v>
      </c>
      <c r="G105" s="141">
        <f t="shared" si="10"/>
        <v>15.8</v>
      </c>
      <c r="H105" s="141">
        <f t="shared" si="10"/>
        <v>20.3</v>
      </c>
      <c r="I105" s="141">
        <f t="shared" si="10"/>
        <v>28.4</v>
      </c>
      <c r="J105" s="141">
        <f t="shared" si="10"/>
        <v>44.9</v>
      </c>
      <c r="K105" s="141">
        <f t="shared" si="10"/>
        <v>69.3</v>
      </c>
      <c r="L105" s="141">
        <f t="shared" si="10"/>
        <v>84.9</v>
      </c>
      <c r="M105" s="141">
        <f t="shared" si="10"/>
        <v>99.6</v>
      </c>
      <c r="N105" s="141">
        <f t="shared" si="10"/>
        <v>100</v>
      </c>
      <c r="O105" s="141">
        <f t="shared" si="10"/>
        <v>100</v>
      </c>
      <c r="P105" s="141">
        <f t="shared" si="10"/>
        <v>100</v>
      </c>
      <c r="Q105" s="141">
        <f t="shared" si="10"/>
        <v>100</v>
      </c>
      <c r="R105" s="141">
        <f t="shared" si="10"/>
        <v>1.38</v>
      </c>
      <c r="S105" s="141">
        <f t="shared" si="10"/>
        <v>0.28000000000000003</v>
      </c>
      <c r="T105" s="141">
        <f t="shared" si="10"/>
        <v>0.17199999999999999</v>
      </c>
      <c r="U105" s="141">
        <f t="shared" si="10"/>
        <v>25</v>
      </c>
      <c r="V105" s="141">
        <f t="shared" si="10"/>
        <v>21</v>
      </c>
      <c r="W105" s="141">
        <f t="shared" si="10"/>
        <v>6.6</v>
      </c>
    </row>
    <row r="106" spans="1:34" s="2" customFormat="1" x14ac:dyDescent="0.25">
      <c r="A106" s="533" t="s">
        <v>52</v>
      </c>
      <c r="B106" s="532"/>
      <c r="C106" s="141">
        <f t="shared" ref="C106:W106" si="11">MIN(C82:C100)</f>
        <v>2.1</v>
      </c>
      <c r="D106" s="141">
        <f t="shared" si="11"/>
        <v>2.4</v>
      </c>
      <c r="E106" s="141">
        <f t="shared" si="11"/>
        <v>3.9</v>
      </c>
      <c r="F106" s="141">
        <f t="shared" si="11"/>
        <v>7.9</v>
      </c>
      <c r="G106" s="141">
        <f t="shared" si="11"/>
        <v>11.2</v>
      </c>
      <c r="H106" s="141">
        <f t="shared" si="11"/>
        <v>14.5</v>
      </c>
      <c r="I106" s="141">
        <f t="shared" si="11"/>
        <v>21.4</v>
      </c>
      <c r="J106" s="141">
        <f t="shared" si="11"/>
        <v>35.6</v>
      </c>
      <c r="K106" s="141">
        <f t="shared" si="11"/>
        <v>57.8</v>
      </c>
      <c r="L106" s="141">
        <f t="shared" si="11"/>
        <v>70.2</v>
      </c>
      <c r="M106" s="141">
        <f t="shared" si="11"/>
        <v>84.2</v>
      </c>
      <c r="N106" s="141">
        <f t="shared" si="11"/>
        <v>100</v>
      </c>
      <c r="O106" s="141">
        <f t="shared" si="11"/>
        <v>100</v>
      </c>
      <c r="P106" s="141">
        <f t="shared" si="11"/>
        <v>100</v>
      </c>
      <c r="Q106" s="141">
        <f t="shared" si="11"/>
        <v>100</v>
      </c>
      <c r="R106" s="141">
        <f t="shared" si="11"/>
        <v>0.78</v>
      </c>
      <c r="S106" s="141">
        <f t="shared" si="11"/>
        <v>0.13</v>
      </c>
      <c r="T106" s="141">
        <f t="shared" si="11"/>
        <v>0.17199999999999999</v>
      </c>
      <c r="U106" s="141">
        <f t="shared" si="11"/>
        <v>25</v>
      </c>
      <c r="V106" s="141">
        <f t="shared" si="11"/>
        <v>21</v>
      </c>
      <c r="W106" s="142">
        <f t="shared" si="11"/>
        <v>3.9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534" t="s">
        <v>54</v>
      </c>
      <c r="B107" s="535"/>
      <c r="C107" s="141">
        <f t="shared" ref="C107:W107" si="12">COUNT(C82:C100)</f>
        <v>4</v>
      </c>
      <c r="D107" s="141">
        <f t="shared" si="12"/>
        <v>4</v>
      </c>
      <c r="E107" s="141">
        <f t="shared" si="12"/>
        <v>4</v>
      </c>
      <c r="F107" s="141">
        <f t="shared" si="12"/>
        <v>4</v>
      </c>
      <c r="G107" s="141">
        <f t="shared" si="12"/>
        <v>4</v>
      </c>
      <c r="H107" s="141">
        <f t="shared" si="12"/>
        <v>4</v>
      </c>
      <c r="I107" s="141">
        <f t="shared" si="12"/>
        <v>4</v>
      </c>
      <c r="J107" s="141">
        <f t="shared" si="12"/>
        <v>4</v>
      </c>
      <c r="K107" s="141">
        <f t="shared" si="12"/>
        <v>4</v>
      </c>
      <c r="L107" s="141">
        <f t="shared" si="12"/>
        <v>4</v>
      </c>
      <c r="M107" s="141">
        <f t="shared" si="12"/>
        <v>4</v>
      </c>
      <c r="N107" s="141">
        <f t="shared" si="12"/>
        <v>4</v>
      </c>
      <c r="O107" s="141">
        <f t="shared" si="12"/>
        <v>4</v>
      </c>
      <c r="P107" s="141">
        <f t="shared" si="12"/>
        <v>4</v>
      </c>
      <c r="Q107" s="141">
        <f t="shared" si="12"/>
        <v>4</v>
      </c>
      <c r="R107" s="141">
        <f t="shared" si="12"/>
        <v>4</v>
      </c>
      <c r="S107" s="141">
        <f t="shared" si="12"/>
        <v>4</v>
      </c>
      <c r="T107" s="141">
        <f t="shared" si="12"/>
        <v>1</v>
      </c>
      <c r="U107" s="141">
        <f t="shared" si="12"/>
        <v>2</v>
      </c>
      <c r="V107" s="141">
        <f t="shared" si="12"/>
        <v>2</v>
      </c>
      <c r="W107" s="142">
        <f t="shared" si="12"/>
        <v>4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ht="13.8" thickBot="1" x14ac:dyDescent="0.3">
      <c r="A108" s="145"/>
      <c r="B108" s="146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8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B122" s="52"/>
    </row>
    <row r="123" spans="1:34" x14ac:dyDescent="0.25">
      <c r="B123" s="52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</sheetData>
  <mergeCells count="85">
    <mergeCell ref="A103:B103"/>
    <mergeCell ref="A104:B104"/>
    <mergeCell ref="A105:B105"/>
    <mergeCell ref="A106:B106"/>
    <mergeCell ref="A107:B107"/>
    <mergeCell ref="A89:B89"/>
    <mergeCell ref="A90:B90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88:B88"/>
    <mergeCell ref="A81:B81"/>
    <mergeCell ref="A82:B82"/>
    <mergeCell ref="A83:B83"/>
    <mergeCell ref="A84:B84"/>
    <mergeCell ref="A85:B85"/>
    <mergeCell ref="A86:B86"/>
    <mergeCell ref="A87:B87"/>
    <mergeCell ref="H65:O65"/>
    <mergeCell ref="A79:B79"/>
    <mergeCell ref="R79:R80"/>
    <mergeCell ref="U79:U80"/>
    <mergeCell ref="V79:V80"/>
    <mergeCell ref="P65:W65"/>
    <mergeCell ref="A66:G69"/>
    <mergeCell ref="H66:O69"/>
    <mergeCell ref="P66:W69"/>
    <mergeCell ref="A71:W73"/>
    <mergeCell ref="A75:W77"/>
    <mergeCell ref="S79:S80"/>
    <mergeCell ref="T79:T80"/>
    <mergeCell ref="W79:W80"/>
    <mergeCell ref="A80:B80"/>
    <mergeCell ref="A39:B39"/>
    <mergeCell ref="A40:B40"/>
    <mergeCell ref="A41:B41"/>
    <mergeCell ref="A42:B42"/>
    <mergeCell ref="A65:G65"/>
    <mergeCell ref="A36:B36"/>
    <mergeCell ref="A37:B37"/>
    <mergeCell ref="A38:B38"/>
    <mergeCell ref="A33:B33"/>
    <mergeCell ref="R33:R34"/>
    <mergeCell ref="A34:B34"/>
    <mergeCell ref="S33:S34"/>
    <mergeCell ref="T33:T34"/>
    <mergeCell ref="A25:B25"/>
    <mergeCell ref="A35:B35"/>
    <mergeCell ref="A28:B28"/>
    <mergeCell ref="A31:W31"/>
    <mergeCell ref="A32:W32"/>
    <mergeCell ref="W23:W24"/>
    <mergeCell ref="W33:W34"/>
    <mergeCell ref="A26:B26"/>
    <mergeCell ref="A27:B27"/>
    <mergeCell ref="A18:W18"/>
    <mergeCell ref="A19:D19"/>
    <mergeCell ref="F19:Q19"/>
    <mergeCell ref="F20:Q20"/>
    <mergeCell ref="T23:T24"/>
    <mergeCell ref="U23:U24"/>
    <mergeCell ref="V23:V24"/>
    <mergeCell ref="A24:B24"/>
    <mergeCell ref="U33:U34"/>
    <mergeCell ref="V33:V34"/>
    <mergeCell ref="R23:R24"/>
    <mergeCell ref="S23:S24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H1674"/>
  <sheetViews>
    <sheetView topLeftCell="A22" zoomScaleNormal="100" workbookViewId="0">
      <selection activeCell="Y28" sqref="Y28:Y29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4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27</v>
      </c>
      <c r="H5" s="447"/>
      <c r="I5" s="448" t="s">
        <v>99</v>
      </c>
      <c r="J5" s="446"/>
      <c r="K5" s="446"/>
      <c r="L5" s="446"/>
      <c r="M5" s="447"/>
      <c r="N5" s="449">
        <v>42405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187</v>
      </c>
      <c r="N13" s="74"/>
      <c r="O13" s="62"/>
      <c r="P13" s="62"/>
      <c r="Q13" s="59" t="s">
        <v>188</v>
      </c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1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99" t="s">
        <v>37</v>
      </c>
      <c r="B19" s="699"/>
      <c r="C19" s="699"/>
      <c r="D19" s="699"/>
      <c r="F19" s="700" t="s">
        <v>168</v>
      </c>
      <c r="G19" s="700"/>
      <c r="H19" s="700"/>
      <c r="I19" s="700"/>
      <c r="J19" s="700"/>
      <c r="K19" s="700"/>
      <c r="L19" s="700"/>
      <c r="M19" s="700"/>
      <c r="N19" s="700"/>
      <c r="O19" s="700"/>
      <c r="P19" s="700"/>
      <c r="Q19" s="700"/>
      <c r="R19" s="700"/>
      <c r="S19" s="700"/>
      <c r="U19" s="700" t="s">
        <v>38</v>
      </c>
      <c r="V19" s="700"/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701">
        <v>0</v>
      </c>
      <c r="B20" s="701"/>
      <c r="C20" s="701">
        <v>63</v>
      </c>
      <c r="D20" s="701"/>
      <c r="F20" s="466" t="s">
        <v>167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466"/>
      <c r="S20" s="466"/>
      <c r="T20" s="6"/>
      <c r="U20" s="699" t="s">
        <v>166</v>
      </c>
      <c r="V20" s="699"/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/>
      <c r="L23" s="26"/>
      <c r="M23" s="26" t="s">
        <v>16</v>
      </c>
      <c r="N23" s="26" t="s">
        <v>4</v>
      </c>
      <c r="O23" s="26" t="s">
        <v>5</v>
      </c>
      <c r="P23" s="26"/>
      <c r="Q23" s="43" t="s">
        <v>6</v>
      </c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702"/>
      <c r="B25" s="703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704"/>
      <c r="B26" s="70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32"/>
      <c r="S26" s="32"/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704"/>
      <c r="B27" s="705"/>
      <c r="C27" s="156"/>
      <c r="D27" s="86"/>
      <c r="E27" s="86"/>
      <c r="F27" s="86"/>
      <c r="G27" s="87"/>
      <c r="H27" s="87"/>
      <c r="I27" s="87"/>
      <c r="J27" s="87"/>
      <c r="K27" s="87"/>
      <c r="L27" s="87"/>
      <c r="M27" s="87"/>
      <c r="N27" s="87"/>
      <c r="O27" s="87"/>
      <c r="P27" s="93"/>
      <c r="Q27" s="93"/>
      <c r="R27" s="102"/>
      <c r="S27" s="102"/>
      <c r="T27" s="179"/>
      <c r="U27" s="106"/>
      <c r="V27" s="97"/>
      <c r="W27" s="10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162</v>
      </c>
      <c r="B28" s="465"/>
      <c r="C28" s="38">
        <v>12</v>
      </c>
      <c r="D28" s="88"/>
      <c r="E28" s="88"/>
      <c r="F28" s="88"/>
      <c r="G28" s="39">
        <v>35</v>
      </c>
      <c r="H28" s="39">
        <v>40</v>
      </c>
      <c r="I28" s="34">
        <v>47</v>
      </c>
      <c r="J28" s="34">
        <v>60</v>
      </c>
      <c r="K28" s="39">
        <v>68</v>
      </c>
      <c r="L28" s="89"/>
      <c r="M28" s="39">
        <v>85</v>
      </c>
      <c r="N28" s="39">
        <v>99</v>
      </c>
      <c r="O28" s="39">
        <v>100</v>
      </c>
      <c r="P28" s="94"/>
      <c r="Q28" s="40">
        <v>100</v>
      </c>
      <c r="R28" s="35">
        <v>3</v>
      </c>
      <c r="S28" s="35">
        <v>1</v>
      </c>
      <c r="T28" s="178">
        <v>0.7</v>
      </c>
      <c r="U28" s="36">
        <v>45</v>
      </c>
      <c r="V28" s="37">
        <v>45</v>
      </c>
      <c r="W28" s="10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163</v>
      </c>
      <c r="B29" s="465"/>
      <c r="C29" s="33">
        <v>2</v>
      </c>
      <c r="D29" s="88"/>
      <c r="E29" s="88"/>
      <c r="F29" s="88"/>
      <c r="G29" s="34">
        <v>5</v>
      </c>
      <c r="H29" s="34">
        <v>9</v>
      </c>
      <c r="I29" s="34">
        <v>16</v>
      </c>
      <c r="J29" s="34">
        <v>22</v>
      </c>
      <c r="K29" s="34">
        <v>35</v>
      </c>
      <c r="L29" s="89"/>
      <c r="M29" s="34">
        <v>55</v>
      </c>
      <c r="N29" s="34">
        <v>80</v>
      </c>
      <c r="O29" s="34">
        <v>98</v>
      </c>
      <c r="P29" s="94"/>
      <c r="Q29" s="93"/>
      <c r="R29" s="102"/>
      <c r="S29" s="102"/>
      <c r="T29" s="179"/>
      <c r="U29" s="106"/>
      <c r="V29" s="97"/>
      <c r="W29" s="10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706"/>
      <c r="B30" s="70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80"/>
      <c r="U30" s="107"/>
      <c r="V30" s="98"/>
      <c r="W30" s="101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</row>
    <row r="34" spans="1:25" ht="13.8" thickBot="1" x14ac:dyDescent="0.3">
      <c r="A34" s="692" t="s">
        <v>189</v>
      </c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  <c r="Q34" s="693"/>
      <c r="R34" s="693"/>
      <c r="S34" s="693"/>
      <c r="T34" s="693"/>
      <c r="U34" s="693"/>
      <c r="V34" s="693"/>
      <c r="W34" s="694"/>
    </row>
    <row r="35" spans="1:25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/>
      <c r="L35" s="26"/>
      <c r="M35" s="26" t="s">
        <v>16</v>
      </c>
      <c r="N35" s="26" t="s">
        <v>4</v>
      </c>
      <c r="O35" s="26" t="s">
        <v>5</v>
      </c>
      <c r="P35" s="26"/>
      <c r="Q35" s="26" t="s">
        <v>6</v>
      </c>
      <c r="R35" s="485" t="s">
        <v>17</v>
      </c>
      <c r="S35" s="487" t="s">
        <v>41</v>
      </c>
      <c r="T35" s="550" t="s">
        <v>120</v>
      </c>
      <c r="U35" s="485" t="s">
        <v>7</v>
      </c>
      <c r="V35" s="549" t="s">
        <v>8</v>
      </c>
      <c r="W35" s="489" t="s">
        <v>42</v>
      </c>
    </row>
    <row r="36" spans="1:25" ht="12.75" customHeight="1" thickBot="1" x14ac:dyDescent="0.3">
      <c r="A36" s="493" t="s">
        <v>15</v>
      </c>
      <c r="B36" s="494"/>
      <c r="C36" s="27">
        <v>6.3E-2</v>
      </c>
      <c r="D36" s="28">
        <v>0.125</v>
      </c>
      <c r="E36" s="28">
        <v>0.25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f>N36/2</f>
        <v>31.5</v>
      </c>
      <c r="N36" s="28">
        <v>63</v>
      </c>
      <c r="O36" s="71">
        <v>90</v>
      </c>
      <c r="P36" s="71">
        <v>100</v>
      </c>
      <c r="Q36" s="28">
        <v>125</v>
      </c>
      <c r="R36" s="486"/>
      <c r="S36" s="488"/>
      <c r="T36" s="551"/>
      <c r="U36" s="486"/>
      <c r="V36" s="552"/>
      <c r="W36" s="490"/>
    </row>
    <row r="37" spans="1:25" ht="12.75" customHeight="1" x14ac:dyDescent="0.25">
      <c r="A37" s="493" t="s">
        <v>48</v>
      </c>
      <c r="B37" s="494"/>
      <c r="C37" s="122">
        <f>IF(ISNUMBER(C97),C97,NA())</f>
        <v>5.0999999999999996</v>
      </c>
      <c r="D37" s="195">
        <f t="shared" ref="D37:W37" si="0">IF(ISNUMBER(D97),D97,NA())</f>
        <v>0</v>
      </c>
      <c r="E37" s="123">
        <f t="shared" si="0"/>
        <v>7.5</v>
      </c>
      <c r="F37" s="123">
        <f t="shared" si="0"/>
        <v>15.1</v>
      </c>
      <c r="G37" s="123">
        <f t="shared" si="0"/>
        <v>20.5</v>
      </c>
      <c r="H37" s="123">
        <f t="shared" si="0"/>
        <v>26.3</v>
      </c>
      <c r="I37" s="123">
        <f t="shared" si="0"/>
        <v>35.4</v>
      </c>
      <c r="J37" s="123">
        <f t="shared" si="0"/>
        <v>48.1</v>
      </c>
      <c r="K37" s="123">
        <f t="shared" si="0"/>
        <v>62.2</v>
      </c>
      <c r="L37" s="123">
        <f t="shared" si="0"/>
        <v>66.5</v>
      </c>
      <c r="M37" s="123">
        <f t="shared" si="0"/>
        <v>77.8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1.78</v>
      </c>
      <c r="S37" s="123">
        <f t="shared" si="0"/>
        <v>0.32</v>
      </c>
      <c r="T37" s="123">
        <f>IF(ISNUMBER(T97),T97,NA())</f>
        <v>0.17199999999999999</v>
      </c>
      <c r="U37" s="123">
        <f t="shared" si="0"/>
        <v>25</v>
      </c>
      <c r="V37" s="150">
        <f t="shared" si="0"/>
        <v>21</v>
      </c>
      <c r="W37" s="124">
        <f t="shared" si="0"/>
        <v>8.6999999999999993</v>
      </c>
    </row>
    <row r="38" spans="1:25" ht="12.75" customHeight="1" x14ac:dyDescent="0.25">
      <c r="A38" s="495" t="s">
        <v>49</v>
      </c>
      <c r="B38" s="496"/>
      <c r="C38" s="120">
        <f>C39+1.25*C42</f>
        <v>4.5393197204754374</v>
      </c>
      <c r="D38" s="193" t="e">
        <f t="shared" ref="D38:W38" si="1">D39+1.25*D42</f>
        <v>#N/A</v>
      </c>
      <c r="E38" s="108">
        <f t="shared" si="1"/>
        <v>6.474703601922557</v>
      </c>
      <c r="F38" s="108">
        <f t="shared" si="1"/>
        <v>12.517488331958418</v>
      </c>
      <c r="G38" s="108">
        <f t="shared" si="1"/>
        <v>17.190177688964791</v>
      </c>
      <c r="H38" s="108">
        <f t="shared" si="1"/>
        <v>22.60062451577998</v>
      </c>
      <c r="I38" s="108">
        <f t="shared" si="1"/>
        <v>30.905633674157148</v>
      </c>
      <c r="J38" s="108">
        <f t="shared" si="1"/>
        <v>43.228878280502059</v>
      </c>
      <c r="K38" s="108">
        <f t="shared" si="1"/>
        <v>58.961886135592337</v>
      </c>
      <c r="L38" s="108">
        <f t="shared" si="1"/>
        <v>64.659896172930146</v>
      </c>
      <c r="M38" s="108">
        <f t="shared" si="1"/>
        <v>74.765642650919844</v>
      </c>
      <c r="N38" s="108"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 t="shared" si="1"/>
        <v>1.5116657735571355</v>
      </c>
      <c r="S38" s="108">
        <f t="shared" si="1"/>
        <v>0.25655848033335182</v>
      </c>
      <c r="T38" s="193" t="e">
        <f t="shared" si="1"/>
        <v>#N/A</v>
      </c>
      <c r="U38" s="193">
        <f t="shared" si="1"/>
        <v>25</v>
      </c>
      <c r="V38" s="198">
        <f t="shared" si="1"/>
        <v>21</v>
      </c>
      <c r="W38" s="125">
        <f t="shared" si="1"/>
        <v>8.2393325863832683</v>
      </c>
      <c r="Y38" s="1" t="s">
        <v>59</v>
      </c>
    </row>
    <row r="39" spans="1:25" ht="12.75" customHeight="1" x14ac:dyDescent="0.25">
      <c r="A39" s="493" t="s">
        <v>50</v>
      </c>
      <c r="B39" s="494"/>
      <c r="C39" s="192">
        <f>IF(ISNUMBER(C95),C95,NA())</f>
        <v>3.4375</v>
      </c>
      <c r="D39" s="194" t="e">
        <f>IF(ISNUMBER(D95),D95,NA())</f>
        <v>#N/A</v>
      </c>
      <c r="E39" s="121">
        <f t="shared" ref="E39:W39" si="2">IF(ISNUMBER(E95),E95,NA())</f>
        <v>4.9874999999999998</v>
      </c>
      <c r="F39" s="121">
        <f t="shared" si="2"/>
        <v>9.4375</v>
      </c>
      <c r="G39" s="121">
        <f t="shared" si="2"/>
        <v>13.125</v>
      </c>
      <c r="H39" s="121">
        <f t="shared" si="2"/>
        <v>17.587499999999999</v>
      </c>
      <c r="I39" s="121">
        <f t="shared" si="2"/>
        <v>24.237500000000001</v>
      </c>
      <c r="J39" s="121">
        <f t="shared" si="2"/>
        <v>35.175000000000004</v>
      </c>
      <c r="K39" s="121">
        <f t="shared" si="2"/>
        <v>51.462499999999991</v>
      </c>
      <c r="L39" s="121">
        <f t="shared" si="2"/>
        <v>58.212499999999999</v>
      </c>
      <c r="M39" s="121">
        <f t="shared" si="2"/>
        <v>70.300000000000011</v>
      </c>
      <c r="N39" s="121">
        <f t="shared" si="2"/>
        <v>99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1.0187499999999998</v>
      </c>
      <c r="S39" s="34">
        <f t="shared" si="2"/>
        <v>0.17499999999999999</v>
      </c>
      <c r="T39" s="34">
        <f>IF(ISNUMBER(T84),T95,NA())</f>
        <v>0.17199999999999999</v>
      </c>
      <c r="U39" s="34">
        <f>IF(ISNUMBER(U95),U95,NA())</f>
        <v>25</v>
      </c>
      <c r="V39" s="152">
        <f t="shared" si="2"/>
        <v>21</v>
      </c>
      <c r="W39" s="44">
        <f t="shared" si="2"/>
        <v>6.4874999999999998</v>
      </c>
    </row>
    <row r="40" spans="1:25" ht="12.75" customHeight="1" x14ac:dyDescent="0.25">
      <c r="A40" s="495" t="s">
        <v>51</v>
      </c>
      <c r="B40" s="496"/>
      <c r="C40" s="120">
        <f>C39-1.25*C42</f>
        <v>2.3356802795245626</v>
      </c>
      <c r="D40" s="193" t="e">
        <f t="shared" ref="D40:W40" si="3">D39-1.25*D42</f>
        <v>#N/A</v>
      </c>
      <c r="E40" s="108">
        <f t="shared" si="3"/>
        <v>3.5002963980774426</v>
      </c>
      <c r="F40" s="108">
        <f>F95</f>
        <v>9.4375</v>
      </c>
      <c r="G40" s="108">
        <f t="shared" si="3"/>
        <v>9.0598223110352087</v>
      </c>
      <c r="H40" s="108">
        <f t="shared" si="3"/>
        <v>12.574375484220017</v>
      </c>
      <c r="I40" s="108">
        <f t="shared" si="3"/>
        <v>17.569366325842854</v>
      </c>
      <c r="J40" s="108">
        <f t="shared" si="3"/>
        <v>27.12112171949795</v>
      </c>
      <c r="K40" s="108">
        <f t="shared" si="3"/>
        <v>43.963113864407646</v>
      </c>
      <c r="L40" s="108">
        <f t="shared" si="3"/>
        <v>51.765103827069851</v>
      </c>
      <c r="M40" s="108">
        <f t="shared" si="3"/>
        <v>65.834357349080179</v>
      </c>
      <c r="N40" s="108">
        <f t="shared" si="3"/>
        <v>97.548399897649887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 t="shared" si="3"/>
        <v>0.52583422644286404</v>
      </c>
      <c r="S40" s="108">
        <f t="shared" si="3"/>
        <v>9.3441519666648182E-2</v>
      </c>
      <c r="T40" s="193" t="e">
        <f t="shared" si="3"/>
        <v>#N/A</v>
      </c>
      <c r="U40" s="193">
        <f t="shared" si="3"/>
        <v>25</v>
      </c>
      <c r="V40" s="198">
        <f t="shared" si="3"/>
        <v>21</v>
      </c>
      <c r="W40" s="125">
        <f t="shared" si="3"/>
        <v>4.7356674136167314</v>
      </c>
      <c r="Y40" s="155"/>
    </row>
    <row r="41" spans="1:25" ht="12.75" customHeight="1" x14ac:dyDescent="0.25">
      <c r="A41" s="493" t="s">
        <v>52</v>
      </c>
      <c r="B41" s="494"/>
      <c r="C41" s="33">
        <f>IF(ISNUMBER(C98),C98,NA())</f>
        <v>2.5</v>
      </c>
      <c r="D41" s="196">
        <f t="shared" ref="D41:W41" si="4">IF(ISNUMBER(D98),D98,NA())</f>
        <v>0</v>
      </c>
      <c r="E41" s="34">
        <f t="shared" si="4"/>
        <v>3.9</v>
      </c>
      <c r="F41" s="34">
        <f t="shared" si="4"/>
        <v>7.5</v>
      </c>
      <c r="G41" s="34">
        <f t="shared" si="4"/>
        <v>10.6</v>
      </c>
      <c r="H41" s="34">
        <f t="shared" si="4"/>
        <v>14.3</v>
      </c>
      <c r="I41" s="34">
        <f t="shared" si="4"/>
        <v>19.899999999999999</v>
      </c>
      <c r="J41" s="34">
        <f t="shared" si="4"/>
        <v>29.8</v>
      </c>
      <c r="K41" s="34">
        <f t="shared" si="4"/>
        <v>44.9</v>
      </c>
      <c r="L41" s="34">
        <f t="shared" si="4"/>
        <v>52.4</v>
      </c>
      <c r="M41" s="34">
        <f t="shared" si="4"/>
        <v>66.099999999999994</v>
      </c>
      <c r="N41" s="34">
        <f t="shared" si="4"/>
        <v>97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0.5</v>
      </c>
      <c r="S41" s="34">
        <f t="shared" si="4"/>
        <v>0.1</v>
      </c>
      <c r="T41" s="34">
        <f>IF(ISNUMBER(T98),T98,NA())</f>
        <v>0.17199999999999999</v>
      </c>
      <c r="U41" s="34">
        <f t="shared" si="4"/>
        <v>25</v>
      </c>
      <c r="V41" s="152">
        <f t="shared" si="4"/>
        <v>21</v>
      </c>
      <c r="W41" s="44">
        <f t="shared" si="4"/>
        <v>4.7</v>
      </c>
    </row>
    <row r="42" spans="1:25" ht="12.75" customHeight="1" x14ac:dyDescent="0.25">
      <c r="A42" s="493" t="s">
        <v>53</v>
      </c>
      <c r="B42" s="494"/>
      <c r="C42" s="120">
        <f>IF(ISNUMBER(C96),C96,NA())</f>
        <v>0.88145577638035</v>
      </c>
      <c r="D42" s="194" t="e">
        <f t="shared" ref="D42:W42" si="5">IF(ISNUMBER(D96),D96,NA())</f>
        <v>#N/A</v>
      </c>
      <c r="E42" s="121">
        <f t="shared" si="5"/>
        <v>1.1897628815380457</v>
      </c>
      <c r="F42" s="121">
        <f t="shared" si="5"/>
        <v>2.4639906655667341</v>
      </c>
      <c r="G42" s="121">
        <f t="shared" si="5"/>
        <v>3.252142151171832</v>
      </c>
      <c r="H42" s="121">
        <f t="shared" si="5"/>
        <v>4.0104996126239847</v>
      </c>
      <c r="I42" s="121">
        <f t="shared" si="5"/>
        <v>5.334506939325717</v>
      </c>
      <c r="J42" s="121">
        <f t="shared" si="5"/>
        <v>6.4431026244016421</v>
      </c>
      <c r="K42" s="121">
        <f t="shared" si="5"/>
        <v>5.9995089084738735</v>
      </c>
      <c r="L42" s="121">
        <f t="shared" si="5"/>
        <v>5.1579169383441172</v>
      </c>
      <c r="M42" s="121">
        <f t="shared" si="5"/>
        <v>3.5725141207358653</v>
      </c>
      <c r="N42" s="121">
        <f t="shared" si="5"/>
        <v>1.1612800818800897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0.39433261884570864</v>
      </c>
      <c r="S42" s="121">
        <f t="shared" si="5"/>
        <v>6.5246784266681443E-2</v>
      </c>
      <c r="T42" s="194" t="e">
        <f>IF(ISNUMBER(T96),T96,NA())</f>
        <v>#N/A</v>
      </c>
      <c r="U42" s="194">
        <f t="shared" si="5"/>
        <v>0</v>
      </c>
      <c r="V42" s="199">
        <f t="shared" si="5"/>
        <v>0</v>
      </c>
      <c r="W42" s="126">
        <f t="shared" si="5"/>
        <v>1.401466069106615</v>
      </c>
    </row>
    <row r="43" spans="1:25" ht="12.75" customHeight="1" x14ac:dyDescent="0.25">
      <c r="A43" s="495" t="s">
        <v>54</v>
      </c>
      <c r="B43" s="496"/>
      <c r="C43" s="33">
        <f>IF(ISNUMBER(C99),C99,NA())</f>
        <v>8</v>
      </c>
      <c r="D43" s="196">
        <f t="shared" ref="D43:W43" si="6">IF(ISNUMBER(D99),D99,NA())</f>
        <v>0</v>
      </c>
      <c r="E43" s="34">
        <f t="shared" si="6"/>
        <v>8</v>
      </c>
      <c r="F43" s="34">
        <f t="shared" si="6"/>
        <v>8</v>
      </c>
      <c r="G43" s="34">
        <f t="shared" si="6"/>
        <v>8</v>
      </c>
      <c r="H43" s="34">
        <f t="shared" si="6"/>
        <v>8</v>
      </c>
      <c r="I43" s="34">
        <f t="shared" si="6"/>
        <v>8</v>
      </c>
      <c r="J43" s="34">
        <f t="shared" si="6"/>
        <v>8</v>
      </c>
      <c r="K43" s="34">
        <f t="shared" si="6"/>
        <v>8</v>
      </c>
      <c r="L43" s="34">
        <f t="shared" si="6"/>
        <v>8</v>
      </c>
      <c r="M43" s="34">
        <f t="shared" si="6"/>
        <v>8</v>
      </c>
      <c r="N43" s="34">
        <f t="shared" si="6"/>
        <v>8</v>
      </c>
      <c r="O43" s="34">
        <f t="shared" si="6"/>
        <v>8</v>
      </c>
      <c r="P43" s="34">
        <f t="shared" si="6"/>
        <v>8</v>
      </c>
      <c r="Q43" s="34">
        <f t="shared" si="6"/>
        <v>8</v>
      </c>
      <c r="R43" s="34">
        <f t="shared" si="6"/>
        <v>8</v>
      </c>
      <c r="S43" s="34">
        <f t="shared" si="6"/>
        <v>8</v>
      </c>
      <c r="T43" s="34">
        <f>IF(ISNUMBER(T99),T99,NA())</f>
        <v>1</v>
      </c>
      <c r="U43" s="34">
        <f t="shared" si="6"/>
        <v>2</v>
      </c>
      <c r="V43" s="152">
        <f t="shared" si="6"/>
        <v>2</v>
      </c>
      <c r="W43" s="44">
        <f t="shared" si="6"/>
        <v>8</v>
      </c>
    </row>
    <row r="44" spans="1:25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5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5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5" s="46" customFormat="1" x14ac:dyDescent="0.25">
      <c r="A47" s="47"/>
      <c r="W47" s="48"/>
      <c r="X47" s="45"/>
    </row>
    <row r="48" spans="1:25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42405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Y84</f>
        <v>42492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126</v>
      </c>
      <c r="B73" s="708"/>
      <c r="C73" s="708"/>
      <c r="D73" s="708"/>
      <c r="E73" s="708"/>
      <c r="F73" s="708"/>
      <c r="G73" s="708"/>
      <c r="H73" s="708"/>
      <c r="I73" s="708"/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8"/>
      <c r="U73" s="708"/>
      <c r="V73" s="708"/>
      <c r="W73" s="709"/>
    </row>
    <row r="74" spans="1:24" x14ac:dyDescent="0.25">
      <c r="A74" s="507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0"/>
      <c r="P74" s="710"/>
      <c r="Q74" s="710"/>
      <c r="R74" s="710"/>
      <c r="S74" s="710"/>
      <c r="T74" s="710"/>
      <c r="U74" s="710"/>
      <c r="V74" s="710"/>
      <c r="W74" s="711"/>
    </row>
    <row r="75" spans="1:24" ht="13.8" thickBot="1" x14ac:dyDescent="0.3">
      <c r="A75" s="712"/>
      <c r="B75" s="713"/>
      <c r="C75" s="713"/>
      <c r="D75" s="713"/>
      <c r="E75" s="713"/>
      <c r="F75" s="713"/>
      <c r="G75" s="713"/>
      <c r="H75" s="713"/>
      <c r="I75" s="713"/>
      <c r="J75" s="713"/>
      <c r="K75" s="713"/>
      <c r="L75" s="713"/>
      <c r="M75" s="713"/>
      <c r="N75" s="713"/>
      <c r="O75" s="713"/>
      <c r="P75" s="713"/>
      <c r="Q75" s="713"/>
      <c r="R75" s="713"/>
      <c r="S75" s="713"/>
      <c r="T75" s="713"/>
      <c r="U75" s="713"/>
      <c r="V75" s="713"/>
      <c r="W75" s="714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 t="s">
        <v>16</v>
      </c>
      <c r="N81" s="137" t="s">
        <v>4</v>
      </c>
      <c r="O81" s="137" t="s">
        <v>5</v>
      </c>
      <c r="P81" s="137"/>
      <c r="Q81" s="137" t="s">
        <v>6</v>
      </c>
      <c r="R81" s="653" t="s">
        <v>17</v>
      </c>
      <c r="S81" s="655" t="s">
        <v>41</v>
      </c>
      <c r="T81" s="657" t="s">
        <v>120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661" t="s">
        <v>61</v>
      </c>
      <c r="B82" s="662"/>
      <c r="C82" s="200">
        <v>6.3E-2</v>
      </c>
      <c r="D82" s="205">
        <v>0.125</v>
      </c>
      <c r="E82" s="201">
        <v>0.2</v>
      </c>
      <c r="F82" s="201">
        <v>0.5</v>
      </c>
      <c r="G82" s="201">
        <v>1</v>
      </c>
      <c r="H82" s="201">
        <v>2</v>
      </c>
      <c r="I82" s="201">
        <v>4</v>
      </c>
      <c r="J82" s="201">
        <v>8</v>
      </c>
      <c r="K82" s="201">
        <v>16</v>
      </c>
      <c r="L82" s="201">
        <v>20</v>
      </c>
      <c r="M82" s="201">
        <f>N82/2</f>
        <v>31.5</v>
      </c>
      <c r="N82" s="201">
        <v>63</v>
      </c>
      <c r="O82" s="202">
        <v>90</v>
      </c>
      <c r="P82" s="202">
        <v>100</v>
      </c>
      <c r="Q82" s="201">
        <v>125</v>
      </c>
      <c r="R82" s="654"/>
      <c r="S82" s="656"/>
      <c r="T82" s="658"/>
      <c r="U82" s="654"/>
      <c r="V82" s="654"/>
      <c r="W82" s="660"/>
    </row>
    <row r="83" spans="1:25" x14ac:dyDescent="0.25">
      <c r="A83" s="689" t="s">
        <v>62</v>
      </c>
      <c r="B83" s="690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4"/>
    </row>
    <row r="84" spans="1:25" x14ac:dyDescent="0.25">
      <c r="A84" s="518">
        <v>42312</v>
      </c>
      <c r="B84" s="519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>
        <v>0.17199999999999999</v>
      </c>
      <c r="U84" s="141">
        <v>25</v>
      </c>
      <c r="V84" s="141">
        <v>21</v>
      </c>
      <c r="W84" s="142"/>
      <c r="X84" s="1"/>
      <c r="Y84" s="176">
        <f>A84+(30*6)</f>
        <v>42492</v>
      </c>
    </row>
    <row r="85" spans="1:25" x14ac:dyDescent="0.25">
      <c r="A85" s="518">
        <v>42389</v>
      </c>
      <c r="B85" s="519"/>
      <c r="C85" s="141">
        <v>2.7</v>
      </c>
      <c r="D85" s="141"/>
      <c r="E85" s="141">
        <v>3.9</v>
      </c>
      <c r="F85" s="141">
        <v>7.5</v>
      </c>
      <c r="G85" s="141">
        <v>10.6</v>
      </c>
      <c r="H85" s="141">
        <v>14.7</v>
      </c>
      <c r="I85" s="141">
        <v>21.2</v>
      </c>
      <c r="J85" s="141">
        <v>31.4</v>
      </c>
      <c r="K85" s="141">
        <v>51.1</v>
      </c>
      <c r="L85" s="141">
        <v>59.5</v>
      </c>
      <c r="M85" s="141">
        <v>71.400000000000006</v>
      </c>
      <c r="N85" s="141">
        <v>98.2</v>
      </c>
      <c r="O85" s="141">
        <v>100</v>
      </c>
      <c r="P85" s="141">
        <v>100</v>
      </c>
      <c r="Q85" s="141">
        <v>100</v>
      </c>
      <c r="R85" s="141">
        <v>1.27</v>
      </c>
      <c r="S85" s="141">
        <v>0.19</v>
      </c>
      <c r="T85" s="141"/>
      <c r="U85" s="141"/>
      <c r="V85" s="141"/>
      <c r="W85" s="142">
        <v>6.5</v>
      </c>
      <c r="X85" s="1"/>
      <c r="Y85" s="176">
        <f t="shared" ref="Y85:Y92" si="7">A85+(30*6)</f>
        <v>42569</v>
      </c>
    </row>
    <row r="86" spans="1:25" x14ac:dyDescent="0.25">
      <c r="A86" s="518">
        <v>42389</v>
      </c>
      <c r="B86" s="519"/>
      <c r="C86" s="141">
        <v>4</v>
      </c>
      <c r="D86" s="141"/>
      <c r="E86" s="141">
        <v>5.5</v>
      </c>
      <c r="F86" s="141">
        <v>9.9</v>
      </c>
      <c r="G86" s="141">
        <v>13.5</v>
      </c>
      <c r="H86" s="141">
        <v>17.899999999999999</v>
      </c>
      <c r="I86" s="141">
        <v>23.5</v>
      </c>
      <c r="J86" s="141">
        <v>33.200000000000003</v>
      </c>
      <c r="K86" s="141">
        <v>48.9</v>
      </c>
      <c r="L86" s="141">
        <v>57.2</v>
      </c>
      <c r="M86" s="141">
        <v>70.900000000000006</v>
      </c>
      <c r="N86" s="141">
        <v>97</v>
      </c>
      <c r="O86" s="141">
        <v>100</v>
      </c>
      <c r="P86" s="141">
        <v>100</v>
      </c>
      <c r="Q86" s="141">
        <v>100</v>
      </c>
      <c r="R86" s="141">
        <v>1.78</v>
      </c>
      <c r="S86" s="141">
        <v>0.32</v>
      </c>
      <c r="T86" s="141"/>
      <c r="U86" s="141"/>
      <c r="V86" s="141"/>
      <c r="W86" s="142">
        <v>6.8</v>
      </c>
      <c r="X86" s="1"/>
      <c r="Y86" s="176">
        <f t="shared" si="7"/>
        <v>42569</v>
      </c>
    </row>
    <row r="87" spans="1:25" x14ac:dyDescent="0.25">
      <c r="A87" s="715">
        <v>42394</v>
      </c>
      <c r="B87" s="716"/>
      <c r="C87" s="189">
        <v>2.6</v>
      </c>
      <c r="D87" s="189"/>
      <c r="E87" s="189">
        <v>4.3</v>
      </c>
      <c r="F87" s="189">
        <v>9.3000000000000007</v>
      </c>
      <c r="G87" s="189">
        <v>13.7</v>
      </c>
      <c r="H87" s="189">
        <v>19.100000000000001</v>
      </c>
      <c r="I87" s="189">
        <v>27.3</v>
      </c>
      <c r="J87" s="189">
        <v>39.700000000000003</v>
      </c>
      <c r="K87" s="189">
        <v>57</v>
      </c>
      <c r="L87" s="189">
        <v>63.2</v>
      </c>
      <c r="M87" s="189">
        <v>70.5</v>
      </c>
      <c r="N87" s="189">
        <v>100</v>
      </c>
      <c r="O87" s="189">
        <v>100</v>
      </c>
      <c r="P87" s="189">
        <v>100</v>
      </c>
      <c r="Q87" s="189">
        <v>100</v>
      </c>
      <c r="R87" s="189">
        <v>0.5</v>
      </c>
      <c r="S87" s="189">
        <v>0.1</v>
      </c>
      <c r="T87" s="189"/>
      <c r="U87" s="189">
        <v>25</v>
      </c>
      <c r="V87" s="189">
        <v>21</v>
      </c>
      <c r="W87" s="190">
        <v>8.3000000000000007</v>
      </c>
      <c r="X87" s="1"/>
      <c r="Y87" s="176">
        <f t="shared" si="7"/>
        <v>42574</v>
      </c>
    </row>
    <row r="88" spans="1:25" x14ac:dyDescent="0.25">
      <c r="A88" s="518">
        <v>42394</v>
      </c>
      <c r="B88" s="519"/>
      <c r="C88" s="141">
        <v>5.0999999999999996</v>
      </c>
      <c r="D88" s="141"/>
      <c r="E88" s="141">
        <v>7.5</v>
      </c>
      <c r="F88" s="141">
        <v>15.1</v>
      </c>
      <c r="G88" s="141">
        <v>20.5</v>
      </c>
      <c r="H88" s="141">
        <v>26.3</v>
      </c>
      <c r="I88" s="141">
        <v>35.4</v>
      </c>
      <c r="J88" s="141">
        <v>48.1</v>
      </c>
      <c r="K88" s="141">
        <v>62.2</v>
      </c>
      <c r="L88" s="141">
        <v>66.5</v>
      </c>
      <c r="M88" s="141">
        <v>77.8</v>
      </c>
      <c r="N88" s="141">
        <v>98.2</v>
      </c>
      <c r="O88" s="141">
        <v>100</v>
      </c>
      <c r="P88" s="141">
        <v>100</v>
      </c>
      <c r="Q88" s="141">
        <v>100</v>
      </c>
      <c r="R88" s="141">
        <v>0.6</v>
      </c>
      <c r="S88" s="141">
        <v>0.16</v>
      </c>
      <c r="T88" s="141"/>
      <c r="U88" s="141"/>
      <c r="V88" s="141"/>
      <c r="W88" s="142">
        <v>8.6999999999999993</v>
      </c>
      <c r="X88" s="1"/>
      <c r="Y88" s="176">
        <f t="shared" si="7"/>
        <v>42574</v>
      </c>
    </row>
    <row r="89" spans="1:25" x14ac:dyDescent="0.25">
      <c r="A89" s="518">
        <v>42398</v>
      </c>
      <c r="B89" s="519"/>
      <c r="C89" s="141">
        <v>3.9</v>
      </c>
      <c r="D89" s="141"/>
      <c r="E89" s="141">
        <v>5.5</v>
      </c>
      <c r="F89" s="141">
        <v>9.6</v>
      </c>
      <c r="G89" s="141">
        <v>13.4</v>
      </c>
      <c r="H89" s="141">
        <v>18.5</v>
      </c>
      <c r="I89" s="141">
        <v>26.2</v>
      </c>
      <c r="J89" s="141">
        <v>38.4</v>
      </c>
      <c r="K89" s="141">
        <v>54.4</v>
      </c>
      <c r="L89" s="141">
        <v>60.5</v>
      </c>
      <c r="M89" s="141">
        <v>70.3</v>
      </c>
      <c r="N89" s="141">
        <v>98.6</v>
      </c>
      <c r="O89" s="141">
        <v>100</v>
      </c>
      <c r="P89" s="141">
        <v>100</v>
      </c>
      <c r="Q89" s="141">
        <v>100</v>
      </c>
      <c r="R89" s="141">
        <v>1</v>
      </c>
      <c r="S89" s="141">
        <v>0.19</v>
      </c>
      <c r="T89" s="141"/>
      <c r="U89" s="141"/>
      <c r="V89" s="141"/>
      <c r="W89" s="142">
        <v>4.7</v>
      </c>
      <c r="X89" s="1"/>
      <c r="Y89" s="176">
        <f t="shared" si="7"/>
        <v>42578</v>
      </c>
    </row>
    <row r="90" spans="1:25" x14ac:dyDescent="0.25">
      <c r="A90" s="715">
        <v>42398</v>
      </c>
      <c r="B90" s="716"/>
      <c r="C90" s="189">
        <v>3.4</v>
      </c>
      <c r="D90" s="189"/>
      <c r="E90" s="189">
        <v>4.7</v>
      </c>
      <c r="F90" s="189">
        <v>8.1</v>
      </c>
      <c r="G90" s="189">
        <v>11</v>
      </c>
      <c r="H90" s="189">
        <v>14.5</v>
      </c>
      <c r="I90" s="189">
        <v>19.899999999999999</v>
      </c>
      <c r="J90" s="189">
        <v>30.3</v>
      </c>
      <c r="K90" s="189">
        <v>44.9</v>
      </c>
      <c r="L90" s="189">
        <v>52.4</v>
      </c>
      <c r="M90" s="189">
        <v>67.3</v>
      </c>
      <c r="N90" s="189">
        <v>100</v>
      </c>
      <c r="O90" s="189">
        <v>100</v>
      </c>
      <c r="P90" s="189">
        <v>100</v>
      </c>
      <c r="Q90" s="189">
        <v>100</v>
      </c>
      <c r="R90" s="189">
        <v>1</v>
      </c>
      <c r="S90" s="189">
        <v>0.15</v>
      </c>
      <c r="T90" s="189"/>
      <c r="U90" s="189"/>
      <c r="V90" s="189"/>
      <c r="W90" s="190">
        <v>5.4</v>
      </c>
      <c r="X90" s="1"/>
      <c r="Y90" s="176">
        <f t="shared" si="7"/>
        <v>42578</v>
      </c>
    </row>
    <row r="91" spans="1:25" x14ac:dyDescent="0.25">
      <c r="A91" s="715">
        <v>42402</v>
      </c>
      <c r="B91" s="716"/>
      <c r="C91" s="189">
        <v>2.5</v>
      </c>
      <c r="D91" s="189"/>
      <c r="E91" s="189">
        <v>3.9</v>
      </c>
      <c r="F91" s="189">
        <v>7.5</v>
      </c>
      <c r="G91" s="189">
        <v>10.7</v>
      </c>
      <c r="H91" s="189">
        <v>14.3</v>
      </c>
      <c r="I91" s="189">
        <v>19.899999999999999</v>
      </c>
      <c r="J91" s="189">
        <v>29.8</v>
      </c>
      <c r="K91" s="189">
        <v>46.2</v>
      </c>
      <c r="L91" s="189">
        <v>52.6</v>
      </c>
      <c r="M91" s="189">
        <v>66.099999999999994</v>
      </c>
      <c r="N91" s="189">
        <v>100</v>
      </c>
      <c r="O91" s="189">
        <v>100</v>
      </c>
      <c r="P91" s="189">
        <v>100</v>
      </c>
      <c r="Q91" s="189">
        <v>100</v>
      </c>
      <c r="R91" s="189">
        <v>1</v>
      </c>
      <c r="S91" s="189">
        <v>0.14000000000000001</v>
      </c>
      <c r="T91" s="189"/>
      <c r="U91" s="189"/>
      <c r="V91" s="189"/>
      <c r="W91" s="190">
        <v>5.7</v>
      </c>
      <c r="X91" s="1"/>
      <c r="Y91" s="176">
        <f t="shared" si="7"/>
        <v>42582</v>
      </c>
    </row>
    <row r="92" spans="1:25" x14ac:dyDescent="0.25">
      <c r="A92" s="715">
        <v>42402</v>
      </c>
      <c r="B92" s="716"/>
      <c r="C92" s="189">
        <v>3.3</v>
      </c>
      <c r="D92" s="189"/>
      <c r="E92" s="189">
        <v>4.5999999999999996</v>
      </c>
      <c r="F92" s="189">
        <v>8.5</v>
      </c>
      <c r="G92" s="189">
        <v>11.6</v>
      </c>
      <c r="H92" s="189">
        <v>15.4</v>
      </c>
      <c r="I92" s="189">
        <v>20.5</v>
      </c>
      <c r="J92" s="189">
        <v>30.5</v>
      </c>
      <c r="K92" s="189">
        <v>47</v>
      </c>
      <c r="L92" s="189">
        <v>53.8</v>
      </c>
      <c r="M92" s="189">
        <v>68.099999999999994</v>
      </c>
      <c r="N92" s="189">
        <v>100</v>
      </c>
      <c r="O92" s="189">
        <v>100</v>
      </c>
      <c r="P92" s="189">
        <v>100</v>
      </c>
      <c r="Q92" s="189">
        <v>100</v>
      </c>
      <c r="R92" s="189">
        <v>1</v>
      </c>
      <c r="S92" s="189">
        <v>0.15</v>
      </c>
      <c r="T92" s="189"/>
      <c r="U92" s="189"/>
      <c r="V92" s="189"/>
      <c r="W92" s="190">
        <v>5.8</v>
      </c>
      <c r="X92" s="1"/>
      <c r="Y92" s="176">
        <f t="shared" si="7"/>
        <v>42582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/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/>
    </row>
    <row r="95" spans="1:25" x14ac:dyDescent="0.25">
      <c r="A95" s="533" t="s">
        <v>63</v>
      </c>
      <c r="B95" s="532"/>
      <c r="C95" s="141">
        <f>AVERAGE(C84:C94)</f>
        <v>3.4375</v>
      </c>
      <c r="D95" s="141" t="e">
        <f t="shared" ref="D95:W95" si="8">AVERAGE(D84:D94)</f>
        <v>#DIV/0!</v>
      </c>
      <c r="E95" s="141">
        <f t="shared" si="8"/>
        <v>4.9874999999999998</v>
      </c>
      <c r="F95" s="141">
        <f t="shared" si="8"/>
        <v>9.4375</v>
      </c>
      <c r="G95" s="141">
        <f t="shared" si="8"/>
        <v>13.125</v>
      </c>
      <c r="H95" s="141">
        <f t="shared" si="8"/>
        <v>17.587499999999999</v>
      </c>
      <c r="I95" s="141">
        <f t="shared" si="8"/>
        <v>24.237500000000001</v>
      </c>
      <c r="J95" s="141">
        <f t="shared" si="8"/>
        <v>35.175000000000004</v>
      </c>
      <c r="K95" s="141">
        <f t="shared" si="8"/>
        <v>51.462499999999991</v>
      </c>
      <c r="L95" s="141">
        <f t="shared" si="8"/>
        <v>58.212499999999999</v>
      </c>
      <c r="M95" s="141">
        <f t="shared" si="8"/>
        <v>70.300000000000011</v>
      </c>
      <c r="N95" s="141">
        <f t="shared" si="8"/>
        <v>99</v>
      </c>
      <c r="O95" s="141">
        <f t="shared" si="8"/>
        <v>100</v>
      </c>
      <c r="P95" s="141">
        <f t="shared" si="8"/>
        <v>100</v>
      </c>
      <c r="Q95" s="141">
        <f t="shared" si="8"/>
        <v>100</v>
      </c>
      <c r="R95" s="141">
        <f t="shared" si="8"/>
        <v>1.0187499999999998</v>
      </c>
      <c r="S95" s="141">
        <f t="shared" si="8"/>
        <v>0.17499999999999999</v>
      </c>
      <c r="T95" s="141">
        <f t="shared" si="8"/>
        <v>0.17199999999999999</v>
      </c>
      <c r="U95" s="141">
        <f t="shared" si="8"/>
        <v>25</v>
      </c>
      <c r="V95" s="141">
        <f t="shared" si="8"/>
        <v>21</v>
      </c>
      <c r="W95" s="141">
        <f t="shared" si="8"/>
        <v>6.4874999999999998</v>
      </c>
      <c r="Y95" s="176" t="e">
        <f>A95+(30*6)</f>
        <v>#VALUE!</v>
      </c>
    </row>
    <row r="96" spans="1:25" x14ac:dyDescent="0.25">
      <c r="A96" s="533" t="s">
        <v>53</v>
      </c>
      <c r="B96" s="532"/>
      <c r="C96" s="143">
        <f>STDEV(C84:C94)</f>
        <v>0.88145577638035</v>
      </c>
      <c r="D96" s="143" t="e">
        <f t="shared" ref="D96:W96" si="9">STDEV(D84:D94)</f>
        <v>#DIV/0!</v>
      </c>
      <c r="E96" s="143">
        <f t="shared" si="9"/>
        <v>1.1897628815380457</v>
      </c>
      <c r="F96" s="143">
        <f t="shared" si="9"/>
        <v>2.4639906655667341</v>
      </c>
      <c r="G96" s="143">
        <f t="shared" si="9"/>
        <v>3.252142151171832</v>
      </c>
      <c r="H96" s="143">
        <f t="shared" si="9"/>
        <v>4.0104996126239847</v>
      </c>
      <c r="I96" s="143">
        <f t="shared" si="9"/>
        <v>5.334506939325717</v>
      </c>
      <c r="J96" s="143">
        <f t="shared" si="9"/>
        <v>6.4431026244016421</v>
      </c>
      <c r="K96" s="143">
        <f t="shared" si="9"/>
        <v>5.9995089084738735</v>
      </c>
      <c r="L96" s="143">
        <f t="shared" si="9"/>
        <v>5.1579169383441172</v>
      </c>
      <c r="M96" s="143">
        <f t="shared" si="9"/>
        <v>3.5725141207358653</v>
      </c>
      <c r="N96" s="143">
        <f t="shared" si="9"/>
        <v>1.1612800818800897</v>
      </c>
      <c r="O96" s="143">
        <f t="shared" si="9"/>
        <v>0</v>
      </c>
      <c r="P96" s="143">
        <f t="shared" si="9"/>
        <v>0</v>
      </c>
      <c r="Q96" s="143">
        <f t="shared" si="9"/>
        <v>0</v>
      </c>
      <c r="R96" s="143">
        <f t="shared" si="9"/>
        <v>0.39433261884570864</v>
      </c>
      <c r="S96" s="143">
        <f t="shared" si="9"/>
        <v>6.5246784266681443E-2</v>
      </c>
      <c r="T96" s="143" t="e">
        <f t="shared" si="9"/>
        <v>#DIV/0!</v>
      </c>
      <c r="U96" s="143">
        <f t="shared" si="9"/>
        <v>0</v>
      </c>
      <c r="V96" s="143">
        <f t="shared" si="9"/>
        <v>0</v>
      </c>
      <c r="W96" s="143">
        <f t="shared" si="9"/>
        <v>1.401466069106615</v>
      </c>
    </row>
    <row r="97" spans="1:34" s="2" customFormat="1" x14ac:dyDescent="0.25">
      <c r="A97" s="533" t="s">
        <v>64</v>
      </c>
      <c r="B97" s="532"/>
      <c r="C97" s="141">
        <f>MAX(C84:C94)</f>
        <v>5.0999999999999996</v>
      </c>
      <c r="D97" s="141">
        <f t="shared" ref="D97:W97" si="10">MAX(D84:D94)</f>
        <v>0</v>
      </c>
      <c r="E97" s="141">
        <f t="shared" si="10"/>
        <v>7.5</v>
      </c>
      <c r="F97" s="141">
        <f t="shared" si="10"/>
        <v>15.1</v>
      </c>
      <c r="G97" s="141">
        <f t="shared" si="10"/>
        <v>20.5</v>
      </c>
      <c r="H97" s="141">
        <f t="shared" si="10"/>
        <v>26.3</v>
      </c>
      <c r="I97" s="141">
        <f t="shared" si="10"/>
        <v>35.4</v>
      </c>
      <c r="J97" s="141">
        <f t="shared" si="10"/>
        <v>48.1</v>
      </c>
      <c r="K97" s="141">
        <f t="shared" si="10"/>
        <v>62.2</v>
      </c>
      <c r="L97" s="141">
        <f t="shared" si="10"/>
        <v>66.5</v>
      </c>
      <c r="M97" s="141">
        <f t="shared" si="10"/>
        <v>77.8</v>
      </c>
      <c r="N97" s="141">
        <f t="shared" si="10"/>
        <v>100</v>
      </c>
      <c r="O97" s="141">
        <f t="shared" si="10"/>
        <v>100</v>
      </c>
      <c r="P97" s="141">
        <f t="shared" si="10"/>
        <v>100</v>
      </c>
      <c r="Q97" s="141">
        <f t="shared" si="10"/>
        <v>100</v>
      </c>
      <c r="R97" s="141">
        <f t="shared" si="10"/>
        <v>1.78</v>
      </c>
      <c r="S97" s="141">
        <f t="shared" si="10"/>
        <v>0.32</v>
      </c>
      <c r="T97" s="141">
        <f t="shared" si="10"/>
        <v>0.17199999999999999</v>
      </c>
      <c r="U97" s="141">
        <f t="shared" si="10"/>
        <v>25</v>
      </c>
      <c r="V97" s="141">
        <f t="shared" si="10"/>
        <v>21</v>
      </c>
      <c r="W97" s="141">
        <f t="shared" si="10"/>
        <v>8.6999999999999993</v>
      </c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s="2" customFormat="1" x14ac:dyDescent="0.25">
      <c r="A98" s="533" t="s">
        <v>52</v>
      </c>
      <c r="B98" s="532"/>
      <c r="C98" s="141">
        <f>MIN(C84:C94)</f>
        <v>2.5</v>
      </c>
      <c r="D98" s="141">
        <f t="shared" ref="D98:W98" si="11">MIN(D84:D94)</f>
        <v>0</v>
      </c>
      <c r="E98" s="141">
        <f t="shared" si="11"/>
        <v>3.9</v>
      </c>
      <c r="F98" s="141">
        <f t="shared" si="11"/>
        <v>7.5</v>
      </c>
      <c r="G98" s="141">
        <f t="shared" si="11"/>
        <v>10.6</v>
      </c>
      <c r="H98" s="141">
        <f t="shared" si="11"/>
        <v>14.3</v>
      </c>
      <c r="I98" s="141">
        <f t="shared" si="11"/>
        <v>19.899999999999999</v>
      </c>
      <c r="J98" s="141">
        <f t="shared" si="11"/>
        <v>29.8</v>
      </c>
      <c r="K98" s="141">
        <f t="shared" si="11"/>
        <v>44.9</v>
      </c>
      <c r="L98" s="141">
        <f t="shared" si="11"/>
        <v>52.4</v>
      </c>
      <c r="M98" s="141">
        <f t="shared" si="11"/>
        <v>66.099999999999994</v>
      </c>
      <c r="N98" s="141">
        <f t="shared" si="11"/>
        <v>97</v>
      </c>
      <c r="O98" s="141">
        <f t="shared" si="11"/>
        <v>100</v>
      </c>
      <c r="P98" s="141">
        <f t="shared" si="11"/>
        <v>100</v>
      </c>
      <c r="Q98" s="141">
        <f t="shared" si="11"/>
        <v>100</v>
      </c>
      <c r="R98" s="141">
        <f t="shared" si="11"/>
        <v>0.5</v>
      </c>
      <c r="S98" s="141">
        <f t="shared" si="11"/>
        <v>0.1</v>
      </c>
      <c r="T98" s="141">
        <f t="shared" si="11"/>
        <v>0.17199999999999999</v>
      </c>
      <c r="U98" s="141">
        <f t="shared" si="11"/>
        <v>25</v>
      </c>
      <c r="V98" s="141">
        <f t="shared" si="11"/>
        <v>21</v>
      </c>
      <c r="W98" s="141">
        <f t="shared" si="11"/>
        <v>4.7</v>
      </c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s="2" customFormat="1" x14ac:dyDescent="0.25">
      <c r="A99" s="534" t="s">
        <v>54</v>
      </c>
      <c r="B99" s="535"/>
      <c r="C99" s="141">
        <f>COUNT(C84:C94)</f>
        <v>8</v>
      </c>
      <c r="D99" s="141">
        <f t="shared" ref="D99:W99" si="12">COUNT(D84:D94)</f>
        <v>0</v>
      </c>
      <c r="E99" s="141">
        <f t="shared" si="12"/>
        <v>8</v>
      </c>
      <c r="F99" s="141">
        <f t="shared" si="12"/>
        <v>8</v>
      </c>
      <c r="G99" s="141">
        <f t="shared" si="12"/>
        <v>8</v>
      </c>
      <c r="H99" s="141">
        <f t="shared" si="12"/>
        <v>8</v>
      </c>
      <c r="I99" s="141">
        <f t="shared" si="12"/>
        <v>8</v>
      </c>
      <c r="J99" s="141">
        <f t="shared" si="12"/>
        <v>8</v>
      </c>
      <c r="K99" s="141">
        <f t="shared" si="12"/>
        <v>8</v>
      </c>
      <c r="L99" s="141">
        <f t="shared" si="12"/>
        <v>8</v>
      </c>
      <c r="M99" s="141">
        <f t="shared" si="12"/>
        <v>8</v>
      </c>
      <c r="N99" s="141">
        <f t="shared" si="12"/>
        <v>8</v>
      </c>
      <c r="O99" s="141">
        <f t="shared" si="12"/>
        <v>8</v>
      </c>
      <c r="P99" s="141">
        <f t="shared" si="12"/>
        <v>8</v>
      </c>
      <c r="Q99" s="141">
        <f t="shared" si="12"/>
        <v>8</v>
      </c>
      <c r="R99" s="141">
        <f t="shared" si="12"/>
        <v>8</v>
      </c>
      <c r="S99" s="141">
        <f t="shared" si="12"/>
        <v>8</v>
      </c>
      <c r="T99" s="141">
        <f t="shared" si="12"/>
        <v>1</v>
      </c>
      <c r="U99" s="141">
        <f t="shared" si="12"/>
        <v>2</v>
      </c>
      <c r="V99" s="141">
        <f t="shared" si="12"/>
        <v>2</v>
      </c>
      <c r="W99" s="141">
        <f t="shared" si="12"/>
        <v>8</v>
      </c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s="2" customFormat="1" ht="13.8" thickBot="1" x14ac:dyDescent="0.3">
      <c r="A100" s="145"/>
      <c r="B100" s="146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8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s="2" customFormat="1" x14ac:dyDescent="0.25">
      <c r="A101" s="1"/>
      <c r="B101" s="5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s="2" customFormat="1" x14ac:dyDescent="0.25">
      <c r="A102" s="1"/>
      <c r="B102" s="5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s="2" customFormat="1" x14ac:dyDescent="0.25">
      <c r="A103" s="1"/>
      <c r="B103" s="5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2" customFormat="1" x14ac:dyDescent="0.25">
      <c r="A104" s="1"/>
      <c r="B104" s="5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2" customFormat="1" x14ac:dyDescent="0.25">
      <c r="A105" s="1"/>
      <c r="B105" s="5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2" customFormat="1" x14ac:dyDescent="0.25">
      <c r="A106" s="1"/>
      <c r="B106" s="5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2" customFormat="1" x14ac:dyDescent="0.25">
      <c r="A107" s="1"/>
      <c r="B107" s="5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2" customFormat="1" x14ac:dyDescent="0.25">
      <c r="A108" s="1"/>
      <c r="B108" s="5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1"/>
      <c r="B109" s="5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x14ac:dyDescent="0.25">
      <c r="A110" s="1"/>
      <c r="B110" s="5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</sheetData>
  <mergeCells count="81">
    <mergeCell ref="A98:B98"/>
    <mergeCell ref="A99:B99"/>
    <mergeCell ref="A85:B85"/>
    <mergeCell ref="A86:B86"/>
    <mergeCell ref="A87:B87"/>
    <mergeCell ref="A88:B88"/>
    <mergeCell ref="A89:B89"/>
    <mergeCell ref="A90:B90"/>
    <mergeCell ref="A91:B91"/>
    <mergeCell ref="A92:B92"/>
    <mergeCell ref="A84:B84"/>
    <mergeCell ref="A95:B95"/>
    <mergeCell ref="A96:B96"/>
    <mergeCell ref="A97:B97"/>
    <mergeCell ref="A93:B93"/>
    <mergeCell ref="A94:B94"/>
    <mergeCell ref="A83:B83"/>
    <mergeCell ref="A68:G71"/>
    <mergeCell ref="H68:O71"/>
    <mergeCell ref="P68:W71"/>
    <mergeCell ref="A73:W75"/>
    <mergeCell ref="A77:W79"/>
    <mergeCell ref="A81:B81"/>
    <mergeCell ref="T81:T82"/>
    <mergeCell ref="U81:U82"/>
    <mergeCell ref="P67:W67"/>
    <mergeCell ref="V81:V82"/>
    <mergeCell ref="W81:W82"/>
    <mergeCell ref="A82:B82"/>
    <mergeCell ref="A39:B39"/>
    <mergeCell ref="A40:B40"/>
    <mergeCell ref="A41:B41"/>
    <mergeCell ref="R81:R82"/>
    <mergeCell ref="S81:S82"/>
    <mergeCell ref="A42:B42"/>
    <mergeCell ref="A43:B43"/>
    <mergeCell ref="A44:B44"/>
    <mergeCell ref="A67:G67"/>
    <mergeCell ref="H67:O67"/>
    <mergeCell ref="V35:V36"/>
    <mergeCell ref="W35:W36"/>
    <mergeCell ref="A36:B36"/>
    <mergeCell ref="A37:B37"/>
    <mergeCell ref="A38:B38"/>
    <mergeCell ref="A35:B35"/>
    <mergeCell ref="R35:R36"/>
    <mergeCell ref="S35:S36"/>
    <mergeCell ref="T35:T36"/>
    <mergeCell ref="U35:U36"/>
    <mergeCell ref="A28:B28"/>
    <mergeCell ref="A29:B29"/>
    <mergeCell ref="A30:B30"/>
    <mergeCell ref="A33:W33"/>
    <mergeCell ref="A34:W34"/>
    <mergeCell ref="W23:W24"/>
    <mergeCell ref="A24:B24"/>
    <mergeCell ref="A25:B25"/>
    <mergeCell ref="A26:B26"/>
    <mergeCell ref="A27:B27"/>
    <mergeCell ref="R23:R24"/>
    <mergeCell ref="S23:S24"/>
    <mergeCell ref="T23:T24"/>
    <mergeCell ref="U23:U24"/>
    <mergeCell ref="V23:V24"/>
    <mergeCell ref="A18:W18"/>
    <mergeCell ref="A19:D19"/>
    <mergeCell ref="F19:S19"/>
    <mergeCell ref="U19:V19"/>
    <mergeCell ref="A20:B20"/>
    <mergeCell ref="C20:D20"/>
    <mergeCell ref="F20:S20"/>
    <mergeCell ref="U20:V20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H1684"/>
  <sheetViews>
    <sheetView zoomScaleNormal="100" workbookViewId="0">
      <selection activeCell="L15" sqref="L15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192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26</v>
      </c>
      <c r="H5" s="447"/>
      <c r="I5" s="448" t="s">
        <v>99</v>
      </c>
      <c r="J5" s="446"/>
      <c r="K5" s="446"/>
      <c r="L5" s="446"/>
      <c r="M5" s="447"/>
      <c r="N5" s="449">
        <v>42405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188" t="s">
        <v>174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190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692" t="s">
        <v>191</v>
      </c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  <c r="Q34" s="693"/>
      <c r="R34" s="693"/>
      <c r="S34" s="693"/>
      <c r="T34" s="693"/>
      <c r="U34" s="693"/>
      <c r="V34" s="693"/>
      <c r="W34" s="694"/>
    </row>
    <row r="35" spans="1:27" ht="12.75" customHeight="1" x14ac:dyDescent="0.25">
      <c r="A35" s="547"/>
      <c r="B35" s="548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26"/>
      <c r="R35" s="549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IF(ISNUMBER(C107),C107,NA())</f>
        <v>3.7</v>
      </c>
      <c r="D37" s="123">
        <f t="shared" ref="D37:W37" si="0">IF(ISNUMBER(D107),D107,NA())</f>
        <v>4</v>
      </c>
      <c r="E37" s="123">
        <f t="shared" si="0"/>
        <v>6.1</v>
      </c>
      <c r="F37" s="123">
        <f t="shared" si="0"/>
        <v>11.6</v>
      </c>
      <c r="G37" s="123">
        <f t="shared" si="0"/>
        <v>15.8</v>
      </c>
      <c r="H37" s="123">
        <f t="shared" si="0"/>
        <v>20.3</v>
      </c>
      <c r="I37" s="123">
        <f t="shared" si="0"/>
        <v>28.4</v>
      </c>
      <c r="J37" s="123">
        <f t="shared" si="0"/>
        <v>44.9</v>
      </c>
      <c r="K37" s="123">
        <f t="shared" si="0"/>
        <v>69.3</v>
      </c>
      <c r="L37" s="123">
        <f t="shared" si="0"/>
        <v>84.9</v>
      </c>
      <c r="M37" s="123">
        <f t="shared" si="0"/>
        <v>99.6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1.38</v>
      </c>
      <c r="S37" s="123">
        <f t="shared" si="0"/>
        <v>0.28000000000000003</v>
      </c>
      <c r="T37" s="123">
        <f t="shared" si="0"/>
        <v>0.17199999999999999</v>
      </c>
      <c r="U37" s="123">
        <f t="shared" si="0"/>
        <v>25</v>
      </c>
      <c r="V37" s="150">
        <f t="shared" si="0"/>
        <v>21</v>
      </c>
      <c r="W37" s="124">
        <f t="shared" si="0"/>
        <v>6.6</v>
      </c>
    </row>
    <row r="38" spans="1:27" ht="12.75" customHeight="1" x14ac:dyDescent="0.25">
      <c r="A38" s="553" t="s">
        <v>49</v>
      </c>
      <c r="B38" s="554"/>
      <c r="C38" s="120">
        <f>C39+1.25*C42</f>
        <v>3.5298297335175608</v>
      </c>
      <c r="D38" s="108">
        <f t="shared" ref="D38:Q38" si="1">D39+1.25*D42</f>
        <v>3.8298297335175571</v>
      </c>
      <c r="E38" s="108">
        <f t="shared" si="1"/>
        <v>5.9979147761629923</v>
      </c>
      <c r="F38" s="108">
        <f t="shared" si="1"/>
        <v>11.340864552566716</v>
      </c>
      <c r="G38" s="108">
        <f t="shared" si="1"/>
        <v>15.582399617152619</v>
      </c>
      <c r="H38" s="108">
        <f t="shared" si="1"/>
        <v>20.665218428476404</v>
      </c>
      <c r="I38" s="108">
        <f t="shared" si="1"/>
        <v>29.45035634294122</v>
      </c>
      <c r="J38" s="108">
        <f t="shared" si="1"/>
        <v>45.927600836106755</v>
      </c>
      <c r="K38" s="108">
        <f t="shared" si="1"/>
        <v>70.682010145453063</v>
      </c>
      <c r="L38" s="108">
        <f t="shared" si="1"/>
        <v>84.955391876952731</v>
      </c>
      <c r="M38" s="108">
        <f t="shared" si="1"/>
        <v>102.42558683505867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1.4173089748928618</v>
      </c>
      <c r="S38" s="108">
        <f>S39+1.25*S42</f>
        <v>0.28110904299223649</v>
      </c>
      <c r="T38" s="108"/>
      <c r="U38" s="108"/>
      <c r="V38" s="151"/>
      <c r="W38" s="125">
        <f>W39+1.25*W42</f>
        <v>6.6570840242184968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IF(ISNUMBER(C105),C105,NA())</f>
        <v>2.5999999999999996</v>
      </c>
      <c r="D39" s="153">
        <f>IF(ISNUMBER(D105),D105,NA())</f>
        <v>2.9</v>
      </c>
      <c r="E39" s="121">
        <f t="shared" ref="E39:W39" si="2">IF(ISNUMBER(E105),E105,NA())</f>
        <v>4.8499999999999996</v>
      </c>
      <c r="F39" s="121">
        <f t="shared" si="2"/>
        <v>9.35</v>
      </c>
      <c r="G39" s="121">
        <f t="shared" si="2"/>
        <v>13.175000000000001</v>
      </c>
      <c r="H39" s="121">
        <f t="shared" si="2"/>
        <v>17.675000000000001</v>
      </c>
      <c r="I39" s="121">
        <f t="shared" si="2"/>
        <v>25.65</v>
      </c>
      <c r="J39" s="121">
        <f t="shared" si="2"/>
        <v>41</v>
      </c>
      <c r="K39" s="121">
        <f t="shared" si="2"/>
        <v>64.575000000000003</v>
      </c>
      <c r="L39" s="121">
        <f t="shared" si="2"/>
        <v>76.8</v>
      </c>
      <c r="M39" s="121">
        <f t="shared" si="2"/>
        <v>93.550000000000011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1.0725</v>
      </c>
      <c r="S39" s="159">
        <f t="shared" si="2"/>
        <v>0.1925</v>
      </c>
      <c r="T39" s="159">
        <f t="shared" si="2"/>
        <v>0.17199999999999999</v>
      </c>
      <c r="U39" s="34">
        <f t="shared" si="2"/>
        <v>25</v>
      </c>
      <c r="V39" s="152">
        <f t="shared" si="2"/>
        <v>21</v>
      </c>
      <c r="W39" s="44">
        <f t="shared" si="2"/>
        <v>5.2750000000000004</v>
      </c>
    </row>
    <row r="40" spans="1:27" ht="12.75" customHeight="1" x14ac:dyDescent="0.25">
      <c r="A40" s="553" t="s">
        <v>51</v>
      </c>
      <c r="B40" s="554"/>
      <c r="C40" s="120">
        <f>C39-1.25*C42</f>
        <v>1.6701702664824385</v>
      </c>
      <c r="D40" s="108">
        <f t="shared" ref="D40:Q40" si="3">D39-1.25*D42</f>
        <v>1.9701702664824425</v>
      </c>
      <c r="E40" s="108">
        <f t="shared" si="3"/>
        <v>3.702085223837007</v>
      </c>
      <c r="F40" s="108">
        <f t="shared" si="3"/>
        <v>7.3591354474332826</v>
      </c>
      <c r="G40" s="108">
        <f t="shared" si="3"/>
        <v>10.767600382847382</v>
      </c>
      <c r="H40" s="108">
        <f t="shared" si="3"/>
        <v>14.684781571523597</v>
      </c>
      <c r="I40" s="108">
        <f t="shared" si="3"/>
        <v>21.849643657058778</v>
      </c>
      <c r="J40" s="108">
        <f t="shared" si="3"/>
        <v>36.072399163893245</v>
      </c>
      <c r="K40" s="108">
        <f t="shared" si="3"/>
        <v>58.467989854546936</v>
      </c>
      <c r="L40" s="108">
        <f t="shared" si="3"/>
        <v>68.644608123047263</v>
      </c>
      <c r="M40" s="108">
        <f>M39-1.25*M42</f>
        <v>84.674413164941356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0.72769102510713823</v>
      </c>
      <c r="S40" s="108">
        <f>S39-1.25*S42</f>
        <v>0.1038909570077635</v>
      </c>
      <c r="T40" s="108"/>
      <c r="U40" s="108"/>
      <c r="V40" s="151"/>
      <c r="W40" s="125">
        <f>W39-1.25*W42</f>
        <v>3.8929159757815035</v>
      </c>
      <c r="Y40" s="155"/>
    </row>
    <row r="41" spans="1:27" ht="12.75" customHeight="1" x14ac:dyDescent="0.25">
      <c r="A41" s="493" t="s">
        <v>52</v>
      </c>
      <c r="B41" s="494"/>
      <c r="C41" s="33">
        <f>IF(ISNUMBER(C108),C108,NA())</f>
        <v>2.1</v>
      </c>
      <c r="D41" s="34">
        <f t="shared" ref="D41:W41" si="4">IF(ISNUMBER(D108),D108,NA())</f>
        <v>2.4</v>
      </c>
      <c r="E41" s="34">
        <f t="shared" si="4"/>
        <v>3.9</v>
      </c>
      <c r="F41" s="34">
        <f>IF(ISNUMBER(F108),F108,NA())</f>
        <v>7.9</v>
      </c>
      <c r="G41" s="34">
        <f t="shared" si="4"/>
        <v>11.2</v>
      </c>
      <c r="H41" s="34">
        <f t="shared" si="4"/>
        <v>14.5</v>
      </c>
      <c r="I41" s="34">
        <f t="shared" si="4"/>
        <v>21.4</v>
      </c>
      <c r="J41" s="34">
        <f t="shared" si="4"/>
        <v>35.6</v>
      </c>
      <c r="K41" s="34">
        <f t="shared" si="4"/>
        <v>57.8</v>
      </c>
      <c r="L41" s="34">
        <f t="shared" si="4"/>
        <v>70.2</v>
      </c>
      <c r="M41" s="34">
        <f t="shared" si="4"/>
        <v>84.2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0.78</v>
      </c>
      <c r="S41" s="34">
        <f t="shared" si="4"/>
        <v>0.13</v>
      </c>
      <c r="T41" s="34">
        <f t="shared" si="4"/>
        <v>0.17199999999999999</v>
      </c>
      <c r="U41" s="34">
        <f>IF(ISNUMBER(U108),U108,NA())</f>
        <v>25</v>
      </c>
      <c r="V41" s="152">
        <f t="shared" si="4"/>
        <v>21</v>
      </c>
      <c r="W41" s="44">
        <f t="shared" si="4"/>
        <v>3.9</v>
      </c>
    </row>
    <row r="42" spans="1:27" ht="12.75" customHeight="1" x14ac:dyDescent="0.25">
      <c r="A42" s="493" t="s">
        <v>53</v>
      </c>
      <c r="B42" s="494"/>
      <c r="C42" s="120">
        <f>IF(ISNUMBER(C106),C106,NA())</f>
        <v>0.74386378681404897</v>
      </c>
      <c r="D42" s="121">
        <f t="shared" ref="D42:W42" si="5">IF(ISNUMBER(D106),D106,NA())</f>
        <v>0.74386378681404586</v>
      </c>
      <c r="E42" s="121">
        <f t="shared" si="5"/>
        <v>0.91833182093039423</v>
      </c>
      <c r="F42" s="121">
        <f t="shared" si="5"/>
        <v>1.5926916420533734</v>
      </c>
      <c r="G42" s="121">
        <f t="shared" si="5"/>
        <v>1.9259196937220953</v>
      </c>
      <c r="H42" s="121">
        <f t="shared" si="5"/>
        <v>2.3921747427811226</v>
      </c>
      <c r="I42" s="121">
        <f t="shared" si="5"/>
        <v>3.0402850743529775</v>
      </c>
      <c r="J42" s="121">
        <f t="shared" si="5"/>
        <v>3.9420806688854038</v>
      </c>
      <c r="K42" s="121">
        <f t="shared" si="5"/>
        <v>4.8856081163624525</v>
      </c>
      <c r="L42" s="121">
        <f t="shared" si="5"/>
        <v>6.5243135015621911</v>
      </c>
      <c r="M42" s="121">
        <f t="shared" si="5"/>
        <v>7.1004694680469278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0.27584717991428948</v>
      </c>
      <c r="S42" s="121">
        <f t="shared" si="5"/>
        <v>7.0887234393789203E-2</v>
      </c>
      <c r="T42" s="121"/>
      <c r="U42" s="121"/>
      <c r="V42" s="153"/>
      <c r="W42" s="126">
        <f t="shared" si="5"/>
        <v>1.1056672193747974</v>
      </c>
    </row>
    <row r="43" spans="1:27" ht="12.75" customHeight="1" x14ac:dyDescent="0.25">
      <c r="A43" s="553" t="s">
        <v>54</v>
      </c>
      <c r="B43" s="554"/>
      <c r="C43" s="33">
        <f>IF(ISNUMBER(C109),C109,NA())</f>
        <v>4</v>
      </c>
      <c r="D43" s="34">
        <f t="shared" ref="D43:W43" si="6">IF(ISNUMBER(D109),D109,NA())</f>
        <v>4</v>
      </c>
      <c r="E43" s="34">
        <f t="shared" si="6"/>
        <v>4</v>
      </c>
      <c r="F43" s="34">
        <f t="shared" si="6"/>
        <v>4</v>
      </c>
      <c r="G43" s="34">
        <f t="shared" si="6"/>
        <v>4</v>
      </c>
      <c r="H43" s="34">
        <f t="shared" si="6"/>
        <v>4</v>
      </c>
      <c r="I43" s="34">
        <f t="shared" si="6"/>
        <v>4</v>
      </c>
      <c r="J43" s="34">
        <f t="shared" si="6"/>
        <v>4</v>
      </c>
      <c r="K43" s="34">
        <f t="shared" si="6"/>
        <v>4</v>
      </c>
      <c r="L43" s="34">
        <f t="shared" si="6"/>
        <v>4</v>
      </c>
      <c r="M43" s="34">
        <f t="shared" si="6"/>
        <v>4</v>
      </c>
      <c r="N43" s="34">
        <f t="shared" si="6"/>
        <v>4</v>
      </c>
      <c r="O43" s="34">
        <f t="shared" si="6"/>
        <v>4</v>
      </c>
      <c r="P43" s="34">
        <f t="shared" si="6"/>
        <v>4</v>
      </c>
      <c r="Q43" s="34">
        <f t="shared" si="6"/>
        <v>4</v>
      </c>
      <c r="R43" s="34">
        <f t="shared" si="6"/>
        <v>4</v>
      </c>
      <c r="S43" s="34">
        <f t="shared" si="6"/>
        <v>4</v>
      </c>
      <c r="T43" s="34">
        <f t="shared" si="6"/>
        <v>1</v>
      </c>
      <c r="U43" s="34">
        <f t="shared" si="6"/>
        <v>2</v>
      </c>
      <c r="V43" s="152">
        <f t="shared" si="6"/>
        <v>2</v>
      </c>
      <c r="W43" s="44">
        <f t="shared" si="6"/>
        <v>4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42405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Y84</f>
        <v>42497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518">
        <v>42312</v>
      </c>
      <c r="B84" s="519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>
        <v>0.17199999999999999</v>
      </c>
      <c r="U84" s="141">
        <v>25</v>
      </c>
      <c r="V84" s="141">
        <v>21</v>
      </c>
      <c r="W84" s="142"/>
      <c r="X84" s="1"/>
      <c r="Y84" s="176">
        <f t="shared" ref="Y84:Y90" si="7">A85+$Y$82</f>
        <v>42497</v>
      </c>
    </row>
    <row r="85" spans="1:25" x14ac:dyDescent="0.25">
      <c r="A85" s="518">
        <v>42317</v>
      </c>
      <c r="B85" s="519"/>
      <c r="C85" s="141">
        <v>2.4</v>
      </c>
      <c r="D85" s="141">
        <v>2.7</v>
      </c>
      <c r="E85" s="141">
        <v>4.5999999999999996</v>
      </c>
      <c r="F85" s="141">
        <v>9.1999999999999993</v>
      </c>
      <c r="G85" s="141">
        <v>13.1</v>
      </c>
      <c r="H85" s="141">
        <v>18.100000000000001</v>
      </c>
      <c r="I85" s="141">
        <v>25.7</v>
      </c>
      <c r="J85" s="141">
        <v>41</v>
      </c>
      <c r="K85" s="141">
        <v>64.8</v>
      </c>
      <c r="L85" s="141">
        <v>79</v>
      </c>
      <c r="M85" s="141">
        <v>98.5</v>
      </c>
      <c r="N85" s="141">
        <v>100</v>
      </c>
      <c r="O85" s="141">
        <v>100</v>
      </c>
      <c r="P85" s="141">
        <v>100</v>
      </c>
      <c r="Q85" s="141">
        <v>100</v>
      </c>
      <c r="R85" s="141">
        <v>1.22</v>
      </c>
      <c r="S85" s="141">
        <v>0.22</v>
      </c>
      <c r="T85" s="141"/>
      <c r="U85" s="141"/>
      <c r="V85" s="141"/>
      <c r="W85" s="142">
        <v>5.2</v>
      </c>
      <c r="X85" s="1"/>
      <c r="Y85" s="176">
        <f t="shared" si="7"/>
        <v>42497</v>
      </c>
    </row>
    <row r="86" spans="1:25" x14ac:dyDescent="0.25">
      <c r="A86" s="518">
        <v>42317</v>
      </c>
      <c r="B86" s="519"/>
      <c r="C86" s="141">
        <v>3.7</v>
      </c>
      <c r="D86" s="141">
        <v>4</v>
      </c>
      <c r="E86" s="141">
        <v>6.1</v>
      </c>
      <c r="F86" s="141">
        <v>11.6</v>
      </c>
      <c r="G86" s="141">
        <v>15.8</v>
      </c>
      <c r="H86" s="141">
        <v>20.3</v>
      </c>
      <c r="I86" s="141">
        <v>27.1</v>
      </c>
      <c r="J86" s="141">
        <v>42.5</v>
      </c>
      <c r="K86" s="141">
        <v>69.3</v>
      </c>
      <c r="L86" s="141">
        <v>84.9</v>
      </c>
      <c r="M86" s="141">
        <v>99.6</v>
      </c>
      <c r="N86" s="141">
        <v>100</v>
      </c>
      <c r="O86" s="141">
        <v>100</v>
      </c>
      <c r="P86" s="141">
        <v>100</v>
      </c>
      <c r="Q86" s="141">
        <v>100</v>
      </c>
      <c r="R86" s="141">
        <v>1.38</v>
      </c>
      <c r="S86" s="141">
        <v>0.28000000000000003</v>
      </c>
      <c r="T86" s="141"/>
      <c r="U86" s="141"/>
      <c r="V86" s="141"/>
      <c r="W86" s="142">
        <v>5.4</v>
      </c>
      <c r="X86" s="1"/>
      <c r="Y86" s="176">
        <f t="shared" si="7"/>
        <v>42561</v>
      </c>
    </row>
    <row r="87" spans="1:25" x14ac:dyDescent="0.25">
      <c r="A87" s="518">
        <v>42381</v>
      </c>
      <c r="B87" s="519"/>
      <c r="C87" s="141">
        <v>2.1</v>
      </c>
      <c r="D87" s="141">
        <v>2.5</v>
      </c>
      <c r="E87" s="141">
        <v>4.8</v>
      </c>
      <c r="F87" s="141">
        <v>8.6999999999999993</v>
      </c>
      <c r="G87" s="141">
        <v>12.6</v>
      </c>
      <c r="H87" s="141">
        <v>17.8</v>
      </c>
      <c r="I87" s="141">
        <v>28.4</v>
      </c>
      <c r="J87" s="141">
        <v>44.9</v>
      </c>
      <c r="K87" s="141">
        <v>66.400000000000006</v>
      </c>
      <c r="L87" s="141">
        <v>73.099999999999994</v>
      </c>
      <c r="M87" s="141">
        <v>84.2</v>
      </c>
      <c r="N87" s="141">
        <v>100</v>
      </c>
      <c r="O87" s="141">
        <v>100</v>
      </c>
      <c r="P87" s="141">
        <v>100</v>
      </c>
      <c r="Q87" s="141">
        <v>100</v>
      </c>
      <c r="R87" s="141">
        <v>0.78</v>
      </c>
      <c r="S87" s="141">
        <v>0.14000000000000001</v>
      </c>
      <c r="T87" s="141"/>
      <c r="U87" s="141"/>
      <c r="V87" s="141"/>
      <c r="W87" s="142">
        <v>3.9</v>
      </c>
      <c r="X87" s="1"/>
      <c r="Y87" s="176">
        <f t="shared" si="7"/>
        <v>42561</v>
      </c>
    </row>
    <row r="88" spans="1:25" x14ac:dyDescent="0.25">
      <c r="A88" s="518">
        <v>42381</v>
      </c>
      <c r="B88" s="519"/>
      <c r="C88" s="141">
        <v>2.2000000000000002</v>
      </c>
      <c r="D88" s="141">
        <v>2.4</v>
      </c>
      <c r="E88" s="141">
        <v>3.9</v>
      </c>
      <c r="F88" s="141">
        <v>7.9</v>
      </c>
      <c r="G88" s="141">
        <v>11.2</v>
      </c>
      <c r="H88" s="141">
        <v>14.5</v>
      </c>
      <c r="I88" s="141">
        <v>21.4</v>
      </c>
      <c r="J88" s="141">
        <v>35.6</v>
      </c>
      <c r="K88" s="141">
        <v>57.8</v>
      </c>
      <c r="L88" s="141">
        <v>70.2</v>
      </c>
      <c r="M88" s="141">
        <v>91.9</v>
      </c>
      <c r="N88" s="141">
        <v>100</v>
      </c>
      <c r="O88" s="141">
        <v>100</v>
      </c>
      <c r="P88" s="141">
        <v>100</v>
      </c>
      <c r="Q88" s="141">
        <v>100</v>
      </c>
      <c r="R88" s="141">
        <v>0.91</v>
      </c>
      <c r="S88" s="141">
        <v>0.13</v>
      </c>
      <c r="T88" s="141"/>
      <c r="U88" s="141"/>
      <c r="V88" s="141"/>
      <c r="W88" s="142">
        <v>6.6</v>
      </c>
      <c r="X88" s="1"/>
      <c r="Y88" s="176">
        <f t="shared" si="7"/>
        <v>42574</v>
      </c>
    </row>
    <row r="89" spans="1:25" x14ac:dyDescent="0.25">
      <c r="A89" s="518">
        <v>42394</v>
      </c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>
        <v>25</v>
      </c>
      <c r="V89" s="141">
        <v>21</v>
      </c>
      <c r="W89" s="142"/>
      <c r="X89" s="1"/>
      <c r="Y89" s="176">
        <f t="shared" si="7"/>
        <v>180</v>
      </c>
    </row>
    <row r="90" spans="1:25" x14ac:dyDescent="0.25">
      <c r="A90" s="518"/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"/>
      <c r="Y90" s="176">
        <f t="shared" si="7"/>
        <v>180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>A91+$Y$82</f>
        <v>180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>A93+$Y$82</f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>A93+$Y$82</f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>A94+$Y$82</f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>A95+$Y$82</f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>A96+$Y$82</f>
        <v>180</v>
      </c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  <c r="Y101" s="176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  <c r="Y102" s="176"/>
    </row>
    <row r="103" spans="1:34" x14ac:dyDescent="0.25">
      <c r="A103" s="518"/>
      <c r="B103" s="519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2"/>
      <c r="X103" s="1"/>
    </row>
    <row r="104" spans="1:34" x14ac:dyDescent="0.25">
      <c r="A104" s="518"/>
      <c r="B104" s="519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2"/>
      <c r="X104" s="1"/>
    </row>
    <row r="105" spans="1:34" x14ac:dyDescent="0.25">
      <c r="A105" s="533" t="s">
        <v>63</v>
      </c>
      <c r="B105" s="532"/>
      <c r="C105" s="143">
        <f t="shared" ref="C105:W105" si="8">AVERAGE(C84:C102)</f>
        <v>2.5999999999999996</v>
      </c>
      <c r="D105" s="143">
        <f t="shared" si="8"/>
        <v>2.9</v>
      </c>
      <c r="E105" s="143">
        <f t="shared" si="8"/>
        <v>4.8499999999999996</v>
      </c>
      <c r="F105" s="143">
        <f t="shared" si="8"/>
        <v>9.35</v>
      </c>
      <c r="G105" s="143">
        <f t="shared" si="8"/>
        <v>13.175000000000001</v>
      </c>
      <c r="H105" s="143">
        <f t="shared" si="8"/>
        <v>17.675000000000001</v>
      </c>
      <c r="I105" s="143">
        <f t="shared" si="8"/>
        <v>25.65</v>
      </c>
      <c r="J105" s="143">
        <f t="shared" si="8"/>
        <v>41</v>
      </c>
      <c r="K105" s="143">
        <f t="shared" si="8"/>
        <v>64.575000000000003</v>
      </c>
      <c r="L105" s="143">
        <f t="shared" si="8"/>
        <v>76.8</v>
      </c>
      <c r="M105" s="143">
        <f t="shared" si="8"/>
        <v>93.550000000000011</v>
      </c>
      <c r="N105" s="141">
        <f t="shared" si="8"/>
        <v>100</v>
      </c>
      <c r="O105" s="141">
        <f t="shared" si="8"/>
        <v>100</v>
      </c>
      <c r="P105" s="141">
        <f t="shared" si="8"/>
        <v>100</v>
      </c>
      <c r="Q105" s="141">
        <f t="shared" si="8"/>
        <v>100</v>
      </c>
      <c r="R105" s="141">
        <f t="shared" si="8"/>
        <v>1.0725</v>
      </c>
      <c r="S105" s="141">
        <f t="shared" si="8"/>
        <v>0.1925</v>
      </c>
      <c r="T105" s="141">
        <f t="shared" si="8"/>
        <v>0.17199999999999999</v>
      </c>
      <c r="U105" s="141">
        <f t="shared" si="8"/>
        <v>25</v>
      </c>
      <c r="V105" s="141">
        <f t="shared" si="8"/>
        <v>21</v>
      </c>
      <c r="W105" s="142">
        <f t="shared" si="8"/>
        <v>5.2750000000000004</v>
      </c>
    </row>
    <row r="106" spans="1:34" x14ac:dyDescent="0.25">
      <c r="A106" s="533" t="s">
        <v>53</v>
      </c>
      <c r="B106" s="532"/>
      <c r="C106" s="143">
        <f t="shared" ref="C106:S106" si="9">STDEV(C84:C102)</f>
        <v>0.74386378681404897</v>
      </c>
      <c r="D106" s="143">
        <f t="shared" si="9"/>
        <v>0.74386378681404586</v>
      </c>
      <c r="E106" s="143">
        <f t="shared" si="9"/>
        <v>0.91833182093039423</v>
      </c>
      <c r="F106" s="143">
        <f t="shared" si="9"/>
        <v>1.5926916420533734</v>
      </c>
      <c r="G106" s="143">
        <f t="shared" si="9"/>
        <v>1.9259196937220953</v>
      </c>
      <c r="H106" s="143">
        <f t="shared" si="9"/>
        <v>2.3921747427811226</v>
      </c>
      <c r="I106" s="143">
        <f t="shared" si="9"/>
        <v>3.0402850743529775</v>
      </c>
      <c r="J106" s="143">
        <f t="shared" si="9"/>
        <v>3.9420806688854038</v>
      </c>
      <c r="K106" s="143">
        <f t="shared" si="9"/>
        <v>4.8856081163624525</v>
      </c>
      <c r="L106" s="143">
        <f t="shared" si="9"/>
        <v>6.5243135015621911</v>
      </c>
      <c r="M106" s="143">
        <f t="shared" si="9"/>
        <v>7.1004694680469278</v>
      </c>
      <c r="N106" s="143">
        <f t="shared" si="9"/>
        <v>0</v>
      </c>
      <c r="O106" s="143">
        <f t="shared" si="9"/>
        <v>0</v>
      </c>
      <c r="P106" s="143">
        <f t="shared" si="9"/>
        <v>0</v>
      </c>
      <c r="Q106" s="143">
        <f t="shared" si="9"/>
        <v>0</v>
      </c>
      <c r="R106" s="143">
        <f t="shared" si="9"/>
        <v>0.27584717991428948</v>
      </c>
      <c r="S106" s="143">
        <f t="shared" si="9"/>
        <v>7.0887234393789203E-2</v>
      </c>
      <c r="T106" s="143"/>
      <c r="U106" s="143"/>
      <c r="V106" s="143"/>
      <c r="W106" s="144">
        <f>STDEV(W84:W102)</f>
        <v>1.1056672193747974</v>
      </c>
    </row>
    <row r="107" spans="1:34" x14ac:dyDescent="0.25">
      <c r="A107" s="533" t="s">
        <v>64</v>
      </c>
      <c r="B107" s="532"/>
      <c r="C107" s="141">
        <f t="shared" ref="C107:W107" si="10">MAX(C84:C102)</f>
        <v>3.7</v>
      </c>
      <c r="D107" s="141">
        <f t="shared" si="10"/>
        <v>4</v>
      </c>
      <c r="E107" s="141">
        <f t="shared" si="10"/>
        <v>6.1</v>
      </c>
      <c r="F107" s="141">
        <f t="shared" si="10"/>
        <v>11.6</v>
      </c>
      <c r="G107" s="141">
        <f t="shared" si="10"/>
        <v>15.8</v>
      </c>
      <c r="H107" s="141">
        <f t="shared" si="10"/>
        <v>20.3</v>
      </c>
      <c r="I107" s="141">
        <f t="shared" si="10"/>
        <v>28.4</v>
      </c>
      <c r="J107" s="141">
        <f t="shared" si="10"/>
        <v>44.9</v>
      </c>
      <c r="K107" s="141">
        <f t="shared" si="10"/>
        <v>69.3</v>
      </c>
      <c r="L107" s="141">
        <f t="shared" si="10"/>
        <v>84.9</v>
      </c>
      <c r="M107" s="141">
        <f t="shared" si="10"/>
        <v>99.6</v>
      </c>
      <c r="N107" s="141">
        <f t="shared" si="10"/>
        <v>100</v>
      </c>
      <c r="O107" s="141">
        <f t="shared" si="10"/>
        <v>100</v>
      </c>
      <c r="P107" s="141">
        <f t="shared" si="10"/>
        <v>100</v>
      </c>
      <c r="Q107" s="141">
        <f t="shared" si="10"/>
        <v>100</v>
      </c>
      <c r="R107" s="141">
        <f t="shared" si="10"/>
        <v>1.38</v>
      </c>
      <c r="S107" s="141">
        <f t="shared" si="10"/>
        <v>0.28000000000000003</v>
      </c>
      <c r="T107" s="141">
        <f t="shared" si="10"/>
        <v>0.17199999999999999</v>
      </c>
      <c r="U107" s="141">
        <f t="shared" si="10"/>
        <v>25</v>
      </c>
      <c r="V107" s="141">
        <f t="shared" si="10"/>
        <v>21</v>
      </c>
      <c r="W107" s="141">
        <f t="shared" si="10"/>
        <v>6.6</v>
      </c>
    </row>
    <row r="108" spans="1:34" s="2" customFormat="1" x14ac:dyDescent="0.25">
      <c r="A108" s="533" t="s">
        <v>52</v>
      </c>
      <c r="B108" s="532"/>
      <c r="C108" s="141">
        <f t="shared" ref="C108:W108" si="11">MIN(C84:C102)</f>
        <v>2.1</v>
      </c>
      <c r="D108" s="141">
        <f t="shared" si="11"/>
        <v>2.4</v>
      </c>
      <c r="E108" s="141">
        <f t="shared" si="11"/>
        <v>3.9</v>
      </c>
      <c r="F108" s="141">
        <f t="shared" si="11"/>
        <v>7.9</v>
      </c>
      <c r="G108" s="141">
        <f t="shared" si="11"/>
        <v>11.2</v>
      </c>
      <c r="H108" s="141">
        <f t="shared" si="11"/>
        <v>14.5</v>
      </c>
      <c r="I108" s="141">
        <f t="shared" si="11"/>
        <v>21.4</v>
      </c>
      <c r="J108" s="141">
        <f t="shared" si="11"/>
        <v>35.6</v>
      </c>
      <c r="K108" s="141">
        <f t="shared" si="11"/>
        <v>57.8</v>
      </c>
      <c r="L108" s="141">
        <f t="shared" si="11"/>
        <v>70.2</v>
      </c>
      <c r="M108" s="141">
        <f t="shared" si="11"/>
        <v>84.2</v>
      </c>
      <c r="N108" s="141">
        <f t="shared" si="11"/>
        <v>100</v>
      </c>
      <c r="O108" s="141">
        <f t="shared" si="11"/>
        <v>100</v>
      </c>
      <c r="P108" s="141">
        <f t="shared" si="11"/>
        <v>100</v>
      </c>
      <c r="Q108" s="141">
        <f t="shared" si="11"/>
        <v>100</v>
      </c>
      <c r="R108" s="141">
        <f t="shared" si="11"/>
        <v>0.78</v>
      </c>
      <c r="S108" s="141">
        <f t="shared" si="11"/>
        <v>0.13</v>
      </c>
      <c r="T108" s="141">
        <f t="shared" si="11"/>
        <v>0.17199999999999999</v>
      </c>
      <c r="U108" s="141">
        <f t="shared" si="11"/>
        <v>25</v>
      </c>
      <c r="V108" s="141">
        <f t="shared" si="11"/>
        <v>21</v>
      </c>
      <c r="W108" s="142">
        <f t="shared" si="11"/>
        <v>3.9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534" t="s">
        <v>54</v>
      </c>
      <c r="B109" s="535"/>
      <c r="C109" s="141">
        <f t="shared" ref="C109:W109" si="12">COUNT(C84:C102)</f>
        <v>4</v>
      </c>
      <c r="D109" s="141">
        <f t="shared" si="12"/>
        <v>4</v>
      </c>
      <c r="E109" s="141">
        <f t="shared" si="12"/>
        <v>4</v>
      </c>
      <c r="F109" s="141">
        <f t="shared" si="12"/>
        <v>4</v>
      </c>
      <c r="G109" s="141">
        <f t="shared" si="12"/>
        <v>4</v>
      </c>
      <c r="H109" s="141">
        <f t="shared" si="12"/>
        <v>4</v>
      </c>
      <c r="I109" s="141">
        <f t="shared" si="12"/>
        <v>4</v>
      </c>
      <c r="J109" s="141">
        <f t="shared" si="12"/>
        <v>4</v>
      </c>
      <c r="K109" s="141">
        <f t="shared" si="12"/>
        <v>4</v>
      </c>
      <c r="L109" s="141">
        <f t="shared" si="12"/>
        <v>4</v>
      </c>
      <c r="M109" s="141">
        <f t="shared" si="12"/>
        <v>4</v>
      </c>
      <c r="N109" s="141">
        <f t="shared" si="12"/>
        <v>4</v>
      </c>
      <c r="O109" s="141">
        <f t="shared" si="12"/>
        <v>4</v>
      </c>
      <c r="P109" s="141">
        <f t="shared" si="12"/>
        <v>4</v>
      </c>
      <c r="Q109" s="141">
        <f t="shared" si="12"/>
        <v>4</v>
      </c>
      <c r="R109" s="141">
        <f t="shared" si="12"/>
        <v>4</v>
      </c>
      <c r="S109" s="141">
        <f t="shared" si="12"/>
        <v>4</v>
      </c>
      <c r="T109" s="141">
        <f t="shared" si="12"/>
        <v>1</v>
      </c>
      <c r="U109" s="141">
        <f t="shared" si="12"/>
        <v>2</v>
      </c>
      <c r="V109" s="141">
        <f t="shared" si="12"/>
        <v>2</v>
      </c>
      <c r="W109" s="142">
        <f t="shared" si="12"/>
        <v>4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ht="13.8" thickBot="1" x14ac:dyDescent="0.3">
      <c r="A110" s="145"/>
      <c r="B110" s="146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8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s="2" customFormat="1" x14ac:dyDescent="0.25">
      <c r="A122" s="1"/>
      <c r="B122" s="5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s="2" customFormat="1" x14ac:dyDescent="0.25">
      <c r="A123" s="1"/>
      <c r="B123" s="5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</sheetData>
  <mergeCells count="87">
    <mergeCell ref="A108:B108"/>
    <mergeCell ref="A109:B109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W79"/>
    <mergeCell ref="A81:B81"/>
    <mergeCell ref="R81:R82"/>
    <mergeCell ref="S81:S82"/>
    <mergeCell ref="T81:T82"/>
    <mergeCell ref="U81:U82"/>
    <mergeCell ref="V81:V82"/>
    <mergeCell ref="W81:W82"/>
    <mergeCell ref="A82:B82"/>
    <mergeCell ref="P67:W67"/>
    <mergeCell ref="A68:G71"/>
    <mergeCell ref="H68:O71"/>
    <mergeCell ref="P68:W71"/>
    <mergeCell ref="A73:W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25:B25"/>
    <mergeCell ref="A26:B26"/>
    <mergeCell ref="A27:B27"/>
    <mergeCell ref="A28:B28"/>
    <mergeCell ref="A29:B29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H1674"/>
  <sheetViews>
    <sheetView topLeftCell="A57" zoomScaleNormal="100" workbookViewId="0">
      <selection activeCell="K29" sqref="K29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4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25</v>
      </c>
      <c r="H5" s="447"/>
      <c r="I5" s="448" t="s">
        <v>99</v>
      </c>
      <c r="J5" s="446"/>
      <c r="K5" s="446"/>
      <c r="L5" s="446"/>
      <c r="M5" s="447"/>
      <c r="N5" s="449">
        <v>42334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184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1" t="s">
        <v>185</v>
      </c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99" t="s">
        <v>37</v>
      </c>
      <c r="B19" s="699"/>
      <c r="C19" s="699"/>
      <c r="D19" s="699"/>
      <c r="F19" s="700" t="s">
        <v>168</v>
      </c>
      <c r="G19" s="700"/>
      <c r="H19" s="700"/>
      <c r="I19" s="700"/>
      <c r="J19" s="700"/>
      <c r="K19" s="700"/>
      <c r="L19" s="700"/>
      <c r="M19" s="700"/>
      <c r="N19" s="700"/>
      <c r="O19" s="700"/>
      <c r="P19" s="700"/>
      <c r="Q19" s="700"/>
      <c r="R19" s="700"/>
      <c r="S19" s="700"/>
      <c r="U19" s="700" t="s">
        <v>38</v>
      </c>
      <c r="V19" s="700"/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701">
        <v>0</v>
      </c>
      <c r="B20" s="701"/>
      <c r="C20" s="701">
        <v>63</v>
      </c>
      <c r="D20" s="701"/>
      <c r="F20" s="466" t="s">
        <v>167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466"/>
      <c r="S20" s="466"/>
      <c r="T20" s="6"/>
      <c r="U20" s="699" t="s">
        <v>166</v>
      </c>
      <c r="V20" s="699"/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/>
      <c r="L23" s="26"/>
      <c r="M23" s="26" t="s">
        <v>16</v>
      </c>
      <c r="N23" s="26" t="s">
        <v>4</v>
      </c>
      <c r="O23" s="26" t="s">
        <v>5</v>
      </c>
      <c r="P23" s="26"/>
      <c r="Q23" s="43" t="s">
        <v>6</v>
      </c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702"/>
      <c r="B25" s="703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704"/>
      <c r="B26" s="70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32"/>
      <c r="S26" s="32"/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704"/>
      <c r="B27" s="705"/>
      <c r="C27" s="156"/>
      <c r="D27" s="86"/>
      <c r="E27" s="86"/>
      <c r="F27" s="86"/>
      <c r="G27" s="87"/>
      <c r="H27" s="87"/>
      <c r="I27" s="87"/>
      <c r="J27" s="87"/>
      <c r="K27" s="87"/>
      <c r="L27" s="87"/>
      <c r="M27" s="87"/>
      <c r="N27" s="87"/>
      <c r="O27" s="87"/>
      <c r="P27" s="93"/>
      <c r="Q27" s="93"/>
      <c r="R27" s="102"/>
      <c r="S27" s="102"/>
      <c r="T27" s="179"/>
      <c r="U27" s="106"/>
      <c r="V27" s="97"/>
      <c r="W27" s="10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162</v>
      </c>
      <c r="B28" s="465"/>
      <c r="C28" s="38">
        <v>12</v>
      </c>
      <c r="D28" s="88"/>
      <c r="E28" s="88"/>
      <c r="F28" s="88"/>
      <c r="G28" s="39">
        <v>35</v>
      </c>
      <c r="H28" s="39">
        <v>40</v>
      </c>
      <c r="I28" s="34">
        <v>47</v>
      </c>
      <c r="J28" s="34">
        <v>60</v>
      </c>
      <c r="K28" s="39">
        <v>68</v>
      </c>
      <c r="L28" s="89"/>
      <c r="M28" s="39">
        <v>85</v>
      </c>
      <c r="N28" s="39">
        <v>99</v>
      </c>
      <c r="O28" s="39">
        <v>100</v>
      </c>
      <c r="P28" s="94"/>
      <c r="Q28" s="40">
        <v>100</v>
      </c>
      <c r="R28" s="35">
        <v>3</v>
      </c>
      <c r="S28" s="35">
        <v>1</v>
      </c>
      <c r="T28" s="178">
        <v>0.7</v>
      </c>
      <c r="U28" s="36">
        <v>45</v>
      </c>
      <c r="V28" s="37">
        <v>45</v>
      </c>
      <c r="W28" s="10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163</v>
      </c>
      <c r="B29" s="465"/>
      <c r="C29" s="33">
        <v>2</v>
      </c>
      <c r="D29" s="88"/>
      <c r="E29" s="88"/>
      <c r="F29" s="88"/>
      <c r="G29" s="34">
        <v>5</v>
      </c>
      <c r="H29" s="34">
        <v>9</v>
      </c>
      <c r="I29" s="34">
        <v>16</v>
      </c>
      <c r="J29" s="34">
        <v>22</v>
      </c>
      <c r="K29" s="34">
        <v>35</v>
      </c>
      <c r="L29" s="89"/>
      <c r="M29" s="34">
        <v>55</v>
      </c>
      <c r="N29" s="34">
        <v>80</v>
      </c>
      <c r="O29" s="34">
        <v>98</v>
      </c>
      <c r="P29" s="94"/>
      <c r="Q29" s="93"/>
      <c r="R29" s="102"/>
      <c r="S29" s="102"/>
      <c r="T29" s="179"/>
      <c r="U29" s="106"/>
      <c r="V29" s="97"/>
      <c r="W29" s="10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706"/>
      <c r="B30" s="70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80"/>
      <c r="U30" s="107"/>
      <c r="V30" s="98"/>
      <c r="W30" s="101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</row>
    <row r="34" spans="1:25" ht="13.8" thickBot="1" x14ac:dyDescent="0.3">
      <c r="A34" s="692" t="s">
        <v>186</v>
      </c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  <c r="Q34" s="693"/>
      <c r="R34" s="693"/>
      <c r="S34" s="693"/>
      <c r="T34" s="693"/>
      <c r="U34" s="693"/>
      <c r="V34" s="693"/>
      <c r="W34" s="694"/>
    </row>
    <row r="35" spans="1:25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/>
      <c r="L35" s="26"/>
      <c r="M35" s="26" t="s">
        <v>16</v>
      </c>
      <c r="N35" s="26" t="s">
        <v>4</v>
      </c>
      <c r="O35" s="26" t="s">
        <v>5</v>
      </c>
      <c r="P35" s="26"/>
      <c r="Q35" s="26" t="s">
        <v>6</v>
      </c>
      <c r="R35" s="485" t="s">
        <v>17</v>
      </c>
      <c r="S35" s="487" t="s">
        <v>41</v>
      </c>
      <c r="T35" s="550" t="s">
        <v>120</v>
      </c>
      <c r="U35" s="485" t="s">
        <v>7</v>
      </c>
      <c r="V35" s="549" t="s">
        <v>8</v>
      </c>
      <c r="W35" s="489" t="s">
        <v>42</v>
      </c>
    </row>
    <row r="36" spans="1:25" ht="12.75" customHeight="1" thickBot="1" x14ac:dyDescent="0.3">
      <c r="A36" s="493" t="s">
        <v>15</v>
      </c>
      <c r="B36" s="494"/>
      <c r="C36" s="27">
        <v>6.3E-2</v>
      </c>
      <c r="D36" s="28">
        <v>0.125</v>
      </c>
      <c r="E36" s="28">
        <v>0.25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f>N36/2</f>
        <v>31.5</v>
      </c>
      <c r="N36" s="28">
        <v>63</v>
      </c>
      <c r="O36" s="71">
        <v>90</v>
      </c>
      <c r="P36" s="71">
        <v>100</v>
      </c>
      <c r="Q36" s="28">
        <v>125</v>
      </c>
      <c r="R36" s="486"/>
      <c r="S36" s="488"/>
      <c r="T36" s="551"/>
      <c r="U36" s="486"/>
      <c r="V36" s="552"/>
      <c r="W36" s="490"/>
    </row>
    <row r="37" spans="1:25" ht="12.75" customHeight="1" x14ac:dyDescent="0.25">
      <c r="A37" s="493" t="s">
        <v>48</v>
      </c>
      <c r="B37" s="494"/>
      <c r="C37" s="122">
        <f>IF(ISNUMBER(C97),C97,NA())</f>
        <v>3.8</v>
      </c>
      <c r="D37" s="195">
        <f t="shared" ref="D37:W37" si="0">IF(ISNUMBER(D97),D97,NA())</f>
        <v>0</v>
      </c>
      <c r="E37" s="123">
        <f t="shared" si="0"/>
        <v>6.2</v>
      </c>
      <c r="F37" s="123">
        <f t="shared" si="0"/>
        <v>12</v>
      </c>
      <c r="G37" s="123">
        <f t="shared" si="0"/>
        <v>16.2</v>
      </c>
      <c r="H37" s="123">
        <f t="shared" si="0"/>
        <v>20.399999999999999</v>
      </c>
      <c r="I37" s="123">
        <f t="shared" si="0"/>
        <v>27</v>
      </c>
      <c r="J37" s="123">
        <f t="shared" si="0"/>
        <v>37.700000000000003</v>
      </c>
      <c r="K37" s="123">
        <f t="shared" si="0"/>
        <v>55</v>
      </c>
      <c r="L37" s="123">
        <f t="shared" si="0"/>
        <v>63.8</v>
      </c>
      <c r="M37" s="123">
        <f t="shared" si="0"/>
        <v>79.400000000000006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1.75</v>
      </c>
      <c r="S37" s="123">
        <f t="shared" si="0"/>
        <v>0.33</v>
      </c>
      <c r="T37" s="123">
        <f>IF(ISNUMBER(T97),T97,NA())</f>
        <v>0</v>
      </c>
      <c r="U37" s="123">
        <f t="shared" si="0"/>
        <v>24</v>
      </c>
      <c r="V37" s="150">
        <f t="shared" si="0"/>
        <v>21</v>
      </c>
      <c r="W37" s="124">
        <f t="shared" si="0"/>
        <v>7.6</v>
      </c>
    </row>
    <row r="38" spans="1:25" ht="12.75" customHeight="1" x14ac:dyDescent="0.25">
      <c r="A38" s="495" t="s">
        <v>49</v>
      </c>
      <c r="B38" s="496"/>
      <c r="C38" s="120">
        <f>C39+1.25*C42</f>
        <v>3.7860521531729963</v>
      </c>
      <c r="D38" s="193" t="e">
        <f t="shared" ref="D38:W38" si="1">D39+1.25*D42</f>
        <v>#N/A</v>
      </c>
      <c r="E38" s="108">
        <f t="shared" si="1"/>
        <v>6.1039850132674003</v>
      </c>
      <c r="F38" s="108">
        <f t="shared" si="1"/>
        <v>11.705084820907762</v>
      </c>
      <c r="G38" s="108">
        <f t="shared" si="1"/>
        <v>15.442807909914702</v>
      </c>
      <c r="H38" s="108">
        <f t="shared" si="1"/>
        <v>19.570384026476649</v>
      </c>
      <c r="I38" s="108">
        <f t="shared" si="1"/>
        <v>26.097497612004027</v>
      </c>
      <c r="J38" s="108">
        <f t="shared" si="1"/>
        <v>37.597529397969495</v>
      </c>
      <c r="K38" s="108">
        <f t="shared" si="1"/>
        <v>55.660636593587782</v>
      </c>
      <c r="L38" s="108">
        <f t="shared" si="1"/>
        <v>63.31022011607152</v>
      </c>
      <c r="M38" s="108">
        <f t="shared" si="1"/>
        <v>77.745482161786924</v>
      </c>
      <c r="N38" s="108"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 t="shared" si="1"/>
        <v>1.7208465334883294</v>
      </c>
      <c r="S38" s="108">
        <f t="shared" si="1"/>
        <v>0.30829141805851629</v>
      </c>
      <c r="T38" s="193" t="e">
        <f t="shared" si="1"/>
        <v>#N/A</v>
      </c>
      <c r="U38" s="193" t="e">
        <f t="shared" si="1"/>
        <v>#N/A</v>
      </c>
      <c r="V38" s="198" t="e">
        <f t="shared" si="1"/>
        <v>#N/A</v>
      </c>
      <c r="W38" s="125">
        <f t="shared" si="1"/>
        <v>7.2726834554101769</v>
      </c>
      <c r="Y38" s="1" t="s">
        <v>59</v>
      </c>
    </row>
    <row r="39" spans="1:25" ht="12.75" customHeight="1" x14ac:dyDescent="0.25">
      <c r="A39" s="493" t="s">
        <v>50</v>
      </c>
      <c r="B39" s="494"/>
      <c r="C39" s="192">
        <f>IF(ISNUMBER(C95),C95,NA())</f>
        <v>3.0100000000000002</v>
      </c>
      <c r="D39" s="194" t="e">
        <f>IF(ISNUMBER(D95),D95,NA())</f>
        <v>#N/A</v>
      </c>
      <c r="E39" s="121">
        <f t="shared" ref="E39:W39" si="2">IF(ISNUMBER(E95),E95,NA())</f>
        <v>4.9399999999999995</v>
      </c>
      <c r="F39" s="121">
        <f t="shared" si="2"/>
        <v>9.5599999999999987</v>
      </c>
      <c r="G39" s="121">
        <f t="shared" si="2"/>
        <v>12.69</v>
      </c>
      <c r="H39" s="121">
        <f t="shared" si="2"/>
        <v>16.27</v>
      </c>
      <c r="I39" s="121">
        <f t="shared" si="2"/>
        <v>21.59</v>
      </c>
      <c r="J39" s="121">
        <f t="shared" si="2"/>
        <v>31.939999999999998</v>
      </c>
      <c r="K39" s="121">
        <f t="shared" si="2"/>
        <v>48.25</v>
      </c>
      <c r="L39" s="121">
        <f t="shared" si="2"/>
        <v>56.769999999999996</v>
      </c>
      <c r="M39" s="121">
        <f t="shared" si="2"/>
        <v>72.88000000000001</v>
      </c>
      <c r="N39" s="121">
        <f t="shared" si="2"/>
        <v>98.01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1.351</v>
      </c>
      <c r="S39" s="34">
        <f t="shared" si="2"/>
        <v>0.221</v>
      </c>
      <c r="T39" s="34">
        <f>IF(ISNUMBER(T94),T95,NA())</f>
        <v>0.17199999999999999</v>
      </c>
      <c r="U39" s="34">
        <f>IF(ISNUMBER(U95),U95,NA())</f>
        <v>24.5</v>
      </c>
      <c r="V39" s="152">
        <f t="shared" si="2"/>
        <v>21</v>
      </c>
      <c r="W39" s="44">
        <f t="shared" si="2"/>
        <v>5.589999999999999</v>
      </c>
    </row>
    <row r="40" spans="1:25" ht="12.75" customHeight="1" x14ac:dyDescent="0.25">
      <c r="A40" s="495" t="s">
        <v>51</v>
      </c>
      <c r="B40" s="496"/>
      <c r="C40" s="120">
        <f>C39-1.25*C42</f>
        <v>2.2339478468270042</v>
      </c>
      <c r="D40" s="193" t="e">
        <f t="shared" ref="D40:W40" si="3">D39-1.25*D42</f>
        <v>#N/A</v>
      </c>
      <c r="E40" s="108">
        <f t="shared" si="3"/>
        <v>3.7760149867325987</v>
      </c>
      <c r="F40" s="108">
        <f>F95</f>
        <v>9.5599999999999987</v>
      </c>
      <c r="G40" s="108">
        <f t="shared" si="3"/>
        <v>9.937192090085297</v>
      </c>
      <c r="H40" s="108">
        <f t="shared" si="3"/>
        <v>12.96961597352335</v>
      </c>
      <c r="I40" s="108">
        <f t="shared" si="3"/>
        <v>17.082502387995973</v>
      </c>
      <c r="J40" s="108">
        <f t="shared" si="3"/>
        <v>26.2824706020305</v>
      </c>
      <c r="K40" s="108">
        <f t="shared" si="3"/>
        <v>40.839363406412218</v>
      </c>
      <c r="L40" s="108">
        <f t="shared" si="3"/>
        <v>50.229779883928472</v>
      </c>
      <c r="M40" s="108">
        <f t="shared" si="3"/>
        <v>68.014517838213095</v>
      </c>
      <c r="N40" s="108">
        <f t="shared" si="3"/>
        <v>93.9842797400824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 t="shared" si="3"/>
        <v>0.98115346651167046</v>
      </c>
      <c r="S40" s="108">
        <f t="shared" si="3"/>
        <v>0.13370858194148372</v>
      </c>
      <c r="T40" s="193" t="e">
        <f t="shared" si="3"/>
        <v>#N/A</v>
      </c>
      <c r="U40" s="193" t="e">
        <f t="shared" si="3"/>
        <v>#N/A</v>
      </c>
      <c r="V40" s="198" t="e">
        <f t="shared" si="3"/>
        <v>#N/A</v>
      </c>
      <c r="W40" s="125">
        <f t="shared" si="3"/>
        <v>3.907316544589821</v>
      </c>
      <c r="Y40" s="155"/>
    </row>
    <row r="41" spans="1:25" ht="12.75" customHeight="1" x14ac:dyDescent="0.25">
      <c r="A41" s="493" t="s">
        <v>52</v>
      </c>
      <c r="B41" s="494"/>
      <c r="C41" s="33">
        <f>IF(ISNUMBER(C98),C98,NA())</f>
        <v>2.1</v>
      </c>
      <c r="D41" s="196">
        <f t="shared" ref="D41:W41" si="4">IF(ISNUMBER(D98),D98,NA())</f>
        <v>0</v>
      </c>
      <c r="E41" s="34">
        <f t="shared" si="4"/>
        <v>3.7</v>
      </c>
      <c r="F41" s="34">
        <f t="shared" si="4"/>
        <v>7.3</v>
      </c>
      <c r="G41" s="34">
        <f t="shared" si="4"/>
        <v>9.8000000000000007</v>
      </c>
      <c r="H41" s="34">
        <f t="shared" si="4"/>
        <v>12.8</v>
      </c>
      <c r="I41" s="34">
        <f t="shared" si="4"/>
        <v>17.100000000000001</v>
      </c>
      <c r="J41" s="34">
        <f t="shared" si="4"/>
        <v>26.3</v>
      </c>
      <c r="K41" s="34">
        <f t="shared" si="4"/>
        <v>40.4</v>
      </c>
      <c r="L41" s="34">
        <f t="shared" si="4"/>
        <v>47.5</v>
      </c>
      <c r="M41" s="34">
        <f t="shared" si="4"/>
        <v>67</v>
      </c>
      <c r="N41" s="34">
        <f t="shared" si="4"/>
        <v>90.1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0.89</v>
      </c>
      <c r="S41" s="34">
        <f t="shared" si="4"/>
        <v>0.13</v>
      </c>
      <c r="T41" s="34">
        <f>IF(ISNUMBER(T98),T98,NA())</f>
        <v>0</v>
      </c>
      <c r="U41" s="34">
        <f t="shared" si="4"/>
        <v>24</v>
      </c>
      <c r="V41" s="152">
        <f t="shared" si="4"/>
        <v>21</v>
      </c>
      <c r="W41" s="44">
        <f t="shared" si="4"/>
        <v>3.6</v>
      </c>
    </row>
    <row r="42" spans="1:25" ht="12.75" customHeight="1" x14ac:dyDescent="0.25">
      <c r="A42" s="493" t="s">
        <v>53</v>
      </c>
      <c r="B42" s="494"/>
      <c r="C42" s="120">
        <f>IF(ISNUMBER(C96),C96,NA())</f>
        <v>0.62084172253839687</v>
      </c>
      <c r="D42" s="194" t="e">
        <f t="shared" ref="D42:W42" si="5">IF(ISNUMBER(D96),D96,NA())</f>
        <v>#N/A</v>
      </c>
      <c r="E42" s="121">
        <f t="shared" si="5"/>
        <v>0.93118801061392076</v>
      </c>
      <c r="F42" s="121">
        <f t="shared" si="5"/>
        <v>1.7160678567262109</v>
      </c>
      <c r="G42" s="121">
        <f t="shared" si="5"/>
        <v>2.2022463279317614</v>
      </c>
      <c r="H42" s="121">
        <f t="shared" si="5"/>
        <v>2.6403072211813194</v>
      </c>
      <c r="I42" s="121">
        <f t="shared" si="5"/>
        <v>3.60599808960322</v>
      </c>
      <c r="J42" s="121">
        <f t="shared" si="5"/>
        <v>4.5260235183755997</v>
      </c>
      <c r="K42" s="121">
        <f t="shared" si="5"/>
        <v>5.9285092748702271</v>
      </c>
      <c r="L42" s="121">
        <f t="shared" si="5"/>
        <v>5.2321760928572205</v>
      </c>
      <c r="M42" s="121">
        <f t="shared" si="5"/>
        <v>3.8923857294295319</v>
      </c>
      <c r="N42" s="121">
        <f t="shared" si="5"/>
        <v>3.2205762079340903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0.29587722679066364</v>
      </c>
      <c r="S42" s="121">
        <f t="shared" si="5"/>
        <v>6.9833134446813036E-2</v>
      </c>
      <c r="T42" s="194" t="e">
        <f>IF(ISNUMBER(T96),T96,NA())</f>
        <v>#N/A</v>
      </c>
      <c r="U42" s="194" t="e">
        <f t="shared" si="5"/>
        <v>#N/A</v>
      </c>
      <c r="V42" s="199" t="e">
        <f t="shared" si="5"/>
        <v>#N/A</v>
      </c>
      <c r="W42" s="126">
        <f t="shared" si="5"/>
        <v>1.3461467643281422</v>
      </c>
    </row>
    <row r="43" spans="1:25" ht="12.75" customHeight="1" x14ac:dyDescent="0.25">
      <c r="A43" s="495" t="s">
        <v>54</v>
      </c>
      <c r="B43" s="496"/>
      <c r="C43" s="33">
        <f>IF(ISNUMBER(C99),C99,NA())</f>
        <v>10</v>
      </c>
      <c r="D43" s="196">
        <f t="shared" ref="D43:W43" si="6">IF(ISNUMBER(D99),D99,NA())</f>
        <v>0</v>
      </c>
      <c r="E43" s="34">
        <f t="shared" si="6"/>
        <v>10</v>
      </c>
      <c r="F43" s="34">
        <f t="shared" si="6"/>
        <v>10</v>
      </c>
      <c r="G43" s="34">
        <f t="shared" si="6"/>
        <v>10</v>
      </c>
      <c r="H43" s="34">
        <f t="shared" si="6"/>
        <v>10</v>
      </c>
      <c r="I43" s="34">
        <f t="shared" si="6"/>
        <v>10</v>
      </c>
      <c r="J43" s="34">
        <f t="shared" si="6"/>
        <v>10</v>
      </c>
      <c r="K43" s="34">
        <f t="shared" si="6"/>
        <v>10</v>
      </c>
      <c r="L43" s="34">
        <f t="shared" si="6"/>
        <v>10</v>
      </c>
      <c r="M43" s="34">
        <f t="shared" si="6"/>
        <v>10</v>
      </c>
      <c r="N43" s="34">
        <f t="shared" si="6"/>
        <v>10</v>
      </c>
      <c r="O43" s="34">
        <f t="shared" si="6"/>
        <v>10</v>
      </c>
      <c r="P43" s="34">
        <f t="shared" si="6"/>
        <v>10</v>
      </c>
      <c r="Q43" s="34">
        <f t="shared" si="6"/>
        <v>10</v>
      </c>
      <c r="R43" s="34">
        <f t="shared" si="6"/>
        <v>10</v>
      </c>
      <c r="S43" s="34">
        <f t="shared" si="6"/>
        <v>10</v>
      </c>
      <c r="T43" s="34">
        <f>IF(ISNUMBER(T99),T99,NA())</f>
        <v>1</v>
      </c>
      <c r="U43" s="34">
        <f t="shared" si="6"/>
        <v>2</v>
      </c>
      <c r="V43" s="152">
        <f t="shared" si="6"/>
        <v>2</v>
      </c>
      <c r="W43" s="44">
        <f t="shared" si="6"/>
        <v>10</v>
      </c>
    </row>
    <row r="44" spans="1:25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5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5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5" s="46" customFormat="1" x14ac:dyDescent="0.25">
      <c r="A47" s="47"/>
      <c r="W47" s="48"/>
      <c r="X47" s="45"/>
    </row>
    <row r="48" spans="1:25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42334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Y84</f>
        <v>42400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126</v>
      </c>
      <c r="B73" s="708"/>
      <c r="C73" s="708"/>
      <c r="D73" s="708"/>
      <c r="E73" s="708"/>
      <c r="F73" s="708"/>
      <c r="G73" s="708"/>
      <c r="H73" s="708"/>
      <c r="I73" s="708"/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8"/>
      <c r="U73" s="708"/>
      <c r="V73" s="708"/>
      <c r="W73" s="709"/>
    </row>
    <row r="74" spans="1:24" x14ac:dyDescent="0.25">
      <c r="A74" s="507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0"/>
      <c r="P74" s="710"/>
      <c r="Q74" s="710"/>
      <c r="R74" s="710"/>
      <c r="S74" s="710"/>
      <c r="T74" s="710"/>
      <c r="U74" s="710"/>
      <c r="V74" s="710"/>
      <c r="W74" s="711"/>
    </row>
    <row r="75" spans="1:24" ht="13.8" thickBot="1" x14ac:dyDescent="0.3">
      <c r="A75" s="712"/>
      <c r="B75" s="713"/>
      <c r="C75" s="713"/>
      <c r="D75" s="713"/>
      <c r="E75" s="713"/>
      <c r="F75" s="713"/>
      <c r="G75" s="713"/>
      <c r="H75" s="713"/>
      <c r="I75" s="713"/>
      <c r="J75" s="713"/>
      <c r="K75" s="713"/>
      <c r="L75" s="713"/>
      <c r="M75" s="713"/>
      <c r="N75" s="713"/>
      <c r="O75" s="713"/>
      <c r="P75" s="713"/>
      <c r="Q75" s="713"/>
      <c r="R75" s="713"/>
      <c r="S75" s="713"/>
      <c r="T75" s="713"/>
      <c r="U75" s="713"/>
      <c r="V75" s="713"/>
      <c r="W75" s="714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 t="s">
        <v>16</v>
      </c>
      <c r="N81" s="137" t="s">
        <v>4</v>
      </c>
      <c r="O81" s="137" t="s">
        <v>5</v>
      </c>
      <c r="P81" s="137"/>
      <c r="Q81" s="137" t="s">
        <v>6</v>
      </c>
      <c r="R81" s="653" t="s">
        <v>17</v>
      </c>
      <c r="S81" s="655" t="s">
        <v>41</v>
      </c>
      <c r="T81" s="657" t="s">
        <v>120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0.125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f>N82/2</f>
        <v>31.5</v>
      </c>
      <c r="N82" s="139">
        <v>63</v>
      </c>
      <c r="O82" s="140">
        <v>90</v>
      </c>
      <c r="P82" s="140">
        <v>100</v>
      </c>
      <c r="Q82" s="139">
        <v>125</v>
      </c>
      <c r="R82" s="695"/>
      <c r="S82" s="696"/>
      <c r="T82" s="697"/>
      <c r="U82" s="695"/>
      <c r="V82" s="695"/>
      <c r="W82" s="698"/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717">
        <v>42220</v>
      </c>
      <c r="B84" s="718"/>
      <c r="C84" s="189">
        <v>2.6</v>
      </c>
      <c r="D84" s="189"/>
      <c r="E84" s="189">
        <v>4.5</v>
      </c>
      <c r="F84" s="189">
        <v>9.1999999999999993</v>
      </c>
      <c r="G84" s="189">
        <v>12.6</v>
      </c>
      <c r="H84" s="189">
        <v>16.8</v>
      </c>
      <c r="I84" s="189">
        <v>23.7</v>
      </c>
      <c r="J84" s="189">
        <v>36.799999999999997</v>
      </c>
      <c r="K84" s="189">
        <v>54.9</v>
      </c>
      <c r="L84" s="189">
        <v>61.4</v>
      </c>
      <c r="M84" s="189">
        <v>74</v>
      </c>
      <c r="N84" s="189">
        <v>100</v>
      </c>
      <c r="O84" s="189">
        <v>100</v>
      </c>
      <c r="P84" s="189">
        <v>100</v>
      </c>
      <c r="Q84" s="189">
        <v>100</v>
      </c>
      <c r="R84" s="189">
        <v>0.93</v>
      </c>
      <c r="S84" s="189">
        <v>0.16</v>
      </c>
      <c r="T84" s="189"/>
      <c r="U84" s="189"/>
      <c r="V84" s="189"/>
      <c r="W84" s="190">
        <v>3.9</v>
      </c>
      <c r="Y84" s="176">
        <f t="shared" ref="Y84:Y95" si="7">A84+(30*6)</f>
        <v>42400</v>
      </c>
    </row>
    <row r="85" spans="1:25" x14ac:dyDescent="0.25">
      <c r="A85" s="717">
        <v>42220</v>
      </c>
      <c r="B85" s="718"/>
      <c r="C85" s="189">
        <v>2.2999999999999998</v>
      </c>
      <c r="D85" s="189"/>
      <c r="E85" s="189">
        <v>4</v>
      </c>
      <c r="F85" s="189">
        <v>8.1999999999999993</v>
      </c>
      <c r="G85" s="189">
        <v>11.3</v>
      </c>
      <c r="H85" s="189">
        <v>15</v>
      </c>
      <c r="I85" s="189">
        <v>21.5</v>
      </c>
      <c r="J85" s="189">
        <v>35.4</v>
      </c>
      <c r="K85" s="189">
        <v>55</v>
      </c>
      <c r="L85" s="189">
        <v>63.8</v>
      </c>
      <c r="M85" s="189">
        <v>79.400000000000006</v>
      </c>
      <c r="N85" s="189">
        <v>100</v>
      </c>
      <c r="O85" s="189">
        <v>100</v>
      </c>
      <c r="P85" s="189">
        <v>100</v>
      </c>
      <c r="Q85" s="189">
        <v>100</v>
      </c>
      <c r="R85" s="189">
        <v>0.89</v>
      </c>
      <c r="S85" s="189">
        <v>0.13</v>
      </c>
      <c r="T85" s="189"/>
      <c r="U85" s="189"/>
      <c r="V85" s="189"/>
      <c r="W85" s="190">
        <v>3.6</v>
      </c>
      <c r="Y85" s="176">
        <f t="shared" si="7"/>
        <v>42400</v>
      </c>
    </row>
    <row r="86" spans="1:25" x14ac:dyDescent="0.25">
      <c r="A86" s="531">
        <v>42262</v>
      </c>
      <c r="B86" s="532"/>
      <c r="C86" s="141">
        <v>2.4</v>
      </c>
      <c r="D86" s="141"/>
      <c r="E86" s="141">
        <v>3.9</v>
      </c>
      <c r="F86" s="141">
        <v>7.9</v>
      </c>
      <c r="G86" s="141">
        <v>10.7</v>
      </c>
      <c r="H86" s="141">
        <v>13.8</v>
      </c>
      <c r="I86" s="141">
        <v>17.100000000000001</v>
      </c>
      <c r="J86" s="141">
        <v>26.6</v>
      </c>
      <c r="K86" s="141">
        <v>43.8</v>
      </c>
      <c r="L86" s="141">
        <v>56</v>
      </c>
      <c r="M86" s="141">
        <v>67.2</v>
      </c>
      <c r="N86" s="141">
        <v>90.1</v>
      </c>
      <c r="O86" s="141">
        <v>100</v>
      </c>
      <c r="P86" s="141">
        <v>100</v>
      </c>
      <c r="Q86" s="141">
        <v>100</v>
      </c>
      <c r="R86" s="141">
        <v>1.3</v>
      </c>
      <c r="S86" s="141">
        <v>0.18</v>
      </c>
      <c r="T86" s="141"/>
      <c r="U86" s="141">
        <v>24</v>
      </c>
      <c r="V86" s="141">
        <v>21</v>
      </c>
      <c r="W86" s="142">
        <v>6.8</v>
      </c>
      <c r="Y86" s="176">
        <f t="shared" si="7"/>
        <v>42442</v>
      </c>
    </row>
    <row r="87" spans="1:25" x14ac:dyDescent="0.25">
      <c r="A87" s="717">
        <v>42262</v>
      </c>
      <c r="B87" s="718"/>
      <c r="C87" s="189">
        <v>2.1</v>
      </c>
      <c r="D87" s="189"/>
      <c r="E87" s="189">
        <v>3.7</v>
      </c>
      <c r="F87" s="189">
        <v>7.3</v>
      </c>
      <c r="G87" s="189">
        <v>9.8000000000000007</v>
      </c>
      <c r="H87" s="189">
        <v>12.8</v>
      </c>
      <c r="I87" s="189">
        <v>17.100000000000001</v>
      </c>
      <c r="J87" s="189">
        <v>28.9</v>
      </c>
      <c r="K87" s="189">
        <v>45.4</v>
      </c>
      <c r="L87" s="189">
        <v>57.8</v>
      </c>
      <c r="M87" s="189">
        <v>73.8</v>
      </c>
      <c r="N87" s="189">
        <v>100</v>
      </c>
      <c r="O87" s="189">
        <v>100</v>
      </c>
      <c r="P87" s="189">
        <v>100</v>
      </c>
      <c r="Q87" s="189">
        <v>100</v>
      </c>
      <c r="R87" s="189">
        <v>1.32</v>
      </c>
      <c r="S87" s="189">
        <v>0.17</v>
      </c>
      <c r="T87" s="189"/>
      <c r="U87" s="189"/>
      <c r="V87" s="189"/>
      <c r="W87" s="190">
        <v>5.8</v>
      </c>
      <c r="X87" s="1"/>
      <c r="Y87" s="176">
        <f t="shared" si="7"/>
        <v>42442</v>
      </c>
    </row>
    <row r="88" spans="1:25" x14ac:dyDescent="0.25">
      <c r="A88" s="531">
        <v>42271</v>
      </c>
      <c r="B88" s="532"/>
      <c r="C88" s="141">
        <v>3.1</v>
      </c>
      <c r="D88" s="141"/>
      <c r="E88" s="141">
        <v>4.8</v>
      </c>
      <c r="F88" s="141">
        <v>9</v>
      </c>
      <c r="G88" s="141">
        <v>11.9</v>
      </c>
      <c r="H88" s="141">
        <v>15.3</v>
      </c>
      <c r="I88" s="141">
        <v>19.600000000000001</v>
      </c>
      <c r="J88" s="141">
        <v>26.8</v>
      </c>
      <c r="K88" s="141">
        <v>41</v>
      </c>
      <c r="L88" s="141">
        <v>47.5</v>
      </c>
      <c r="M88" s="141">
        <v>67</v>
      </c>
      <c r="N88" s="141">
        <v>96.2</v>
      </c>
      <c r="O88" s="141">
        <v>100</v>
      </c>
      <c r="P88" s="141">
        <v>100</v>
      </c>
      <c r="Q88" s="141">
        <v>100</v>
      </c>
      <c r="R88" s="141">
        <v>1.25</v>
      </c>
      <c r="S88" s="141">
        <v>0.19</v>
      </c>
      <c r="T88" s="141"/>
      <c r="U88" s="141"/>
      <c r="V88" s="141"/>
      <c r="W88" s="142">
        <v>7.2</v>
      </c>
      <c r="X88" s="1"/>
      <c r="Y88" s="176">
        <f t="shared" si="7"/>
        <v>42451</v>
      </c>
    </row>
    <row r="89" spans="1:25" x14ac:dyDescent="0.25">
      <c r="A89" s="717">
        <v>42271</v>
      </c>
      <c r="B89" s="718"/>
      <c r="C89" s="189">
        <v>3.8</v>
      </c>
      <c r="D89" s="189"/>
      <c r="E89" s="189">
        <v>6.2</v>
      </c>
      <c r="F89" s="189">
        <v>11.8</v>
      </c>
      <c r="G89" s="189">
        <v>15.2</v>
      </c>
      <c r="H89" s="189">
        <v>19.2</v>
      </c>
      <c r="I89" s="189">
        <v>24.2</v>
      </c>
      <c r="J89" s="189">
        <v>33.1</v>
      </c>
      <c r="K89" s="189">
        <v>49.8</v>
      </c>
      <c r="L89" s="189">
        <v>57.2</v>
      </c>
      <c r="M89" s="189">
        <v>74.900000000000006</v>
      </c>
      <c r="N89" s="189">
        <v>100</v>
      </c>
      <c r="O89" s="189">
        <v>100</v>
      </c>
      <c r="P89" s="189">
        <v>100</v>
      </c>
      <c r="Q89" s="189">
        <v>100</v>
      </c>
      <c r="R89" s="189">
        <v>1.25</v>
      </c>
      <c r="S89" s="189">
        <v>0.24</v>
      </c>
      <c r="T89" s="189"/>
      <c r="U89" s="189"/>
      <c r="V89" s="189"/>
      <c r="W89" s="190">
        <v>7.6</v>
      </c>
      <c r="X89" s="1"/>
      <c r="Y89" s="176">
        <f t="shared" si="7"/>
        <v>42451</v>
      </c>
    </row>
    <row r="90" spans="1:25" x14ac:dyDescent="0.25">
      <c r="A90" s="715">
        <v>42276</v>
      </c>
      <c r="B90" s="716"/>
      <c r="C90" s="189">
        <v>3.5</v>
      </c>
      <c r="D90" s="189"/>
      <c r="E90" s="189">
        <v>5.6</v>
      </c>
      <c r="F90" s="189">
        <v>9.8000000000000007</v>
      </c>
      <c r="G90" s="189">
        <v>12.5</v>
      </c>
      <c r="H90" s="189">
        <v>15.7</v>
      </c>
      <c r="I90" s="189">
        <v>20.9</v>
      </c>
      <c r="J90" s="189">
        <v>31.6</v>
      </c>
      <c r="K90" s="189">
        <v>44.3</v>
      </c>
      <c r="L90" s="189">
        <v>50.7</v>
      </c>
      <c r="M90" s="189">
        <v>71.400000000000006</v>
      </c>
      <c r="N90" s="189">
        <v>100</v>
      </c>
      <c r="O90" s="189">
        <v>100</v>
      </c>
      <c r="P90" s="189">
        <v>100</v>
      </c>
      <c r="Q90" s="189">
        <v>100</v>
      </c>
      <c r="R90" s="189">
        <v>1.75</v>
      </c>
      <c r="S90" s="189">
        <v>0.27</v>
      </c>
      <c r="T90" s="189"/>
      <c r="U90" s="189"/>
      <c r="V90" s="189"/>
      <c r="W90" s="190">
        <v>5.9</v>
      </c>
      <c r="X90" s="1"/>
      <c r="Y90" s="176">
        <f t="shared" si="7"/>
        <v>42456</v>
      </c>
    </row>
    <row r="91" spans="1:25" x14ac:dyDescent="0.25">
      <c r="A91" s="715">
        <v>42276</v>
      </c>
      <c r="B91" s="716"/>
      <c r="C91" s="189">
        <v>3.1</v>
      </c>
      <c r="D91" s="189"/>
      <c r="E91" s="189">
        <v>4.8</v>
      </c>
      <c r="F91" s="189">
        <v>8.6999999999999993</v>
      </c>
      <c r="G91" s="189">
        <v>11.2</v>
      </c>
      <c r="H91" s="189">
        <v>14.1</v>
      </c>
      <c r="I91" s="189">
        <v>18.5</v>
      </c>
      <c r="J91" s="189">
        <v>26.3</v>
      </c>
      <c r="K91" s="189">
        <v>40.4</v>
      </c>
      <c r="L91" s="189">
        <v>52.2</v>
      </c>
      <c r="M91" s="189">
        <v>70.599999999999994</v>
      </c>
      <c r="N91" s="189">
        <v>100</v>
      </c>
      <c r="O91" s="189">
        <v>100</v>
      </c>
      <c r="P91" s="189">
        <v>100</v>
      </c>
      <c r="Q91" s="189">
        <v>100</v>
      </c>
      <c r="R91" s="189">
        <v>1.5</v>
      </c>
      <c r="S91" s="189">
        <v>0.21</v>
      </c>
      <c r="T91" s="189"/>
      <c r="U91" s="189"/>
      <c r="V91" s="189"/>
      <c r="W91" s="190">
        <v>4.8</v>
      </c>
      <c r="X91" s="1"/>
      <c r="Y91" s="176">
        <f t="shared" si="7"/>
        <v>42456</v>
      </c>
    </row>
    <row r="92" spans="1:25" x14ac:dyDescent="0.25">
      <c r="A92" s="518">
        <v>42279</v>
      </c>
      <c r="B92" s="519"/>
      <c r="C92" s="141">
        <v>3.5</v>
      </c>
      <c r="D92" s="141"/>
      <c r="E92" s="141">
        <v>6</v>
      </c>
      <c r="F92" s="141">
        <v>12</v>
      </c>
      <c r="G92" s="141">
        <v>16.2</v>
      </c>
      <c r="H92" s="141">
        <v>20.399999999999999</v>
      </c>
      <c r="I92" s="141">
        <v>27</v>
      </c>
      <c r="J92" s="141">
        <v>37.700000000000003</v>
      </c>
      <c r="K92" s="141">
        <v>54.8</v>
      </c>
      <c r="L92" s="141">
        <v>61.4</v>
      </c>
      <c r="M92" s="141">
        <v>76.3</v>
      </c>
      <c r="N92" s="141">
        <v>96.1</v>
      </c>
      <c r="O92" s="141">
        <v>100</v>
      </c>
      <c r="P92" s="141">
        <v>100</v>
      </c>
      <c r="Q92" s="141">
        <v>100</v>
      </c>
      <c r="R92" s="141">
        <v>1.63</v>
      </c>
      <c r="S92" s="141">
        <v>0.33</v>
      </c>
      <c r="T92" s="141"/>
      <c r="U92" s="141"/>
      <c r="V92" s="141"/>
      <c r="W92" s="142">
        <v>5.5</v>
      </c>
      <c r="X92" s="1"/>
      <c r="Y92" s="176">
        <f t="shared" si="7"/>
        <v>42459</v>
      </c>
    </row>
    <row r="93" spans="1:25" x14ac:dyDescent="0.25">
      <c r="A93" s="518">
        <v>42279</v>
      </c>
      <c r="B93" s="519"/>
      <c r="C93" s="141">
        <v>3.7</v>
      </c>
      <c r="D93" s="141"/>
      <c r="E93" s="141">
        <v>5.9</v>
      </c>
      <c r="F93" s="141">
        <v>11.7</v>
      </c>
      <c r="G93" s="141">
        <v>15.5</v>
      </c>
      <c r="H93" s="141">
        <v>19.600000000000001</v>
      </c>
      <c r="I93" s="141">
        <v>26.3</v>
      </c>
      <c r="J93" s="141">
        <v>36.200000000000003</v>
      </c>
      <c r="K93" s="141">
        <v>53.1</v>
      </c>
      <c r="L93" s="141">
        <v>59.7</v>
      </c>
      <c r="M93" s="141">
        <v>74.2</v>
      </c>
      <c r="N93" s="141">
        <v>97.7</v>
      </c>
      <c r="O93" s="141">
        <v>100</v>
      </c>
      <c r="P93" s="141">
        <v>100</v>
      </c>
      <c r="Q93" s="141">
        <v>100</v>
      </c>
      <c r="R93" s="141">
        <v>1.69</v>
      </c>
      <c r="S93" s="141">
        <v>0.33</v>
      </c>
      <c r="T93" s="141"/>
      <c r="U93" s="141"/>
      <c r="V93" s="141"/>
      <c r="W93" s="142">
        <v>4.8</v>
      </c>
      <c r="X93" s="1"/>
      <c r="Y93" s="176">
        <f t="shared" si="7"/>
        <v>42459</v>
      </c>
    </row>
    <row r="94" spans="1:25" x14ac:dyDescent="0.25">
      <c r="A94" s="518">
        <v>42312</v>
      </c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>
        <v>0.17199999999999999</v>
      </c>
      <c r="U94" s="141">
        <v>25</v>
      </c>
      <c r="V94" s="141">
        <v>21</v>
      </c>
      <c r="W94" s="142"/>
      <c r="X94" s="1"/>
      <c r="Y94" s="176">
        <f t="shared" si="7"/>
        <v>42492</v>
      </c>
    </row>
    <row r="95" spans="1:25" x14ac:dyDescent="0.25">
      <c r="A95" s="533" t="s">
        <v>63</v>
      </c>
      <c r="B95" s="532"/>
      <c r="C95" s="141">
        <f>AVERAGE(C84:C94)</f>
        <v>3.0100000000000002</v>
      </c>
      <c r="D95" s="141" t="e">
        <f>AVERAGE(D84:D94)</f>
        <v>#DIV/0!</v>
      </c>
      <c r="E95" s="141">
        <f>AVERAGE(E84:E94)</f>
        <v>4.9399999999999995</v>
      </c>
      <c r="F95" s="141">
        <f t="shared" ref="F95:W95" si="8">AVERAGE(F84:F94)</f>
        <v>9.5599999999999987</v>
      </c>
      <c r="G95" s="141">
        <f t="shared" si="8"/>
        <v>12.69</v>
      </c>
      <c r="H95" s="141">
        <f t="shared" si="8"/>
        <v>16.27</v>
      </c>
      <c r="I95" s="141">
        <f t="shared" si="8"/>
        <v>21.59</v>
      </c>
      <c r="J95" s="141">
        <f t="shared" si="8"/>
        <v>31.939999999999998</v>
      </c>
      <c r="K95" s="141">
        <f t="shared" si="8"/>
        <v>48.25</v>
      </c>
      <c r="L95" s="141">
        <f t="shared" si="8"/>
        <v>56.769999999999996</v>
      </c>
      <c r="M95" s="141">
        <f t="shared" si="8"/>
        <v>72.88000000000001</v>
      </c>
      <c r="N95" s="141">
        <f t="shared" si="8"/>
        <v>98.01</v>
      </c>
      <c r="O95" s="141">
        <f t="shared" si="8"/>
        <v>100</v>
      </c>
      <c r="P95" s="141">
        <f t="shared" si="8"/>
        <v>100</v>
      </c>
      <c r="Q95" s="141">
        <f t="shared" si="8"/>
        <v>100</v>
      </c>
      <c r="R95" s="141">
        <f t="shared" si="8"/>
        <v>1.351</v>
      </c>
      <c r="S95" s="141">
        <f t="shared" si="8"/>
        <v>0.221</v>
      </c>
      <c r="T95" s="141">
        <f t="shared" si="8"/>
        <v>0.17199999999999999</v>
      </c>
      <c r="U95" s="197">
        <f t="shared" si="8"/>
        <v>24.5</v>
      </c>
      <c r="V95" s="197">
        <f t="shared" si="8"/>
        <v>21</v>
      </c>
      <c r="W95" s="141">
        <f t="shared" si="8"/>
        <v>5.589999999999999</v>
      </c>
      <c r="Y95" s="176" t="e">
        <f t="shared" si="7"/>
        <v>#VALUE!</v>
      </c>
    </row>
    <row r="96" spans="1:25" x14ac:dyDescent="0.25">
      <c r="A96" s="533" t="s">
        <v>53</v>
      </c>
      <c r="B96" s="532"/>
      <c r="C96" s="143">
        <f>STDEV(C84:C93)</f>
        <v>0.62084172253839687</v>
      </c>
      <c r="D96" s="143" t="e">
        <f>STDEV(D84:D89)</f>
        <v>#DIV/0!</v>
      </c>
      <c r="E96" s="143">
        <f t="shared" ref="E96:S96" si="9">STDEV(E84:E93)</f>
        <v>0.93118801061392076</v>
      </c>
      <c r="F96" s="143">
        <f t="shared" si="9"/>
        <v>1.7160678567262109</v>
      </c>
      <c r="G96" s="143">
        <f t="shared" si="9"/>
        <v>2.2022463279317614</v>
      </c>
      <c r="H96" s="143">
        <f t="shared" si="9"/>
        <v>2.6403072211813194</v>
      </c>
      <c r="I96" s="143">
        <f t="shared" si="9"/>
        <v>3.60599808960322</v>
      </c>
      <c r="J96" s="143">
        <f t="shared" si="9"/>
        <v>4.5260235183755997</v>
      </c>
      <c r="K96" s="143">
        <f t="shared" si="9"/>
        <v>5.9285092748702271</v>
      </c>
      <c r="L96" s="143">
        <f t="shared" si="9"/>
        <v>5.2321760928572205</v>
      </c>
      <c r="M96" s="143">
        <f t="shared" si="9"/>
        <v>3.8923857294295319</v>
      </c>
      <c r="N96" s="143">
        <f t="shared" si="9"/>
        <v>3.2205762079340903</v>
      </c>
      <c r="O96" s="143">
        <f t="shared" si="9"/>
        <v>0</v>
      </c>
      <c r="P96" s="143">
        <f t="shared" si="9"/>
        <v>0</v>
      </c>
      <c r="Q96" s="143">
        <f t="shared" si="9"/>
        <v>0</v>
      </c>
      <c r="R96" s="143">
        <f t="shared" si="9"/>
        <v>0.29587722679066364</v>
      </c>
      <c r="S96" s="143">
        <f t="shared" si="9"/>
        <v>6.9833134446813036E-2</v>
      </c>
      <c r="T96" s="143" t="e">
        <f>STDEV(T84:T89)</f>
        <v>#DIV/0!</v>
      </c>
      <c r="U96" s="143" t="e">
        <f>STDEV(U84:U89)</f>
        <v>#DIV/0!</v>
      </c>
      <c r="V96" s="143" t="e">
        <f>STDEV(V84:V89)</f>
        <v>#DIV/0!</v>
      </c>
      <c r="W96" s="144">
        <f>STDEV(W84:W93)</f>
        <v>1.3461467643281422</v>
      </c>
    </row>
    <row r="97" spans="1:23" x14ac:dyDescent="0.25">
      <c r="A97" s="533" t="s">
        <v>64</v>
      </c>
      <c r="B97" s="532"/>
      <c r="C97" s="141">
        <f>MAX(C84:C93)</f>
        <v>3.8</v>
      </c>
      <c r="D97" s="141">
        <f>MAX(D84:D89)</f>
        <v>0</v>
      </c>
      <c r="E97" s="141">
        <f t="shared" ref="E97:S97" si="10">MAX(E84:E93)</f>
        <v>6.2</v>
      </c>
      <c r="F97" s="141">
        <f t="shared" si="10"/>
        <v>12</v>
      </c>
      <c r="G97" s="141">
        <f t="shared" si="10"/>
        <v>16.2</v>
      </c>
      <c r="H97" s="141">
        <f t="shared" si="10"/>
        <v>20.399999999999999</v>
      </c>
      <c r="I97" s="141">
        <f t="shared" si="10"/>
        <v>27</v>
      </c>
      <c r="J97" s="141">
        <f t="shared" si="10"/>
        <v>37.700000000000003</v>
      </c>
      <c r="K97" s="141">
        <f t="shared" si="10"/>
        <v>55</v>
      </c>
      <c r="L97" s="141">
        <f t="shared" si="10"/>
        <v>63.8</v>
      </c>
      <c r="M97" s="141">
        <f t="shared" si="10"/>
        <v>79.400000000000006</v>
      </c>
      <c r="N97" s="141">
        <f t="shared" si="10"/>
        <v>100</v>
      </c>
      <c r="O97" s="141">
        <f t="shared" si="10"/>
        <v>100</v>
      </c>
      <c r="P97" s="141">
        <f t="shared" si="10"/>
        <v>100</v>
      </c>
      <c r="Q97" s="141">
        <f t="shared" si="10"/>
        <v>100</v>
      </c>
      <c r="R97" s="141">
        <f t="shared" si="10"/>
        <v>1.75</v>
      </c>
      <c r="S97" s="141">
        <f t="shared" si="10"/>
        <v>0.33</v>
      </c>
      <c r="T97" s="141">
        <f>MAX(T84:T89)</f>
        <v>0</v>
      </c>
      <c r="U97" s="141">
        <f>MAX(U84:U89)</f>
        <v>24</v>
      </c>
      <c r="V97" s="141">
        <f>MAX(V84:V89)</f>
        <v>21</v>
      </c>
      <c r="W97" s="142">
        <f>MAX(W84:W93)</f>
        <v>7.6</v>
      </c>
    </row>
    <row r="98" spans="1:23" x14ac:dyDescent="0.25">
      <c r="A98" s="533" t="s">
        <v>52</v>
      </c>
      <c r="B98" s="532"/>
      <c r="C98" s="141">
        <f>MIN(C84:C93)</f>
        <v>2.1</v>
      </c>
      <c r="D98" s="141">
        <f>MIN(D84:D89)</f>
        <v>0</v>
      </c>
      <c r="E98" s="141">
        <f t="shared" ref="E98:S98" si="11">MIN(E84:E93)</f>
        <v>3.7</v>
      </c>
      <c r="F98" s="141">
        <f t="shared" si="11"/>
        <v>7.3</v>
      </c>
      <c r="G98" s="141">
        <f t="shared" si="11"/>
        <v>9.8000000000000007</v>
      </c>
      <c r="H98" s="141">
        <f t="shared" si="11"/>
        <v>12.8</v>
      </c>
      <c r="I98" s="141">
        <f t="shared" si="11"/>
        <v>17.100000000000001</v>
      </c>
      <c r="J98" s="141">
        <f t="shared" si="11"/>
        <v>26.3</v>
      </c>
      <c r="K98" s="141">
        <f t="shared" si="11"/>
        <v>40.4</v>
      </c>
      <c r="L98" s="141">
        <f t="shared" si="11"/>
        <v>47.5</v>
      </c>
      <c r="M98" s="141">
        <f t="shared" si="11"/>
        <v>67</v>
      </c>
      <c r="N98" s="141">
        <f t="shared" si="11"/>
        <v>90.1</v>
      </c>
      <c r="O98" s="141">
        <f t="shared" si="11"/>
        <v>100</v>
      </c>
      <c r="P98" s="141">
        <f t="shared" si="11"/>
        <v>100</v>
      </c>
      <c r="Q98" s="141">
        <f t="shared" si="11"/>
        <v>100</v>
      </c>
      <c r="R98" s="141">
        <f t="shared" si="11"/>
        <v>0.89</v>
      </c>
      <c r="S98" s="141">
        <f t="shared" si="11"/>
        <v>0.13</v>
      </c>
      <c r="T98" s="141">
        <f>MIN(T84:T89)</f>
        <v>0</v>
      </c>
      <c r="U98" s="141">
        <f>MIN(U84:U89)</f>
        <v>24</v>
      </c>
      <c r="V98" s="141">
        <f>MIN(V84:V89)</f>
        <v>21</v>
      </c>
      <c r="W98" s="142">
        <f>MIN(W84:W93)</f>
        <v>3.6</v>
      </c>
    </row>
    <row r="99" spans="1:23" x14ac:dyDescent="0.25">
      <c r="A99" s="534" t="s">
        <v>54</v>
      </c>
      <c r="B99" s="535"/>
      <c r="C99" s="141">
        <f>COUNT(C84:C94)</f>
        <v>10</v>
      </c>
      <c r="D99" s="141">
        <f t="shared" ref="D99:W99" si="12">COUNT(D84:D94)</f>
        <v>0</v>
      </c>
      <c r="E99" s="141">
        <f t="shared" si="12"/>
        <v>10</v>
      </c>
      <c r="F99" s="141">
        <f t="shared" si="12"/>
        <v>10</v>
      </c>
      <c r="G99" s="141">
        <f t="shared" si="12"/>
        <v>10</v>
      </c>
      <c r="H99" s="141">
        <f t="shared" si="12"/>
        <v>10</v>
      </c>
      <c r="I99" s="141">
        <f t="shared" si="12"/>
        <v>10</v>
      </c>
      <c r="J99" s="141">
        <f t="shared" si="12"/>
        <v>10</v>
      </c>
      <c r="K99" s="141">
        <f t="shared" si="12"/>
        <v>10</v>
      </c>
      <c r="L99" s="141">
        <f t="shared" si="12"/>
        <v>10</v>
      </c>
      <c r="M99" s="141">
        <f t="shared" si="12"/>
        <v>10</v>
      </c>
      <c r="N99" s="141">
        <f t="shared" si="12"/>
        <v>10</v>
      </c>
      <c r="O99" s="141">
        <f t="shared" si="12"/>
        <v>10</v>
      </c>
      <c r="P99" s="141">
        <f t="shared" si="12"/>
        <v>10</v>
      </c>
      <c r="Q99" s="141">
        <f t="shared" si="12"/>
        <v>10</v>
      </c>
      <c r="R99" s="141">
        <f t="shared" si="12"/>
        <v>10</v>
      </c>
      <c r="S99" s="141">
        <f t="shared" si="12"/>
        <v>10</v>
      </c>
      <c r="T99" s="141">
        <f t="shared" si="12"/>
        <v>1</v>
      </c>
      <c r="U99" s="141">
        <f t="shared" si="12"/>
        <v>2</v>
      </c>
      <c r="V99" s="141">
        <f t="shared" si="12"/>
        <v>2</v>
      </c>
      <c r="W99" s="141">
        <f t="shared" si="12"/>
        <v>10</v>
      </c>
    </row>
    <row r="100" spans="1:23" ht="13.8" thickBot="1" x14ac:dyDescent="0.3">
      <c r="A100" s="145"/>
      <c r="B100" s="146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8"/>
    </row>
    <row r="101" spans="1:23" x14ac:dyDescent="0.25">
      <c r="B101" s="52"/>
    </row>
    <row r="102" spans="1:23" x14ac:dyDescent="0.25">
      <c r="B102" s="52"/>
    </row>
    <row r="103" spans="1:23" x14ac:dyDescent="0.25">
      <c r="B103" s="52"/>
    </row>
    <row r="104" spans="1:23" x14ac:dyDescent="0.25">
      <c r="B104" s="52"/>
    </row>
    <row r="105" spans="1:23" x14ac:dyDescent="0.25">
      <c r="B105" s="52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</sheetData>
  <mergeCells count="81">
    <mergeCell ref="A89:B89"/>
    <mergeCell ref="A90:B90"/>
    <mergeCell ref="A98:B98"/>
    <mergeCell ref="A99:B99"/>
    <mergeCell ref="A94:B94"/>
    <mergeCell ref="A91:B91"/>
    <mergeCell ref="A92:B92"/>
    <mergeCell ref="A93:B93"/>
    <mergeCell ref="A95:B95"/>
    <mergeCell ref="A96:B96"/>
    <mergeCell ref="A97:B97"/>
    <mergeCell ref="A77:W79"/>
    <mergeCell ref="A85:B85"/>
    <mergeCell ref="A86:B86"/>
    <mergeCell ref="A87:B87"/>
    <mergeCell ref="A88:B88"/>
    <mergeCell ref="T35:T36"/>
    <mergeCell ref="U35:U36"/>
    <mergeCell ref="A84:B84"/>
    <mergeCell ref="V81:V82"/>
    <mergeCell ref="W81:W82"/>
    <mergeCell ref="A82:B82"/>
    <mergeCell ref="A83:B83"/>
    <mergeCell ref="A81:B81"/>
    <mergeCell ref="R81:R82"/>
    <mergeCell ref="S81:S82"/>
    <mergeCell ref="T81:T82"/>
    <mergeCell ref="U81:U82"/>
    <mergeCell ref="A68:G71"/>
    <mergeCell ref="H68:O71"/>
    <mergeCell ref="P68:W71"/>
    <mergeCell ref="A73:W75"/>
    <mergeCell ref="A33:W33"/>
    <mergeCell ref="A34:W34"/>
    <mergeCell ref="P67:W6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R35:R36"/>
    <mergeCell ref="S35:S36"/>
    <mergeCell ref="V35:V36"/>
    <mergeCell ref="W35:W36"/>
    <mergeCell ref="A35:B35"/>
    <mergeCell ref="W23:W24"/>
    <mergeCell ref="A24:B24"/>
    <mergeCell ref="A25:B25"/>
    <mergeCell ref="A26:B26"/>
    <mergeCell ref="A27:B27"/>
    <mergeCell ref="R23:R24"/>
    <mergeCell ref="S23:S24"/>
    <mergeCell ref="T23:T24"/>
    <mergeCell ref="U23:U24"/>
    <mergeCell ref="V23:V24"/>
    <mergeCell ref="A28:B28"/>
    <mergeCell ref="A29:B29"/>
    <mergeCell ref="A30:B30"/>
    <mergeCell ref="A18:W18"/>
    <mergeCell ref="A19:D19"/>
    <mergeCell ref="F19:S19"/>
    <mergeCell ref="U19:V19"/>
    <mergeCell ref="A20:B20"/>
    <mergeCell ref="C20:D20"/>
    <mergeCell ref="F20:S20"/>
    <mergeCell ref="U20:V20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H1684"/>
  <sheetViews>
    <sheetView topLeftCell="A76" zoomScaleNormal="100" workbookViewId="0">
      <selection activeCell="Q11" sqref="Q11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24</v>
      </c>
      <c r="H5" s="447"/>
      <c r="I5" s="448" t="s">
        <v>99</v>
      </c>
      <c r="J5" s="446"/>
      <c r="K5" s="446"/>
      <c r="L5" s="446"/>
      <c r="M5" s="447"/>
      <c r="N5" s="449">
        <v>42334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188" t="s">
        <v>174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182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692" t="s">
        <v>183</v>
      </c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  <c r="Q34" s="693"/>
      <c r="R34" s="693"/>
      <c r="S34" s="693"/>
      <c r="T34" s="693"/>
      <c r="U34" s="693"/>
      <c r="V34" s="693"/>
      <c r="W34" s="694"/>
    </row>
    <row r="35" spans="1:27" ht="12.75" customHeight="1" x14ac:dyDescent="0.25">
      <c r="A35" s="547"/>
      <c r="B35" s="548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26"/>
      <c r="R35" s="549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IF(ISNUMBER(C107),C107,NA())</f>
        <v>4.3</v>
      </c>
      <c r="D37" s="123">
        <f t="shared" ref="D37:W37" si="0">IF(ISNUMBER(D107),D107,NA())</f>
        <v>4.7</v>
      </c>
      <c r="E37" s="123">
        <f t="shared" si="0"/>
        <v>7.9</v>
      </c>
      <c r="F37" s="123">
        <f t="shared" si="0"/>
        <v>16.7</v>
      </c>
      <c r="G37" s="123">
        <f t="shared" si="0"/>
        <v>22.1</v>
      </c>
      <c r="H37" s="123">
        <f t="shared" si="0"/>
        <v>28.1</v>
      </c>
      <c r="I37" s="123">
        <f t="shared" si="0"/>
        <v>36.700000000000003</v>
      </c>
      <c r="J37" s="123">
        <f t="shared" si="0"/>
        <v>50.7</v>
      </c>
      <c r="K37" s="123">
        <f t="shared" si="0"/>
        <v>70.099999999999994</v>
      </c>
      <c r="L37" s="123">
        <f t="shared" si="0"/>
        <v>84.9</v>
      </c>
      <c r="M37" s="123">
        <f t="shared" si="0"/>
        <v>99.6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1.75</v>
      </c>
      <c r="S37" s="123">
        <f t="shared" si="0"/>
        <v>0.49</v>
      </c>
      <c r="T37" s="123">
        <f t="shared" si="0"/>
        <v>0.17199999999999999</v>
      </c>
      <c r="U37" s="123">
        <f t="shared" si="0"/>
        <v>25</v>
      </c>
      <c r="V37" s="150">
        <f t="shared" si="0"/>
        <v>21</v>
      </c>
      <c r="W37" s="124">
        <f t="shared" si="0"/>
        <v>5.4</v>
      </c>
    </row>
    <row r="38" spans="1:27" ht="12.75" customHeight="1" x14ac:dyDescent="0.25">
      <c r="A38" s="553" t="s">
        <v>49</v>
      </c>
      <c r="B38" s="554"/>
      <c r="C38" s="120">
        <f>C39+1.25*C42</f>
        <v>4.5544556936631952</v>
      </c>
      <c r="D38" s="108">
        <f t="shared" ref="D38:Q38" si="1">D39+1.25*D42</f>
        <v>4.8874905731040919</v>
      </c>
      <c r="E38" s="108">
        <f t="shared" si="1"/>
        <v>7.9247201258717848</v>
      </c>
      <c r="F38" s="108">
        <f t="shared" si="1"/>
        <v>16.588942029505148</v>
      </c>
      <c r="G38" s="108">
        <f t="shared" si="1"/>
        <v>21.975628447492063</v>
      </c>
      <c r="H38" s="108">
        <f t="shared" si="1"/>
        <v>27.956197721973219</v>
      </c>
      <c r="I38" s="108">
        <f t="shared" si="1"/>
        <v>36.432724373516429</v>
      </c>
      <c r="J38" s="108">
        <f t="shared" si="1"/>
        <v>51.567249586563101</v>
      </c>
      <c r="K38" s="108">
        <f t="shared" si="1"/>
        <v>70.623738239992974</v>
      </c>
      <c r="L38" s="108">
        <f t="shared" si="1"/>
        <v>84.102485215872804</v>
      </c>
      <c r="M38" s="108">
        <f t="shared" si="1"/>
        <v>99.391643389017617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1.7662496521978668</v>
      </c>
      <c r="S38" s="108">
        <f>S39+1.25*S42</f>
        <v>0.47193113218606542</v>
      </c>
      <c r="T38" s="108"/>
      <c r="U38" s="108"/>
      <c r="V38" s="151"/>
      <c r="W38" s="125">
        <f>W39+1.25*W42</f>
        <v>5.4552382272199296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IF(ISNUMBER(C105),C105,NA())</f>
        <v>3.6833333333333331</v>
      </c>
      <c r="D39" s="153">
        <f>IF(ISNUMBER(D105),D105,NA())</f>
        <v>3.9666666666666663</v>
      </c>
      <c r="E39" s="121">
        <f t="shared" ref="E39:W39" si="2">IF(ISNUMBER(E105),E105,NA())</f>
        <v>6.25</v>
      </c>
      <c r="F39" s="121">
        <f t="shared" si="2"/>
        <v>12.85</v>
      </c>
      <c r="G39" s="121">
        <f t="shared" si="2"/>
        <v>17.499999999999996</v>
      </c>
      <c r="H39" s="121">
        <f t="shared" si="2"/>
        <v>22.933333333333334</v>
      </c>
      <c r="I39" s="121">
        <f t="shared" si="2"/>
        <v>30.816666666666666</v>
      </c>
      <c r="J39" s="121">
        <f t="shared" si="2"/>
        <v>46.116666666666674</v>
      </c>
      <c r="K39" s="121">
        <f t="shared" si="2"/>
        <v>67.900000000000006</v>
      </c>
      <c r="L39" s="121">
        <f t="shared" si="2"/>
        <v>80.133333333333326</v>
      </c>
      <c r="M39" s="121">
        <f t="shared" si="2"/>
        <v>97.899999999999991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1.5166666666666666</v>
      </c>
      <c r="S39" s="159">
        <f t="shared" si="2"/>
        <v>0.35166666666666663</v>
      </c>
      <c r="T39" s="159">
        <f t="shared" si="2"/>
        <v>0.17199999999999999</v>
      </c>
      <c r="U39" s="34">
        <f t="shared" si="2"/>
        <v>24.5</v>
      </c>
      <c r="V39" s="152">
        <f t="shared" si="2"/>
        <v>21</v>
      </c>
      <c r="W39" s="44">
        <f t="shared" si="2"/>
        <v>4.166666666666667</v>
      </c>
    </row>
    <row r="40" spans="1:27" ht="12.75" customHeight="1" x14ac:dyDescent="0.25">
      <c r="A40" s="553" t="s">
        <v>51</v>
      </c>
      <c r="B40" s="554"/>
      <c r="C40" s="120">
        <f>C39-1.25*C42</f>
        <v>2.8122109730034714</v>
      </c>
      <c r="D40" s="108">
        <f t="shared" ref="D40:Q40" si="3">D39-1.25*D42</f>
        <v>3.0458427602292404</v>
      </c>
      <c r="E40" s="108">
        <f t="shared" si="3"/>
        <v>4.5752798741282152</v>
      </c>
      <c r="F40" s="108">
        <f t="shared" si="3"/>
        <v>9.1110579704948513</v>
      </c>
      <c r="G40" s="108">
        <f t="shared" si="3"/>
        <v>13.02437155250793</v>
      </c>
      <c r="H40" s="108">
        <f t="shared" si="3"/>
        <v>17.910468944693449</v>
      </c>
      <c r="I40" s="108">
        <f t="shared" si="3"/>
        <v>25.200608959816901</v>
      </c>
      <c r="J40" s="108">
        <f t="shared" si="3"/>
        <v>40.666083746770248</v>
      </c>
      <c r="K40" s="108">
        <f t="shared" si="3"/>
        <v>65.176261760007037</v>
      </c>
      <c r="L40" s="108">
        <f t="shared" si="3"/>
        <v>76.164181450793848</v>
      </c>
      <c r="M40" s="108">
        <f>M39-1.25*M42</f>
        <v>96.408356610982366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1.2670836811354664</v>
      </c>
      <c r="S40" s="108">
        <f>S39-1.25*S42</f>
        <v>0.23140220114726781</v>
      </c>
      <c r="T40" s="108"/>
      <c r="U40" s="108"/>
      <c r="V40" s="151"/>
      <c r="W40" s="125">
        <f>W39-1.25*W42</f>
        <v>2.8780951061134044</v>
      </c>
      <c r="Y40" s="155"/>
    </row>
    <row r="41" spans="1:27" ht="12.75" customHeight="1" x14ac:dyDescent="0.25">
      <c r="A41" s="493" t="s">
        <v>52</v>
      </c>
      <c r="B41" s="494"/>
      <c r="C41" s="33">
        <f>IF(ISNUMBER(C108),C108,NA())</f>
        <v>2.4</v>
      </c>
      <c r="D41" s="34">
        <f t="shared" ref="D41:W41" si="4">IF(ISNUMBER(D108),D108,NA())</f>
        <v>2.7</v>
      </c>
      <c r="E41" s="34">
        <f t="shared" si="4"/>
        <v>4.5999999999999996</v>
      </c>
      <c r="F41" s="34">
        <f>IF(ISNUMBER(F108),F108,NA())</f>
        <v>9.1999999999999993</v>
      </c>
      <c r="G41" s="34">
        <f t="shared" si="4"/>
        <v>13.1</v>
      </c>
      <c r="H41" s="34">
        <f t="shared" si="4"/>
        <v>18.100000000000001</v>
      </c>
      <c r="I41" s="34">
        <f t="shared" si="4"/>
        <v>25.7</v>
      </c>
      <c r="J41" s="34">
        <f t="shared" si="4"/>
        <v>41</v>
      </c>
      <c r="K41" s="34">
        <f t="shared" si="4"/>
        <v>64.8</v>
      </c>
      <c r="L41" s="34">
        <f t="shared" si="4"/>
        <v>76.5</v>
      </c>
      <c r="M41" s="34">
        <f t="shared" si="4"/>
        <v>96.2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1.22</v>
      </c>
      <c r="S41" s="34">
        <f t="shared" si="4"/>
        <v>0.22</v>
      </c>
      <c r="T41" s="34">
        <f t="shared" si="4"/>
        <v>0.17199999999999999</v>
      </c>
      <c r="U41" s="34">
        <f>IF(ISNUMBER(U108),U108,NA())</f>
        <v>24</v>
      </c>
      <c r="V41" s="152">
        <f t="shared" si="4"/>
        <v>21</v>
      </c>
      <c r="W41" s="44">
        <f t="shared" si="4"/>
        <v>3</v>
      </c>
    </row>
    <row r="42" spans="1:27" ht="12.75" customHeight="1" x14ac:dyDescent="0.25">
      <c r="A42" s="493" t="s">
        <v>53</v>
      </c>
      <c r="B42" s="494"/>
      <c r="C42" s="120">
        <f>IF(ISNUMBER(C106),C106,NA())</f>
        <v>0.69689788826388932</v>
      </c>
      <c r="D42" s="121">
        <f t="shared" ref="D42:W42" si="5">IF(ISNUMBER(D106),D106,NA())</f>
        <v>0.73665912514994081</v>
      </c>
      <c r="E42" s="121">
        <f t="shared" si="5"/>
        <v>1.339776100697428</v>
      </c>
      <c r="F42" s="121">
        <f t="shared" si="5"/>
        <v>2.9911536236041187</v>
      </c>
      <c r="G42" s="121">
        <f t="shared" si="5"/>
        <v>3.5805027579936541</v>
      </c>
      <c r="H42" s="121">
        <f t="shared" si="5"/>
        <v>4.0182915109119088</v>
      </c>
      <c r="I42" s="121">
        <f t="shared" si="5"/>
        <v>4.4928461654798122</v>
      </c>
      <c r="J42" s="121">
        <f t="shared" si="5"/>
        <v>4.3604663359171427</v>
      </c>
      <c r="K42" s="121">
        <f t="shared" si="5"/>
        <v>2.1789905919943746</v>
      </c>
      <c r="L42" s="121">
        <f t="shared" si="5"/>
        <v>3.1753215060315818</v>
      </c>
      <c r="M42" s="121">
        <f t="shared" si="5"/>
        <v>1.1933147112141029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0.19966638842496018</v>
      </c>
      <c r="S42" s="121">
        <f t="shared" si="5"/>
        <v>9.6211572415519059E-2</v>
      </c>
      <c r="T42" s="121"/>
      <c r="U42" s="121"/>
      <c r="V42" s="153"/>
      <c r="W42" s="126">
        <f t="shared" si="5"/>
        <v>1.0308572484426102</v>
      </c>
    </row>
    <row r="43" spans="1:27" ht="12.75" customHeight="1" x14ac:dyDescent="0.25">
      <c r="A43" s="553" t="s">
        <v>54</v>
      </c>
      <c r="B43" s="554"/>
      <c r="C43" s="33">
        <f>IF(ISNUMBER(C109),C109,NA())</f>
        <v>6</v>
      </c>
      <c r="D43" s="34">
        <f t="shared" ref="D43:W43" si="6">IF(ISNUMBER(D109),D109,NA())</f>
        <v>6</v>
      </c>
      <c r="E43" s="34">
        <f t="shared" si="6"/>
        <v>6</v>
      </c>
      <c r="F43" s="34">
        <f t="shared" si="6"/>
        <v>6</v>
      </c>
      <c r="G43" s="34">
        <f t="shared" si="6"/>
        <v>6</v>
      </c>
      <c r="H43" s="34">
        <f t="shared" si="6"/>
        <v>6</v>
      </c>
      <c r="I43" s="34">
        <f t="shared" si="6"/>
        <v>6</v>
      </c>
      <c r="J43" s="34">
        <f t="shared" si="6"/>
        <v>6</v>
      </c>
      <c r="K43" s="34">
        <f t="shared" si="6"/>
        <v>6</v>
      </c>
      <c r="L43" s="34">
        <f t="shared" si="6"/>
        <v>6</v>
      </c>
      <c r="M43" s="34">
        <f t="shared" si="6"/>
        <v>6</v>
      </c>
      <c r="N43" s="34">
        <f t="shared" si="6"/>
        <v>6</v>
      </c>
      <c r="O43" s="34">
        <f t="shared" si="6"/>
        <v>6</v>
      </c>
      <c r="P43" s="34">
        <f t="shared" si="6"/>
        <v>6</v>
      </c>
      <c r="Q43" s="34">
        <f t="shared" si="6"/>
        <v>6</v>
      </c>
      <c r="R43" s="34">
        <f t="shared" si="6"/>
        <v>6</v>
      </c>
      <c r="S43" s="34">
        <f t="shared" si="6"/>
        <v>6</v>
      </c>
      <c r="T43" s="34">
        <f t="shared" si="6"/>
        <v>1</v>
      </c>
      <c r="U43" s="34">
        <f t="shared" si="6"/>
        <v>2</v>
      </c>
      <c r="V43" s="152">
        <f t="shared" si="6"/>
        <v>2</v>
      </c>
      <c r="W43" s="44">
        <f t="shared" si="6"/>
        <v>6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42334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Y84</f>
        <v>42387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518">
        <v>42207</v>
      </c>
      <c r="B84" s="519"/>
      <c r="C84" s="141">
        <v>3.6</v>
      </c>
      <c r="D84" s="141">
        <v>3.8</v>
      </c>
      <c r="E84" s="141">
        <v>5.3</v>
      </c>
      <c r="F84" s="141">
        <v>11.3</v>
      </c>
      <c r="G84" s="141">
        <v>15.7</v>
      </c>
      <c r="H84" s="141">
        <v>21.4</v>
      </c>
      <c r="I84" s="141">
        <v>29.3</v>
      </c>
      <c r="J84" s="141">
        <v>43.1</v>
      </c>
      <c r="K84" s="141">
        <v>65.900000000000006</v>
      </c>
      <c r="L84" s="141">
        <v>78.599999999999994</v>
      </c>
      <c r="M84" s="141">
        <v>97.1</v>
      </c>
      <c r="N84" s="141">
        <v>100</v>
      </c>
      <c r="O84" s="141">
        <v>100</v>
      </c>
      <c r="P84" s="141">
        <v>100</v>
      </c>
      <c r="Q84" s="141">
        <v>100</v>
      </c>
      <c r="R84" s="141">
        <v>1.54</v>
      </c>
      <c r="S84" s="141">
        <v>0.33</v>
      </c>
      <c r="T84" s="141"/>
      <c r="U84" s="141"/>
      <c r="V84" s="141"/>
      <c r="W84" s="142">
        <v>3</v>
      </c>
      <c r="X84" s="1"/>
      <c r="Y84" s="176">
        <f t="shared" ref="Y84:Y96" si="7">A84+$Y$82</f>
        <v>42387</v>
      </c>
    </row>
    <row r="85" spans="1:25" x14ac:dyDescent="0.25">
      <c r="A85" s="719">
        <v>42207</v>
      </c>
      <c r="B85" s="519"/>
      <c r="C85" s="141">
        <v>3.8</v>
      </c>
      <c r="D85" s="141">
        <v>3.9</v>
      </c>
      <c r="E85" s="141">
        <v>5.8</v>
      </c>
      <c r="F85" s="141">
        <v>12</v>
      </c>
      <c r="G85" s="141">
        <v>16.7</v>
      </c>
      <c r="H85" s="141">
        <v>22.2</v>
      </c>
      <c r="I85" s="141">
        <v>30.4</v>
      </c>
      <c r="J85" s="141">
        <v>50.7</v>
      </c>
      <c r="K85" s="141">
        <v>70.099999999999994</v>
      </c>
      <c r="L85" s="141">
        <v>83.1</v>
      </c>
      <c r="M85" s="141">
        <v>98.4</v>
      </c>
      <c r="N85" s="141">
        <v>100</v>
      </c>
      <c r="O85" s="141">
        <v>100</v>
      </c>
      <c r="P85" s="141">
        <v>100</v>
      </c>
      <c r="Q85" s="141">
        <v>100</v>
      </c>
      <c r="R85" s="141">
        <v>1.71</v>
      </c>
      <c r="S85" s="141">
        <v>0.38</v>
      </c>
      <c r="T85" s="141"/>
      <c r="U85" s="141"/>
      <c r="V85" s="141"/>
      <c r="W85" s="142">
        <v>3</v>
      </c>
      <c r="X85" s="1"/>
      <c r="Y85" s="176">
        <f t="shared" si="7"/>
        <v>42387</v>
      </c>
    </row>
    <row r="86" spans="1:25" x14ac:dyDescent="0.25">
      <c r="A86" s="518">
        <v>42212</v>
      </c>
      <c r="B86" s="519"/>
      <c r="C86" s="141">
        <v>4.3</v>
      </c>
      <c r="D86" s="141">
        <v>4.7</v>
      </c>
      <c r="E86" s="141">
        <v>7.9</v>
      </c>
      <c r="F86" s="141">
        <v>16.7</v>
      </c>
      <c r="G86" s="141">
        <v>22.1</v>
      </c>
      <c r="H86" s="141">
        <v>28.1</v>
      </c>
      <c r="I86" s="141">
        <v>36.700000000000003</v>
      </c>
      <c r="J86" s="141">
        <v>49.8</v>
      </c>
      <c r="K86" s="141">
        <v>67.599999999999994</v>
      </c>
      <c r="L86" s="141">
        <v>76.5</v>
      </c>
      <c r="M86" s="141">
        <v>96.2</v>
      </c>
      <c r="N86" s="141">
        <v>100</v>
      </c>
      <c r="O86" s="141">
        <v>100</v>
      </c>
      <c r="P86" s="141">
        <v>100</v>
      </c>
      <c r="Q86" s="141">
        <v>100</v>
      </c>
      <c r="R86" s="141">
        <v>1.75</v>
      </c>
      <c r="S86" s="141">
        <v>0.49</v>
      </c>
      <c r="T86" s="141"/>
      <c r="U86" s="141"/>
      <c r="V86" s="141"/>
      <c r="W86" s="142">
        <v>4.2</v>
      </c>
      <c r="X86" s="1"/>
      <c r="Y86" s="176">
        <f t="shared" si="7"/>
        <v>42392</v>
      </c>
    </row>
    <row r="87" spans="1:25" x14ac:dyDescent="0.25">
      <c r="A87" s="518">
        <v>42212</v>
      </c>
      <c r="B87" s="519"/>
      <c r="C87" s="141">
        <v>4.3</v>
      </c>
      <c r="D87" s="141">
        <v>4.7</v>
      </c>
      <c r="E87" s="141">
        <v>7.8</v>
      </c>
      <c r="F87" s="141">
        <v>16.3</v>
      </c>
      <c r="G87" s="141">
        <v>21.6</v>
      </c>
      <c r="H87" s="141">
        <v>27.5</v>
      </c>
      <c r="I87" s="141">
        <v>35.700000000000003</v>
      </c>
      <c r="J87" s="141">
        <v>49.6</v>
      </c>
      <c r="K87" s="141">
        <v>69.7</v>
      </c>
      <c r="L87" s="141">
        <v>78.7</v>
      </c>
      <c r="M87" s="141">
        <v>97.6</v>
      </c>
      <c r="N87" s="141">
        <v>100</v>
      </c>
      <c r="O87" s="141">
        <v>100</v>
      </c>
      <c r="P87" s="141">
        <v>100</v>
      </c>
      <c r="Q87" s="141">
        <v>100</v>
      </c>
      <c r="R87" s="141">
        <v>1.5</v>
      </c>
      <c r="S87" s="141">
        <v>0.41</v>
      </c>
      <c r="T87" s="141"/>
      <c r="U87" s="141"/>
      <c r="V87" s="141"/>
      <c r="W87" s="142">
        <v>4.2</v>
      </c>
      <c r="X87" s="1"/>
      <c r="Y87" s="176">
        <f t="shared" si="7"/>
        <v>42392</v>
      </c>
    </row>
    <row r="88" spans="1:25" x14ac:dyDescent="0.25">
      <c r="A88" s="518">
        <v>42262</v>
      </c>
      <c r="B88" s="519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>
        <v>24</v>
      </c>
      <c r="V88" s="141">
        <v>21</v>
      </c>
      <c r="W88" s="142"/>
      <c r="X88" s="1"/>
      <c r="Y88" s="176">
        <f t="shared" si="7"/>
        <v>42442</v>
      </c>
    </row>
    <row r="89" spans="1:25" x14ac:dyDescent="0.25">
      <c r="A89" s="518">
        <v>42312</v>
      </c>
      <c r="B89" s="519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>
        <v>0.17199999999999999</v>
      </c>
      <c r="U89" s="141">
        <v>25</v>
      </c>
      <c r="V89" s="141">
        <v>21</v>
      </c>
      <c r="W89" s="142"/>
      <c r="X89" s="1"/>
      <c r="Y89" s="176">
        <f>A90+$Y$82</f>
        <v>42497</v>
      </c>
    </row>
    <row r="90" spans="1:25" x14ac:dyDescent="0.25">
      <c r="A90" s="518">
        <v>42317</v>
      </c>
      <c r="B90" s="519"/>
      <c r="C90" s="141">
        <v>2.4</v>
      </c>
      <c r="D90" s="141">
        <v>2.7</v>
      </c>
      <c r="E90" s="141">
        <v>4.5999999999999996</v>
      </c>
      <c r="F90" s="141">
        <v>9.1999999999999993</v>
      </c>
      <c r="G90" s="141">
        <v>13.1</v>
      </c>
      <c r="H90" s="141">
        <v>18.100000000000001</v>
      </c>
      <c r="I90" s="141">
        <v>25.7</v>
      </c>
      <c r="J90" s="141">
        <v>41</v>
      </c>
      <c r="K90" s="141">
        <v>64.8</v>
      </c>
      <c r="L90" s="141">
        <v>79</v>
      </c>
      <c r="M90" s="141">
        <v>98.5</v>
      </c>
      <c r="N90" s="141">
        <v>100</v>
      </c>
      <c r="O90" s="141">
        <v>100</v>
      </c>
      <c r="P90" s="141">
        <v>100</v>
      </c>
      <c r="Q90" s="141">
        <v>100</v>
      </c>
      <c r="R90" s="141">
        <v>1.22</v>
      </c>
      <c r="S90" s="141">
        <v>0.22</v>
      </c>
      <c r="T90" s="141"/>
      <c r="U90" s="141"/>
      <c r="V90" s="141"/>
      <c r="W90" s="142">
        <v>5.2</v>
      </c>
      <c r="X90" s="1"/>
      <c r="Y90" s="176">
        <f>A91+$Y$82</f>
        <v>42497</v>
      </c>
    </row>
    <row r="91" spans="1:25" x14ac:dyDescent="0.25">
      <c r="A91" s="518">
        <v>42317</v>
      </c>
      <c r="B91" s="519"/>
      <c r="C91" s="141">
        <v>3.7</v>
      </c>
      <c r="D91" s="141">
        <v>4</v>
      </c>
      <c r="E91" s="141">
        <v>6.1</v>
      </c>
      <c r="F91" s="141">
        <v>11.6</v>
      </c>
      <c r="G91" s="141">
        <v>15.8</v>
      </c>
      <c r="H91" s="141">
        <v>20.3</v>
      </c>
      <c r="I91" s="141">
        <v>27.1</v>
      </c>
      <c r="J91" s="141">
        <v>42.5</v>
      </c>
      <c r="K91" s="141">
        <v>69.3</v>
      </c>
      <c r="L91" s="141">
        <v>84.9</v>
      </c>
      <c r="M91" s="141">
        <v>99.6</v>
      </c>
      <c r="N91" s="141">
        <v>100</v>
      </c>
      <c r="O91" s="141">
        <v>100</v>
      </c>
      <c r="P91" s="141">
        <v>100</v>
      </c>
      <c r="Q91" s="141">
        <v>100</v>
      </c>
      <c r="R91" s="141">
        <v>1.38</v>
      </c>
      <c r="S91" s="141">
        <v>0.28000000000000003</v>
      </c>
      <c r="T91" s="141"/>
      <c r="U91" s="141"/>
      <c r="V91" s="141"/>
      <c r="W91" s="142">
        <v>5.4</v>
      </c>
      <c r="X91" s="1"/>
      <c r="Y91" s="176">
        <f>A91+$Y$82</f>
        <v>42497</v>
      </c>
    </row>
    <row r="92" spans="1:25" x14ac:dyDescent="0.25">
      <c r="A92" s="518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>A93+$Y$82</f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518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34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/>
    </row>
    <row r="98" spans="1:34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/>
    </row>
    <row r="99" spans="1:34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/>
    </row>
    <row r="100" spans="1:34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/>
    </row>
    <row r="101" spans="1:34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  <c r="Y101" s="176"/>
    </row>
    <row r="102" spans="1:34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  <c r="Y102" s="176"/>
    </row>
    <row r="103" spans="1:34" x14ac:dyDescent="0.25">
      <c r="A103" s="518"/>
      <c r="B103" s="519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2"/>
      <c r="X103" s="1"/>
    </row>
    <row r="104" spans="1:34" x14ac:dyDescent="0.25">
      <c r="A104" s="518"/>
      <c r="B104" s="519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2"/>
      <c r="X104" s="1"/>
    </row>
    <row r="105" spans="1:34" x14ac:dyDescent="0.25">
      <c r="A105" s="533" t="s">
        <v>63</v>
      </c>
      <c r="B105" s="532"/>
      <c r="C105" s="143">
        <f t="shared" ref="C105:W105" si="8">AVERAGE(C84:C102)</f>
        <v>3.6833333333333331</v>
      </c>
      <c r="D105" s="143">
        <f t="shared" si="8"/>
        <v>3.9666666666666663</v>
      </c>
      <c r="E105" s="143">
        <f t="shared" si="8"/>
        <v>6.25</v>
      </c>
      <c r="F105" s="143">
        <f t="shared" si="8"/>
        <v>12.85</v>
      </c>
      <c r="G105" s="143">
        <f t="shared" si="8"/>
        <v>17.499999999999996</v>
      </c>
      <c r="H105" s="143">
        <f t="shared" si="8"/>
        <v>22.933333333333334</v>
      </c>
      <c r="I105" s="143">
        <f t="shared" si="8"/>
        <v>30.816666666666666</v>
      </c>
      <c r="J105" s="143">
        <f t="shared" si="8"/>
        <v>46.116666666666674</v>
      </c>
      <c r="K105" s="143">
        <f t="shared" si="8"/>
        <v>67.900000000000006</v>
      </c>
      <c r="L105" s="143">
        <f t="shared" si="8"/>
        <v>80.133333333333326</v>
      </c>
      <c r="M105" s="143">
        <f t="shared" si="8"/>
        <v>97.899999999999991</v>
      </c>
      <c r="N105" s="141">
        <f t="shared" si="8"/>
        <v>100</v>
      </c>
      <c r="O105" s="141">
        <f t="shared" si="8"/>
        <v>100</v>
      </c>
      <c r="P105" s="141">
        <f t="shared" si="8"/>
        <v>100</v>
      </c>
      <c r="Q105" s="141">
        <f t="shared" si="8"/>
        <v>100</v>
      </c>
      <c r="R105" s="141">
        <f t="shared" si="8"/>
        <v>1.5166666666666666</v>
      </c>
      <c r="S105" s="141">
        <f t="shared" si="8"/>
        <v>0.35166666666666663</v>
      </c>
      <c r="T105" s="141">
        <f t="shared" si="8"/>
        <v>0.17199999999999999</v>
      </c>
      <c r="U105" s="141">
        <f t="shared" si="8"/>
        <v>24.5</v>
      </c>
      <c r="V105" s="141">
        <f t="shared" si="8"/>
        <v>21</v>
      </c>
      <c r="W105" s="142">
        <f t="shared" si="8"/>
        <v>4.166666666666667</v>
      </c>
    </row>
    <row r="106" spans="1:34" x14ac:dyDescent="0.25">
      <c r="A106" s="533" t="s">
        <v>53</v>
      </c>
      <c r="B106" s="532"/>
      <c r="C106" s="143">
        <f t="shared" ref="C106:S106" si="9">STDEV(C84:C102)</f>
        <v>0.69689788826388932</v>
      </c>
      <c r="D106" s="143">
        <f t="shared" si="9"/>
        <v>0.73665912514994081</v>
      </c>
      <c r="E106" s="143">
        <f t="shared" si="9"/>
        <v>1.339776100697428</v>
      </c>
      <c r="F106" s="143">
        <f t="shared" si="9"/>
        <v>2.9911536236041187</v>
      </c>
      <c r="G106" s="143">
        <f t="shared" si="9"/>
        <v>3.5805027579936541</v>
      </c>
      <c r="H106" s="143">
        <f t="shared" si="9"/>
        <v>4.0182915109119088</v>
      </c>
      <c r="I106" s="143">
        <f t="shared" si="9"/>
        <v>4.4928461654798122</v>
      </c>
      <c r="J106" s="143">
        <f t="shared" si="9"/>
        <v>4.3604663359171427</v>
      </c>
      <c r="K106" s="143">
        <f t="shared" si="9"/>
        <v>2.1789905919943746</v>
      </c>
      <c r="L106" s="143">
        <f t="shared" si="9"/>
        <v>3.1753215060315818</v>
      </c>
      <c r="M106" s="143">
        <f t="shared" si="9"/>
        <v>1.1933147112141029</v>
      </c>
      <c r="N106" s="143">
        <f t="shared" si="9"/>
        <v>0</v>
      </c>
      <c r="O106" s="143">
        <f t="shared" si="9"/>
        <v>0</v>
      </c>
      <c r="P106" s="143">
        <f t="shared" si="9"/>
        <v>0</v>
      </c>
      <c r="Q106" s="143">
        <f t="shared" si="9"/>
        <v>0</v>
      </c>
      <c r="R106" s="143">
        <f t="shared" si="9"/>
        <v>0.19966638842496018</v>
      </c>
      <c r="S106" s="143">
        <f t="shared" si="9"/>
        <v>9.6211572415519059E-2</v>
      </c>
      <c r="T106" s="143"/>
      <c r="U106" s="143"/>
      <c r="V106" s="143"/>
      <c r="W106" s="144">
        <f>STDEV(W84:W102)</f>
        <v>1.0308572484426102</v>
      </c>
    </row>
    <row r="107" spans="1:34" x14ac:dyDescent="0.25">
      <c r="A107" s="533" t="s">
        <v>64</v>
      </c>
      <c r="B107" s="532"/>
      <c r="C107" s="141">
        <f t="shared" ref="C107:W107" si="10">MAX(C84:C102)</f>
        <v>4.3</v>
      </c>
      <c r="D107" s="141">
        <f t="shared" si="10"/>
        <v>4.7</v>
      </c>
      <c r="E107" s="141">
        <f t="shared" si="10"/>
        <v>7.9</v>
      </c>
      <c r="F107" s="141">
        <f t="shared" si="10"/>
        <v>16.7</v>
      </c>
      <c r="G107" s="141">
        <f t="shared" si="10"/>
        <v>22.1</v>
      </c>
      <c r="H107" s="141">
        <f t="shared" si="10"/>
        <v>28.1</v>
      </c>
      <c r="I107" s="141">
        <f t="shared" si="10"/>
        <v>36.700000000000003</v>
      </c>
      <c r="J107" s="141">
        <f t="shared" si="10"/>
        <v>50.7</v>
      </c>
      <c r="K107" s="141">
        <f t="shared" si="10"/>
        <v>70.099999999999994</v>
      </c>
      <c r="L107" s="141">
        <f t="shared" si="10"/>
        <v>84.9</v>
      </c>
      <c r="M107" s="141">
        <f t="shared" si="10"/>
        <v>99.6</v>
      </c>
      <c r="N107" s="141">
        <f t="shared" si="10"/>
        <v>100</v>
      </c>
      <c r="O107" s="141">
        <f t="shared" si="10"/>
        <v>100</v>
      </c>
      <c r="P107" s="141">
        <f t="shared" si="10"/>
        <v>100</v>
      </c>
      <c r="Q107" s="141">
        <f t="shared" si="10"/>
        <v>100</v>
      </c>
      <c r="R107" s="141">
        <f t="shared" si="10"/>
        <v>1.75</v>
      </c>
      <c r="S107" s="141">
        <f t="shared" si="10"/>
        <v>0.49</v>
      </c>
      <c r="T107" s="141">
        <f t="shared" si="10"/>
        <v>0.17199999999999999</v>
      </c>
      <c r="U107" s="141">
        <f t="shared" si="10"/>
        <v>25</v>
      </c>
      <c r="V107" s="141">
        <f t="shared" si="10"/>
        <v>21</v>
      </c>
      <c r="W107" s="141">
        <f t="shared" si="10"/>
        <v>5.4</v>
      </c>
    </row>
    <row r="108" spans="1:34" s="2" customFormat="1" x14ac:dyDescent="0.25">
      <c r="A108" s="533" t="s">
        <v>52</v>
      </c>
      <c r="B108" s="532"/>
      <c r="C108" s="141">
        <f t="shared" ref="C108:W108" si="11">MIN(C84:C102)</f>
        <v>2.4</v>
      </c>
      <c r="D108" s="141">
        <f t="shared" si="11"/>
        <v>2.7</v>
      </c>
      <c r="E108" s="141">
        <f t="shared" si="11"/>
        <v>4.5999999999999996</v>
      </c>
      <c r="F108" s="141">
        <f t="shared" si="11"/>
        <v>9.1999999999999993</v>
      </c>
      <c r="G108" s="141">
        <f t="shared" si="11"/>
        <v>13.1</v>
      </c>
      <c r="H108" s="141">
        <f t="shared" si="11"/>
        <v>18.100000000000001</v>
      </c>
      <c r="I108" s="141">
        <f t="shared" si="11"/>
        <v>25.7</v>
      </c>
      <c r="J108" s="141">
        <f t="shared" si="11"/>
        <v>41</v>
      </c>
      <c r="K108" s="141">
        <f t="shared" si="11"/>
        <v>64.8</v>
      </c>
      <c r="L108" s="141">
        <f t="shared" si="11"/>
        <v>76.5</v>
      </c>
      <c r="M108" s="141">
        <f t="shared" si="11"/>
        <v>96.2</v>
      </c>
      <c r="N108" s="141">
        <f t="shared" si="11"/>
        <v>100</v>
      </c>
      <c r="O108" s="141">
        <f t="shared" si="11"/>
        <v>100</v>
      </c>
      <c r="P108" s="141">
        <f t="shared" si="11"/>
        <v>100</v>
      </c>
      <c r="Q108" s="141">
        <f t="shared" si="11"/>
        <v>100</v>
      </c>
      <c r="R108" s="141">
        <f t="shared" si="11"/>
        <v>1.22</v>
      </c>
      <c r="S108" s="141">
        <f t="shared" si="11"/>
        <v>0.22</v>
      </c>
      <c r="T108" s="141">
        <f t="shared" si="11"/>
        <v>0.17199999999999999</v>
      </c>
      <c r="U108" s="141">
        <f t="shared" si="11"/>
        <v>24</v>
      </c>
      <c r="V108" s="141">
        <f t="shared" si="11"/>
        <v>21</v>
      </c>
      <c r="W108" s="142">
        <f t="shared" si="11"/>
        <v>3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2" customFormat="1" x14ac:dyDescent="0.25">
      <c r="A109" s="534" t="s">
        <v>54</v>
      </c>
      <c r="B109" s="535"/>
      <c r="C109" s="141">
        <f t="shared" ref="C109:W109" si="12">COUNT(C84:C102)</f>
        <v>6</v>
      </c>
      <c r="D109" s="141">
        <f t="shared" si="12"/>
        <v>6</v>
      </c>
      <c r="E109" s="141">
        <f t="shared" si="12"/>
        <v>6</v>
      </c>
      <c r="F109" s="141">
        <f t="shared" si="12"/>
        <v>6</v>
      </c>
      <c r="G109" s="141">
        <f t="shared" si="12"/>
        <v>6</v>
      </c>
      <c r="H109" s="141">
        <f t="shared" si="12"/>
        <v>6</v>
      </c>
      <c r="I109" s="141">
        <f t="shared" si="12"/>
        <v>6</v>
      </c>
      <c r="J109" s="141">
        <f t="shared" si="12"/>
        <v>6</v>
      </c>
      <c r="K109" s="141">
        <f t="shared" si="12"/>
        <v>6</v>
      </c>
      <c r="L109" s="141">
        <f t="shared" si="12"/>
        <v>6</v>
      </c>
      <c r="M109" s="141">
        <f t="shared" si="12"/>
        <v>6</v>
      </c>
      <c r="N109" s="141">
        <f t="shared" si="12"/>
        <v>6</v>
      </c>
      <c r="O109" s="141">
        <f t="shared" si="12"/>
        <v>6</v>
      </c>
      <c r="P109" s="141">
        <f t="shared" si="12"/>
        <v>6</v>
      </c>
      <c r="Q109" s="141">
        <f t="shared" si="12"/>
        <v>6</v>
      </c>
      <c r="R109" s="141">
        <f t="shared" si="12"/>
        <v>6</v>
      </c>
      <c r="S109" s="141">
        <f t="shared" si="12"/>
        <v>6</v>
      </c>
      <c r="T109" s="141">
        <f t="shared" si="12"/>
        <v>1</v>
      </c>
      <c r="U109" s="141">
        <f t="shared" si="12"/>
        <v>2</v>
      </c>
      <c r="V109" s="141">
        <f t="shared" si="12"/>
        <v>2</v>
      </c>
      <c r="W109" s="142">
        <f t="shared" si="12"/>
        <v>6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2" customFormat="1" ht="13.8" thickBot="1" x14ac:dyDescent="0.3">
      <c r="A110" s="145"/>
      <c r="B110" s="146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8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2" customFormat="1" x14ac:dyDescent="0.25">
      <c r="A111" s="1"/>
      <c r="B111" s="5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2" customFormat="1" x14ac:dyDescent="0.25">
      <c r="A112" s="1"/>
      <c r="B112" s="5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s="2" customFormat="1" x14ac:dyDescent="0.25">
      <c r="A113" s="1"/>
      <c r="B113" s="5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s="2" customFormat="1" x14ac:dyDescent="0.25">
      <c r="A114" s="1"/>
      <c r="B114" s="5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s="2" customFormat="1" x14ac:dyDescent="0.25">
      <c r="A115" s="1"/>
      <c r="B115" s="5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s="2" customFormat="1" x14ac:dyDescent="0.25">
      <c r="A116" s="1"/>
      <c r="B116" s="5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s="2" customFormat="1" x14ac:dyDescent="0.25">
      <c r="A117" s="1"/>
      <c r="B117" s="5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s="2" customFormat="1" x14ac:dyDescent="0.25">
      <c r="A118" s="1"/>
      <c r="B118" s="5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s="2" customFormat="1" x14ac:dyDescent="0.25">
      <c r="A119" s="1"/>
      <c r="B119" s="5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s="2" customFormat="1" x14ac:dyDescent="0.25">
      <c r="A120" s="1"/>
      <c r="B120" s="5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s="2" customFormat="1" x14ac:dyDescent="0.25">
      <c r="A121" s="1"/>
      <c r="B121" s="5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s="2" customFormat="1" x14ac:dyDescent="0.25">
      <c r="A122" s="1"/>
      <c r="B122" s="5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s="2" customFormat="1" x14ac:dyDescent="0.25">
      <c r="A123" s="1"/>
      <c r="B123" s="5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x14ac:dyDescent="0.25">
      <c r="B124" s="52"/>
    </row>
    <row r="125" spans="1:34" x14ac:dyDescent="0.25">
      <c r="B125" s="52"/>
    </row>
    <row r="126" spans="1:34" x14ac:dyDescent="0.25">
      <c r="B126" s="52"/>
    </row>
    <row r="127" spans="1:34" x14ac:dyDescent="0.25">
      <c r="B127" s="52"/>
    </row>
    <row r="128" spans="1:3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</sheetData>
  <mergeCells count="87">
    <mergeCell ref="A105:B105"/>
    <mergeCell ref="A106:B106"/>
    <mergeCell ref="A107:B107"/>
    <mergeCell ref="A108:B108"/>
    <mergeCell ref="A109:B109"/>
    <mergeCell ref="A84:B84"/>
    <mergeCell ref="A85:B85"/>
    <mergeCell ref="A86:B86"/>
    <mergeCell ref="A103:B103"/>
    <mergeCell ref="A104:B104"/>
    <mergeCell ref="A93:B93"/>
    <mergeCell ref="A94:B94"/>
    <mergeCell ref="A95:B95"/>
    <mergeCell ref="A96:B96"/>
    <mergeCell ref="A97:B97"/>
    <mergeCell ref="A98:B98"/>
    <mergeCell ref="A89:B89"/>
    <mergeCell ref="A99:B99"/>
    <mergeCell ref="A100:B100"/>
    <mergeCell ref="A101:B101"/>
    <mergeCell ref="A102:B102"/>
    <mergeCell ref="A87:B87"/>
    <mergeCell ref="A88:B88"/>
    <mergeCell ref="A90:B90"/>
    <mergeCell ref="A91:B91"/>
    <mergeCell ref="A92:B92"/>
    <mergeCell ref="A83:B83"/>
    <mergeCell ref="A68:G71"/>
    <mergeCell ref="H68:O71"/>
    <mergeCell ref="P68:W71"/>
    <mergeCell ref="A73:W75"/>
    <mergeCell ref="A77:W79"/>
    <mergeCell ref="A81:B81"/>
    <mergeCell ref="R81:R82"/>
    <mergeCell ref="S81:S82"/>
    <mergeCell ref="T81:T82"/>
    <mergeCell ref="U81:U82"/>
    <mergeCell ref="P67:W67"/>
    <mergeCell ref="V81:V82"/>
    <mergeCell ref="W81:W82"/>
    <mergeCell ref="A82:B82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25:B25"/>
    <mergeCell ref="A26:B26"/>
    <mergeCell ref="A27:B27"/>
    <mergeCell ref="A28:B28"/>
    <mergeCell ref="A29:B29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H1680"/>
  <sheetViews>
    <sheetView topLeftCell="A48" zoomScaleNormal="100" workbookViewId="0">
      <selection activeCell="AE80" sqref="AE80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4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23</v>
      </c>
      <c r="H5" s="447"/>
      <c r="I5" s="448" t="s">
        <v>99</v>
      </c>
      <c r="J5" s="446"/>
      <c r="K5" s="446"/>
      <c r="L5" s="446"/>
      <c r="M5" s="447"/>
      <c r="N5" s="449">
        <v>42300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177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15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1" t="s">
        <v>178</v>
      </c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99" t="s">
        <v>37</v>
      </c>
      <c r="B19" s="699"/>
      <c r="C19" s="699"/>
      <c r="D19" s="699"/>
      <c r="F19" s="700" t="s">
        <v>168</v>
      </c>
      <c r="G19" s="700"/>
      <c r="H19" s="700"/>
      <c r="I19" s="700"/>
      <c r="J19" s="700"/>
      <c r="K19" s="700"/>
      <c r="L19" s="700"/>
      <c r="M19" s="700"/>
      <c r="N19" s="700"/>
      <c r="O19" s="700"/>
      <c r="P19" s="700"/>
      <c r="Q19" s="700"/>
      <c r="R19" s="700"/>
      <c r="S19" s="700"/>
      <c r="U19" s="700" t="s">
        <v>38</v>
      </c>
      <c r="V19" s="700"/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701">
        <v>0</v>
      </c>
      <c r="B20" s="701"/>
      <c r="C20" s="701">
        <v>63</v>
      </c>
      <c r="D20" s="701"/>
      <c r="F20" s="466" t="s">
        <v>167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466"/>
      <c r="S20" s="466"/>
      <c r="T20" s="6"/>
      <c r="U20" s="699" t="s">
        <v>166</v>
      </c>
      <c r="V20" s="699"/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/>
      <c r="L23" s="26"/>
      <c r="M23" s="26" t="s">
        <v>16</v>
      </c>
      <c r="N23" s="26" t="s">
        <v>4</v>
      </c>
      <c r="O23" s="26" t="s">
        <v>5</v>
      </c>
      <c r="P23" s="26"/>
      <c r="Q23" s="43" t="s">
        <v>6</v>
      </c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702"/>
      <c r="B25" s="703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704"/>
      <c r="B26" s="70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32"/>
      <c r="S26" s="32"/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704"/>
      <c r="B27" s="705"/>
      <c r="C27" s="156"/>
      <c r="D27" s="86"/>
      <c r="E27" s="86"/>
      <c r="F27" s="86"/>
      <c r="G27" s="87"/>
      <c r="H27" s="87"/>
      <c r="I27" s="87"/>
      <c r="J27" s="87"/>
      <c r="K27" s="87"/>
      <c r="L27" s="87"/>
      <c r="M27" s="87"/>
      <c r="N27" s="87"/>
      <c r="O27" s="87"/>
      <c r="P27" s="93"/>
      <c r="Q27" s="93"/>
      <c r="R27" s="102"/>
      <c r="S27" s="102"/>
      <c r="T27" s="179"/>
      <c r="U27" s="106"/>
      <c r="V27" s="97"/>
      <c r="W27" s="10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162</v>
      </c>
      <c r="B28" s="465"/>
      <c r="C28" s="38">
        <v>12</v>
      </c>
      <c r="D28" s="88"/>
      <c r="E28" s="88"/>
      <c r="F28" s="88"/>
      <c r="G28" s="39">
        <v>35</v>
      </c>
      <c r="H28" s="39">
        <v>40</v>
      </c>
      <c r="I28" s="34">
        <v>47</v>
      </c>
      <c r="J28" s="34">
        <v>60</v>
      </c>
      <c r="K28" s="39">
        <v>68</v>
      </c>
      <c r="L28" s="89"/>
      <c r="M28" s="39">
        <v>85</v>
      </c>
      <c r="N28" s="39">
        <v>99</v>
      </c>
      <c r="O28" s="39">
        <v>100</v>
      </c>
      <c r="P28" s="94"/>
      <c r="Q28" s="40">
        <v>100</v>
      </c>
      <c r="R28" s="35">
        <v>3</v>
      </c>
      <c r="S28" s="35">
        <v>1</v>
      </c>
      <c r="T28" s="178">
        <v>0.7</v>
      </c>
      <c r="U28" s="36">
        <v>45</v>
      </c>
      <c r="V28" s="37">
        <v>45</v>
      </c>
      <c r="W28" s="10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163</v>
      </c>
      <c r="B29" s="465"/>
      <c r="C29" s="33">
        <v>2</v>
      </c>
      <c r="D29" s="88"/>
      <c r="E29" s="88"/>
      <c r="F29" s="88"/>
      <c r="G29" s="34">
        <v>5</v>
      </c>
      <c r="H29" s="34">
        <v>9</v>
      </c>
      <c r="I29" s="34">
        <v>16</v>
      </c>
      <c r="J29" s="34">
        <v>22</v>
      </c>
      <c r="K29" s="34">
        <v>35</v>
      </c>
      <c r="L29" s="89"/>
      <c r="M29" s="34">
        <v>55</v>
      </c>
      <c r="N29" s="34">
        <v>80</v>
      </c>
      <c r="O29" s="34">
        <v>98</v>
      </c>
      <c r="P29" s="94"/>
      <c r="Q29" s="93"/>
      <c r="R29" s="102"/>
      <c r="S29" s="102"/>
      <c r="T29" s="179"/>
      <c r="U29" s="106"/>
      <c r="V29" s="97"/>
      <c r="W29" s="10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706"/>
      <c r="B30" s="70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80"/>
      <c r="U30" s="107"/>
      <c r="V30" s="98"/>
      <c r="W30" s="101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</row>
    <row r="34" spans="1:25" ht="13.8" thickBot="1" x14ac:dyDescent="0.3">
      <c r="A34" s="692" t="s">
        <v>181</v>
      </c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  <c r="Q34" s="693"/>
      <c r="R34" s="693"/>
      <c r="S34" s="693"/>
      <c r="T34" s="693"/>
      <c r="U34" s="693"/>
      <c r="V34" s="693"/>
      <c r="W34" s="694"/>
    </row>
    <row r="35" spans="1:25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/>
      <c r="L35" s="26"/>
      <c r="M35" s="26" t="s">
        <v>16</v>
      </c>
      <c r="N35" s="26" t="s">
        <v>4</v>
      </c>
      <c r="O35" s="26" t="s">
        <v>5</v>
      </c>
      <c r="P35" s="26"/>
      <c r="Q35" s="26" t="s">
        <v>6</v>
      </c>
      <c r="R35" s="485" t="s">
        <v>17</v>
      </c>
      <c r="S35" s="487" t="s">
        <v>41</v>
      </c>
      <c r="T35" s="550" t="s">
        <v>120</v>
      </c>
      <c r="U35" s="485" t="s">
        <v>7</v>
      </c>
      <c r="V35" s="549" t="s">
        <v>8</v>
      </c>
      <c r="W35" s="489" t="s">
        <v>42</v>
      </c>
    </row>
    <row r="36" spans="1:25" ht="12.75" customHeight="1" thickBot="1" x14ac:dyDescent="0.3">
      <c r="A36" s="493" t="s">
        <v>15</v>
      </c>
      <c r="B36" s="494"/>
      <c r="C36" s="27">
        <v>6.3E-2</v>
      </c>
      <c r="D36" s="28">
        <v>0.125</v>
      </c>
      <c r="E36" s="28">
        <v>0.25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f>N36/2</f>
        <v>31.5</v>
      </c>
      <c r="N36" s="28">
        <v>63</v>
      </c>
      <c r="O36" s="71">
        <v>90</v>
      </c>
      <c r="P36" s="71">
        <v>100</v>
      </c>
      <c r="Q36" s="28">
        <v>125</v>
      </c>
      <c r="R36" s="486"/>
      <c r="S36" s="488"/>
      <c r="T36" s="551"/>
      <c r="U36" s="486"/>
      <c r="V36" s="552"/>
      <c r="W36" s="490"/>
    </row>
    <row r="37" spans="1:25" ht="12.75" customHeight="1" x14ac:dyDescent="0.25">
      <c r="A37" s="493" t="s">
        <v>48</v>
      </c>
      <c r="B37" s="494"/>
      <c r="C37" s="122">
        <f>IF(ISNUMBER(C103),C103,NA())</f>
        <v>4</v>
      </c>
      <c r="D37" s="195">
        <f t="shared" ref="D37:W37" si="0">IF(ISNUMBER(D103),D103,NA())</f>
        <v>0</v>
      </c>
      <c r="E37" s="123">
        <f t="shared" si="0"/>
        <v>6.2</v>
      </c>
      <c r="F37" s="123">
        <f t="shared" si="0"/>
        <v>12</v>
      </c>
      <c r="G37" s="123">
        <f t="shared" si="0"/>
        <v>16.2</v>
      </c>
      <c r="H37" s="123">
        <f t="shared" si="0"/>
        <v>21</v>
      </c>
      <c r="I37" s="123">
        <f t="shared" si="0"/>
        <v>29.3</v>
      </c>
      <c r="J37" s="123">
        <f t="shared" si="0"/>
        <v>42.2</v>
      </c>
      <c r="K37" s="123">
        <f t="shared" si="0"/>
        <v>55.9</v>
      </c>
      <c r="L37" s="123">
        <f t="shared" si="0"/>
        <v>63.8</v>
      </c>
      <c r="M37" s="123">
        <f t="shared" si="0"/>
        <v>79.400000000000006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2.11</v>
      </c>
      <c r="S37" s="123">
        <f t="shared" si="0"/>
        <v>0.35</v>
      </c>
      <c r="T37" s="123">
        <f>IF(ISNUMBER(T103),T103,NA())</f>
        <v>0.184</v>
      </c>
      <c r="U37" s="123">
        <f t="shared" si="0"/>
        <v>25</v>
      </c>
      <c r="V37" s="150">
        <f t="shared" si="0"/>
        <v>21</v>
      </c>
      <c r="W37" s="124">
        <f t="shared" si="0"/>
        <v>7.6</v>
      </c>
    </row>
    <row r="38" spans="1:25" ht="12.75" customHeight="1" x14ac:dyDescent="0.25">
      <c r="A38" s="495" t="s">
        <v>49</v>
      </c>
      <c r="B38" s="496"/>
      <c r="C38" s="120">
        <f>C39+1.25*C42</f>
        <v>3.7895974097813774</v>
      </c>
      <c r="D38" s="193" t="e">
        <f t="shared" ref="D38:W38" si="1">D39+1.25*D42</f>
        <v>#N/A</v>
      </c>
      <c r="E38" s="108">
        <f t="shared" si="1"/>
        <v>5.8886898290164922</v>
      </c>
      <c r="F38" s="108">
        <f t="shared" si="1"/>
        <v>11.320347012746053</v>
      </c>
      <c r="G38" s="108">
        <f t="shared" si="1"/>
        <v>15.065686080583967</v>
      </c>
      <c r="H38" s="108">
        <f t="shared" si="1"/>
        <v>19.463314930547678</v>
      </c>
      <c r="I38" s="108">
        <f t="shared" si="1"/>
        <v>26.300463567808791</v>
      </c>
      <c r="J38" s="108">
        <f t="shared" si="1"/>
        <v>38.250628275550476</v>
      </c>
      <c r="K38" s="108">
        <f t="shared" si="1"/>
        <v>55.005688330291555</v>
      </c>
      <c r="L38" s="108">
        <f t="shared" si="1"/>
        <v>62.893602481835288</v>
      </c>
      <c r="M38" s="108">
        <f t="shared" si="1"/>
        <v>76.912600243231623</v>
      </c>
      <c r="N38" s="108"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 t="shared" si="1"/>
        <v>1.8703579618348853</v>
      </c>
      <c r="S38" s="108">
        <f t="shared" si="1"/>
        <v>0.31354293698242386</v>
      </c>
      <c r="T38" s="193" t="e">
        <f t="shared" si="1"/>
        <v>#N/A</v>
      </c>
      <c r="U38" s="108">
        <f t="shared" si="1"/>
        <v>25.383883476483184</v>
      </c>
      <c r="V38" s="151">
        <f t="shared" si="1"/>
        <v>22.919417382415922</v>
      </c>
      <c r="W38" s="125">
        <f t="shared" si="1"/>
        <v>7.1259712609813288</v>
      </c>
      <c r="Y38" s="1" t="s">
        <v>59</v>
      </c>
    </row>
    <row r="39" spans="1:25" ht="12.75" customHeight="1" x14ac:dyDescent="0.25">
      <c r="A39" s="493" t="s">
        <v>50</v>
      </c>
      <c r="B39" s="494"/>
      <c r="C39" s="192">
        <f>IF(ISNUMBER(C101),C101,NA())</f>
        <v>3.0187500000000007</v>
      </c>
      <c r="D39" s="194" t="e">
        <f>IF(ISNUMBER(D101),D101,NA())</f>
        <v>#N/A</v>
      </c>
      <c r="E39" s="121">
        <f t="shared" ref="E39:W39" si="2">IF(ISNUMBER(E101),E101,NA())</f>
        <v>4.7937500000000002</v>
      </c>
      <c r="F39" s="121">
        <f t="shared" si="2"/>
        <v>9.375</v>
      </c>
      <c r="G39" s="121">
        <f t="shared" si="2"/>
        <v>12.587499999999997</v>
      </c>
      <c r="H39" s="121">
        <f t="shared" si="2"/>
        <v>16.331250000000001</v>
      </c>
      <c r="I39" s="121">
        <f t="shared" si="2"/>
        <v>21.693749999999998</v>
      </c>
      <c r="J39" s="121">
        <f t="shared" si="2"/>
        <v>31.950000000000003</v>
      </c>
      <c r="K39" s="121">
        <f t="shared" si="2"/>
        <v>47.668749999999989</v>
      </c>
      <c r="L39" s="121">
        <f t="shared" si="2"/>
        <v>55.70000000000001</v>
      </c>
      <c r="M39" s="121">
        <f t="shared" si="2"/>
        <v>70.9375</v>
      </c>
      <c r="N39" s="121">
        <f t="shared" si="2"/>
        <v>97.768749999999997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1.4031250000000002</v>
      </c>
      <c r="S39" s="34">
        <f t="shared" si="2"/>
        <v>0.22812499999999999</v>
      </c>
      <c r="T39" s="34">
        <f>IF(ISNUMBER(T101),T101,NA())</f>
        <v>0.184</v>
      </c>
      <c r="U39" s="34">
        <f t="shared" si="2"/>
        <v>24.5</v>
      </c>
      <c r="V39" s="152">
        <f t="shared" si="2"/>
        <v>18.5</v>
      </c>
      <c r="W39" s="44">
        <f t="shared" si="2"/>
        <v>5.7312499999999993</v>
      </c>
    </row>
    <row r="40" spans="1:25" ht="12.75" customHeight="1" x14ac:dyDescent="0.25">
      <c r="A40" s="495" t="s">
        <v>51</v>
      </c>
      <c r="B40" s="496"/>
      <c r="C40" s="120">
        <f>C39-1.25*C42</f>
        <v>2.247902590218624</v>
      </c>
      <c r="D40" s="193" t="e">
        <f t="shared" ref="D40:W40" si="3">D39-1.25*D42</f>
        <v>#N/A</v>
      </c>
      <c r="E40" s="108">
        <f t="shared" si="3"/>
        <v>3.6988101709835082</v>
      </c>
      <c r="F40" s="108">
        <f>F101</f>
        <v>9.375</v>
      </c>
      <c r="G40" s="108">
        <f t="shared" si="3"/>
        <v>10.109313919416026</v>
      </c>
      <c r="H40" s="108">
        <f t="shared" si="3"/>
        <v>13.199185069452323</v>
      </c>
      <c r="I40" s="108">
        <f t="shared" si="3"/>
        <v>17.087036432191205</v>
      </c>
      <c r="J40" s="108">
        <f t="shared" si="3"/>
        <v>25.64937172444953</v>
      </c>
      <c r="K40" s="108">
        <f t="shared" si="3"/>
        <v>40.331811669708422</v>
      </c>
      <c r="L40" s="108">
        <f t="shared" si="3"/>
        <v>48.506397518164732</v>
      </c>
      <c r="M40" s="108">
        <f t="shared" si="3"/>
        <v>64.962399756768377</v>
      </c>
      <c r="N40" s="108">
        <f t="shared" si="3"/>
        <v>94.573793443826915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 t="shared" si="3"/>
        <v>0.9358920381651149</v>
      </c>
      <c r="S40" s="108">
        <f t="shared" si="3"/>
        <v>0.14270706301757616</v>
      </c>
      <c r="T40" s="193" t="e">
        <f t="shared" si="3"/>
        <v>#N/A</v>
      </c>
      <c r="U40" s="108">
        <f t="shared" si="3"/>
        <v>23.616116523516816</v>
      </c>
      <c r="V40" s="151">
        <f t="shared" si="3"/>
        <v>14.080582617584078</v>
      </c>
      <c r="W40" s="125">
        <f t="shared" si="3"/>
        <v>4.3365287390186698</v>
      </c>
      <c r="Y40" s="155"/>
    </row>
    <row r="41" spans="1:25" ht="12.75" customHeight="1" x14ac:dyDescent="0.25">
      <c r="A41" s="493" t="s">
        <v>52</v>
      </c>
      <c r="B41" s="494"/>
      <c r="C41" s="33">
        <f>IF(ISNUMBER(C104),C104,NA())</f>
        <v>2.1</v>
      </c>
      <c r="D41" s="196">
        <f t="shared" ref="D41:W41" si="4">IF(ISNUMBER(D104),D104,NA())</f>
        <v>0</v>
      </c>
      <c r="E41" s="34">
        <f t="shared" si="4"/>
        <v>3.5</v>
      </c>
      <c r="F41" s="34">
        <f t="shared" si="4"/>
        <v>7.3</v>
      </c>
      <c r="G41" s="34">
        <f t="shared" si="4"/>
        <v>9.8000000000000007</v>
      </c>
      <c r="H41" s="34">
        <f t="shared" si="4"/>
        <v>12.8</v>
      </c>
      <c r="I41" s="34">
        <f t="shared" si="4"/>
        <v>17.100000000000001</v>
      </c>
      <c r="J41" s="34">
        <f t="shared" si="4"/>
        <v>26.3</v>
      </c>
      <c r="K41" s="34">
        <f t="shared" si="4"/>
        <v>39.200000000000003</v>
      </c>
      <c r="L41" s="34">
        <f t="shared" si="4"/>
        <v>44.7</v>
      </c>
      <c r="M41" s="34">
        <f t="shared" si="4"/>
        <v>60.7</v>
      </c>
      <c r="N41" s="34">
        <f t="shared" si="4"/>
        <v>90.1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0.89</v>
      </c>
      <c r="S41" s="34">
        <f t="shared" si="4"/>
        <v>0.13</v>
      </c>
      <c r="T41" s="34">
        <f>IF(ISNUMBER(T104),T104,NA())</f>
        <v>0.184</v>
      </c>
      <c r="U41" s="34">
        <f t="shared" si="4"/>
        <v>24</v>
      </c>
      <c r="V41" s="152">
        <f t="shared" si="4"/>
        <v>16</v>
      </c>
      <c r="W41" s="44">
        <f t="shared" si="4"/>
        <v>3.6</v>
      </c>
    </row>
    <row r="42" spans="1:25" ht="12.75" customHeight="1" x14ac:dyDescent="0.25">
      <c r="A42" s="493" t="s">
        <v>53</v>
      </c>
      <c r="B42" s="494"/>
      <c r="C42" s="120">
        <f>IF(ISNUMBER(C102),C102,NA())</f>
        <v>0.61667792782510134</v>
      </c>
      <c r="D42" s="194" t="e">
        <f t="shared" ref="D42:W42" si="5">IF(ISNUMBER(D102),D102,NA())</f>
        <v>#N/A</v>
      </c>
      <c r="E42" s="121">
        <f t="shared" si="5"/>
        <v>0.8759518632131934</v>
      </c>
      <c r="F42" s="121">
        <f t="shared" si="5"/>
        <v>1.5562776101968425</v>
      </c>
      <c r="G42" s="121">
        <f t="shared" si="5"/>
        <v>1.982548864467176</v>
      </c>
      <c r="H42" s="121">
        <f t="shared" si="5"/>
        <v>2.5056519444381418</v>
      </c>
      <c r="I42" s="121">
        <f t="shared" si="5"/>
        <v>3.6853708542470334</v>
      </c>
      <c r="J42" s="121">
        <f t="shared" si="5"/>
        <v>5.0405026204403791</v>
      </c>
      <c r="K42" s="121">
        <f t="shared" si="5"/>
        <v>5.8695506642332536</v>
      </c>
      <c r="L42" s="121">
        <f t="shared" si="5"/>
        <v>5.7548819854682209</v>
      </c>
      <c r="M42" s="121">
        <f t="shared" si="5"/>
        <v>4.7800801945853042</v>
      </c>
      <c r="N42" s="121">
        <f t="shared" si="5"/>
        <v>2.5559652449384629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0.37378636946790822</v>
      </c>
      <c r="S42" s="121">
        <f t="shared" si="5"/>
        <v>6.8334349585939064E-2</v>
      </c>
      <c r="T42" s="194" t="e">
        <f>IF(ISNUMBER(T102),T102,NA())</f>
        <v>#N/A</v>
      </c>
      <c r="U42" s="121">
        <f t="shared" si="5"/>
        <v>0.70710678118654757</v>
      </c>
      <c r="V42" s="153">
        <f t="shared" si="5"/>
        <v>3.5355339059327378</v>
      </c>
      <c r="W42" s="126">
        <f t="shared" si="5"/>
        <v>1.1157770087850638</v>
      </c>
    </row>
    <row r="43" spans="1:25" ht="12.75" customHeight="1" x14ac:dyDescent="0.25">
      <c r="A43" s="495" t="s">
        <v>54</v>
      </c>
      <c r="B43" s="496"/>
      <c r="C43" s="33">
        <f>IF(ISNUMBER(C105),C105,NA())</f>
        <v>16</v>
      </c>
      <c r="D43" s="196">
        <f t="shared" ref="D43:W43" si="6">IF(ISNUMBER(D105),D105,NA())</f>
        <v>0</v>
      </c>
      <c r="E43" s="34">
        <f t="shared" si="6"/>
        <v>16</v>
      </c>
      <c r="F43" s="34">
        <f t="shared" si="6"/>
        <v>16</v>
      </c>
      <c r="G43" s="34">
        <f t="shared" si="6"/>
        <v>16</v>
      </c>
      <c r="H43" s="34">
        <f t="shared" si="6"/>
        <v>16</v>
      </c>
      <c r="I43" s="34">
        <f t="shared" si="6"/>
        <v>16</v>
      </c>
      <c r="J43" s="34">
        <f t="shared" si="6"/>
        <v>16</v>
      </c>
      <c r="K43" s="34">
        <f t="shared" si="6"/>
        <v>16</v>
      </c>
      <c r="L43" s="34">
        <f t="shared" si="6"/>
        <v>16</v>
      </c>
      <c r="M43" s="34">
        <f t="shared" si="6"/>
        <v>16</v>
      </c>
      <c r="N43" s="34">
        <f t="shared" si="6"/>
        <v>16</v>
      </c>
      <c r="O43" s="34">
        <f t="shared" si="6"/>
        <v>16</v>
      </c>
      <c r="P43" s="34">
        <f t="shared" si="6"/>
        <v>16</v>
      </c>
      <c r="Q43" s="34">
        <f t="shared" si="6"/>
        <v>16</v>
      </c>
      <c r="R43" s="34">
        <f t="shared" si="6"/>
        <v>16</v>
      </c>
      <c r="S43" s="34">
        <f t="shared" si="6"/>
        <v>16</v>
      </c>
      <c r="T43" s="34">
        <f>IF(ISNUMBER(T105),T105,NA())</f>
        <v>1</v>
      </c>
      <c r="U43" s="34">
        <f t="shared" si="6"/>
        <v>2</v>
      </c>
      <c r="V43" s="152">
        <f t="shared" si="6"/>
        <v>2</v>
      </c>
      <c r="W43" s="44">
        <f t="shared" si="6"/>
        <v>16</v>
      </c>
    </row>
    <row r="44" spans="1:25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5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5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5" s="46" customFormat="1" x14ac:dyDescent="0.25">
      <c r="A47" s="47"/>
      <c r="W47" s="48"/>
      <c r="X47" s="45"/>
    </row>
    <row r="48" spans="1:25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42300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Y85</f>
        <v>42325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126</v>
      </c>
      <c r="B73" s="708"/>
      <c r="C73" s="708"/>
      <c r="D73" s="708"/>
      <c r="E73" s="708"/>
      <c r="F73" s="708"/>
      <c r="G73" s="708"/>
      <c r="H73" s="708"/>
      <c r="I73" s="708"/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8"/>
      <c r="U73" s="708"/>
      <c r="V73" s="708"/>
      <c r="W73" s="709"/>
    </row>
    <row r="74" spans="1:24" x14ac:dyDescent="0.25">
      <c r="A74" s="507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0"/>
      <c r="P74" s="710"/>
      <c r="Q74" s="710"/>
      <c r="R74" s="710"/>
      <c r="S74" s="710"/>
      <c r="T74" s="710"/>
      <c r="U74" s="710"/>
      <c r="V74" s="710"/>
      <c r="W74" s="711"/>
    </row>
    <row r="75" spans="1:24" ht="13.8" thickBot="1" x14ac:dyDescent="0.3">
      <c r="A75" s="712"/>
      <c r="B75" s="713"/>
      <c r="C75" s="713"/>
      <c r="D75" s="713"/>
      <c r="E75" s="713"/>
      <c r="F75" s="713"/>
      <c r="G75" s="713"/>
      <c r="H75" s="713"/>
      <c r="I75" s="713"/>
      <c r="J75" s="713"/>
      <c r="K75" s="713"/>
      <c r="L75" s="713"/>
      <c r="M75" s="713"/>
      <c r="N75" s="713"/>
      <c r="O75" s="713"/>
      <c r="P75" s="713"/>
      <c r="Q75" s="713"/>
      <c r="R75" s="713"/>
      <c r="S75" s="713"/>
      <c r="T75" s="713"/>
      <c r="U75" s="713"/>
      <c r="V75" s="713"/>
      <c r="W75" s="714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 t="s">
        <v>16</v>
      </c>
      <c r="N81" s="137" t="s">
        <v>4</v>
      </c>
      <c r="O81" s="137" t="s">
        <v>5</v>
      </c>
      <c r="P81" s="137"/>
      <c r="Q81" s="137" t="s">
        <v>6</v>
      </c>
      <c r="R81" s="653" t="s">
        <v>17</v>
      </c>
      <c r="S81" s="655" t="s">
        <v>41</v>
      </c>
      <c r="T81" s="657" t="s">
        <v>120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0.125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f>N82/2</f>
        <v>31.5</v>
      </c>
      <c r="N82" s="139">
        <v>63</v>
      </c>
      <c r="O82" s="140">
        <v>90</v>
      </c>
      <c r="P82" s="140">
        <v>100</v>
      </c>
      <c r="Q82" s="139">
        <v>125</v>
      </c>
      <c r="R82" s="695"/>
      <c r="S82" s="696"/>
      <c r="T82" s="697"/>
      <c r="U82" s="695"/>
      <c r="V82" s="695"/>
      <c r="W82" s="698"/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531">
        <v>42123</v>
      </c>
      <c r="B84" s="532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>
        <v>0.184</v>
      </c>
      <c r="U84" s="141">
        <v>25</v>
      </c>
      <c r="V84" s="141">
        <v>16</v>
      </c>
      <c r="W84" s="142"/>
      <c r="Y84" s="176">
        <f>A84+(30*6)</f>
        <v>42303</v>
      </c>
    </row>
    <row r="85" spans="1:25" x14ac:dyDescent="0.25">
      <c r="A85" s="531">
        <v>42145</v>
      </c>
      <c r="B85" s="532"/>
      <c r="C85" s="141">
        <v>4</v>
      </c>
      <c r="D85" s="141"/>
      <c r="E85" s="141">
        <v>5.7</v>
      </c>
      <c r="F85" s="141">
        <v>10.7</v>
      </c>
      <c r="G85" s="141">
        <v>13.7</v>
      </c>
      <c r="H85" s="141">
        <v>16.600000000000001</v>
      </c>
      <c r="I85" s="141">
        <v>20.8</v>
      </c>
      <c r="J85" s="141">
        <v>30.2</v>
      </c>
      <c r="K85" s="141">
        <v>47.7</v>
      </c>
      <c r="L85" s="141">
        <v>57.4</v>
      </c>
      <c r="M85" s="141">
        <v>70.7</v>
      </c>
      <c r="N85" s="141">
        <v>97.4</v>
      </c>
      <c r="O85" s="141">
        <v>100</v>
      </c>
      <c r="P85" s="141">
        <v>100</v>
      </c>
      <c r="Q85" s="141">
        <v>100</v>
      </c>
      <c r="R85" s="141">
        <v>2.11</v>
      </c>
      <c r="S85" s="141">
        <v>0.35</v>
      </c>
      <c r="T85" s="141"/>
      <c r="U85" s="141"/>
      <c r="V85" s="141"/>
      <c r="W85" s="142">
        <v>6.6</v>
      </c>
      <c r="Y85" s="176">
        <f t="shared" ref="Y85:Y101" si="7">A85+(30*6)</f>
        <v>42325</v>
      </c>
    </row>
    <row r="86" spans="1:25" x14ac:dyDescent="0.25">
      <c r="A86" s="531">
        <v>42145</v>
      </c>
      <c r="B86" s="532"/>
      <c r="C86" s="141">
        <v>3.4</v>
      </c>
      <c r="D86" s="141"/>
      <c r="E86" s="141">
        <v>4.8</v>
      </c>
      <c r="F86" s="141">
        <v>8.8000000000000007</v>
      </c>
      <c r="G86" s="141">
        <v>11.6</v>
      </c>
      <c r="H86" s="141">
        <v>14.8</v>
      </c>
      <c r="I86" s="141">
        <v>19.3</v>
      </c>
      <c r="J86" s="141">
        <v>28</v>
      </c>
      <c r="K86" s="141">
        <v>41.8</v>
      </c>
      <c r="L86" s="141">
        <v>48.7</v>
      </c>
      <c r="M86" s="141">
        <v>65.3</v>
      </c>
      <c r="N86" s="141">
        <v>98.5</v>
      </c>
      <c r="O86" s="141">
        <v>100</v>
      </c>
      <c r="P86" s="141">
        <v>100</v>
      </c>
      <c r="Q86" s="141">
        <v>100</v>
      </c>
      <c r="R86" s="141">
        <v>1.83</v>
      </c>
      <c r="S86" s="141">
        <v>0.27</v>
      </c>
      <c r="T86" s="141"/>
      <c r="U86" s="141"/>
      <c r="V86" s="141"/>
      <c r="W86" s="142">
        <v>5.5</v>
      </c>
      <c r="Y86" s="176">
        <f t="shared" si="7"/>
        <v>42325</v>
      </c>
    </row>
    <row r="87" spans="1:25" x14ac:dyDescent="0.25">
      <c r="A87" s="531">
        <v>42150</v>
      </c>
      <c r="B87" s="532"/>
      <c r="C87" s="141">
        <v>2.7</v>
      </c>
      <c r="D87" s="141"/>
      <c r="E87" s="141">
        <v>3.9</v>
      </c>
      <c r="F87" s="141">
        <v>7.6</v>
      </c>
      <c r="G87" s="141">
        <v>10.5</v>
      </c>
      <c r="H87" s="141">
        <v>14.2</v>
      </c>
      <c r="I87" s="141">
        <v>19.2</v>
      </c>
      <c r="J87" s="141">
        <v>27.6</v>
      </c>
      <c r="K87" s="141">
        <v>39.200000000000003</v>
      </c>
      <c r="L87" s="141">
        <v>44.7</v>
      </c>
      <c r="M87" s="141">
        <v>60.7</v>
      </c>
      <c r="N87" s="141">
        <v>97.2</v>
      </c>
      <c r="O87" s="141">
        <v>100</v>
      </c>
      <c r="P87" s="141">
        <v>100</v>
      </c>
      <c r="Q87" s="141">
        <v>100</v>
      </c>
      <c r="R87" s="141">
        <v>1.24</v>
      </c>
      <c r="S87" s="141">
        <v>0.18</v>
      </c>
      <c r="T87" s="141"/>
      <c r="U87" s="141"/>
      <c r="V87" s="141"/>
      <c r="W87" s="142">
        <v>5.3</v>
      </c>
      <c r="Y87" s="176">
        <f t="shared" si="7"/>
        <v>42330</v>
      </c>
    </row>
    <row r="88" spans="1:25" x14ac:dyDescent="0.25">
      <c r="A88" s="531">
        <v>42150</v>
      </c>
      <c r="B88" s="532"/>
      <c r="C88" s="141">
        <v>3.3</v>
      </c>
      <c r="D88" s="141"/>
      <c r="E88" s="141">
        <v>5</v>
      </c>
      <c r="F88" s="141">
        <v>9.6</v>
      </c>
      <c r="G88" s="141">
        <v>12.2</v>
      </c>
      <c r="H88" s="141">
        <v>14.9</v>
      </c>
      <c r="I88" s="141">
        <v>18.5</v>
      </c>
      <c r="J88" s="141">
        <v>26.7</v>
      </c>
      <c r="K88" s="141">
        <v>44.4</v>
      </c>
      <c r="L88" s="141">
        <v>52.6</v>
      </c>
      <c r="M88" s="141">
        <v>65.5</v>
      </c>
      <c r="N88" s="141">
        <v>97.9</v>
      </c>
      <c r="O88" s="141">
        <v>100</v>
      </c>
      <c r="P88" s="141">
        <v>100</v>
      </c>
      <c r="Q88" s="141">
        <v>100</v>
      </c>
      <c r="R88" s="141">
        <v>1.83</v>
      </c>
      <c r="S88" s="141">
        <v>0.27</v>
      </c>
      <c r="T88" s="141"/>
      <c r="U88" s="141"/>
      <c r="V88" s="141"/>
      <c r="W88" s="142">
        <v>6.8</v>
      </c>
      <c r="Y88" s="176">
        <f t="shared" si="7"/>
        <v>42330</v>
      </c>
    </row>
    <row r="89" spans="1:25" x14ac:dyDescent="0.25">
      <c r="A89" s="531">
        <v>42160</v>
      </c>
      <c r="B89" s="532"/>
      <c r="C89" s="141">
        <v>2.1</v>
      </c>
      <c r="D89" s="141"/>
      <c r="E89" s="141">
        <v>3.5</v>
      </c>
      <c r="F89" s="141">
        <v>7.5</v>
      </c>
      <c r="G89" s="141">
        <v>11.3</v>
      </c>
      <c r="H89" s="141">
        <v>17.100000000000001</v>
      </c>
      <c r="I89" s="141">
        <v>24.1</v>
      </c>
      <c r="J89" s="141">
        <v>37.1</v>
      </c>
      <c r="K89" s="141">
        <v>51.2</v>
      </c>
      <c r="L89" s="141">
        <v>57</v>
      </c>
      <c r="M89" s="141">
        <v>71.7</v>
      </c>
      <c r="N89" s="141">
        <v>97</v>
      </c>
      <c r="O89" s="141">
        <v>100</v>
      </c>
      <c r="P89" s="141">
        <v>100</v>
      </c>
      <c r="Q89" s="141">
        <v>100</v>
      </c>
      <c r="R89" s="141">
        <v>0.91</v>
      </c>
      <c r="S89" s="141">
        <v>0.16</v>
      </c>
      <c r="T89" s="141"/>
      <c r="U89" s="141"/>
      <c r="V89" s="141"/>
      <c r="W89" s="142">
        <v>5.7</v>
      </c>
      <c r="Y89" s="176">
        <f t="shared" si="7"/>
        <v>42340</v>
      </c>
    </row>
    <row r="90" spans="1:25" x14ac:dyDescent="0.25">
      <c r="A90" s="531">
        <v>42160</v>
      </c>
      <c r="B90" s="532"/>
      <c r="C90" s="141">
        <v>2.7</v>
      </c>
      <c r="D90" s="141"/>
      <c r="E90" s="141">
        <v>4.4000000000000004</v>
      </c>
      <c r="F90" s="141">
        <v>10.199999999999999</v>
      </c>
      <c r="G90" s="141">
        <v>15.2</v>
      </c>
      <c r="H90" s="141">
        <v>21</v>
      </c>
      <c r="I90" s="141">
        <v>29.3</v>
      </c>
      <c r="J90" s="141">
        <v>42.2</v>
      </c>
      <c r="K90" s="141">
        <v>55.9</v>
      </c>
      <c r="L90" s="141">
        <v>63.1</v>
      </c>
      <c r="M90" s="141">
        <v>72.3</v>
      </c>
      <c r="N90" s="141">
        <v>96.2</v>
      </c>
      <c r="O90" s="141">
        <v>100</v>
      </c>
      <c r="P90" s="141">
        <v>100</v>
      </c>
      <c r="Q90" s="141">
        <v>100</v>
      </c>
      <c r="R90" s="141">
        <v>1.02</v>
      </c>
      <c r="S90" s="141">
        <v>0.21</v>
      </c>
      <c r="T90" s="141"/>
      <c r="U90" s="141"/>
      <c r="V90" s="141"/>
      <c r="W90" s="142">
        <v>5.9</v>
      </c>
      <c r="Y90" s="176">
        <f t="shared" si="7"/>
        <v>42340</v>
      </c>
    </row>
    <row r="91" spans="1:25" x14ac:dyDescent="0.25">
      <c r="A91" s="717">
        <v>42220</v>
      </c>
      <c r="B91" s="718"/>
      <c r="C91" s="189">
        <v>2.6</v>
      </c>
      <c r="D91" s="189"/>
      <c r="E91" s="189">
        <v>4.5</v>
      </c>
      <c r="F91" s="189">
        <v>9.1999999999999993</v>
      </c>
      <c r="G91" s="189">
        <v>12.6</v>
      </c>
      <c r="H91" s="189">
        <v>16.8</v>
      </c>
      <c r="I91" s="189">
        <v>23.7</v>
      </c>
      <c r="J91" s="189">
        <v>36.799999999999997</v>
      </c>
      <c r="K91" s="189">
        <v>54.9</v>
      </c>
      <c r="L91" s="189">
        <v>61.4</v>
      </c>
      <c r="M91" s="189">
        <v>74</v>
      </c>
      <c r="N91" s="189">
        <v>100</v>
      </c>
      <c r="O91" s="189">
        <v>100</v>
      </c>
      <c r="P91" s="189">
        <v>100</v>
      </c>
      <c r="Q91" s="189">
        <v>100</v>
      </c>
      <c r="R91" s="189">
        <v>0.93</v>
      </c>
      <c r="S91" s="189">
        <v>0.16</v>
      </c>
      <c r="T91" s="189"/>
      <c r="U91" s="189"/>
      <c r="V91" s="189"/>
      <c r="W91" s="190">
        <v>3.9</v>
      </c>
      <c r="Y91" s="176">
        <f t="shared" si="7"/>
        <v>42400</v>
      </c>
    </row>
    <row r="92" spans="1:25" x14ac:dyDescent="0.25">
      <c r="A92" s="717">
        <v>42220</v>
      </c>
      <c r="B92" s="718"/>
      <c r="C92" s="189">
        <v>2.2999999999999998</v>
      </c>
      <c r="D92" s="189"/>
      <c r="E92" s="189">
        <v>4</v>
      </c>
      <c r="F92" s="189">
        <v>8.1999999999999993</v>
      </c>
      <c r="G92" s="189">
        <v>11.3</v>
      </c>
      <c r="H92" s="189">
        <v>15</v>
      </c>
      <c r="I92" s="189">
        <v>21.5</v>
      </c>
      <c r="J92" s="189">
        <v>35.4</v>
      </c>
      <c r="K92" s="189">
        <v>55</v>
      </c>
      <c r="L92" s="189">
        <v>63.8</v>
      </c>
      <c r="M92" s="189">
        <v>79.400000000000006</v>
      </c>
      <c r="N92" s="189">
        <v>100</v>
      </c>
      <c r="O92" s="189">
        <v>100</v>
      </c>
      <c r="P92" s="189">
        <v>100</v>
      </c>
      <c r="Q92" s="189">
        <v>100</v>
      </c>
      <c r="R92" s="189">
        <v>0.89</v>
      </c>
      <c r="S92" s="189">
        <v>0.13</v>
      </c>
      <c r="T92" s="189"/>
      <c r="U92" s="189"/>
      <c r="V92" s="189"/>
      <c r="W92" s="190">
        <v>3.6</v>
      </c>
      <c r="Y92" s="176">
        <f t="shared" si="7"/>
        <v>42400</v>
      </c>
    </row>
    <row r="93" spans="1:25" x14ac:dyDescent="0.25">
      <c r="A93" s="531">
        <v>42262</v>
      </c>
      <c r="B93" s="532"/>
      <c r="C93" s="141">
        <v>2.4</v>
      </c>
      <c r="D93" s="141"/>
      <c r="E93" s="141">
        <v>3.9</v>
      </c>
      <c r="F93" s="141">
        <v>7.9</v>
      </c>
      <c r="G93" s="141">
        <v>10.7</v>
      </c>
      <c r="H93" s="141">
        <v>13.8</v>
      </c>
      <c r="I93" s="141">
        <v>17.100000000000001</v>
      </c>
      <c r="J93" s="141">
        <v>26.6</v>
      </c>
      <c r="K93" s="141">
        <v>43.8</v>
      </c>
      <c r="L93" s="141">
        <v>56</v>
      </c>
      <c r="M93" s="141">
        <v>67.2</v>
      </c>
      <c r="N93" s="141">
        <v>90.1</v>
      </c>
      <c r="O93" s="141">
        <v>100</v>
      </c>
      <c r="P93" s="141">
        <v>100</v>
      </c>
      <c r="Q93" s="141">
        <v>100</v>
      </c>
      <c r="R93" s="141">
        <v>1.3</v>
      </c>
      <c r="S93" s="141">
        <v>0.18</v>
      </c>
      <c r="T93" s="141"/>
      <c r="U93" s="141">
        <v>24</v>
      </c>
      <c r="V93" s="141">
        <v>21</v>
      </c>
      <c r="W93" s="142">
        <v>6.8</v>
      </c>
      <c r="Y93" s="176">
        <f t="shared" si="7"/>
        <v>42442</v>
      </c>
    </row>
    <row r="94" spans="1:25" x14ac:dyDescent="0.25">
      <c r="A94" s="717">
        <v>42262</v>
      </c>
      <c r="B94" s="718"/>
      <c r="C94" s="189">
        <v>2.1</v>
      </c>
      <c r="D94" s="189"/>
      <c r="E94" s="189">
        <v>3.7</v>
      </c>
      <c r="F94" s="189">
        <v>7.3</v>
      </c>
      <c r="G94" s="189">
        <v>9.8000000000000007</v>
      </c>
      <c r="H94" s="189">
        <v>12.8</v>
      </c>
      <c r="I94" s="189">
        <v>17.100000000000001</v>
      </c>
      <c r="J94" s="189">
        <v>28.9</v>
      </c>
      <c r="K94" s="189">
        <v>45.4</v>
      </c>
      <c r="L94" s="189">
        <v>57.8</v>
      </c>
      <c r="M94" s="189">
        <v>73.8</v>
      </c>
      <c r="N94" s="189">
        <v>100</v>
      </c>
      <c r="O94" s="189">
        <v>100</v>
      </c>
      <c r="P94" s="189">
        <v>100</v>
      </c>
      <c r="Q94" s="189">
        <v>100</v>
      </c>
      <c r="R94" s="189">
        <v>1.32</v>
      </c>
      <c r="S94" s="189">
        <v>0.17</v>
      </c>
      <c r="T94" s="189"/>
      <c r="U94" s="189"/>
      <c r="V94" s="189"/>
      <c r="W94" s="190">
        <v>5.8</v>
      </c>
      <c r="X94" s="1"/>
      <c r="Y94" s="176">
        <f t="shared" si="7"/>
        <v>42442</v>
      </c>
    </row>
    <row r="95" spans="1:25" x14ac:dyDescent="0.25">
      <c r="A95" s="531">
        <v>42271</v>
      </c>
      <c r="B95" s="532"/>
      <c r="C95" s="141">
        <v>3.1</v>
      </c>
      <c r="D95" s="141"/>
      <c r="E95" s="141">
        <v>4.8</v>
      </c>
      <c r="F95" s="141">
        <v>9</v>
      </c>
      <c r="G95" s="141">
        <v>11.9</v>
      </c>
      <c r="H95" s="141">
        <v>15.3</v>
      </c>
      <c r="I95" s="141">
        <v>19.600000000000001</v>
      </c>
      <c r="J95" s="141">
        <v>26.8</v>
      </c>
      <c r="K95" s="141">
        <v>41</v>
      </c>
      <c r="L95" s="141">
        <v>47.5</v>
      </c>
      <c r="M95" s="141">
        <v>67</v>
      </c>
      <c r="N95" s="141">
        <v>96.2</v>
      </c>
      <c r="O95" s="141">
        <v>100</v>
      </c>
      <c r="P95" s="141">
        <v>100</v>
      </c>
      <c r="Q95" s="141">
        <v>100</v>
      </c>
      <c r="R95" s="141">
        <v>1.25</v>
      </c>
      <c r="S95" s="141">
        <v>0.19</v>
      </c>
      <c r="T95" s="141"/>
      <c r="U95" s="141"/>
      <c r="V95" s="141"/>
      <c r="W95" s="142">
        <v>7.2</v>
      </c>
      <c r="X95" s="1"/>
      <c r="Y95" s="176">
        <f t="shared" si="7"/>
        <v>42451</v>
      </c>
    </row>
    <row r="96" spans="1:25" x14ac:dyDescent="0.25">
      <c r="A96" s="717">
        <v>42271</v>
      </c>
      <c r="B96" s="718"/>
      <c r="C96" s="189">
        <v>3.8</v>
      </c>
      <c r="D96" s="189"/>
      <c r="E96" s="189">
        <v>6.2</v>
      </c>
      <c r="F96" s="189">
        <v>11.8</v>
      </c>
      <c r="G96" s="189">
        <v>15.2</v>
      </c>
      <c r="H96" s="189">
        <v>19.2</v>
      </c>
      <c r="I96" s="189">
        <v>24.2</v>
      </c>
      <c r="J96" s="189">
        <v>33.1</v>
      </c>
      <c r="K96" s="189">
        <v>49.8</v>
      </c>
      <c r="L96" s="189">
        <v>57.2</v>
      </c>
      <c r="M96" s="189">
        <v>74.900000000000006</v>
      </c>
      <c r="N96" s="189">
        <v>100</v>
      </c>
      <c r="O96" s="189">
        <v>100</v>
      </c>
      <c r="P96" s="189">
        <v>100</v>
      </c>
      <c r="Q96" s="189">
        <v>100</v>
      </c>
      <c r="R96" s="189">
        <v>1.25</v>
      </c>
      <c r="S96" s="189">
        <v>0.24</v>
      </c>
      <c r="T96" s="189"/>
      <c r="U96" s="189"/>
      <c r="V96" s="189"/>
      <c r="W96" s="190">
        <v>7.6</v>
      </c>
      <c r="X96" s="1"/>
      <c r="Y96" s="176">
        <f t="shared" si="7"/>
        <v>42451</v>
      </c>
    </row>
    <row r="97" spans="1:25" x14ac:dyDescent="0.25">
      <c r="A97" s="715">
        <v>42276</v>
      </c>
      <c r="B97" s="716"/>
      <c r="C97" s="189">
        <v>3.5</v>
      </c>
      <c r="D97" s="189"/>
      <c r="E97" s="189">
        <v>5.6</v>
      </c>
      <c r="F97" s="189">
        <v>9.8000000000000007</v>
      </c>
      <c r="G97" s="189">
        <v>12.5</v>
      </c>
      <c r="H97" s="189">
        <v>15.7</v>
      </c>
      <c r="I97" s="189">
        <v>20.9</v>
      </c>
      <c r="J97" s="189">
        <v>31.6</v>
      </c>
      <c r="K97" s="189">
        <v>44.3</v>
      </c>
      <c r="L97" s="189">
        <v>50.7</v>
      </c>
      <c r="M97" s="189">
        <v>71.400000000000006</v>
      </c>
      <c r="N97" s="189">
        <v>100</v>
      </c>
      <c r="O97" s="189">
        <v>100</v>
      </c>
      <c r="P97" s="189">
        <v>100</v>
      </c>
      <c r="Q97" s="189">
        <v>100</v>
      </c>
      <c r="R97" s="189">
        <v>1.75</v>
      </c>
      <c r="S97" s="189">
        <v>0.27</v>
      </c>
      <c r="T97" s="189"/>
      <c r="U97" s="189"/>
      <c r="V97" s="189"/>
      <c r="W97" s="190">
        <v>5.9</v>
      </c>
      <c r="X97" s="1"/>
      <c r="Y97" s="176">
        <f t="shared" si="7"/>
        <v>42456</v>
      </c>
    </row>
    <row r="98" spans="1:25" x14ac:dyDescent="0.25">
      <c r="A98" s="715">
        <v>42276</v>
      </c>
      <c r="B98" s="716"/>
      <c r="C98" s="189">
        <v>3.1</v>
      </c>
      <c r="D98" s="189"/>
      <c r="E98" s="189">
        <v>4.8</v>
      </c>
      <c r="F98" s="189">
        <v>8.6999999999999993</v>
      </c>
      <c r="G98" s="189">
        <v>11.2</v>
      </c>
      <c r="H98" s="189">
        <v>14.1</v>
      </c>
      <c r="I98" s="189">
        <v>18.5</v>
      </c>
      <c r="J98" s="189">
        <v>26.3</v>
      </c>
      <c r="K98" s="189">
        <v>40.4</v>
      </c>
      <c r="L98" s="189">
        <v>52.2</v>
      </c>
      <c r="M98" s="189">
        <v>70.599999999999994</v>
      </c>
      <c r="N98" s="189">
        <v>100</v>
      </c>
      <c r="O98" s="189">
        <v>100</v>
      </c>
      <c r="P98" s="189">
        <v>100</v>
      </c>
      <c r="Q98" s="189">
        <v>100</v>
      </c>
      <c r="R98" s="189">
        <v>1.5</v>
      </c>
      <c r="S98" s="189">
        <v>0.21</v>
      </c>
      <c r="T98" s="189"/>
      <c r="U98" s="189"/>
      <c r="V98" s="189"/>
      <c r="W98" s="190">
        <v>4.8</v>
      </c>
      <c r="X98" s="1"/>
      <c r="Y98" s="176">
        <f t="shared" si="7"/>
        <v>42456</v>
      </c>
    </row>
    <row r="99" spans="1:25" x14ac:dyDescent="0.25">
      <c r="A99" s="518">
        <v>42279</v>
      </c>
      <c r="B99" s="519"/>
      <c r="C99" s="141">
        <v>3.5</v>
      </c>
      <c r="D99" s="141"/>
      <c r="E99" s="141">
        <v>6</v>
      </c>
      <c r="F99" s="141">
        <v>12</v>
      </c>
      <c r="G99" s="141">
        <v>16.2</v>
      </c>
      <c r="H99" s="141">
        <v>20.399999999999999</v>
      </c>
      <c r="I99" s="141">
        <v>27</v>
      </c>
      <c r="J99" s="141">
        <v>37.700000000000003</v>
      </c>
      <c r="K99" s="141">
        <v>54.8</v>
      </c>
      <c r="L99" s="141">
        <v>61.4</v>
      </c>
      <c r="M99" s="141">
        <v>76.3</v>
      </c>
      <c r="N99" s="141">
        <v>96.1</v>
      </c>
      <c r="O99" s="141">
        <v>100</v>
      </c>
      <c r="P99" s="141">
        <v>100</v>
      </c>
      <c r="Q99" s="141">
        <v>100</v>
      </c>
      <c r="R99" s="141">
        <v>1.63</v>
      </c>
      <c r="S99" s="141">
        <v>0.33</v>
      </c>
      <c r="T99" s="141"/>
      <c r="U99" s="141"/>
      <c r="V99" s="141"/>
      <c r="W99" s="142">
        <v>5.5</v>
      </c>
      <c r="X99" s="1"/>
      <c r="Y99" s="176">
        <f t="shared" si="7"/>
        <v>42459</v>
      </c>
    </row>
    <row r="100" spans="1:25" x14ac:dyDescent="0.25">
      <c r="A100" s="518">
        <v>42279</v>
      </c>
      <c r="B100" s="519"/>
      <c r="C100" s="141">
        <v>3.7</v>
      </c>
      <c r="D100" s="141"/>
      <c r="E100" s="141">
        <v>5.9</v>
      </c>
      <c r="F100" s="141">
        <v>11.7</v>
      </c>
      <c r="G100" s="141">
        <v>15.5</v>
      </c>
      <c r="H100" s="141">
        <v>19.600000000000001</v>
      </c>
      <c r="I100" s="141">
        <v>26.3</v>
      </c>
      <c r="J100" s="141">
        <v>36.200000000000003</v>
      </c>
      <c r="K100" s="141">
        <v>53.1</v>
      </c>
      <c r="L100" s="141">
        <v>59.7</v>
      </c>
      <c r="M100" s="141">
        <v>74.2</v>
      </c>
      <c r="N100" s="141">
        <v>97.7</v>
      </c>
      <c r="O100" s="141">
        <v>100</v>
      </c>
      <c r="P100" s="141">
        <v>100</v>
      </c>
      <c r="Q100" s="141">
        <v>100</v>
      </c>
      <c r="R100" s="141">
        <v>1.69</v>
      </c>
      <c r="S100" s="141">
        <v>0.33</v>
      </c>
      <c r="T100" s="141"/>
      <c r="U100" s="141"/>
      <c r="V100" s="141"/>
      <c r="W100" s="142">
        <v>4.8</v>
      </c>
      <c r="X100" s="1"/>
      <c r="Y100" s="176">
        <f t="shared" si="7"/>
        <v>42459</v>
      </c>
    </row>
    <row r="101" spans="1:25" x14ac:dyDescent="0.25">
      <c r="A101" s="533" t="s">
        <v>63</v>
      </c>
      <c r="B101" s="532"/>
      <c r="C101" s="141">
        <f>AVERAGE(C84:C100)</f>
        <v>3.0187500000000007</v>
      </c>
      <c r="D101" s="141" t="e">
        <f>AVERAGE(D84:D96)</f>
        <v>#DIV/0!</v>
      </c>
      <c r="E101" s="141">
        <f t="shared" ref="E101:S101" si="8">AVERAGE(E84:E100)</f>
        <v>4.7937500000000002</v>
      </c>
      <c r="F101" s="141">
        <f t="shared" si="8"/>
        <v>9.375</v>
      </c>
      <c r="G101" s="141">
        <f t="shared" si="8"/>
        <v>12.587499999999997</v>
      </c>
      <c r="H101" s="141">
        <f t="shared" si="8"/>
        <v>16.331250000000001</v>
      </c>
      <c r="I101" s="141">
        <f t="shared" si="8"/>
        <v>21.693749999999998</v>
      </c>
      <c r="J101" s="141">
        <f t="shared" si="8"/>
        <v>31.950000000000003</v>
      </c>
      <c r="K101" s="141">
        <f t="shared" si="8"/>
        <v>47.668749999999989</v>
      </c>
      <c r="L101" s="141">
        <f t="shared" si="8"/>
        <v>55.70000000000001</v>
      </c>
      <c r="M101" s="141">
        <f t="shared" si="8"/>
        <v>70.9375</v>
      </c>
      <c r="N101" s="141">
        <f t="shared" si="8"/>
        <v>97.768749999999997</v>
      </c>
      <c r="O101" s="141">
        <f t="shared" si="8"/>
        <v>100</v>
      </c>
      <c r="P101" s="141">
        <f t="shared" si="8"/>
        <v>100</v>
      </c>
      <c r="Q101" s="141">
        <f t="shared" si="8"/>
        <v>100</v>
      </c>
      <c r="R101" s="141">
        <f t="shared" si="8"/>
        <v>1.4031250000000002</v>
      </c>
      <c r="S101" s="141">
        <f t="shared" si="8"/>
        <v>0.22812499999999999</v>
      </c>
      <c r="T101" s="141">
        <f>AVERAGE(T84:T96)</f>
        <v>0.184</v>
      </c>
      <c r="U101" s="141">
        <f>AVERAGE(U84:U96)</f>
        <v>24.5</v>
      </c>
      <c r="V101" s="141">
        <f>AVERAGE(V84:V96)</f>
        <v>18.5</v>
      </c>
      <c r="W101" s="142">
        <f>AVERAGE(W84:W100)</f>
        <v>5.7312499999999993</v>
      </c>
      <c r="Y101" s="176" t="e">
        <f t="shared" si="7"/>
        <v>#VALUE!</v>
      </c>
    </row>
    <row r="102" spans="1:25" x14ac:dyDescent="0.25">
      <c r="A102" s="533" t="s">
        <v>53</v>
      </c>
      <c r="B102" s="532"/>
      <c r="C102" s="143">
        <f>STDEV(C84:C100)</f>
        <v>0.61667792782510134</v>
      </c>
      <c r="D102" s="143" t="e">
        <f>STDEV(D84:D96)</f>
        <v>#DIV/0!</v>
      </c>
      <c r="E102" s="143">
        <f t="shared" ref="E102:S102" si="9">STDEV(E84:E100)</f>
        <v>0.8759518632131934</v>
      </c>
      <c r="F102" s="143">
        <f t="shared" si="9"/>
        <v>1.5562776101968425</v>
      </c>
      <c r="G102" s="143">
        <f t="shared" si="9"/>
        <v>1.982548864467176</v>
      </c>
      <c r="H102" s="143">
        <f t="shared" si="9"/>
        <v>2.5056519444381418</v>
      </c>
      <c r="I102" s="143">
        <f t="shared" si="9"/>
        <v>3.6853708542470334</v>
      </c>
      <c r="J102" s="143">
        <f t="shared" si="9"/>
        <v>5.0405026204403791</v>
      </c>
      <c r="K102" s="143">
        <f t="shared" si="9"/>
        <v>5.8695506642332536</v>
      </c>
      <c r="L102" s="143">
        <f t="shared" si="9"/>
        <v>5.7548819854682209</v>
      </c>
      <c r="M102" s="143">
        <f t="shared" si="9"/>
        <v>4.7800801945853042</v>
      </c>
      <c r="N102" s="143">
        <f t="shared" si="9"/>
        <v>2.5559652449384629</v>
      </c>
      <c r="O102" s="143">
        <f t="shared" si="9"/>
        <v>0</v>
      </c>
      <c r="P102" s="143">
        <f t="shared" si="9"/>
        <v>0</v>
      </c>
      <c r="Q102" s="143">
        <f t="shared" si="9"/>
        <v>0</v>
      </c>
      <c r="R102" s="143">
        <f t="shared" si="9"/>
        <v>0.37378636946790822</v>
      </c>
      <c r="S102" s="143">
        <f t="shared" si="9"/>
        <v>6.8334349585939064E-2</v>
      </c>
      <c r="T102" s="143" t="e">
        <f>STDEV(T84:T96)</f>
        <v>#DIV/0!</v>
      </c>
      <c r="U102" s="143">
        <f>STDEV(U84:U96)</f>
        <v>0.70710678118654757</v>
      </c>
      <c r="V102" s="143">
        <f>STDEV(V84:V96)</f>
        <v>3.5355339059327378</v>
      </c>
      <c r="W102" s="144">
        <f>STDEV(W84:W100)</f>
        <v>1.1157770087850638</v>
      </c>
    </row>
    <row r="103" spans="1:25" x14ac:dyDescent="0.25">
      <c r="A103" s="533" t="s">
        <v>64</v>
      </c>
      <c r="B103" s="532"/>
      <c r="C103" s="141">
        <f>MAX(C84:C100)</f>
        <v>4</v>
      </c>
      <c r="D103" s="141">
        <f>MAX(D84:D96)</f>
        <v>0</v>
      </c>
      <c r="E103" s="141">
        <f t="shared" ref="E103:S103" si="10">MAX(E84:E100)</f>
        <v>6.2</v>
      </c>
      <c r="F103" s="141">
        <f t="shared" si="10"/>
        <v>12</v>
      </c>
      <c r="G103" s="141">
        <f t="shared" si="10"/>
        <v>16.2</v>
      </c>
      <c r="H103" s="141">
        <f t="shared" si="10"/>
        <v>21</v>
      </c>
      <c r="I103" s="141">
        <f t="shared" si="10"/>
        <v>29.3</v>
      </c>
      <c r="J103" s="141">
        <f t="shared" si="10"/>
        <v>42.2</v>
      </c>
      <c r="K103" s="141">
        <f t="shared" si="10"/>
        <v>55.9</v>
      </c>
      <c r="L103" s="141">
        <f t="shared" si="10"/>
        <v>63.8</v>
      </c>
      <c r="M103" s="141">
        <f t="shared" si="10"/>
        <v>79.400000000000006</v>
      </c>
      <c r="N103" s="141">
        <f t="shared" si="10"/>
        <v>100</v>
      </c>
      <c r="O103" s="141">
        <f t="shared" si="10"/>
        <v>100</v>
      </c>
      <c r="P103" s="141">
        <f t="shared" si="10"/>
        <v>100</v>
      </c>
      <c r="Q103" s="141">
        <f t="shared" si="10"/>
        <v>100</v>
      </c>
      <c r="R103" s="141">
        <f t="shared" si="10"/>
        <v>2.11</v>
      </c>
      <c r="S103" s="141">
        <f t="shared" si="10"/>
        <v>0.35</v>
      </c>
      <c r="T103" s="141">
        <f>MAX(T84:T96)</f>
        <v>0.184</v>
      </c>
      <c r="U103" s="141">
        <f>MAX(U84:U96)</f>
        <v>25</v>
      </c>
      <c r="V103" s="141">
        <f>MAX(V84:V96)</f>
        <v>21</v>
      </c>
      <c r="W103" s="142">
        <f>MAX(W84:W100)</f>
        <v>7.6</v>
      </c>
    </row>
    <row r="104" spans="1:25" x14ac:dyDescent="0.25">
      <c r="A104" s="533" t="s">
        <v>52</v>
      </c>
      <c r="B104" s="532"/>
      <c r="C104" s="141">
        <f>MIN(C84:C100)</f>
        <v>2.1</v>
      </c>
      <c r="D104" s="141">
        <f>MIN(D84:D96)</f>
        <v>0</v>
      </c>
      <c r="E104" s="141">
        <f t="shared" ref="E104:S104" si="11">MIN(E84:E100)</f>
        <v>3.5</v>
      </c>
      <c r="F104" s="141">
        <f t="shared" si="11"/>
        <v>7.3</v>
      </c>
      <c r="G104" s="141">
        <f t="shared" si="11"/>
        <v>9.8000000000000007</v>
      </c>
      <c r="H104" s="141">
        <f t="shared" si="11"/>
        <v>12.8</v>
      </c>
      <c r="I104" s="141">
        <f t="shared" si="11"/>
        <v>17.100000000000001</v>
      </c>
      <c r="J104" s="141">
        <f t="shared" si="11"/>
        <v>26.3</v>
      </c>
      <c r="K104" s="141">
        <f t="shared" si="11"/>
        <v>39.200000000000003</v>
      </c>
      <c r="L104" s="141">
        <f t="shared" si="11"/>
        <v>44.7</v>
      </c>
      <c r="M104" s="141">
        <f t="shared" si="11"/>
        <v>60.7</v>
      </c>
      <c r="N104" s="141">
        <f t="shared" si="11"/>
        <v>90.1</v>
      </c>
      <c r="O104" s="141">
        <f t="shared" si="11"/>
        <v>100</v>
      </c>
      <c r="P104" s="141">
        <f t="shared" si="11"/>
        <v>100</v>
      </c>
      <c r="Q104" s="141">
        <f t="shared" si="11"/>
        <v>100</v>
      </c>
      <c r="R104" s="141">
        <f t="shared" si="11"/>
        <v>0.89</v>
      </c>
      <c r="S104" s="141">
        <f t="shared" si="11"/>
        <v>0.13</v>
      </c>
      <c r="T104" s="141">
        <f>MIN(T84:T96)</f>
        <v>0.184</v>
      </c>
      <c r="U104" s="141">
        <f>MIN(U84:U96)</f>
        <v>24</v>
      </c>
      <c r="V104" s="141">
        <f>MIN(V84:V96)</f>
        <v>16</v>
      </c>
      <c r="W104" s="142">
        <f>MIN(W84:W100)</f>
        <v>3.6</v>
      </c>
    </row>
    <row r="105" spans="1:25" x14ac:dyDescent="0.25">
      <c r="A105" s="534" t="s">
        <v>54</v>
      </c>
      <c r="B105" s="535"/>
      <c r="C105" s="141">
        <f>COUNT(C84:C100)</f>
        <v>16</v>
      </c>
      <c r="D105" s="141">
        <f t="shared" ref="D105:W105" si="12">COUNT(D84:D100)</f>
        <v>0</v>
      </c>
      <c r="E105" s="141">
        <f t="shared" si="12"/>
        <v>16</v>
      </c>
      <c r="F105" s="141">
        <f t="shared" si="12"/>
        <v>16</v>
      </c>
      <c r="G105" s="141">
        <f t="shared" si="12"/>
        <v>16</v>
      </c>
      <c r="H105" s="141">
        <f t="shared" si="12"/>
        <v>16</v>
      </c>
      <c r="I105" s="141">
        <f t="shared" si="12"/>
        <v>16</v>
      </c>
      <c r="J105" s="141">
        <f t="shared" si="12"/>
        <v>16</v>
      </c>
      <c r="K105" s="141">
        <f t="shared" si="12"/>
        <v>16</v>
      </c>
      <c r="L105" s="141">
        <f t="shared" si="12"/>
        <v>16</v>
      </c>
      <c r="M105" s="141">
        <f t="shared" si="12"/>
        <v>16</v>
      </c>
      <c r="N105" s="141">
        <f t="shared" si="12"/>
        <v>16</v>
      </c>
      <c r="O105" s="141">
        <f t="shared" si="12"/>
        <v>16</v>
      </c>
      <c r="P105" s="141">
        <f t="shared" si="12"/>
        <v>16</v>
      </c>
      <c r="Q105" s="141">
        <f t="shared" si="12"/>
        <v>16</v>
      </c>
      <c r="R105" s="141">
        <f t="shared" si="12"/>
        <v>16</v>
      </c>
      <c r="S105" s="141">
        <f t="shared" si="12"/>
        <v>16</v>
      </c>
      <c r="T105" s="141">
        <f t="shared" si="12"/>
        <v>1</v>
      </c>
      <c r="U105" s="141">
        <f t="shared" si="12"/>
        <v>2</v>
      </c>
      <c r="V105" s="141">
        <f t="shared" si="12"/>
        <v>2</v>
      </c>
      <c r="W105" s="141">
        <f t="shared" si="12"/>
        <v>16</v>
      </c>
    </row>
    <row r="106" spans="1:25" ht="13.8" thickBot="1" x14ac:dyDescent="0.3">
      <c r="A106" s="145"/>
      <c r="B106" s="146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8"/>
    </row>
    <row r="107" spans="1:25" x14ac:dyDescent="0.25">
      <c r="B107" s="52"/>
    </row>
    <row r="108" spans="1:25" x14ac:dyDescent="0.25">
      <c r="B108" s="52"/>
    </row>
    <row r="109" spans="1:25" x14ac:dyDescent="0.25">
      <c r="B109" s="52"/>
    </row>
    <row r="110" spans="1:25" x14ac:dyDescent="0.25">
      <c r="B110" s="52"/>
    </row>
    <row r="111" spans="1:25" x14ac:dyDescent="0.25">
      <c r="B111" s="52"/>
    </row>
    <row r="112" spans="1:25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</sheetData>
  <mergeCells count="87">
    <mergeCell ref="A102:B102"/>
    <mergeCell ref="A103:B103"/>
    <mergeCell ref="A104:B104"/>
    <mergeCell ref="A105:B105"/>
    <mergeCell ref="A97:B97"/>
    <mergeCell ref="A98:B98"/>
    <mergeCell ref="A100:B100"/>
    <mergeCell ref="A99:B99"/>
    <mergeCell ref="A93:B93"/>
    <mergeCell ref="A94:B94"/>
    <mergeCell ref="A95:B95"/>
    <mergeCell ref="A96:B96"/>
    <mergeCell ref="A101:B101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3:W75"/>
    <mergeCell ref="A77:W79"/>
    <mergeCell ref="A81:B81"/>
    <mergeCell ref="R81:R82"/>
    <mergeCell ref="S81:S82"/>
    <mergeCell ref="T81:T82"/>
    <mergeCell ref="U81:U82"/>
    <mergeCell ref="V81:V82"/>
    <mergeCell ref="W81:W82"/>
    <mergeCell ref="A82:B82"/>
    <mergeCell ref="A44:B44"/>
    <mergeCell ref="A67:G67"/>
    <mergeCell ref="H67:O67"/>
    <mergeCell ref="P67:W67"/>
    <mergeCell ref="A68:G71"/>
    <mergeCell ref="H68:O71"/>
    <mergeCell ref="P68:W71"/>
    <mergeCell ref="A39:B39"/>
    <mergeCell ref="A40:B40"/>
    <mergeCell ref="A41:B41"/>
    <mergeCell ref="A42:B42"/>
    <mergeCell ref="A43:B43"/>
    <mergeCell ref="V35:V36"/>
    <mergeCell ref="W35:W36"/>
    <mergeCell ref="A36:B36"/>
    <mergeCell ref="A37:B37"/>
    <mergeCell ref="A38:B38"/>
    <mergeCell ref="A35:B35"/>
    <mergeCell ref="R35:R36"/>
    <mergeCell ref="S35:S36"/>
    <mergeCell ref="T35:T36"/>
    <mergeCell ref="U35:U36"/>
    <mergeCell ref="A28:B28"/>
    <mergeCell ref="A29:B29"/>
    <mergeCell ref="A30:B30"/>
    <mergeCell ref="A33:W33"/>
    <mergeCell ref="A34:W34"/>
    <mergeCell ref="W23:W24"/>
    <mergeCell ref="A24:B24"/>
    <mergeCell ref="A25:B25"/>
    <mergeCell ref="A26:B26"/>
    <mergeCell ref="A27:B27"/>
    <mergeCell ref="R23:R24"/>
    <mergeCell ref="S23:S24"/>
    <mergeCell ref="T23:T24"/>
    <mergeCell ref="U23:U24"/>
    <mergeCell ref="V23:V24"/>
    <mergeCell ref="A18:W18"/>
    <mergeCell ref="A19:D19"/>
    <mergeCell ref="F19:S19"/>
    <mergeCell ref="U19:V19"/>
    <mergeCell ref="A20:B20"/>
    <mergeCell ref="C20:D20"/>
    <mergeCell ref="F20:S20"/>
    <mergeCell ref="U20:V20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H1689"/>
  <sheetViews>
    <sheetView topLeftCell="A7" zoomScaleNormal="100" workbookViewId="0">
      <selection activeCell="Q16" sqref="Q16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22</v>
      </c>
      <c r="H5" s="447"/>
      <c r="I5" s="448" t="s">
        <v>99</v>
      </c>
      <c r="J5" s="446"/>
      <c r="K5" s="446"/>
      <c r="L5" s="446"/>
      <c r="M5" s="447"/>
      <c r="N5" s="449">
        <v>42300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188" t="s">
        <v>174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179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692" t="s">
        <v>180</v>
      </c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  <c r="Q34" s="693"/>
      <c r="R34" s="693"/>
      <c r="S34" s="693"/>
      <c r="T34" s="693"/>
      <c r="U34" s="693"/>
      <c r="V34" s="693"/>
      <c r="W34" s="694"/>
    </row>
    <row r="35" spans="1:27" ht="12.75" customHeight="1" x14ac:dyDescent="0.25">
      <c r="A35" s="547"/>
      <c r="B35" s="548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26"/>
      <c r="R35" s="549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IF(ISNUMBER(C112),C112,NA())</f>
        <v>5.0999999999999996</v>
      </c>
      <c r="D37" s="123">
        <f t="shared" ref="D37:W37" si="0">IF(ISNUMBER(D112),D112,NA())</f>
        <v>5.3</v>
      </c>
      <c r="E37" s="123">
        <f t="shared" si="0"/>
        <v>7.9</v>
      </c>
      <c r="F37" s="123">
        <f t="shared" si="0"/>
        <v>16.7</v>
      </c>
      <c r="G37" s="123">
        <f t="shared" si="0"/>
        <v>22.1</v>
      </c>
      <c r="H37" s="123">
        <f t="shared" si="0"/>
        <v>28.1</v>
      </c>
      <c r="I37" s="123">
        <f t="shared" si="0"/>
        <v>36.700000000000003</v>
      </c>
      <c r="J37" s="123">
        <f t="shared" si="0"/>
        <v>50.7</v>
      </c>
      <c r="K37" s="123">
        <f t="shared" si="0"/>
        <v>72.7</v>
      </c>
      <c r="L37" s="123">
        <f t="shared" si="0"/>
        <v>83.1</v>
      </c>
      <c r="M37" s="123">
        <f t="shared" si="0"/>
        <v>99.2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1.8</v>
      </c>
      <c r="S37" s="123">
        <f t="shared" si="0"/>
        <v>0.49</v>
      </c>
      <c r="T37" s="123">
        <f t="shared" si="0"/>
        <v>0.184</v>
      </c>
      <c r="U37" s="123">
        <f t="shared" si="0"/>
        <v>25</v>
      </c>
      <c r="V37" s="150">
        <f t="shared" si="0"/>
        <v>21</v>
      </c>
      <c r="W37" s="124">
        <f t="shared" si="0"/>
        <v>5.9</v>
      </c>
    </row>
    <row r="38" spans="1:27" ht="12.75" customHeight="1" x14ac:dyDescent="0.25">
      <c r="A38" s="553" t="s">
        <v>49</v>
      </c>
      <c r="B38" s="554"/>
      <c r="C38" s="120">
        <f>C39+1.25*C42</f>
        <v>4.8499999999999979</v>
      </c>
      <c r="D38" s="108">
        <f t="shared" ref="D38:Q38" si="1">D39+1.25*D42</f>
        <v>5.1377123037971915</v>
      </c>
      <c r="E38" s="108">
        <f t="shared" si="1"/>
        <v>8.0968380958437667</v>
      </c>
      <c r="F38" s="108">
        <f t="shared" si="1"/>
        <v>16.707785320154727</v>
      </c>
      <c r="G38" s="108">
        <f t="shared" si="1"/>
        <v>22.045003708084849</v>
      </c>
      <c r="H38" s="108">
        <f t="shared" si="1"/>
        <v>28.032001956967768</v>
      </c>
      <c r="I38" s="108">
        <f t="shared" si="1"/>
        <v>36.947285699511369</v>
      </c>
      <c r="J38" s="108">
        <f t="shared" si="1"/>
        <v>53.244911734825237</v>
      </c>
      <c r="K38" s="108">
        <f t="shared" si="1"/>
        <v>74.315843492640482</v>
      </c>
      <c r="L38" s="108">
        <f t="shared" si="1"/>
        <v>82.420897446998026</v>
      </c>
      <c r="M38" s="108">
        <f t="shared" si="1"/>
        <v>98.915408548195373</v>
      </c>
      <c r="N38" s="108">
        <f t="shared" si="1"/>
        <v>100.60218930265903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1.7920421576202386</v>
      </c>
      <c r="S38" s="108">
        <f>S39+1.25*S42</f>
        <v>0.48075425482351908</v>
      </c>
      <c r="T38" s="108"/>
      <c r="U38" s="108"/>
      <c r="V38" s="151"/>
      <c r="W38" s="125">
        <f>W39+1.25*W42</f>
        <v>5.6007552751053087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IF(ISNUMBER(C110),C110,NA())</f>
        <v>3.85</v>
      </c>
      <c r="D39" s="153">
        <f>IF(ISNUMBER(D110),D110,NA())</f>
        <v>4.1124999999999998</v>
      </c>
      <c r="E39" s="121">
        <f t="shared" ref="E39:W39" si="2">IF(ISNUMBER(E110),E110,NA())</f>
        <v>6.1499999999999995</v>
      </c>
      <c r="F39" s="121">
        <f t="shared" si="2"/>
        <v>12.299999999999999</v>
      </c>
      <c r="G39" s="121">
        <f t="shared" si="2"/>
        <v>16.6875</v>
      </c>
      <c r="H39" s="121">
        <f t="shared" si="2"/>
        <v>22.1875</v>
      </c>
      <c r="I39" s="121">
        <f t="shared" si="2"/>
        <v>29.35</v>
      </c>
      <c r="J39" s="121">
        <f t="shared" si="2"/>
        <v>44.062500000000007</v>
      </c>
      <c r="K39" s="121">
        <f t="shared" si="2"/>
        <v>66.037500000000009</v>
      </c>
      <c r="L39" s="121">
        <f t="shared" si="2"/>
        <v>77.450000000000017</v>
      </c>
      <c r="M39" s="121">
        <f t="shared" si="2"/>
        <v>97.475000000000009</v>
      </c>
      <c r="N39" s="34">
        <f t="shared" si="2"/>
        <v>99.762500000000003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1.5437500000000002</v>
      </c>
      <c r="S39" s="159">
        <f t="shared" si="2"/>
        <v>0.34750000000000003</v>
      </c>
      <c r="T39" s="159">
        <f t="shared" si="2"/>
        <v>0.184</v>
      </c>
      <c r="U39" s="34">
        <f t="shared" si="2"/>
        <v>24.5</v>
      </c>
      <c r="V39" s="152">
        <f t="shared" si="2"/>
        <v>18.5</v>
      </c>
      <c r="W39" s="44">
        <f t="shared" si="2"/>
        <v>4.3</v>
      </c>
    </row>
    <row r="40" spans="1:27" ht="12.75" customHeight="1" x14ac:dyDescent="0.25">
      <c r="A40" s="553" t="s">
        <v>51</v>
      </c>
      <c r="B40" s="554"/>
      <c r="C40" s="120">
        <f>C39-1.25*C42</f>
        <v>2.8500000000000028</v>
      </c>
      <c r="D40" s="108">
        <f t="shared" ref="D40:Q40" si="3">D39-1.25*D42</f>
        <v>3.0872876962028082</v>
      </c>
      <c r="E40" s="108">
        <f t="shared" si="3"/>
        <v>4.2031619041562314</v>
      </c>
      <c r="F40" s="108">
        <f t="shared" si="3"/>
        <v>7.8922146798452708</v>
      </c>
      <c r="G40" s="108">
        <f t="shared" si="3"/>
        <v>11.329996291915149</v>
      </c>
      <c r="H40" s="108">
        <f t="shared" si="3"/>
        <v>16.342998043032232</v>
      </c>
      <c r="I40" s="108">
        <f t="shared" si="3"/>
        <v>21.752714300488631</v>
      </c>
      <c r="J40" s="108">
        <f t="shared" si="3"/>
        <v>34.880088265174777</v>
      </c>
      <c r="K40" s="108">
        <f t="shared" si="3"/>
        <v>57.759156507359535</v>
      </c>
      <c r="L40" s="108">
        <f t="shared" si="3"/>
        <v>72.479102553002008</v>
      </c>
      <c r="M40" s="108">
        <f>M39-1.25*M42</f>
        <v>96.034591451804644</v>
      </c>
      <c r="N40" s="108">
        <f t="shared" si="3"/>
        <v>98.922810697340978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1.2954578423797618</v>
      </c>
      <c r="S40" s="108">
        <f>S39-1.25*S42</f>
        <v>0.21424574517648096</v>
      </c>
      <c r="T40" s="108"/>
      <c r="U40" s="108"/>
      <c r="V40" s="151"/>
      <c r="W40" s="125">
        <f>W39-1.25*W42</f>
        <v>2.9992447248946905</v>
      </c>
      <c r="Y40" s="155"/>
    </row>
    <row r="41" spans="1:27" ht="12.75" customHeight="1" x14ac:dyDescent="0.25">
      <c r="A41" s="493" t="s">
        <v>52</v>
      </c>
      <c r="B41" s="494"/>
      <c r="C41" s="33">
        <f>IF(ISNUMBER(C113),C113,NA())</f>
        <v>2.5</v>
      </c>
      <c r="D41" s="34">
        <f t="shared" ref="D41:W41" si="4">IF(ISNUMBER(D113),D113,NA())</f>
        <v>2.8</v>
      </c>
      <c r="E41" s="34">
        <f t="shared" si="4"/>
        <v>3.8</v>
      </c>
      <c r="F41" s="34">
        <f>IF(ISNUMBER(F113),F113,NA())</f>
        <v>6.6</v>
      </c>
      <c r="G41" s="34">
        <f t="shared" si="4"/>
        <v>9.9</v>
      </c>
      <c r="H41" s="34">
        <f t="shared" si="4"/>
        <v>15.4</v>
      </c>
      <c r="I41" s="34">
        <f t="shared" si="4"/>
        <v>20.399999999999999</v>
      </c>
      <c r="J41" s="34">
        <f t="shared" si="4"/>
        <v>30.9</v>
      </c>
      <c r="K41" s="34">
        <f t="shared" si="4"/>
        <v>52.9</v>
      </c>
      <c r="L41" s="34">
        <f t="shared" si="4"/>
        <v>69.400000000000006</v>
      </c>
      <c r="M41" s="34">
        <f t="shared" si="4"/>
        <v>96</v>
      </c>
      <c r="N41" s="34">
        <f t="shared" si="4"/>
        <v>98.1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1.27</v>
      </c>
      <c r="S41" s="34">
        <f t="shared" si="4"/>
        <v>0.2</v>
      </c>
      <c r="T41" s="34">
        <f t="shared" si="4"/>
        <v>0.184</v>
      </c>
      <c r="U41" s="34">
        <f>IF(ISNUMBER(U113),U113,NA())</f>
        <v>24</v>
      </c>
      <c r="V41" s="152">
        <f t="shared" si="4"/>
        <v>16</v>
      </c>
      <c r="W41" s="44">
        <f t="shared" si="4"/>
        <v>3</v>
      </c>
    </row>
    <row r="42" spans="1:27" ht="12.75" customHeight="1" x14ac:dyDescent="0.25">
      <c r="A42" s="493" t="s">
        <v>53</v>
      </c>
      <c r="B42" s="494"/>
      <c r="C42" s="120">
        <f>IF(ISNUMBER(C111),C111,NA())</f>
        <v>0.79999999999999782</v>
      </c>
      <c r="D42" s="121">
        <f t="shared" ref="D42:W42" si="5">IF(ISNUMBER(D111),D111,NA())</f>
        <v>0.8201698430377532</v>
      </c>
      <c r="E42" s="121">
        <f t="shared" si="5"/>
        <v>1.5574704766750143</v>
      </c>
      <c r="F42" s="121">
        <f t="shared" si="5"/>
        <v>3.5262282561237828</v>
      </c>
      <c r="G42" s="121">
        <f t="shared" si="5"/>
        <v>4.2860029664678807</v>
      </c>
      <c r="H42" s="121">
        <f t="shared" si="5"/>
        <v>4.6756015655742162</v>
      </c>
      <c r="I42" s="121">
        <f t="shared" si="5"/>
        <v>6.0778285596090971</v>
      </c>
      <c r="J42" s="121">
        <f t="shared" si="5"/>
        <v>7.3459293878601812</v>
      </c>
      <c r="K42" s="121">
        <f t="shared" si="5"/>
        <v>6.6226747941123785</v>
      </c>
      <c r="L42" s="121">
        <f t="shared" si="5"/>
        <v>3.976717957598412</v>
      </c>
      <c r="M42" s="121">
        <f t="shared" si="5"/>
        <v>1.152326838556295</v>
      </c>
      <c r="N42" s="121">
        <f t="shared" si="5"/>
        <v>0.67175144212722204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0.19863372609619062</v>
      </c>
      <c r="S42" s="121">
        <f t="shared" si="5"/>
        <v>0.10660340385881527</v>
      </c>
      <c r="T42" s="121"/>
      <c r="U42" s="121"/>
      <c r="V42" s="153"/>
      <c r="W42" s="126">
        <f t="shared" si="5"/>
        <v>1.0406042200842474</v>
      </c>
    </row>
    <row r="43" spans="1:27" ht="12.75" customHeight="1" x14ac:dyDescent="0.25">
      <c r="A43" s="553" t="s">
        <v>54</v>
      </c>
      <c r="B43" s="554"/>
      <c r="C43" s="33">
        <f>IF(ISNUMBER(C114),C114,NA())</f>
        <v>8</v>
      </c>
      <c r="D43" s="34">
        <f t="shared" ref="D43:W43" si="6">IF(ISNUMBER(D114),D114,NA())</f>
        <v>8</v>
      </c>
      <c r="E43" s="34">
        <f t="shared" si="6"/>
        <v>8</v>
      </c>
      <c r="F43" s="34">
        <f t="shared" si="6"/>
        <v>8</v>
      </c>
      <c r="G43" s="34">
        <f t="shared" si="6"/>
        <v>8</v>
      </c>
      <c r="H43" s="34">
        <f t="shared" si="6"/>
        <v>8</v>
      </c>
      <c r="I43" s="34">
        <f t="shared" si="6"/>
        <v>8</v>
      </c>
      <c r="J43" s="34">
        <f t="shared" si="6"/>
        <v>8</v>
      </c>
      <c r="K43" s="34">
        <f t="shared" si="6"/>
        <v>8</v>
      </c>
      <c r="L43" s="34">
        <f t="shared" si="6"/>
        <v>8</v>
      </c>
      <c r="M43" s="34">
        <f t="shared" si="6"/>
        <v>8</v>
      </c>
      <c r="N43" s="34">
        <f t="shared" si="6"/>
        <v>8</v>
      </c>
      <c r="O43" s="34">
        <f t="shared" si="6"/>
        <v>8</v>
      </c>
      <c r="P43" s="34">
        <f t="shared" si="6"/>
        <v>8</v>
      </c>
      <c r="Q43" s="34">
        <f t="shared" si="6"/>
        <v>8</v>
      </c>
      <c r="R43" s="34">
        <f t="shared" si="6"/>
        <v>8</v>
      </c>
      <c r="S43" s="34">
        <f t="shared" si="6"/>
        <v>8</v>
      </c>
      <c r="T43" s="34">
        <f t="shared" si="6"/>
        <v>1</v>
      </c>
      <c r="U43" s="34">
        <f t="shared" si="6"/>
        <v>2</v>
      </c>
      <c r="V43" s="152">
        <f t="shared" si="6"/>
        <v>2</v>
      </c>
      <c r="W43" s="44">
        <f t="shared" si="6"/>
        <v>8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42300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Y85</f>
        <v>42332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719">
        <v>42123</v>
      </c>
      <c r="B84" s="519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>
        <v>0.184</v>
      </c>
      <c r="U84" s="141">
        <v>25</v>
      </c>
      <c r="V84" s="141">
        <v>16</v>
      </c>
      <c r="W84" s="142"/>
      <c r="X84" s="1"/>
      <c r="Y84" s="176">
        <f t="shared" ref="Y84:Y101" si="7">A84+$Y$82</f>
        <v>42303</v>
      </c>
    </row>
    <row r="85" spans="1:25" x14ac:dyDescent="0.25">
      <c r="A85" s="719">
        <v>42152</v>
      </c>
      <c r="B85" s="519"/>
      <c r="C85" s="141">
        <v>4.0999999999999996</v>
      </c>
      <c r="D85" s="141">
        <v>4.4000000000000004</v>
      </c>
      <c r="E85" s="141">
        <v>6.1</v>
      </c>
      <c r="F85" s="141">
        <v>12</v>
      </c>
      <c r="G85" s="141">
        <v>15.9</v>
      </c>
      <c r="H85" s="141">
        <v>19.899999999999999</v>
      </c>
      <c r="I85" s="141">
        <v>24.8</v>
      </c>
      <c r="J85" s="141">
        <v>36.1</v>
      </c>
      <c r="K85" s="141">
        <v>59.5</v>
      </c>
      <c r="L85" s="141">
        <v>75.2</v>
      </c>
      <c r="M85" s="141">
        <v>99.2</v>
      </c>
      <c r="N85" s="141">
        <v>100</v>
      </c>
      <c r="O85" s="141">
        <v>100</v>
      </c>
      <c r="P85" s="141">
        <v>100</v>
      </c>
      <c r="Q85" s="141">
        <v>100</v>
      </c>
      <c r="R85" s="141">
        <v>1.48</v>
      </c>
      <c r="S85" s="141">
        <v>0.28999999999999998</v>
      </c>
      <c r="T85" s="141"/>
      <c r="U85" s="141"/>
      <c r="V85" s="141"/>
      <c r="W85" s="142">
        <v>5.9</v>
      </c>
      <c r="X85" s="1"/>
      <c r="Y85" s="176">
        <f t="shared" si="7"/>
        <v>42332</v>
      </c>
    </row>
    <row r="86" spans="1:25" x14ac:dyDescent="0.25">
      <c r="A86" s="719">
        <v>42152</v>
      </c>
      <c r="B86" s="519"/>
      <c r="C86" s="141">
        <v>3.1</v>
      </c>
      <c r="D86" s="141">
        <v>3.3</v>
      </c>
      <c r="E86" s="141">
        <v>4.7</v>
      </c>
      <c r="F86" s="141">
        <v>8.8000000000000007</v>
      </c>
      <c r="G86" s="141">
        <v>12.2</v>
      </c>
      <c r="H86" s="141">
        <v>15.4</v>
      </c>
      <c r="I86" s="141">
        <v>20.399999999999999</v>
      </c>
      <c r="J86" s="141">
        <v>30.9</v>
      </c>
      <c r="K86" s="141">
        <v>52.9</v>
      </c>
      <c r="L86" s="141">
        <v>69.400000000000006</v>
      </c>
      <c r="M86" s="141">
        <v>98.5</v>
      </c>
      <c r="N86" s="141">
        <v>100</v>
      </c>
      <c r="O86" s="141">
        <v>100</v>
      </c>
      <c r="P86" s="141">
        <v>100</v>
      </c>
      <c r="Q86" s="141">
        <v>100</v>
      </c>
      <c r="R86" s="141">
        <v>1.3</v>
      </c>
      <c r="S86" s="141">
        <v>0.2</v>
      </c>
      <c r="T86" s="141"/>
      <c r="U86" s="141"/>
      <c r="V86" s="141"/>
      <c r="W86" s="142">
        <v>5.5</v>
      </c>
      <c r="X86" s="1"/>
      <c r="Y86" s="176">
        <f t="shared" si="7"/>
        <v>42332</v>
      </c>
    </row>
    <row r="87" spans="1:25" x14ac:dyDescent="0.25">
      <c r="A87" s="719">
        <v>42157</v>
      </c>
      <c r="B87" s="519"/>
      <c r="C87" s="141">
        <v>2.5</v>
      </c>
      <c r="D87" s="141">
        <v>2.8</v>
      </c>
      <c r="E87" s="141">
        <v>3.8</v>
      </c>
      <c r="F87" s="141">
        <v>6.6</v>
      </c>
      <c r="G87" s="141">
        <v>9.9</v>
      </c>
      <c r="H87" s="141">
        <v>17.2</v>
      </c>
      <c r="I87" s="141">
        <v>23.2</v>
      </c>
      <c r="J87" s="141">
        <v>42.7</v>
      </c>
      <c r="K87" s="141">
        <v>69.900000000000006</v>
      </c>
      <c r="L87" s="141">
        <v>79.099999999999994</v>
      </c>
      <c r="M87" s="141">
        <v>96</v>
      </c>
      <c r="N87" s="141">
        <v>98.1</v>
      </c>
      <c r="O87" s="141">
        <v>100</v>
      </c>
      <c r="P87" s="141">
        <v>100</v>
      </c>
      <c r="Q87" s="141">
        <v>100</v>
      </c>
      <c r="R87" s="141">
        <v>1.27</v>
      </c>
      <c r="S87" s="141">
        <v>0.22</v>
      </c>
      <c r="T87" s="141"/>
      <c r="U87" s="141"/>
      <c r="V87" s="141"/>
      <c r="W87" s="142">
        <v>4</v>
      </c>
      <c r="X87" s="1"/>
      <c r="Y87" s="176">
        <f t="shared" si="7"/>
        <v>42337</v>
      </c>
    </row>
    <row r="88" spans="1:25" x14ac:dyDescent="0.25">
      <c r="A88" s="719">
        <v>42157</v>
      </c>
      <c r="B88" s="519"/>
      <c r="C88" s="141">
        <v>5.0999999999999996</v>
      </c>
      <c r="D88" s="141">
        <v>5.3</v>
      </c>
      <c r="E88" s="141">
        <v>7.8</v>
      </c>
      <c r="F88" s="141">
        <v>14.7</v>
      </c>
      <c r="G88" s="141">
        <v>19.399999999999999</v>
      </c>
      <c r="H88" s="141">
        <v>25.8</v>
      </c>
      <c r="I88" s="141">
        <v>34.299999999999997</v>
      </c>
      <c r="J88" s="141">
        <v>49.6</v>
      </c>
      <c r="K88" s="141">
        <v>72.7</v>
      </c>
      <c r="L88" s="141">
        <v>79</v>
      </c>
      <c r="M88" s="141">
        <v>96.8</v>
      </c>
      <c r="N88" s="141">
        <v>100</v>
      </c>
      <c r="O88" s="141">
        <v>100</v>
      </c>
      <c r="P88" s="141">
        <v>100</v>
      </c>
      <c r="Q88" s="141">
        <v>100</v>
      </c>
      <c r="R88" s="141">
        <v>1.8</v>
      </c>
      <c r="S88" s="141">
        <v>0.46</v>
      </c>
      <c r="T88" s="141"/>
      <c r="U88" s="141"/>
      <c r="V88" s="141"/>
      <c r="W88" s="142">
        <v>4.5999999999999996</v>
      </c>
      <c r="X88" s="1"/>
      <c r="Y88" s="176">
        <f t="shared" si="7"/>
        <v>42337</v>
      </c>
    </row>
    <row r="89" spans="1:25" x14ac:dyDescent="0.25">
      <c r="A89" s="518">
        <v>42207</v>
      </c>
      <c r="B89" s="519"/>
      <c r="C89" s="141">
        <v>3.6</v>
      </c>
      <c r="D89" s="141">
        <v>3.8</v>
      </c>
      <c r="E89" s="141">
        <v>5.3</v>
      </c>
      <c r="F89" s="141">
        <v>11.3</v>
      </c>
      <c r="G89" s="141">
        <v>15.7</v>
      </c>
      <c r="H89" s="141">
        <v>21.4</v>
      </c>
      <c r="I89" s="141">
        <v>29.3</v>
      </c>
      <c r="J89" s="141">
        <v>43.1</v>
      </c>
      <c r="K89" s="141">
        <v>65.900000000000006</v>
      </c>
      <c r="L89" s="141">
        <v>78.599999999999994</v>
      </c>
      <c r="M89" s="141">
        <v>97.1</v>
      </c>
      <c r="N89" s="141">
        <v>100</v>
      </c>
      <c r="O89" s="141">
        <v>100</v>
      </c>
      <c r="P89" s="141">
        <v>100</v>
      </c>
      <c r="Q89" s="141">
        <v>100</v>
      </c>
      <c r="R89" s="141">
        <v>1.54</v>
      </c>
      <c r="S89" s="141">
        <v>0.33</v>
      </c>
      <c r="T89" s="141"/>
      <c r="U89" s="141"/>
      <c r="V89" s="141"/>
      <c r="W89" s="142">
        <v>3</v>
      </c>
      <c r="X89" s="1"/>
      <c r="Y89" s="176">
        <f t="shared" si="7"/>
        <v>42387</v>
      </c>
    </row>
    <row r="90" spans="1:25" x14ac:dyDescent="0.25">
      <c r="A90" s="719">
        <v>42207</v>
      </c>
      <c r="B90" s="519"/>
      <c r="C90" s="141">
        <v>3.8</v>
      </c>
      <c r="D90" s="141">
        <v>3.9</v>
      </c>
      <c r="E90" s="141">
        <v>5.8</v>
      </c>
      <c r="F90" s="141">
        <v>12</v>
      </c>
      <c r="G90" s="141">
        <v>16.7</v>
      </c>
      <c r="H90" s="141">
        <v>22.2</v>
      </c>
      <c r="I90" s="141">
        <v>30.4</v>
      </c>
      <c r="J90" s="141">
        <v>50.7</v>
      </c>
      <c r="K90" s="141">
        <v>70.099999999999994</v>
      </c>
      <c r="L90" s="141">
        <v>83.1</v>
      </c>
      <c r="M90" s="141">
        <v>98.4</v>
      </c>
      <c r="N90" s="141">
        <v>100</v>
      </c>
      <c r="O90" s="141">
        <v>100</v>
      </c>
      <c r="P90" s="141">
        <v>100</v>
      </c>
      <c r="Q90" s="141">
        <v>100</v>
      </c>
      <c r="R90" s="141">
        <v>1.71</v>
      </c>
      <c r="S90" s="141">
        <v>0.38</v>
      </c>
      <c r="T90" s="141"/>
      <c r="U90" s="141"/>
      <c r="V90" s="141"/>
      <c r="W90" s="142">
        <v>3</v>
      </c>
      <c r="X90" s="1"/>
      <c r="Y90" s="176">
        <f t="shared" si="7"/>
        <v>42387</v>
      </c>
    </row>
    <row r="91" spans="1:25" x14ac:dyDescent="0.25">
      <c r="A91" s="518">
        <v>42212</v>
      </c>
      <c r="B91" s="519"/>
      <c r="C91" s="141">
        <v>4.3</v>
      </c>
      <c r="D91" s="141">
        <v>4.7</v>
      </c>
      <c r="E91" s="141">
        <v>7.9</v>
      </c>
      <c r="F91" s="141">
        <v>16.7</v>
      </c>
      <c r="G91" s="141">
        <v>22.1</v>
      </c>
      <c r="H91" s="141">
        <v>28.1</v>
      </c>
      <c r="I91" s="141">
        <v>36.700000000000003</v>
      </c>
      <c r="J91" s="141">
        <v>49.8</v>
      </c>
      <c r="K91" s="141">
        <v>67.599999999999994</v>
      </c>
      <c r="L91" s="141">
        <v>76.5</v>
      </c>
      <c r="M91" s="141">
        <v>96.2</v>
      </c>
      <c r="N91" s="141">
        <v>100</v>
      </c>
      <c r="O91" s="141">
        <v>100</v>
      </c>
      <c r="P91" s="141">
        <v>100</v>
      </c>
      <c r="Q91" s="141">
        <v>100</v>
      </c>
      <c r="R91" s="141">
        <v>1.75</v>
      </c>
      <c r="S91" s="141">
        <v>0.49</v>
      </c>
      <c r="T91" s="141"/>
      <c r="U91" s="141"/>
      <c r="V91" s="141"/>
      <c r="W91" s="142">
        <v>4.2</v>
      </c>
      <c r="X91" s="1"/>
      <c r="Y91" s="176">
        <f t="shared" si="7"/>
        <v>42392</v>
      </c>
    </row>
    <row r="92" spans="1:25" x14ac:dyDescent="0.25">
      <c r="A92" s="518">
        <v>42212</v>
      </c>
      <c r="B92" s="519"/>
      <c r="C92" s="141">
        <v>4.3</v>
      </c>
      <c r="D92" s="141">
        <v>4.7</v>
      </c>
      <c r="E92" s="141">
        <v>7.8</v>
      </c>
      <c r="F92" s="141">
        <v>16.3</v>
      </c>
      <c r="G92" s="141">
        <v>21.6</v>
      </c>
      <c r="H92" s="141">
        <v>27.5</v>
      </c>
      <c r="I92" s="141">
        <v>35.700000000000003</v>
      </c>
      <c r="J92" s="141">
        <v>49.6</v>
      </c>
      <c r="K92" s="141">
        <v>69.7</v>
      </c>
      <c r="L92" s="141">
        <v>78.7</v>
      </c>
      <c r="M92" s="141">
        <v>97.6</v>
      </c>
      <c r="N92" s="141">
        <v>100</v>
      </c>
      <c r="O92" s="141">
        <v>100</v>
      </c>
      <c r="P92" s="141">
        <v>100</v>
      </c>
      <c r="Q92" s="141">
        <v>100</v>
      </c>
      <c r="R92" s="141">
        <v>1.5</v>
      </c>
      <c r="S92" s="141">
        <v>0.41</v>
      </c>
      <c r="T92" s="141"/>
      <c r="U92" s="141"/>
      <c r="V92" s="141"/>
      <c r="W92" s="142">
        <v>4.2</v>
      </c>
      <c r="X92" s="1"/>
      <c r="Y92" s="176">
        <f t="shared" si="7"/>
        <v>42392</v>
      </c>
    </row>
    <row r="93" spans="1:25" x14ac:dyDescent="0.25">
      <c r="A93" s="518">
        <v>42262</v>
      </c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>
        <v>24</v>
      </c>
      <c r="V93" s="141">
        <v>21</v>
      </c>
      <c r="W93" s="142"/>
      <c r="X93" s="1"/>
      <c r="Y93" s="176">
        <f t="shared" si="7"/>
        <v>42442</v>
      </c>
    </row>
    <row r="94" spans="1:25" x14ac:dyDescent="0.25">
      <c r="A94" s="719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719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25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25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25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>
        <f t="shared" si="7"/>
        <v>180</v>
      </c>
    </row>
    <row r="100" spans="1:25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>
        <f t="shared" si="7"/>
        <v>180</v>
      </c>
    </row>
    <row r="101" spans="1:25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  <c r="Y101" s="176">
        <f t="shared" si="7"/>
        <v>180</v>
      </c>
    </row>
    <row r="102" spans="1:25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  <c r="Y102" s="176"/>
    </row>
    <row r="103" spans="1:25" x14ac:dyDescent="0.25">
      <c r="A103" s="518"/>
      <c r="B103" s="519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2"/>
      <c r="X103" s="1"/>
      <c r="Y103" s="176"/>
    </row>
    <row r="104" spans="1:25" x14ac:dyDescent="0.25">
      <c r="A104" s="518"/>
      <c r="B104" s="519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2"/>
      <c r="X104" s="1"/>
      <c r="Y104" s="176"/>
    </row>
    <row r="105" spans="1:25" x14ac:dyDescent="0.25">
      <c r="A105" s="518"/>
      <c r="B105" s="519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2"/>
      <c r="X105" s="1"/>
      <c r="Y105" s="176"/>
    </row>
    <row r="106" spans="1:25" x14ac:dyDescent="0.25">
      <c r="A106" s="518"/>
      <c r="B106" s="519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2"/>
      <c r="X106" s="1"/>
      <c r="Y106" s="176"/>
    </row>
    <row r="107" spans="1:25" x14ac:dyDescent="0.25">
      <c r="A107" s="518"/>
      <c r="B107" s="519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2"/>
      <c r="X107" s="1"/>
      <c r="Y107" s="176"/>
    </row>
    <row r="108" spans="1:25" x14ac:dyDescent="0.25">
      <c r="A108" s="518"/>
      <c r="B108" s="519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2"/>
      <c r="X108" s="1"/>
    </row>
    <row r="109" spans="1:25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2"/>
      <c r="X109" s="1"/>
    </row>
    <row r="110" spans="1:25" x14ac:dyDescent="0.25">
      <c r="A110" s="533" t="s">
        <v>63</v>
      </c>
      <c r="B110" s="532"/>
      <c r="C110" s="143">
        <f t="shared" ref="C110:W110" si="8">AVERAGE(C84:C107)</f>
        <v>3.85</v>
      </c>
      <c r="D110" s="143">
        <f t="shared" si="8"/>
        <v>4.1124999999999998</v>
      </c>
      <c r="E110" s="143">
        <f t="shared" si="8"/>
        <v>6.1499999999999995</v>
      </c>
      <c r="F110" s="143">
        <f t="shared" si="8"/>
        <v>12.299999999999999</v>
      </c>
      <c r="G110" s="143">
        <f t="shared" si="8"/>
        <v>16.6875</v>
      </c>
      <c r="H110" s="143">
        <f t="shared" si="8"/>
        <v>22.1875</v>
      </c>
      <c r="I110" s="143">
        <f t="shared" si="8"/>
        <v>29.35</v>
      </c>
      <c r="J110" s="143">
        <f t="shared" si="8"/>
        <v>44.062500000000007</v>
      </c>
      <c r="K110" s="143">
        <f t="shared" si="8"/>
        <v>66.037500000000009</v>
      </c>
      <c r="L110" s="143">
        <f t="shared" si="8"/>
        <v>77.450000000000017</v>
      </c>
      <c r="M110" s="143">
        <f t="shared" si="8"/>
        <v>97.475000000000009</v>
      </c>
      <c r="N110" s="141">
        <f t="shared" si="8"/>
        <v>99.762500000000003</v>
      </c>
      <c r="O110" s="141">
        <f t="shared" si="8"/>
        <v>100</v>
      </c>
      <c r="P110" s="141">
        <f t="shared" si="8"/>
        <v>100</v>
      </c>
      <c r="Q110" s="141">
        <f t="shared" si="8"/>
        <v>100</v>
      </c>
      <c r="R110" s="141">
        <f t="shared" si="8"/>
        <v>1.5437500000000002</v>
      </c>
      <c r="S110" s="141">
        <f t="shared" si="8"/>
        <v>0.34750000000000003</v>
      </c>
      <c r="T110" s="141">
        <f t="shared" si="8"/>
        <v>0.184</v>
      </c>
      <c r="U110" s="141">
        <f t="shared" si="8"/>
        <v>24.5</v>
      </c>
      <c r="V110" s="141">
        <f t="shared" si="8"/>
        <v>18.5</v>
      </c>
      <c r="W110" s="142">
        <f t="shared" si="8"/>
        <v>4.3</v>
      </c>
    </row>
    <row r="111" spans="1:25" x14ac:dyDescent="0.25">
      <c r="A111" s="533" t="s">
        <v>53</v>
      </c>
      <c r="B111" s="532"/>
      <c r="C111" s="143">
        <f t="shared" ref="C111:S111" si="9">STDEV(C84:C107)</f>
        <v>0.79999999999999782</v>
      </c>
      <c r="D111" s="143">
        <f t="shared" si="9"/>
        <v>0.8201698430377532</v>
      </c>
      <c r="E111" s="143">
        <f t="shared" si="9"/>
        <v>1.5574704766750143</v>
      </c>
      <c r="F111" s="143">
        <f t="shared" si="9"/>
        <v>3.5262282561237828</v>
      </c>
      <c r="G111" s="143">
        <f t="shared" si="9"/>
        <v>4.2860029664678807</v>
      </c>
      <c r="H111" s="143">
        <f t="shared" si="9"/>
        <v>4.6756015655742162</v>
      </c>
      <c r="I111" s="143">
        <f t="shared" si="9"/>
        <v>6.0778285596090971</v>
      </c>
      <c r="J111" s="143">
        <f t="shared" si="9"/>
        <v>7.3459293878601812</v>
      </c>
      <c r="K111" s="143">
        <f t="shared" si="9"/>
        <v>6.6226747941123785</v>
      </c>
      <c r="L111" s="143">
        <f t="shared" si="9"/>
        <v>3.976717957598412</v>
      </c>
      <c r="M111" s="143">
        <f t="shared" si="9"/>
        <v>1.152326838556295</v>
      </c>
      <c r="N111" s="143">
        <f t="shared" si="9"/>
        <v>0.67175144212722204</v>
      </c>
      <c r="O111" s="143">
        <f t="shared" si="9"/>
        <v>0</v>
      </c>
      <c r="P111" s="143">
        <f t="shared" si="9"/>
        <v>0</v>
      </c>
      <c r="Q111" s="143">
        <f t="shared" si="9"/>
        <v>0</v>
      </c>
      <c r="R111" s="143">
        <f t="shared" si="9"/>
        <v>0.19863372609619062</v>
      </c>
      <c r="S111" s="143">
        <f t="shared" si="9"/>
        <v>0.10660340385881527</v>
      </c>
      <c r="T111" s="143"/>
      <c r="U111" s="143"/>
      <c r="V111" s="143"/>
      <c r="W111" s="144">
        <f>STDEV(W84:W107)</f>
        <v>1.0406042200842474</v>
      </c>
    </row>
    <row r="112" spans="1:25" x14ac:dyDescent="0.25">
      <c r="A112" s="533" t="s">
        <v>64</v>
      </c>
      <c r="B112" s="532"/>
      <c r="C112" s="141">
        <f t="shared" ref="C112:W112" si="10">MAX(C84:C107)</f>
        <v>5.0999999999999996</v>
      </c>
      <c r="D112" s="141">
        <f t="shared" si="10"/>
        <v>5.3</v>
      </c>
      <c r="E112" s="141">
        <f t="shared" si="10"/>
        <v>7.9</v>
      </c>
      <c r="F112" s="141">
        <f t="shared" si="10"/>
        <v>16.7</v>
      </c>
      <c r="G112" s="141">
        <f t="shared" si="10"/>
        <v>22.1</v>
      </c>
      <c r="H112" s="141">
        <f t="shared" si="10"/>
        <v>28.1</v>
      </c>
      <c r="I112" s="141">
        <f t="shared" si="10"/>
        <v>36.700000000000003</v>
      </c>
      <c r="J112" s="141">
        <f t="shared" si="10"/>
        <v>50.7</v>
      </c>
      <c r="K112" s="141">
        <f t="shared" si="10"/>
        <v>72.7</v>
      </c>
      <c r="L112" s="141">
        <f t="shared" si="10"/>
        <v>83.1</v>
      </c>
      <c r="M112" s="141">
        <f t="shared" si="10"/>
        <v>99.2</v>
      </c>
      <c r="N112" s="141">
        <f t="shared" si="10"/>
        <v>100</v>
      </c>
      <c r="O112" s="141">
        <f t="shared" si="10"/>
        <v>100</v>
      </c>
      <c r="P112" s="141">
        <f t="shared" si="10"/>
        <v>100</v>
      </c>
      <c r="Q112" s="141">
        <f t="shared" si="10"/>
        <v>100</v>
      </c>
      <c r="R112" s="141">
        <f t="shared" si="10"/>
        <v>1.8</v>
      </c>
      <c r="S112" s="141">
        <f t="shared" si="10"/>
        <v>0.49</v>
      </c>
      <c r="T112" s="141">
        <f t="shared" si="10"/>
        <v>0.184</v>
      </c>
      <c r="U112" s="141">
        <f t="shared" si="10"/>
        <v>25</v>
      </c>
      <c r="V112" s="141">
        <f t="shared" si="10"/>
        <v>21</v>
      </c>
      <c r="W112" s="141">
        <f t="shared" si="10"/>
        <v>5.9</v>
      </c>
    </row>
    <row r="113" spans="1:23" x14ac:dyDescent="0.25">
      <c r="A113" s="533" t="s">
        <v>52</v>
      </c>
      <c r="B113" s="532"/>
      <c r="C113" s="141">
        <f t="shared" ref="C113:W113" si="11">MIN(C84:C107)</f>
        <v>2.5</v>
      </c>
      <c r="D113" s="141">
        <f t="shared" si="11"/>
        <v>2.8</v>
      </c>
      <c r="E113" s="141">
        <f t="shared" si="11"/>
        <v>3.8</v>
      </c>
      <c r="F113" s="141">
        <f t="shared" si="11"/>
        <v>6.6</v>
      </c>
      <c r="G113" s="141">
        <f t="shared" si="11"/>
        <v>9.9</v>
      </c>
      <c r="H113" s="141">
        <f t="shared" si="11"/>
        <v>15.4</v>
      </c>
      <c r="I113" s="141">
        <f t="shared" si="11"/>
        <v>20.399999999999999</v>
      </c>
      <c r="J113" s="141">
        <f t="shared" si="11"/>
        <v>30.9</v>
      </c>
      <c r="K113" s="141">
        <f t="shared" si="11"/>
        <v>52.9</v>
      </c>
      <c r="L113" s="141">
        <f t="shared" si="11"/>
        <v>69.400000000000006</v>
      </c>
      <c r="M113" s="141">
        <f t="shared" si="11"/>
        <v>96</v>
      </c>
      <c r="N113" s="141">
        <f t="shared" si="11"/>
        <v>98.1</v>
      </c>
      <c r="O113" s="141">
        <f t="shared" si="11"/>
        <v>100</v>
      </c>
      <c r="P113" s="141">
        <f t="shared" si="11"/>
        <v>100</v>
      </c>
      <c r="Q113" s="141">
        <f t="shared" si="11"/>
        <v>100</v>
      </c>
      <c r="R113" s="141">
        <f t="shared" si="11"/>
        <v>1.27</v>
      </c>
      <c r="S113" s="141">
        <f t="shared" si="11"/>
        <v>0.2</v>
      </c>
      <c r="T113" s="141">
        <f t="shared" si="11"/>
        <v>0.184</v>
      </c>
      <c r="U113" s="141">
        <f t="shared" si="11"/>
        <v>24</v>
      </c>
      <c r="V113" s="141">
        <f t="shared" si="11"/>
        <v>16</v>
      </c>
      <c r="W113" s="142">
        <f t="shared" si="11"/>
        <v>3</v>
      </c>
    </row>
    <row r="114" spans="1:23" x14ac:dyDescent="0.25">
      <c r="A114" s="534" t="s">
        <v>54</v>
      </c>
      <c r="B114" s="535"/>
      <c r="C114" s="141">
        <f t="shared" ref="C114:W114" si="12">COUNT(C84:C107)</f>
        <v>8</v>
      </c>
      <c r="D114" s="141">
        <f t="shared" si="12"/>
        <v>8</v>
      </c>
      <c r="E114" s="141">
        <f t="shared" si="12"/>
        <v>8</v>
      </c>
      <c r="F114" s="141">
        <f t="shared" si="12"/>
        <v>8</v>
      </c>
      <c r="G114" s="141">
        <f t="shared" si="12"/>
        <v>8</v>
      </c>
      <c r="H114" s="141">
        <f t="shared" si="12"/>
        <v>8</v>
      </c>
      <c r="I114" s="141">
        <f t="shared" si="12"/>
        <v>8</v>
      </c>
      <c r="J114" s="141">
        <f t="shared" si="12"/>
        <v>8</v>
      </c>
      <c r="K114" s="141">
        <f t="shared" si="12"/>
        <v>8</v>
      </c>
      <c r="L114" s="141">
        <f t="shared" si="12"/>
        <v>8</v>
      </c>
      <c r="M114" s="141">
        <f t="shared" si="12"/>
        <v>8</v>
      </c>
      <c r="N114" s="141">
        <f t="shared" si="12"/>
        <v>8</v>
      </c>
      <c r="O114" s="141">
        <f t="shared" si="12"/>
        <v>8</v>
      </c>
      <c r="P114" s="141">
        <f t="shared" si="12"/>
        <v>8</v>
      </c>
      <c r="Q114" s="141">
        <f t="shared" si="12"/>
        <v>8</v>
      </c>
      <c r="R114" s="141">
        <f t="shared" si="12"/>
        <v>8</v>
      </c>
      <c r="S114" s="141">
        <f t="shared" si="12"/>
        <v>8</v>
      </c>
      <c r="T114" s="141">
        <f t="shared" si="12"/>
        <v>1</v>
      </c>
      <c r="U114" s="141">
        <f t="shared" si="12"/>
        <v>2</v>
      </c>
      <c r="V114" s="141">
        <f t="shared" si="12"/>
        <v>2</v>
      </c>
      <c r="W114" s="142">
        <f t="shared" si="12"/>
        <v>8</v>
      </c>
    </row>
    <row r="115" spans="1:23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8"/>
    </row>
    <row r="116" spans="1:23" x14ac:dyDescent="0.25">
      <c r="B116" s="52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10:B110"/>
    <mergeCell ref="A111:B111"/>
    <mergeCell ref="A112:B112"/>
    <mergeCell ref="A113:B113"/>
    <mergeCell ref="A114:B114"/>
    <mergeCell ref="A109:B109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W79"/>
    <mergeCell ref="A81:B81"/>
    <mergeCell ref="R81:R82"/>
    <mergeCell ref="S81:S82"/>
    <mergeCell ref="T81:T82"/>
    <mergeCell ref="U81:U82"/>
    <mergeCell ref="V81:V82"/>
    <mergeCell ref="W81:W82"/>
    <mergeCell ref="A82:B82"/>
    <mergeCell ref="P67:W67"/>
    <mergeCell ref="A68:G71"/>
    <mergeCell ref="H68:O71"/>
    <mergeCell ref="P68:W71"/>
    <mergeCell ref="A73:W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25:B25"/>
    <mergeCell ref="A26:B26"/>
    <mergeCell ref="A27:B27"/>
    <mergeCell ref="A28:B28"/>
    <mergeCell ref="A29:B29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H1678"/>
  <sheetViews>
    <sheetView topLeftCell="A30" zoomScaleNormal="100" workbookViewId="0">
      <selection activeCell="C84" sqref="C84:C88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4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21</v>
      </c>
      <c r="H5" s="447"/>
      <c r="I5" s="448" t="s">
        <v>99</v>
      </c>
      <c r="J5" s="446"/>
      <c r="K5" s="446"/>
      <c r="L5" s="446"/>
      <c r="M5" s="447"/>
      <c r="N5" s="449">
        <v>42128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175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699" t="s">
        <v>37</v>
      </c>
      <c r="B19" s="699"/>
      <c r="C19" s="699"/>
      <c r="D19" s="699"/>
      <c r="F19" s="700" t="s">
        <v>168</v>
      </c>
      <c r="G19" s="700"/>
      <c r="H19" s="700"/>
      <c r="I19" s="700"/>
      <c r="J19" s="700"/>
      <c r="K19" s="700"/>
      <c r="L19" s="700"/>
      <c r="M19" s="700"/>
      <c r="N19" s="700"/>
      <c r="O19" s="700"/>
      <c r="P19" s="700"/>
      <c r="Q19" s="700"/>
      <c r="R19" s="700"/>
      <c r="S19" s="700"/>
      <c r="U19" s="700" t="s">
        <v>38</v>
      </c>
      <c r="V19" s="700"/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701">
        <v>0</v>
      </c>
      <c r="B20" s="701"/>
      <c r="C20" s="701">
        <v>63</v>
      </c>
      <c r="D20" s="701"/>
      <c r="F20" s="466" t="s">
        <v>167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466"/>
      <c r="S20" s="466"/>
      <c r="T20" s="6"/>
      <c r="U20" s="699" t="s">
        <v>166</v>
      </c>
      <c r="V20" s="699"/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/>
      <c r="L23" s="26"/>
      <c r="M23" s="26" t="s">
        <v>16</v>
      </c>
      <c r="N23" s="26" t="s">
        <v>4</v>
      </c>
      <c r="O23" s="26" t="s">
        <v>5</v>
      </c>
      <c r="P23" s="26"/>
      <c r="Q23" s="43" t="s">
        <v>6</v>
      </c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idden="1" x14ac:dyDescent="0.25">
      <c r="A25" s="702"/>
      <c r="B25" s="703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idden="1" x14ac:dyDescent="0.25">
      <c r="A26" s="704"/>
      <c r="B26" s="70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32"/>
      <c r="S26" s="32"/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704"/>
      <c r="B27" s="705"/>
      <c r="C27" s="156"/>
      <c r="D27" s="86"/>
      <c r="E27" s="86"/>
      <c r="F27" s="86"/>
      <c r="G27" s="87"/>
      <c r="H27" s="87"/>
      <c r="I27" s="87"/>
      <c r="J27" s="87"/>
      <c r="K27" s="87"/>
      <c r="L27" s="87"/>
      <c r="M27" s="87"/>
      <c r="N27" s="87"/>
      <c r="O27" s="87"/>
      <c r="P27" s="93"/>
      <c r="Q27" s="93"/>
      <c r="R27" s="102"/>
      <c r="S27" s="102"/>
      <c r="T27" s="179"/>
      <c r="U27" s="106"/>
      <c r="V27" s="97"/>
      <c r="W27" s="100"/>
      <c r="Y27" s="6"/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162</v>
      </c>
      <c r="B28" s="465"/>
      <c r="C28" s="38">
        <v>12</v>
      </c>
      <c r="D28" s="88"/>
      <c r="E28" s="88"/>
      <c r="F28" s="88"/>
      <c r="G28" s="39">
        <v>35</v>
      </c>
      <c r="H28" s="39">
        <v>40</v>
      </c>
      <c r="I28" s="34">
        <v>47</v>
      </c>
      <c r="J28" s="34">
        <v>60</v>
      </c>
      <c r="K28" s="39">
        <v>68</v>
      </c>
      <c r="L28" s="89"/>
      <c r="M28" s="39">
        <v>85</v>
      </c>
      <c r="N28" s="39">
        <v>99</v>
      </c>
      <c r="O28" s="39">
        <v>100</v>
      </c>
      <c r="P28" s="94"/>
      <c r="Q28" s="40">
        <v>100</v>
      </c>
      <c r="R28" s="35">
        <v>3</v>
      </c>
      <c r="S28" s="35">
        <v>1</v>
      </c>
      <c r="T28" s="178">
        <v>0.7</v>
      </c>
      <c r="U28" s="36">
        <v>45</v>
      </c>
      <c r="V28" s="37">
        <v>45</v>
      </c>
      <c r="W28" s="100"/>
      <c r="Y28" s="6" t="s">
        <v>164</v>
      </c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163</v>
      </c>
      <c r="B29" s="465"/>
      <c r="C29" s="33">
        <v>2</v>
      </c>
      <c r="D29" s="88"/>
      <c r="E29" s="88"/>
      <c r="F29" s="88"/>
      <c r="G29" s="34">
        <v>5</v>
      </c>
      <c r="H29" s="34">
        <v>9</v>
      </c>
      <c r="I29" s="34">
        <v>16</v>
      </c>
      <c r="J29" s="34">
        <v>22</v>
      </c>
      <c r="K29" s="34">
        <v>35</v>
      </c>
      <c r="L29" s="89"/>
      <c r="M29" s="34">
        <v>55</v>
      </c>
      <c r="N29" s="34">
        <v>80</v>
      </c>
      <c r="O29" s="34">
        <v>98</v>
      </c>
      <c r="P29" s="94"/>
      <c r="Q29" s="93"/>
      <c r="R29" s="102"/>
      <c r="S29" s="102"/>
      <c r="T29" s="179"/>
      <c r="U29" s="106"/>
      <c r="V29" s="97"/>
      <c r="W29" s="100"/>
      <c r="Y29" s="6" t="s">
        <v>165</v>
      </c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706"/>
      <c r="B30" s="70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80"/>
      <c r="U30" s="107"/>
      <c r="V30" s="98"/>
      <c r="W30" s="101"/>
      <c r="Y30" s="6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</row>
    <row r="34" spans="1:25" ht="13.8" thickBot="1" x14ac:dyDescent="0.3">
      <c r="A34" s="539" t="s">
        <v>176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5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/>
      <c r="L35" s="26"/>
      <c r="M35" s="26" t="s">
        <v>16</v>
      </c>
      <c r="N35" s="26" t="s">
        <v>4</v>
      </c>
      <c r="O35" s="26" t="s">
        <v>5</v>
      </c>
      <c r="P35" s="26"/>
      <c r="Q35" s="26" t="s">
        <v>6</v>
      </c>
      <c r="R35" s="485" t="s">
        <v>17</v>
      </c>
      <c r="S35" s="487" t="s">
        <v>41</v>
      </c>
      <c r="T35" s="550" t="s">
        <v>120</v>
      </c>
      <c r="U35" s="485" t="s">
        <v>7</v>
      </c>
      <c r="V35" s="549" t="s">
        <v>8</v>
      </c>
      <c r="W35" s="489" t="s">
        <v>42</v>
      </c>
    </row>
    <row r="36" spans="1:25" ht="12.75" customHeight="1" thickBot="1" x14ac:dyDescent="0.3">
      <c r="A36" s="493" t="s">
        <v>15</v>
      </c>
      <c r="B36" s="494"/>
      <c r="C36" s="27">
        <v>6.3E-2</v>
      </c>
      <c r="D36" s="28">
        <v>0.125</v>
      </c>
      <c r="E36" s="28">
        <v>0.25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f>N36/2</f>
        <v>31.5</v>
      </c>
      <c r="N36" s="28">
        <v>63</v>
      </c>
      <c r="O36" s="71">
        <v>90</v>
      </c>
      <c r="P36" s="71">
        <v>100</v>
      </c>
      <c r="Q36" s="28">
        <v>125</v>
      </c>
      <c r="R36" s="486"/>
      <c r="S36" s="488"/>
      <c r="T36" s="551"/>
      <c r="U36" s="486"/>
      <c r="V36" s="552"/>
      <c r="W36" s="490"/>
    </row>
    <row r="37" spans="1:25" ht="12.75" customHeight="1" x14ac:dyDescent="0.25">
      <c r="A37" s="493" t="s">
        <v>48</v>
      </c>
      <c r="B37" s="494"/>
      <c r="C37" s="122">
        <f>IF(ISNUMBER(C101),C101,NA())</f>
        <v>3.5</v>
      </c>
      <c r="D37" s="123">
        <f t="shared" ref="D37:W37" si="0">IF(ISNUMBER(D101),D101,NA())</f>
        <v>0</v>
      </c>
      <c r="E37" s="123">
        <f t="shared" si="0"/>
        <v>5.0999999999999996</v>
      </c>
      <c r="F37" s="123">
        <f t="shared" si="0"/>
        <v>9.1</v>
      </c>
      <c r="G37" s="123">
        <f t="shared" si="0"/>
        <v>12</v>
      </c>
      <c r="H37" s="123">
        <f t="shared" si="0"/>
        <v>16</v>
      </c>
      <c r="I37" s="123">
        <f t="shared" si="0"/>
        <v>22</v>
      </c>
      <c r="J37" s="123">
        <f t="shared" si="0"/>
        <v>34.799999999999997</v>
      </c>
      <c r="K37" s="123">
        <f t="shared" si="0"/>
        <v>51.6</v>
      </c>
      <c r="L37" s="123">
        <f t="shared" si="0"/>
        <v>57.8</v>
      </c>
      <c r="M37" s="123">
        <f t="shared" si="0"/>
        <v>72.599999999999994</v>
      </c>
      <c r="N37" s="123">
        <f t="shared" si="0"/>
        <v>99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1.78</v>
      </c>
      <c r="S37" s="123">
        <f t="shared" si="0"/>
        <v>0.27</v>
      </c>
      <c r="T37" s="123">
        <f>IF(ISNUMBER(T101),T101,NA())</f>
        <v>0</v>
      </c>
      <c r="U37" s="123">
        <f t="shared" si="0"/>
        <v>25</v>
      </c>
      <c r="V37" s="150">
        <f t="shared" si="0"/>
        <v>16</v>
      </c>
      <c r="W37" s="124">
        <f t="shared" si="0"/>
        <v>8.3000000000000007</v>
      </c>
    </row>
    <row r="38" spans="1:25" ht="12.75" customHeight="1" x14ac:dyDescent="0.25">
      <c r="A38" s="495" t="s">
        <v>49</v>
      </c>
      <c r="B38" s="496"/>
      <c r="C38" s="120">
        <f>C39+1.25*C42</f>
        <v>3.4374999999999996</v>
      </c>
      <c r="D38" s="108" t="e">
        <f t="shared" ref="D38:W38" si="1">D39+1.25*D42</f>
        <v>#N/A</v>
      </c>
      <c r="E38" s="108">
        <f t="shared" si="1"/>
        <v>5.1796201426438309</v>
      </c>
      <c r="F38" s="108">
        <f t="shared" si="1"/>
        <v>9.5920881556711617</v>
      </c>
      <c r="G38" s="108">
        <f t="shared" si="1"/>
        <v>12.591883508719086</v>
      </c>
      <c r="H38" s="108">
        <f t="shared" si="1"/>
        <v>16.41938361936149</v>
      </c>
      <c r="I38" s="108">
        <f t="shared" si="1"/>
        <v>23.050054824109402</v>
      </c>
      <c r="J38" s="108">
        <f t="shared" si="1"/>
        <v>35.675314367973506</v>
      </c>
      <c r="K38" s="108">
        <f t="shared" si="1"/>
        <v>52.764001442396989</v>
      </c>
      <c r="L38" s="108">
        <f t="shared" si="1"/>
        <v>59.773564522145143</v>
      </c>
      <c r="M38" s="108">
        <f t="shared" si="1"/>
        <v>74.148697775350911</v>
      </c>
      <c r="N38" s="108">
        <f t="shared" si="1"/>
        <v>99.234489755918972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 t="shared" si="1"/>
        <v>1.8239324623109519</v>
      </c>
      <c r="S38" s="108">
        <f t="shared" si="1"/>
        <v>0.28549762750072805</v>
      </c>
      <c r="T38" s="108" t="e">
        <f t="shared" si="1"/>
        <v>#N/A</v>
      </c>
      <c r="U38" s="108" t="e">
        <f t="shared" si="1"/>
        <v>#N/A</v>
      </c>
      <c r="V38" s="151" t="e">
        <f t="shared" si="1"/>
        <v>#N/A</v>
      </c>
      <c r="W38" s="125">
        <f t="shared" si="1"/>
        <v>8.2737301327994377</v>
      </c>
      <c r="Y38" s="1" t="s">
        <v>59</v>
      </c>
    </row>
    <row r="39" spans="1:25" ht="12.75" customHeight="1" x14ac:dyDescent="0.25">
      <c r="A39" s="493" t="s">
        <v>50</v>
      </c>
      <c r="B39" s="494"/>
      <c r="C39" s="33">
        <f>IF(ISNUMBER(C99),C99,NA())</f>
        <v>2.625</v>
      </c>
      <c r="D39" s="33" t="e">
        <f>IF(ISNUMBER(D99),D99,NA())</f>
        <v>#N/A</v>
      </c>
      <c r="E39" s="34">
        <f t="shared" ref="E39:W39" si="2">IF(ISNUMBER(E99),E99,NA())</f>
        <v>4.05</v>
      </c>
      <c r="F39" s="34">
        <f t="shared" si="2"/>
        <v>7.4499999999999993</v>
      </c>
      <c r="G39" s="34">
        <f t="shared" si="2"/>
        <v>10.350000000000001</v>
      </c>
      <c r="H39" s="34">
        <f t="shared" si="2"/>
        <v>14.025</v>
      </c>
      <c r="I39" s="34">
        <f t="shared" si="2"/>
        <v>19.725000000000001</v>
      </c>
      <c r="J39" s="34">
        <f t="shared" si="2"/>
        <v>30.125</v>
      </c>
      <c r="K39" s="34">
        <f t="shared" si="2"/>
        <v>45.6</v>
      </c>
      <c r="L39" s="34">
        <f t="shared" si="2"/>
        <v>52.3</v>
      </c>
      <c r="M39" s="34">
        <f t="shared" si="2"/>
        <v>68.150000000000006</v>
      </c>
      <c r="N39" s="34">
        <f t="shared" si="2"/>
        <v>97.575000000000003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0.96750000000000003</v>
      </c>
      <c r="S39" s="34">
        <f t="shared" si="2"/>
        <v>0.14500000000000002</v>
      </c>
      <c r="T39" s="34" t="e">
        <f>IF(ISNUMBER(T99),T99,NA())</f>
        <v>#N/A</v>
      </c>
      <c r="U39" s="34">
        <f t="shared" si="2"/>
        <v>25</v>
      </c>
      <c r="V39" s="152">
        <f t="shared" si="2"/>
        <v>16</v>
      </c>
      <c r="W39" s="44">
        <f t="shared" si="2"/>
        <v>5.875</v>
      </c>
    </row>
    <row r="40" spans="1:25" ht="12.75" customHeight="1" x14ac:dyDescent="0.25">
      <c r="A40" s="495" t="s">
        <v>51</v>
      </c>
      <c r="B40" s="496"/>
      <c r="C40" s="120">
        <f>C39-1.25*C42</f>
        <v>1.8125000000000004</v>
      </c>
      <c r="D40" s="108" t="e">
        <f t="shared" ref="D40:W40" si="3">D39-1.25*D42</f>
        <v>#N/A</v>
      </c>
      <c r="E40" s="108">
        <f t="shared" si="3"/>
        <v>2.9203798573561692</v>
      </c>
      <c r="F40" s="108">
        <f>F99</f>
        <v>7.4499999999999993</v>
      </c>
      <c r="G40" s="108">
        <f t="shared" si="3"/>
        <v>8.1081164912809172</v>
      </c>
      <c r="H40" s="108">
        <f t="shared" si="3"/>
        <v>11.630616380638509</v>
      </c>
      <c r="I40" s="108">
        <f t="shared" si="3"/>
        <v>16.399945175890601</v>
      </c>
      <c r="J40" s="108">
        <f t="shared" si="3"/>
        <v>24.574685632026497</v>
      </c>
      <c r="K40" s="108">
        <f t="shared" si="3"/>
        <v>38.435998557603014</v>
      </c>
      <c r="L40" s="108">
        <f t="shared" si="3"/>
        <v>44.826435477854851</v>
      </c>
      <c r="M40" s="108">
        <f t="shared" si="3"/>
        <v>62.151302224649093</v>
      </c>
      <c r="N40" s="108">
        <f t="shared" si="3"/>
        <v>95.915510244081034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 t="shared" si="3"/>
        <v>0.1110675376890482</v>
      </c>
      <c r="S40" s="108">
        <f t="shared" si="3"/>
        <v>4.5023724992720171E-3</v>
      </c>
      <c r="T40" s="108" t="e">
        <f t="shared" si="3"/>
        <v>#N/A</v>
      </c>
      <c r="U40" s="108" t="e">
        <f t="shared" si="3"/>
        <v>#N/A</v>
      </c>
      <c r="V40" s="151" t="e">
        <f t="shared" si="3"/>
        <v>#N/A</v>
      </c>
      <c r="W40" s="125">
        <f t="shared" si="3"/>
        <v>3.4762698672005623</v>
      </c>
      <c r="Y40" s="155"/>
    </row>
    <row r="41" spans="1:25" ht="12.75" customHeight="1" x14ac:dyDescent="0.25">
      <c r="A41" s="493" t="s">
        <v>52</v>
      </c>
      <c r="B41" s="494"/>
      <c r="C41" s="33">
        <f>IF(ISNUMBER(C102),C102,NA())</f>
        <v>2</v>
      </c>
      <c r="D41" s="34">
        <f t="shared" ref="D41:W41" si="4">IF(ISNUMBER(D102),D102,NA())</f>
        <v>0</v>
      </c>
      <c r="E41" s="34">
        <f t="shared" si="4"/>
        <v>3.2</v>
      </c>
      <c r="F41" s="34">
        <f t="shared" si="4"/>
        <v>5.6</v>
      </c>
      <c r="G41" s="34">
        <f t="shared" si="4"/>
        <v>8.6999999999999993</v>
      </c>
      <c r="H41" s="34">
        <f t="shared" si="4"/>
        <v>11.6</v>
      </c>
      <c r="I41" s="34">
        <f t="shared" si="4"/>
        <v>16.100000000000001</v>
      </c>
      <c r="J41" s="34">
        <f t="shared" si="4"/>
        <v>25.2</v>
      </c>
      <c r="K41" s="34">
        <f t="shared" si="4"/>
        <v>38.9</v>
      </c>
      <c r="L41" s="34">
        <f t="shared" si="4"/>
        <v>44.2</v>
      </c>
      <c r="M41" s="34">
        <f t="shared" si="4"/>
        <v>61.5</v>
      </c>
      <c r="N41" s="34">
        <f t="shared" si="4"/>
        <v>96.3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0.4</v>
      </c>
      <c r="S41" s="34">
        <f t="shared" si="4"/>
        <v>0.05</v>
      </c>
      <c r="T41" s="34">
        <f>IF(ISNUMBER(T102),T102,NA())</f>
        <v>0</v>
      </c>
      <c r="U41" s="34">
        <f t="shared" si="4"/>
        <v>25</v>
      </c>
      <c r="V41" s="152">
        <f t="shared" si="4"/>
        <v>16</v>
      </c>
      <c r="W41" s="44">
        <f t="shared" si="4"/>
        <v>4.0999999999999996</v>
      </c>
    </row>
    <row r="42" spans="1:25" ht="12.75" customHeight="1" x14ac:dyDescent="0.25">
      <c r="A42" s="493" t="s">
        <v>53</v>
      </c>
      <c r="B42" s="494"/>
      <c r="C42" s="120">
        <f>IF(ISNUMBER(C100),C100,NA())</f>
        <v>0.64999999999999958</v>
      </c>
      <c r="D42" s="121" t="e">
        <f t="shared" ref="D42:W42" si="5">IF(ISNUMBER(D100),D100,NA())</f>
        <v>#N/A</v>
      </c>
      <c r="E42" s="121">
        <f t="shared" si="5"/>
        <v>0.90369611411506445</v>
      </c>
      <c r="F42" s="121">
        <f t="shared" si="5"/>
        <v>1.7136705245369299</v>
      </c>
      <c r="G42" s="121">
        <f t="shared" si="5"/>
        <v>1.793506806975268</v>
      </c>
      <c r="H42" s="121">
        <f t="shared" si="5"/>
        <v>1.915506895489193</v>
      </c>
      <c r="I42" s="121">
        <f t="shared" si="5"/>
        <v>2.6600438592875206</v>
      </c>
      <c r="J42" s="121">
        <f t="shared" si="5"/>
        <v>4.4402514943788027</v>
      </c>
      <c r="K42" s="121">
        <f t="shared" si="5"/>
        <v>5.7312011539175929</v>
      </c>
      <c r="L42" s="121">
        <f t="shared" si="5"/>
        <v>5.9788516177161188</v>
      </c>
      <c r="M42" s="121">
        <f t="shared" si="5"/>
        <v>4.7989582202807295</v>
      </c>
      <c r="N42" s="121">
        <f t="shared" si="5"/>
        <v>1.3275918047351787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0.68514596984876142</v>
      </c>
      <c r="S42" s="121">
        <f t="shared" si="5"/>
        <v>0.11239810200058239</v>
      </c>
      <c r="T42" s="121" t="e">
        <f>IF(ISNUMBER(T100),T100,NA())</f>
        <v>#N/A</v>
      </c>
      <c r="U42" s="121" t="e">
        <f t="shared" si="5"/>
        <v>#N/A</v>
      </c>
      <c r="V42" s="153" t="e">
        <f t="shared" si="5"/>
        <v>#N/A</v>
      </c>
      <c r="W42" s="126">
        <f t="shared" si="5"/>
        <v>1.9189841062395501</v>
      </c>
    </row>
    <row r="43" spans="1:25" ht="12.75" customHeight="1" x14ac:dyDescent="0.25">
      <c r="A43" s="495" t="s">
        <v>54</v>
      </c>
      <c r="B43" s="496"/>
      <c r="C43" s="33">
        <f>IF(ISNUMBER(C103),C103,NA())</f>
        <v>4</v>
      </c>
      <c r="D43" s="34">
        <f t="shared" ref="D43:W43" si="6">IF(ISNUMBER(D103),D103,NA())</f>
        <v>0</v>
      </c>
      <c r="E43" s="34">
        <f t="shared" si="6"/>
        <v>4</v>
      </c>
      <c r="F43" s="34">
        <f t="shared" si="6"/>
        <v>4</v>
      </c>
      <c r="G43" s="34">
        <f t="shared" si="6"/>
        <v>4</v>
      </c>
      <c r="H43" s="34">
        <f t="shared" si="6"/>
        <v>4</v>
      </c>
      <c r="I43" s="34">
        <f t="shared" si="6"/>
        <v>4</v>
      </c>
      <c r="J43" s="34">
        <f t="shared" si="6"/>
        <v>4</v>
      </c>
      <c r="K43" s="34">
        <f t="shared" si="6"/>
        <v>4</v>
      </c>
      <c r="L43" s="34">
        <f t="shared" si="6"/>
        <v>4</v>
      </c>
      <c r="M43" s="34">
        <f t="shared" si="6"/>
        <v>4</v>
      </c>
      <c r="N43" s="34">
        <f t="shared" si="6"/>
        <v>4</v>
      </c>
      <c r="O43" s="34">
        <f t="shared" si="6"/>
        <v>4</v>
      </c>
      <c r="P43" s="34">
        <f t="shared" si="6"/>
        <v>4</v>
      </c>
      <c r="Q43" s="34">
        <f t="shared" si="6"/>
        <v>4</v>
      </c>
      <c r="R43" s="34">
        <f t="shared" si="6"/>
        <v>4</v>
      </c>
      <c r="S43" s="34">
        <f t="shared" si="6"/>
        <v>4</v>
      </c>
      <c r="T43" s="34">
        <f>IF(ISNUMBER(T103),T103,NA())</f>
        <v>0</v>
      </c>
      <c r="U43" s="34">
        <f t="shared" si="6"/>
        <v>1</v>
      </c>
      <c r="V43" s="152">
        <f t="shared" si="6"/>
        <v>1</v>
      </c>
      <c r="W43" s="44">
        <f t="shared" si="6"/>
        <v>4</v>
      </c>
    </row>
    <row r="44" spans="1:25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5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5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5" s="46" customFormat="1" x14ac:dyDescent="0.25">
      <c r="A47" s="47"/>
      <c r="W47" s="48"/>
      <c r="X47" s="45"/>
    </row>
    <row r="48" spans="1:25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42128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Y84</f>
        <v>42297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126</v>
      </c>
      <c r="B73" s="708"/>
      <c r="C73" s="708"/>
      <c r="D73" s="708"/>
      <c r="E73" s="708"/>
      <c r="F73" s="708"/>
      <c r="G73" s="708"/>
      <c r="H73" s="708"/>
      <c r="I73" s="708"/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8"/>
      <c r="U73" s="708"/>
      <c r="V73" s="708"/>
      <c r="W73" s="709"/>
    </row>
    <row r="74" spans="1:24" x14ac:dyDescent="0.25">
      <c r="A74" s="507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0"/>
      <c r="P74" s="710"/>
      <c r="Q74" s="710"/>
      <c r="R74" s="710"/>
      <c r="S74" s="710"/>
      <c r="T74" s="710"/>
      <c r="U74" s="710"/>
      <c r="V74" s="710"/>
      <c r="W74" s="711"/>
    </row>
    <row r="75" spans="1:24" ht="13.8" thickBot="1" x14ac:dyDescent="0.3">
      <c r="A75" s="712"/>
      <c r="B75" s="713"/>
      <c r="C75" s="713"/>
      <c r="D75" s="713"/>
      <c r="E75" s="713"/>
      <c r="F75" s="713"/>
      <c r="G75" s="713"/>
      <c r="H75" s="713"/>
      <c r="I75" s="713"/>
      <c r="J75" s="713"/>
      <c r="K75" s="713"/>
      <c r="L75" s="713"/>
      <c r="M75" s="713"/>
      <c r="N75" s="713"/>
      <c r="O75" s="713"/>
      <c r="P75" s="713"/>
      <c r="Q75" s="713"/>
      <c r="R75" s="713"/>
      <c r="S75" s="713"/>
      <c r="T75" s="713"/>
      <c r="U75" s="713"/>
      <c r="V75" s="713"/>
      <c r="W75" s="714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 t="s">
        <v>16</v>
      </c>
      <c r="N81" s="137" t="s">
        <v>4</v>
      </c>
      <c r="O81" s="137" t="s">
        <v>5</v>
      </c>
      <c r="P81" s="137"/>
      <c r="Q81" s="137" t="s">
        <v>6</v>
      </c>
      <c r="R81" s="653" t="s">
        <v>17</v>
      </c>
      <c r="S81" s="655" t="s">
        <v>41</v>
      </c>
      <c r="T81" s="657" t="s">
        <v>120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0.125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f>N82/2</f>
        <v>31.5</v>
      </c>
      <c r="N82" s="139">
        <v>63</v>
      </c>
      <c r="O82" s="140">
        <v>90</v>
      </c>
      <c r="P82" s="140">
        <v>100</v>
      </c>
      <c r="Q82" s="139">
        <v>125</v>
      </c>
      <c r="R82" s="695"/>
      <c r="S82" s="696"/>
      <c r="T82" s="697"/>
      <c r="U82" s="695"/>
      <c r="V82" s="695"/>
      <c r="W82" s="698"/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531">
        <v>42117</v>
      </c>
      <c r="B84" s="532"/>
      <c r="C84" s="141">
        <v>2</v>
      </c>
      <c r="D84" s="141"/>
      <c r="E84" s="141">
        <v>3.2</v>
      </c>
      <c r="F84" s="141">
        <v>5.6</v>
      </c>
      <c r="G84" s="141">
        <v>8.6999999999999993</v>
      </c>
      <c r="H84" s="141">
        <v>13.5</v>
      </c>
      <c r="I84" s="141">
        <v>22</v>
      </c>
      <c r="J84" s="141">
        <v>34.799999999999997</v>
      </c>
      <c r="K84" s="141">
        <v>51.6</v>
      </c>
      <c r="L84" s="141">
        <v>57.8</v>
      </c>
      <c r="M84" s="141">
        <v>70.400000000000006</v>
      </c>
      <c r="N84" s="141">
        <v>98.4</v>
      </c>
      <c r="O84" s="141">
        <v>100</v>
      </c>
      <c r="P84" s="141">
        <v>100</v>
      </c>
      <c r="Q84" s="141">
        <v>100</v>
      </c>
      <c r="R84" s="141">
        <v>0.4</v>
      </c>
      <c r="S84" s="141">
        <v>0.05</v>
      </c>
      <c r="T84" s="141"/>
      <c r="U84" s="141"/>
      <c r="V84" s="141"/>
      <c r="W84" s="142">
        <v>4.0999999999999996</v>
      </c>
      <c r="Y84" s="176">
        <f>A84+(30*6)</f>
        <v>42297</v>
      </c>
    </row>
    <row r="85" spans="1:25" x14ac:dyDescent="0.25">
      <c r="A85" s="531">
        <v>42117</v>
      </c>
      <c r="B85" s="532"/>
      <c r="C85" s="141">
        <v>2.2999999999999998</v>
      </c>
      <c r="D85" s="141"/>
      <c r="E85" s="141">
        <v>3.4</v>
      </c>
      <c r="F85" s="141">
        <v>6.4</v>
      </c>
      <c r="G85" s="141">
        <v>8.9</v>
      </c>
      <c r="H85" s="141">
        <v>11.6</v>
      </c>
      <c r="I85" s="141">
        <v>16.100000000000001</v>
      </c>
      <c r="J85" s="141">
        <v>25.2</v>
      </c>
      <c r="K85" s="141">
        <v>43</v>
      </c>
      <c r="L85" s="141">
        <v>51.6</v>
      </c>
      <c r="M85" s="141">
        <v>68.099999999999994</v>
      </c>
      <c r="N85" s="141">
        <v>99</v>
      </c>
      <c r="O85" s="141">
        <v>100</v>
      </c>
      <c r="P85" s="141">
        <v>100</v>
      </c>
      <c r="Q85" s="141">
        <v>100</v>
      </c>
      <c r="R85" s="141">
        <v>0.4</v>
      </c>
      <c r="S85" s="141">
        <v>0.05</v>
      </c>
      <c r="T85" s="141"/>
      <c r="U85" s="141"/>
      <c r="V85" s="141"/>
      <c r="W85" s="142">
        <v>4.5999999999999996</v>
      </c>
      <c r="Y85" s="176">
        <f t="shared" ref="Y85:Y99" si="7">A85+(30*6)</f>
        <v>42297</v>
      </c>
    </row>
    <row r="86" spans="1:25" x14ac:dyDescent="0.25">
      <c r="A86" s="531">
        <v>42123</v>
      </c>
      <c r="B86" s="532"/>
      <c r="C86" s="141">
        <v>2.7</v>
      </c>
      <c r="D86" s="141"/>
      <c r="E86" s="141">
        <v>4.5</v>
      </c>
      <c r="F86" s="141">
        <v>8.6999999999999993</v>
      </c>
      <c r="G86" s="141">
        <v>12</v>
      </c>
      <c r="H86" s="141">
        <v>16</v>
      </c>
      <c r="I86" s="141">
        <v>21.4</v>
      </c>
      <c r="J86" s="141">
        <v>32.799999999999997</v>
      </c>
      <c r="K86" s="141">
        <v>48.9</v>
      </c>
      <c r="L86" s="141">
        <v>55.6</v>
      </c>
      <c r="M86" s="141">
        <v>72.599999999999994</v>
      </c>
      <c r="N86" s="141">
        <v>96.6</v>
      </c>
      <c r="O86" s="141">
        <v>100</v>
      </c>
      <c r="P86" s="141">
        <v>100</v>
      </c>
      <c r="Q86" s="141">
        <v>100</v>
      </c>
      <c r="R86" s="141">
        <v>1.29</v>
      </c>
      <c r="S86" s="141">
        <v>0.21</v>
      </c>
      <c r="T86" s="141"/>
      <c r="U86" s="141">
        <v>25</v>
      </c>
      <c r="V86" s="141">
        <v>16</v>
      </c>
      <c r="W86" s="142">
        <v>6.5</v>
      </c>
      <c r="Y86" s="176">
        <f t="shared" si="7"/>
        <v>42303</v>
      </c>
    </row>
    <row r="87" spans="1:25" x14ac:dyDescent="0.25">
      <c r="A87" s="531">
        <v>42123</v>
      </c>
      <c r="B87" s="532"/>
      <c r="C87" s="141">
        <v>3.5</v>
      </c>
      <c r="D87" s="141"/>
      <c r="E87" s="141">
        <v>5.0999999999999996</v>
      </c>
      <c r="F87" s="141">
        <v>9.1</v>
      </c>
      <c r="G87" s="141">
        <v>11.8</v>
      </c>
      <c r="H87" s="141">
        <v>15</v>
      </c>
      <c r="I87" s="141">
        <v>19.399999999999999</v>
      </c>
      <c r="J87" s="141">
        <v>27.7</v>
      </c>
      <c r="K87" s="141">
        <v>38.9</v>
      </c>
      <c r="L87" s="141">
        <v>44.2</v>
      </c>
      <c r="M87" s="141">
        <v>61.5</v>
      </c>
      <c r="N87" s="141">
        <v>96.3</v>
      </c>
      <c r="O87" s="141">
        <v>100</v>
      </c>
      <c r="P87" s="141">
        <v>100</v>
      </c>
      <c r="Q87" s="141">
        <v>100</v>
      </c>
      <c r="R87" s="141">
        <v>1.78</v>
      </c>
      <c r="S87" s="141">
        <v>0.27</v>
      </c>
      <c r="T87" s="141"/>
      <c r="U87" s="141"/>
      <c r="V87" s="141"/>
      <c r="W87" s="142">
        <v>8.3000000000000007</v>
      </c>
      <c r="Y87" s="176">
        <f t="shared" si="7"/>
        <v>42303</v>
      </c>
    </row>
    <row r="88" spans="1:25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Y88" s="176">
        <f t="shared" si="7"/>
        <v>180</v>
      </c>
    </row>
    <row r="89" spans="1:25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Y89" s="176">
        <f t="shared" si="7"/>
        <v>180</v>
      </c>
    </row>
    <row r="90" spans="1:25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Y90" s="176">
        <f t="shared" si="7"/>
        <v>180</v>
      </c>
    </row>
    <row r="91" spans="1:25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Y91" s="176">
        <f t="shared" si="7"/>
        <v>180</v>
      </c>
    </row>
    <row r="92" spans="1:25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Y92" s="176">
        <f t="shared" si="7"/>
        <v>180</v>
      </c>
    </row>
    <row r="93" spans="1:25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Y93" s="176">
        <f t="shared" si="7"/>
        <v>180</v>
      </c>
    </row>
    <row r="94" spans="1:25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Y94" s="176">
        <f t="shared" si="7"/>
        <v>180</v>
      </c>
    </row>
    <row r="95" spans="1:25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Y95" s="176">
        <f t="shared" si="7"/>
        <v>180</v>
      </c>
    </row>
    <row r="96" spans="1:25" x14ac:dyDescent="0.25">
      <c r="A96" s="531"/>
      <c r="B96" s="532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25" x14ac:dyDescent="0.25">
      <c r="A97" s="531"/>
      <c r="B97" s="532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25" x14ac:dyDescent="0.25">
      <c r="A98" s="531"/>
      <c r="B98" s="532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25" x14ac:dyDescent="0.25">
      <c r="A99" s="533" t="s">
        <v>63</v>
      </c>
      <c r="B99" s="532"/>
      <c r="C99" s="141">
        <f>AVERAGE(C84:C98)</f>
        <v>2.625</v>
      </c>
      <c r="D99" s="141" t="e">
        <f t="shared" ref="D99:W99" si="8">AVERAGE(D84:D98)</f>
        <v>#DIV/0!</v>
      </c>
      <c r="E99" s="141">
        <f t="shared" si="8"/>
        <v>4.05</v>
      </c>
      <c r="F99" s="141">
        <f t="shared" si="8"/>
        <v>7.4499999999999993</v>
      </c>
      <c r="G99" s="141">
        <f t="shared" si="8"/>
        <v>10.350000000000001</v>
      </c>
      <c r="H99" s="141">
        <f t="shared" si="8"/>
        <v>14.025</v>
      </c>
      <c r="I99" s="141">
        <f t="shared" si="8"/>
        <v>19.725000000000001</v>
      </c>
      <c r="J99" s="141">
        <f t="shared" si="8"/>
        <v>30.125</v>
      </c>
      <c r="K99" s="141">
        <f t="shared" si="8"/>
        <v>45.6</v>
      </c>
      <c r="L99" s="141">
        <f t="shared" si="8"/>
        <v>52.3</v>
      </c>
      <c r="M99" s="141">
        <f t="shared" si="8"/>
        <v>68.150000000000006</v>
      </c>
      <c r="N99" s="141">
        <f t="shared" si="8"/>
        <v>97.575000000000003</v>
      </c>
      <c r="O99" s="141">
        <f t="shared" si="8"/>
        <v>100</v>
      </c>
      <c r="P99" s="141">
        <f t="shared" si="8"/>
        <v>100</v>
      </c>
      <c r="Q99" s="141">
        <f t="shared" si="8"/>
        <v>100</v>
      </c>
      <c r="R99" s="141">
        <f t="shared" si="8"/>
        <v>0.96750000000000003</v>
      </c>
      <c r="S99" s="141">
        <f t="shared" si="8"/>
        <v>0.14500000000000002</v>
      </c>
      <c r="T99" s="141" t="e">
        <f>AVERAGE(T84:T98)</f>
        <v>#DIV/0!</v>
      </c>
      <c r="U99" s="141">
        <f t="shared" si="8"/>
        <v>25</v>
      </c>
      <c r="V99" s="141">
        <f t="shared" si="8"/>
        <v>16</v>
      </c>
      <c r="W99" s="142">
        <f t="shared" si="8"/>
        <v>5.875</v>
      </c>
      <c r="Y99" s="176" t="e">
        <f t="shared" si="7"/>
        <v>#VALUE!</v>
      </c>
    </row>
    <row r="100" spans="1:25" x14ac:dyDescent="0.25">
      <c r="A100" s="533" t="s">
        <v>53</v>
      </c>
      <c r="B100" s="532"/>
      <c r="C100" s="143">
        <f>STDEV(C84:C98)</f>
        <v>0.64999999999999958</v>
      </c>
      <c r="D100" s="143" t="e">
        <f t="shared" ref="D100:W100" si="9">STDEV(D84:D98)</f>
        <v>#DIV/0!</v>
      </c>
      <c r="E100" s="143">
        <f t="shared" si="9"/>
        <v>0.90369611411506445</v>
      </c>
      <c r="F100" s="143">
        <f t="shared" si="9"/>
        <v>1.7136705245369299</v>
      </c>
      <c r="G100" s="143">
        <f t="shared" si="9"/>
        <v>1.793506806975268</v>
      </c>
      <c r="H100" s="143">
        <f t="shared" si="9"/>
        <v>1.915506895489193</v>
      </c>
      <c r="I100" s="143">
        <f t="shared" si="9"/>
        <v>2.6600438592875206</v>
      </c>
      <c r="J100" s="143">
        <f t="shared" si="9"/>
        <v>4.4402514943788027</v>
      </c>
      <c r="K100" s="143">
        <f t="shared" si="9"/>
        <v>5.7312011539175929</v>
      </c>
      <c r="L100" s="143">
        <f t="shared" si="9"/>
        <v>5.9788516177161188</v>
      </c>
      <c r="M100" s="143">
        <f t="shared" si="9"/>
        <v>4.7989582202807295</v>
      </c>
      <c r="N100" s="143">
        <f t="shared" si="9"/>
        <v>1.3275918047351787</v>
      </c>
      <c r="O100" s="143">
        <f t="shared" si="9"/>
        <v>0</v>
      </c>
      <c r="P100" s="143">
        <f t="shared" si="9"/>
        <v>0</v>
      </c>
      <c r="Q100" s="143">
        <f t="shared" si="9"/>
        <v>0</v>
      </c>
      <c r="R100" s="143">
        <f t="shared" si="9"/>
        <v>0.68514596984876142</v>
      </c>
      <c r="S100" s="143">
        <f t="shared" si="9"/>
        <v>0.11239810200058239</v>
      </c>
      <c r="T100" s="143" t="e">
        <f>STDEV(T84:T98)</f>
        <v>#DIV/0!</v>
      </c>
      <c r="U100" s="143" t="e">
        <f t="shared" si="9"/>
        <v>#DIV/0!</v>
      </c>
      <c r="V100" s="143" t="e">
        <f t="shared" si="9"/>
        <v>#DIV/0!</v>
      </c>
      <c r="W100" s="144">
        <f t="shared" si="9"/>
        <v>1.9189841062395501</v>
      </c>
    </row>
    <row r="101" spans="1:25" x14ac:dyDescent="0.25">
      <c r="A101" s="533" t="s">
        <v>64</v>
      </c>
      <c r="B101" s="532"/>
      <c r="C101" s="141">
        <f>MAX(C84:C98)</f>
        <v>3.5</v>
      </c>
      <c r="D101" s="141">
        <f t="shared" ref="D101:W101" si="10">MAX(D84:D98)</f>
        <v>0</v>
      </c>
      <c r="E101" s="141">
        <f t="shared" si="10"/>
        <v>5.0999999999999996</v>
      </c>
      <c r="F101" s="141">
        <f t="shared" si="10"/>
        <v>9.1</v>
      </c>
      <c r="G101" s="141">
        <f t="shared" si="10"/>
        <v>12</v>
      </c>
      <c r="H101" s="141">
        <f t="shared" si="10"/>
        <v>16</v>
      </c>
      <c r="I101" s="141">
        <f t="shared" si="10"/>
        <v>22</v>
      </c>
      <c r="J101" s="141">
        <f t="shared" si="10"/>
        <v>34.799999999999997</v>
      </c>
      <c r="K101" s="141">
        <f t="shared" si="10"/>
        <v>51.6</v>
      </c>
      <c r="L101" s="141">
        <f t="shared" si="10"/>
        <v>57.8</v>
      </c>
      <c r="M101" s="141">
        <f t="shared" si="10"/>
        <v>72.599999999999994</v>
      </c>
      <c r="N101" s="141">
        <f t="shared" si="10"/>
        <v>99</v>
      </c>
      <c r="O101" s="141">
        <f t="shared" si="10"/>
        <v>100</v>
      </c>
      <c r="P101" s="141">
        <f t="shared" si="10"/>
        <v>100</v>
      </c>
      <c r="Q101" s="141">
        <f t="shared" si="10"/>
        <v>100</v>
      </c>
      <c r="R101" s="141">
        <f t="shared" si="10"/>
        <v>1.78</v>
      </c>
      <c r="S101" s="141">
        <f t="shared" si="10"/>
        <v>0.27</v>
      </c>
      <c r="T101" s="141">
        <f>MAX(T84:T98)</f>
        <v>0</v>
      </c>
      <c r="U101" s="141">
        <f t="shared" si="10"/>
        <v>25</v>
      </c>
      <c r="V101" s="141">
        <f t="shared" si="10"/>
        <v>16</v>
      </c>
      <c r="W101" s="142">
        <f t="shared" si="10"/>
        <v>8.3000000000000007</v>
      </c>
    </row>
    <row r="102" spans="1:25" x14ac:dyDescent="0.25">
      <c r="A102" s="533" t="s">
        <v>52</v>
      </c>
      <c r="B102" s="532"/>
      <c r="C102" s="141">
        <f>MIN(C84:C98)</f>
        <v>2</v>
      </c>
      <c r="D102" s="141">
        <f>MIN(D84:D98)</f>
        <v>0</v>
      </c>
      <c r="E102" s="141">
        <f t="shared" ref="E102:W102" si="11">MIN(E84:E98)</f>
        <v>3.2</v>
      </c>
      <c r="F102" s="141">
        <f t="shared" si="11"/>
        <v>5.6</v>
      </c>
      <c r="G102" s="141">
        <f t="shared" si="11"/>
        <v>8.6999999999999993</v>
      </c>
      <c r="H102" s="141">
        <f t="shared" si="11"/>
        <v>11.6</v>
      </c>
      <c r="I102" s="141">
        <f t="shared" si="11"/>
        <v>16.100000000000001</v>
      </c>
      <c r="J102" s="141">
        <f t="shared" si="11"/>
        <v>25.2</v>
      </c>
      <c r="K102" s="141">
        <f t="shared" si="11"/>
        <v>38.9</v>
      </c>
      <c r="L102" s="141">
        <f t="shared" si="11"/>
        <v>44.2</v>
      </c>
      <c r="M102" s="141">
        <f t="shared" si="11"/>
        <v>61.5</v>
      </c>
      <c r="N102" s="141">
        <f t="shared" si="11"/>
        <v>96.3</v>
      </c>
      <c r="O102" s="141">
        <f t="shared" si="11"/>
        <v>100</v>
      </c>
      <c r="P102" s="141">
        <f t="shared" si="11"/>
        <v>100</v>
      </c>
      <c r="Q102" s="141">
        <f t="shared" si="11"/>
        <v>100</v>
      </c>
      <c r="R102" s="141">
        <f t="shared" si="11"/>
        <v>0.4</v>
      </c>
      <c r="S102" s="141">
        <f t="shared" si="11"/>
        <v>0.05</v>
      </c>
      <c r="T102" s="141">
        <f>MIN(T84:T98)</f>
        <v>0</v>
      </c>
      <c r="U102" s="141">
        <f t="shared" si="11"/>
        <v>25</v>
      </c>
      <c r="V102" s="141">
        <f t="shared" si="11"/>
        <v>16</v>
      </c>
      <c r="W102" s="142">
        <f t="shared" si="11"/>
        <v>4.0999999999999996</v>
      </c>
    </row>
    <row r="103" spans="1:25" x14ac:dyDescent="0.25">
      <c r="A103" s="534" t="s">
        <v>54</v>
      </c>
      <c r="B103" s="535"/>
      <c r="C103" s="141">
        <f>COUNT(C84:C98)</f>
        <v>4</v>
      </c>
      <c r="D103" s="141">
        <f t="shared" ref="D103:W103" si="12">COUNT(D84:D98)</f>
        <v>0</v>
      </c>
      <c r="E103" s="141">
        <f t="shared" si="12"/>
        <v>4</v>
      </c>
      <c r="F103" s="141">
        <f t="shared" si="12"/>
        <v>4</v>
      </c>
      <c r="G103" s="141">
        <f t="shared" si="12"/>
        <v>4</v>
      </c>
      <c r="H103" s="141">
        <f t="shared" si="12"/>
        <v>4</v>
      </c>
      <c r="I103" s="141">
        <f t="shared" si="12"/>
        <v>4</v>
      </c>
      <c r="J103" s="141">
        <f t="shared" si="12"/>
        <v>4</v>
      </c>
      <c r="K103" s="141">
        <f t="shared" si="12"/>
        <v>4</v>
      </c>
      <c r="L103" s="141">
        <f t="shared" si="12"/>
        <v>4</v>
      </c>
      <c r="M103" s="141">
        <f t="shared" si="12"/>
        <v>4</v>
      </c>
      <c r="N103" s="141">
        <f t="shared" si="12"/>
        <v>4</v>
      </c>
      <c r="O103" s="141">
        <f t="shared" si="12"/>
        <v>4</v>
      </c>
      <c r="P103" s="141">
        <f t="shared" si="12"/>
        <v>4</v>
      </c>
      <c r="Q103" s="141">
        <f t="shared" si="12"/>
        <v>4</v>
      </c>
      <c r="R103" s="141">
        <f t="shared" si="12"/>
        <v>4</v>
      </c>
      <c r="S103" s="141">
        <f t="shared" si="12"/>
        <v>4</v>
      </c>
      <c r="T103" s="141">
        <f>COUNT(T84:T98)</f>
        <v>0</v>
      </c>
      <c r="U103" s="141">
        <f t="shared" si="12"/>
        <v>1</v>
      </c>
      <c r="V103" s="141">
        <f t="shared" si="12"/>
        <v>1</v>
      </c>
      <c r="W103" s="142">
        <f t="shared" si="12"/>
        <v>4</v>
      </c>
    </row>
    <row r="104" spans="1:25" ht="13.8" thickBot="1" x14ac:dyDescent="0.3">
      <c r="A104" s="145"/>
      <c r="B104" s="146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8"/>
    </row>
    <row r="105" spans="1:25" x14ac:dyDescent="0.25">
      <c r="B105" s="52"/>
    </row>
    <row r="106" spans="1:25" x14ac:dyDescent="0.25">
      <c r="B106" s="52"/>
    </row>
    <row r="107" spans="1:25" x14ac:dyDescent="0.25">
      <c r="B107" s="52"/>
    </row>
    <row r="108" spans="1:25" x14ac:dyDescent="0.25">
      <c r="B108" s="52"/>
    </row>
    <row r="109" spans="1:25" x14ac:dyDescent="0.25">
      <c r="B109" s="52"/>
    </row>
    <row r="110" spans="1:25" x14ac:dyDescent="0.25">
      <c r="B110" s="52"/>
    </row>
    <row r="111" spans="1:25" x14ac:dyDescent="0.25">
      <c r="B111" s="52"/>
    </row>
    <row r="112" spans="1:25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</sheetData>
  <mergeCells count="85">
    <mergeCell ref="A103:B103"/>
    <mergeCell ref="A95:B95"/>
    <mergeCell ref="A96:B96"/>
    <mergeCell ref="A97:B97"/>
    <mergeCell ref="A98:B98"/>
    <mergeCell ref="A100:B100"/>
    <mergeCell ref="A93:B93"/>
    <mergeCell ref="A94:B94"/>
    <mergeCell ref="A101:B101"/>
    <mergeCell ref="A102:B102"/>
    <mergeCell ref="A99:B99"/>
    <mergeCell ref="A92:B92"/>
    <mergeCell ref="A84:B84"/>
    <mergeCell ref="A85:B85"/>
    <mergeCell ref="A86:B86"/>
    <mergeCell ref="A81:B81"/>
    <mergeCell ref="A87:B87"/>
    <mergeCell ref="A88:B88"/>
    <mergeCell ref="A89:B89"/>
    <mergeCell ref="A90:B90"/>
    <mergeCell ref="A91:B91"/>
    <mergeCell ref="R81:R82"/>
    <mergeCell ref="A83:B83"/>
    <mergeCell ref="V81:V82"/>
    <mergeCell ref="P67:W67"/>
    <mergeCell ref="A68:G71"/>
    <mergeCell ref="H68:O71"/>
    <mergeCell ref="P68:W71"/>
    <mergeCell ref="A73:W75"/>
    <mergeCell ref="A77:W79"/>
    <mergeCell ref="W81:W82"/>
    <mergeCell ref="A82:B82"/>
    <mergeCell ref="U81:U82"/>
    <mergeCell ref="S81:S82"/>
    <mergeCell ref="T81:T82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25:B25"/>
    <mergeCell ref="A26:B26"/>
    <mergeCell ref="A27:B27"/>
    <mergeCell ref="A28:B28"/>
    <mergeCell ref="A29:B29"/>
    <mergeCell ref="A18:W18"/>
    <mergeCell ref="A19:D19"/>
    <mergeCell ref="R23:R24"/>
    <mergeCell ref="S23:S24"/>
    <mergeCell ref="T23:T24"/>
    <mergeCell ref="U23:U24"/>
    <mergeCell ref="V23:V24"/>
    <mergeCell ref="W23:W24"/>
    <mergeCell ref="A24:B24"/>
    <mergeCell ref="A20:B20"/>
    <mergeCell ref="C20:D20"/>
    <mergeCell ref="U20:V20"/>
    <mergeCell ref="U19:V19"/>
    <mergeCell ref="F19:S19"/>
    <mergeCell ref="F20:S20"/>
    <mergeCell ref="A1:E6"/>
    <mergeCell ref="F1:Q4"/>
    <mergeCell ref="R1:W6"/>
    <mergeCell ref="I5:M5"/>
    <mergeCell ref="N5:Q5"/>
    <mergeCell ref="G6:H6"/>
    <mergeCell ref="I6:M6"/>
    <mergeCell ref="N6:Q6"/>
    <mergeCell ref="G5:H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G1684"/>
  <sheetViews>
    <sheetView zoomScaleNormal="100" workbookViewId="0">
      <selection activeCell="N5" sqref="N5:Q5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20</v>
      </c>
      <c r="H5" s="447"/>
      <c r="I5" s="448" t="s">
        <v>99</v>
      </c>
      <c r="J5" s="446"/>
      <c r="K5" s="446"/>
      <c r="L5" s="446"/>
      <c r="M5" s="447"/>
      <c r="N5" s="449">
        <v>42032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188" t="s">
        <v>171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172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7.2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9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187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173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C107</f>
        <v>3.3</v>
      </c>
      <c r="D37" s="123">
        <f t="shared" ref="D37:V37" si="0">D107</f>
        <v>4.5999999999999996</v>
      </c>
      <c r="E37" s="123">
        <f t="shared" si="0"/>
        <v>8.1999999999999993</v>
      </c>
      <c r="F37" s="123">
        <f t="shared" si="0"/>
        <v>10.4</v>
      </c>
      <c r="G37" s="123">
        <f t="shared" si="0"/>
        <v>14.7</v>
      </c>
      <c r="H37" s="123">
        <f t="shared" si="0"/>
        <v>24.2</v>
      </c>
      <c r="I37" s="123">
        <f t="shared" si="0"/>
        <v>35.6</v>
      </c>
      <c r="J37" s="123">
        <f t="shared" si="0"/>
        <v>58.5</v>
      </c>
      <c r="K37" s="123">
        <f t="shared" si="0"/>
        <v>71.2</v>
      </c>
      <c r="L37" s="123">
        <f t="shared" si="0"/>
        <v>76.2</v>
      </c>
      <c r="M37" s="123">
        <f t="shared" si="0"/>
        <v>86.1</v>
      </c>
      <c r="N37" s="123">
        <f t="shared" si="0"/>
        <v>97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0.06</v>
      </c>
      <c r="S37" s="123"/>
      <c r="T37" s="123">
        <f t="shared" si="0"/>
        <v>25</v>
      </c>
      <c r="U37" s="123">
        <f t="shared" si="0"/>
        <v>21</v>
      </c>
      <c r="V37" s="124">
        <f t="shared" si="0"/>
        <v>6.7</v>
      </c>
    </row>
    <row r="38" spans="1:24" ht="12.75" customHeight="1" x14ac:dyDescent="0.25">
      <c r="A38" s="553" t="s">
        <v>49</v>
      </c>
      <c r="B38" s="554"/>
      <c r="C38" s="120">
        <f>C39+1.25*C42</f>
        <v>3.1775263579131323</v>
      </c>
      <c r="D38" s="108">
        <f t="shared" ref="D38:V38" si="1">D39+1.25*D42</f>
        <v>4.2619199643540835</v>
      </c>
      <c r="E38" s="108">
        <f t="shared" si="1"/>
        <v>7.6078203848310011</v>
      </c>
      <c r="F38" s="108">
        <f t="shared" si="1"/>
        <v>10.354787168035694</v>
      </c>
      <c r="G38" s="108">
        <f t="shared" si="1"/>
        <v>14.124587365976883</v>
      </c>
      <c r="H38" s="108">
        <f t="shared" si="1"/>
        <v>22.723612653518501</v>
      </c>
      <c r="I38" s="108">
        <f t="shared" si="1"/>
        <v>35.698218573298028</v>
      </c>
      <c r="J38" s="108">
        <f t="shared" si="1"/>
        <v>56.610435787423839</v>
      </c>
      <c r="K38" s="108">
        <f t="shared" si="1"/>
        <v>72.011627930284888</v>
      </c>
      <c r="L38" s="108">
        <f t="shared" si="1"/>
        <v>78.270129898957435</v>
      </c>
      <c r="M38" s="108">
        <f t="shared" si="1"/>
        <v>86.148765516433045</v>
      </c>
      <c r="N38" s="108">
        <f t="shared" si="1"/>
        <v>96.185875777210725</v>
      </c>
      <c r="O38" s="108">
        <v>100</v>
      </c>
      <c r="P38" s="108">
        <v>100</v>
      </c>
      <c r="Q38" s="108">
        <v>100</v>
      </c>
      <c r="R38" s="159">
        <f t="shared" si="1"/>
        <v>4.8158093856503714E-2</v>
      </c>
      <c r="S38" s="108"/>
      <c r="T38" s="108"/>
      <c r="U38" s="108"/>
      <c r="V38" s="125">
        <f t="shared" si="1"/>
        <v>6.4983261223795736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C105</f>
        <v>2.2374999999999998</v>
      </c>
      <c r="D39" s="121">
        <f>D105</f>
        <v>3.05</v>
      </c>
      <c r="E39" s="121">
        <f>E105</f>
        <v>5.4624999999999995</v>
      </c>
      <c r="F39" s="121">
        <f>F105</f>
        <v>7.6374999999999993</v>
      </c>
      <c r="G39" s="121">
        <f>G105</f>
        <v>10.825000000000001</v>
      </c>
      <c r="H39" s="121">
        <f t="shared" ref="H39:V39" si="2">H105</f>
        <v>18.524999999999999</v>
      </c>
      <c r="I39" s="121">
        <f t="shared" si="2"/>
        <v>29.5625</v>
      </c>
      <c r="J39" s="121">
        <f t="shared" si="2"/>
        <v>47.287500000000001</v>
      </c>
      <c r="K39" s="121">
        <f t="shared" si="2"/>
        <v>60.487500000000004</v>
      </c>
      <c r="L39" s="121">
        <f t="shared" si="2"/>
        <v>67.3</v>
      </c>
      <c r="M39" s="121">
        <f t="shared" si="2"/>
        <v>74.762500000000003</v>
      </c>
      <c r="N39" s="121">
        <f t="shared" si="2"/>
        <v>83.237499999999997</v>
      </c>
      <c r="O39" s="121">
        <f>O105</f>
        <v>91.625</v>
      </c>
      <c r="P39" s="108">
        <f t="shared" si="2"/>
        <v>96.612499999999997</v>
      </c>
      <c r="Q39" s="108">
        <f t="shared" si="2"/>
        <v>98.5625</v>
      </c>
      <c r="R39" s="159">
        <f t="shared" si="2"/>
        <v>2.8749999999999998E-2</v>
      </c>
      <c r="S39" s="34">
        <f t="shared" si="2"/>
        <v>0.23200000000000001</v>
      </c>
      <c r="T39" s="108">
        <f t="shared" si="2"/>
        <v>25</v>
      </c>
      <c r="U39" s="108">
        <f t="shared" si="2"/>
        <v>21</v>
      </c>
      <c r="V39" s="126">
        <f t="shared" si="2"/>
        <v>5.6571428571428566</v>
      </c>
      <c r="X39" s="15" t="s">
        <v>104</v>
      </c>
    </row>
    <row r="40" spans="1:24" ht="12.75" customHeight="1" x14ac:dyDescent="0.25">
      <c r="A40" s="553" t="s">
        <v>51</v>
      </c>
      <c r="B40" s="554"/>
      <c r="C40" s="120">
        <f>C39-1.25*C42</f>
        <v>1.2974736420868671</v>
      </c>
      <c r="D40" s="121">
        <f t="shared" ref="D40:V40" si="3">D39-1.25*D42</f>
        <v>1.8380800356459164</v>
      </c>
      <c r="E40" s="121">
        <f t="shared" si="3"/>
        <v>3.3171796151689978</v>
      </c>
      <c r="F40" s="121">
        <f t="shared" si="3"/>
        <v>4.9202128319643048</v>
      </c>
      <c r="G40" s="121">
        <f t="shared" si="3"/>
        <v>7.5254126340231196</v>
      </c>
      <c r="H40" s="121">
        <f t="shared" si="3"/>
        <v>14.326387346481495</v>
      </c>
      <c r="I40" s="121">
        <f t="shared" si="3"/>
        <v>23.426781426701972</v>
      </c>
      <c r="J40" s="121">
        <f t="shared" si="3"/>
        <v>37.964564212576164</v>
      </c>
      <c r="K40" s="121">
        <f t="shared" si="3"/>
        <v>48.96337206971512</v>
      </c>
      <c r="L40" s="121">
        <f t="shared" si="3"/>
        <v>56.329870101042559</v>
      </c>
      <c r="M40" s="121">
        <f t="shared" si="3"/>
        <v>63.376234483566954</v>
      </c>
      <c r="N40" s="121">
        <f t="shared" si="3"/>
        <v>70.289124222789269</v>
      </c>
      <c r="O40" s="121">
        <f t="shared" si="3"/>
        <v>81.635105552538178</v>
      </c>
      <c r="P40" s="108">
        <f t="shared" si="3"/>
        <v>88.49438822205029</v>
      </c>
      <c r="Q40" s="108">
        <f t="shared" si="3"/>
        <v>95.227125810775817</v>
      </c>
      <c r="R40" s="159">
        <f t="shared" si="3"/>
        <v>9.3419061434962779E-3</v>
      </c>
      <c r="S40" s="108"/>
      <c r="T40" s="108"/>
      <c r="U40" s="108"/>
      <c r="V40" s="125">
        <f t="shared" si="3"/>
        <v>4.8159595919061395</v>
      </c>
    </row>
    <row r="41" spans="1:24" ht="12.75" customHeight="1" x14ac:dyDescent="0.25">
      <c r="A41" s="493" t="s">
        <v>52</v>
      </c>
      <c r="B41" s="494"/>
      <c r="C41" s="33">
        <f>C108</f>
        <v>1.2</v>
      </c>
      <c r="D41" s="34">
        <f>D108</f>
        <v>2.2000000000000002</v>
      </c>
      <c r="E41" s="34">
        <f t="shared" ref="E41:V41" si="4">E108</f>
        <v>3.7</v>
      </c>
      <c r="F41" s="34">
        <f t="shared" si="4"/>
        <v>5.0999999999999996</v>
      </c>
      <c r="G41" s="34">
        <f t="shared" si="4"/>
        <v>7.3</v>
      </c>
      <c r="H41" s="34">
        <f t="shared" si="4"/>
        <v>14.2</v>
      </c>
      <c r="I41" s="34">
        <f t="shared" si="4"/>
        <v>23.8</v>
      </c>
      <c r="J41" s="34">
        <f t="shared" si="4"/>
        <v>38.700000000000003</v>
      </c>
      <c r="K41" s="34">
        <f t="shared" si="4"/>
        <v>48.9</v>
      </c>
      <c r="L41" s="34">
        <f t="shared" si="4"/>
        <v>55.4</v>
      </c>
      <c r="M41" s="34">
        <f t="shared" si="4"/>
        <v>62.7</v>
      </c>
      <c r="N41" s="34">
        <f t="shared" si="4"/>
        <v>68.400000000000006</v>
      </c>
      <c r="O41" s="34">
        <f t="shared" si="4"/>
        <v>79.400000000000006</v>
      </c>
      <c r="P41" s="34">
        <f t="shared" si="4"/>
        <v>83.3</v>
      </c>
      <c r="Q41" s="34">
        <f t="shared" si="4"/>
        <v>93.9</v>
      </c>
      <c r="R41" s="34">
        <f t="shared" si="4"/>
        <v>0.01</v>
      </c>
      <c r="S41" s="34"/>
      <c r="T41" s="34">
        <f t="shared" si="4"/>
        <v>25</v>
      </c>
      <c r="U41" s="34">
        <f t="shared" si="4"/>
        <v>21</v>
      </c>
      <c r="V41" s="44">
        <f t="shared" si="4"/>
        <v>4.7</v>
      </c>
    </row>
    <row r="42" spans="1:24" ht="12.75" customHeight="1" x14ac:dyDescent="0.25">
      <c r="A42" s="493" t="s">
        <v>53</v>
      </c>
      <c r="B42" s="494"/>
      <c r="C42" s="120">
        <f>C106</f>
        <v>0.75202108633050613</v>
      </c>
      <c r="D42" s="121">
        <f t="shared" ref="D42:V42" si="5">D106</f>
        <v>0.96953597148326676</v>
      </c>
      <c r="E42" s="121">
        <f t="shared" si="5"/>
        <v>1.7162563078648012</v>
      </c>
      <c r="F42" s="121">
        <f t="shared" si="5"/>
        <v>2.1738297344285558</v>
      </c>
      <c r="G42" s="121">
        <f t="shared" si="5"/>
        <v>2.6396698927815052</v>
      </c>
      <c r="H42" s="121">
        <f t="shared" si="5"/>
        <v>3.3588901228148034</v>
      </c>
      <c r="I42" s="121">
        <f t="shared" si="5"/>
        <v>4.9085748586384232</v>
      </c>
      <c r="J42" s="121">
        <f t="shared" si="5"/>
        <v>7.4583486299390724</v>
      </c>
      <c r="K42" s="121">
        <f t="shared" si="5"/>
        <v>9.2193023442279092</v>
      </c>
      <c r="L42" s="121">
        <f t="shared" si="5"/>
        <v>8.7761039191659478</v>
      </c>
      <c r="M42" s="121">
        <f t="shared" si="5"/>
        <v>9.1090124131464378</v>
      </c>
      <c r="N42" s="121">
        <f t="shared" si="5"/>
        <v>10.35870062176858</v>
      </c>
      <c r="O42" s="121">
        <f t="shared" si="5"/>
        <v>7.991915557969457</v>
      </c>
      <c r="P42" s="121">
        <f t="shared" si="5"/>
        <v>6.4944894223597647</v>
      </c>
      <c r="Q42" s="121">
        <f t="shared" si="5"/>
        <v>2.668299351379344</v>
      </c>
      <c r="R42" s="121">
        <f t="shared" si="5"/>
        <v>1.5526475085202976E-2</v>
      </c>
      <c r="S42" s="121"/>
      <c r="T42" s="121"/>
      <c r="U42" s="121"/>
      <c r="V42" s="126">
        <f t="shared" si="5"/>
        <v>0.67294661218937368</v>
      </c>
    </row>
    <row r="43" spans="1:24" ht="12.75" customHeight="1" x14ac:dyDescent="0.25">
      <c r="A43" s="553" t="s">
        <v>54</v>
      </c>
      <c r="B43" s="554"/>
      <c r="C43" s="33">
        <f>C109</f>
        <v>8</v>
      </c>
      <c r="D43" s="34">
        <f>D109</f>
        <v>8</v>
      </c>
      <c r="E43" s="34">
        <f t="shared" ref="E43:V43" si="6">E109</f>
        <v>8</v>
      </c>
      <c r="F43" s="34">
        <f t="shared" si="6"/>
        <v>8</v>
      </c>
      <c r="G43" s="34">
        <f t="shared" si="6"/>
        <v>8</v>
      </c>
      <c r="H43" s="34">
        <f t="shared" si="6"/>
        <v>8</v>
      </c>
      <c r="I43" s="34">
        <f t="shared" si="6"/>
        <v>8</v>
      </c>
      <c r="J43" s="34">
        <f t="shared" si="6"/>
        <v>8</v>
      </c>
      <c r="K43" s="34">
        <f t="shared" si="6"/>
        <v>8</v>
      </c>
      <c r="L43" s="34">
        <f t="shared" si="6"/>
        <v>8</v>
      </c>
      <c r="M43" s="34">
        <f t="shared" si="6"/>
        <v>8</v>
      </c>
      <c r="N43" s="34">
        <f t="shared" si="6"/>
        <v>8</v>
      </c>
      <c r="O43" s="34">
        <f t="shared" si="6"/>
        <v>8</v>
      </c>
      <c r="P43" s="34">
        <f t="shared" si="6"/>
        <v>8</v>
      </c>
      <c r="Q43" s="34">
        <f t="shared" si="6"/>
        <v>8</v>
      </c>
      <c r="R43" s="34">
        <f t="shared" si="6"/>
        <v>8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7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42032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+X86</f>
        <v>42199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4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4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  <c r="X82" s="1">
        <v>180</v>
      </c>
    </row>
    <row r="83" spans="1:24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4" x14ac:dyDescent="0.25">
      <c r="A84" s="518">
        <v>41907</v>
      </c>
      <c r="B84" s="51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>
        <v>25</v>
      </c>
      <c r="U84" s="168">
        <v>21</v>
      </c>
      <c r="V84" s="169"/>
      <c r="X84" s="176">
        <f t="shared" ref="X84:X104" si="7">A84+$X$82</f>
        <v>42087</v>
      </c>
    </row>
    <row r="85" spans="1:24" x14ac:dyDescent="0.25">
      <c r="A85" s="518">
        <v>41941</v>
      </c>
      <c r="B85" s="519"/>
      <c r="C85" s="168">
        <v>3.3</v>
      </c>
      <c r="D85" s="168">
        <v>4.5999999999999996</v>
      </c>
      <c r="E85" s="168">
        <v>8.1999999999999993</v>
      </c>
      <c r="F85" s="168">
        <v>10.4</v>
      </c>
      <c r="G85" s="168">
        <v>12.8</v>
      </c>
      <c r="H85" s="168">
        <v>19.399999999999999</v>
      </c>
      <c r="I85" s="168">
        <v>34.4</v>
      </c>
      <c r="J85" s="168">
        <v>58.5</v>
      </c>
      <c r="K85" s="168">
        <v>71.2</v>
      </c>
      <c r="L85" s="168">
        <v>75.400000000000006</v>
      </c>
      <c r="M85" s="168">
        <v>80.099999999999994</v>
      </c>
      <c r="N85" s="168">
        <v>91.3</v>
      </c>
      <c r="O85" s="168">
        <v>97.9</v>
      </c>
      <c r="P85" s="168">
        <v>100</v>
      </c>
      <c r="Q85" s="168">
        <v>100</v>
      </c>
      <c r="R85" s="168">
        <v>0.06</v>
      </c>
      <c r="S85" s="168">
        <v>0.23200000000000001</v>
      </c>
      <c r="T85" s="168"/>
      <c r="U85" s="168"/>
      <c r="V85" s="169">
        <v>6.7</v>
      </c>
      <c r="X85" s="176">
        <f t="shared" si="7"/>
        <v>42121</v>
      </c>
    </row>
    <row r="86" spans="1:24" x14ac:dyDescent="0.25">
      <c r="A86" s="518">
        <v>42019</v>
      </c>
      <c r="B86" s="519"/>
      <c r="C86" s="168">
        <v>1.2</v>
      </c>
      <c r="D86" s="168">
        <v>2.2000000000000002</v>
      </c>
      <c r="E86" s="168">
        <v>4.9000000000000004</v>
      </c>
      <c r="F86" s="168">
        <v>6.9</v>
      </c>
      <c r="G86" s="168">
        <v>9.6</v>
      </c>
      <c r="H86" s="168">
        <v>16.2</v>
      </c>
      <c r="I86" s="168">
        <v>24.8</v>
      </c>
      <c r="J86" s="168">
        <v>38.700000000000003</v>
      </c>
      <c r="K86" s="168">
        <v>50.2</v>
      </c>
      <c r="L86" s="168">
        <v>61.1</v>
      </c>
      <c r="M86" s="168">
        <v>66.900000000000006</v>
      </c>
      <c r="N86" s="168">
        <v>77.900000000000006</v>
      </c>
      <c r="O86" s="168">
        <v>86.5</v>
      </c>
      <c r="P86" s="168">
        <v>100</v>
      </c>
      <c r="Q86" s="168">
        <v>100</v>
      </c>
      <c r="R86" s="168">
        <v>0.01</v>
      </c>
      <c r="S86" s="168"/>
      <c r="T86" s="168"/>
      <c r="U86" s="168"/>
      <c r="V86" s="169">
        <v>5.3</v>
      </c>
      <c r="X86" s="176">
        <f t="shared" si="7"/>
        <v>42199</v>
      </c>
    </row>
    <row r="87" spans="1:24" x14ac:dyDescent="0.25">
      <c r="A87" s="518">
        <v>42024</v>
      </c>
      <c r="B87" s="519"/>
      <c r="C87" s="168">
        <v>1.8</v>
      </c>
      <c r="D87" s="168">
        <v>2.2999999999999998</v>
      </c>
      <c r="E87" s="168">
        <v>3.9</v>
      </c>
      <c r="F87" s="168">
        <v>5.6</v>
      </c>
      <c r="G87" s="168">
        <v>8.3000000000000007</v>
      </c>
      <c r="H87" s="168">
        <v>16.100000000000001</v>
      </c>
      <c r="I87" s="168">
        <v>25.5</v>
      </c>
      <c r="J87" s="168">
        <v>39.200000000000003</v>
      </c>
      <c r="K87" s="168">
        <v>48.9</v>
      </c>
      <c r="L87" s="168">
        <v>55.4</v>
      </c>
      <c r="M87" s="168">
        <v>62.7</v>
      </c>
      <c r="N87" s="168">
        <v>68.400000000000006</v>
      </c>
      <c r="O87" s="168">
        <v>79.400000000000006</v>
      </c>
      <c r="P87" s="168">
        <v>83.3</v>
      </c>
      <c r="Q87" s="168">
        <v>93.9</v>
      </c>
      <c r="R87" s="168">
        <v>0.03</v>
      </c>
      <c r="S87" s="168"/>
      <c r="T87" s="168"/>
      <c r="U87" s="168"/>
      <c r="V87" s="169">
        <v>5.9</v>
      </c>
      <c r="X87" s="176">
        <f>A87+$X$82</f>
        <v>42204</v>
      </c>
    </row>
    <row r="88" spans="1:24" x14ac:dyDescent="0.25">
      <c r="A88" s="518">
        <v>42024</v>
      </c>
      <c r="B88" s="519"/>
      <c r="C88" s="168">
        <v>1.9</v>
      </c>
      <c r="D88" s="168">
        <v>2.5</v>
      </c>
      <c r="E88" s="168">
        <v>4.2</v>
      </c>
      <c r="F88" s="168">
        <v>6</v>
      </c>
      <c r="G88" s="168">
        <v>9.3000000000000007</v>
      </c>
      <c r="H88" s="168">
        <v>17.2</v>
      </c>
      <c r="I88" s="168">
        <v>28.3</v>
      </c>
      <c r="J88" s="168">
        <v>40.6</v>
      </c>
      <c r="K88" s="168">
        <v>50.2</v>
      </c>
      <c r="L88" s="168">
        <v>56.5</v>
      </c>
      <c r="M88" s="168">
        <v>65.7</v>
      </c>
      <c r="N88" s="168">
        <v>71.900000000000006</v>
      </c>
      <c r="O88" s="168">
        <v>82.4</v>
      </c>
      <c r="P88" s="168">
        <v>89.6</v>
      </c>
      <c r="Q88" s="168">
        <v>94.6</v>
      </c>
      <c r="R88" s="168">
        <v>0.02</v>
      </c>
      <c r="S88" s="168"/>
      <c r="T88" s="168"/>
      <c r="U88" s="168"/>
      <c r="V88" s="169">
        <v>6.1</v>
      </c>
      <c r="X88" s="176">
        <f t="shared" si="7"/>
        <v>42204</v>
      </c>
    </row>
    <row r="89" spans="1:24" x14ac:dyDescent="0.25">
      <c r="A89" s="724">
        <v>42025</v>
      </c>
      <c r="B89" s="725"/>
      <c r="C89" s="168">
        <v>2.1</v>
      </c>
      <c r="D89" s="168">
        <v>2.7</v>
      </c>
      <c r="E89" s="168">
        <v>4.7</v>
      </c>
      <c r="F89" s="168">
        <v>7.1</v>
      </c>
      <c r="G89" s="168">
        <v>11.1</v>
      </c>
      <c r="H89" s="168">
        <v>18.600000000000001</v>
      </c>
      <c r="I89" s="168">
        <v>28.7</v>
      </c>
      <c r="J89" s="168">
        <v>47.5</v>
      </c>
      <c r="K89" s="168">
        <v>68.7</v>
      </c>
      <c r="L89" s="168">
        <v>76</v>
      </c>
      <c r="M89" s="168">
        <v>86.1</v>
      </c>
      <c r="N89" s="168">
        <v>93.5</v>
      </c>
      <c r="O89" s="168">
        <v>100</v>
      </c>
      <c r="P89" s="168">
        <v>100</v>
      </c>
      <c r="Q89" s="168">
        <v>100</v>
      </c>
      <c r="R89" s="168">
        <v>0.02</v>
      </c>
      <c r="S89" s="168"/>
      <c r="T89" s="168"/>
      <c r="U89" s="168"/>
      <c r="V89" s="169">
        <v>4.7</v>
      </c>
      <c r="X89" s="176">
        <f t="shared" si="7"/>
        <v>42205</v>
      </c>
    </row>
    <row r="90" spans="1:24" x14ac:dyDescent="0.25">
      <c r="A90" s="518">
        <v>42025</v>
      </c>
      <c r="B90" s="519"/>
      <c r="C90" s="168">
        <v>1.7</v>
      </c>
      <c r="D90" s="168">
        <v>2.2000000000000002</v>
      </c>
      <c r="E90" s="168">
        <v>3.7</v>
      </c>
      <c r="F90" s="168">
        <v>5.0999999999999996</v>
      </c>
      <c r="G90" s="168">
        <v>7.3</v>
      </c>
      <c r="H90" s="168">
        <v>14.2</v>
      </c>
      <c r="I90" s="168">
        <v>23.8</v>
      </c>
      <c r="J90" s="168">
        <v>46.9</v>
      </c>
      <c r="K90" s="168">
        <v>66.900000000000006</v>
      </c>
      <c r="L90" s="168">
        <v>76.2</v>
      </c>
      <c r="M90" s="168">
        <v>85</v>
      </c>
      <c r="N90" s="168">
        <v>97</v>
      </c>
      <c r="O90" s="168">
        <v>100</v>
      </c>
      <c r="P90" s="168">
        <v>100</v>
      </c>
      <c r="Q90" s="168">
        <v>100</v>
      </c>
      <c r="R90" s="168">
        <v>0.02</v>
      </c>
      <c r="S90" s="168"/>
      <c r="T90" s="168"/>
      <c r="U90" s="168"/>
      <c r="V90" s="169">
        <v>5.0999999999999996</v>
      </c>
      <c r="X90" s="176">
        <f t="shared" si="7"/>
        <v>42205</v>
      </c>
    </row>
    <row r="91" spans="1:24" x14ac:dyDescent="0.25">
      <c r="A91" s="518">
        <v>42032</v>
      </c>
      <c r="B91" s="519"/>
      <c r="C91" s="168">
        <v>3.2</v>
      </c>
      <c r="D91" s="168">
        <v>4.2</v>
      </c>
      <c r="E91" s="168">
        <v>7.2</v>
      </c>
      <c r="F91" s="168">
        <v>9.6999999999999993</v>
      </c>
      <c r="G91" s="168">
        <v>13.5</v>
      </c>
      <c r="H91" s="168">
        <v>22.3</v>
      </c>
      <c r="I91" s="168">
        <v>35.6</v>
      </c>
      <c r="J91" s="168">
        <v>54.8</v>
      </c>
      <c r="K91" s="168">
        <v>62.8</v>
      </c>
      <c r="L91" s="168">
        <v>66</v>
      </c>
      <c r="M91" s="168">
        <v>72.099999999999994</v>
      </c>
      <c r="N91" s="168">
        <v>80.3</v>
      </c>
      <c r="O91" s="168">
        <v>93.8</v>
      </c>
      <c r="P91" s="168">
        <v>100</v>
      </c>
      <c r="Q91" s="168">
        <v>100</v>
      </c>
      <c r="R91" s="168">
        <v>0.04</v>
      </c>
      <c r="S91" s="168"/>
      <c r="T91" s="168"/>
      <c r="U91" s="168"/>
      <c r="V91" s="169">
        <v>5.8</v>
      </c>
      <c r="X91" s="176">
        <f t="shared" si="7"/>
        <v>42212</v>
      </c>
    </row>
    <row r="92" spans="1:24" x14ac:dyDescent="0.25">
      <c r="A92" s="518">
        <v>42032</v>
      </c>
      <c r="B92" s="519"/>
      <c r="C92" s="168">
        <v>2.7</v>
      </c>
      <c r="D92" s="168">
        <v>3.7</v>
      </c>
      <c r="E92" s="168">
        <v>6.9</v>
      </c>
      <c r="F92" s="168">
        <v>10.3</v>
      </c>
      <c r="G92" s="168">
        <v>14.7</v>
      </c>
      <c r="H92" s="168">
        <v>24.2</v>
      </c>
      <c r="I92" s="168">
        <v>35.4</v>
      </c>
      <c r="J92" s="168">
        <v>52.1</v>
      </c>
      <c r="K92" s="168">
        <v>65</v>
      </c>
      <c r="L92" s="168">
        <v>71.8</v>
      </c>
      <c r="M92" s="168">
        <v>79.5</v>
      </c>
      <c r="N92" s="168">
        <v>85.6</v>
      </c>
      <c r="O92" s="168">
        <v>93</v>
      </c>
      <c r="P92" s="168">
        <v>100</v>
      </c>
      <c r="Q92" s="168">
        <v>100</v>
      </c>
      <c r="R92" s="168">
        <v>0.03</v>
      </c>
      <c r="S92" s="168"/>
      <c r="T92" s="168"/>
      <c r="U92" s="168"/>
      <c r="V92" s="169"/>
      <c r="X92" s="176">
        <f t="shared" si="7"/>
        <v>42212</v>
      </c>
    </row>
    <row r="93" spans="1:24" x14ac:dyDescent="0.25">
      <c r="A93" s="518"/>
      <c r="B93" s="519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9"/>
      <c r="X93" s="176">
        <f t="shared" si="7"/>
        <v>180</v>
      </c>
    </row>
    <row r="94" spans="1:24" x14ac:dyDescent="0.25">
      <c r="A94" s="518"/>
      <c r="B94" s="519"/>
      <c r="C94" s="186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9"/>
      <c r="X94" s="176">
        <f t="shared" si="7"/>
        <v>180</v>
      </c>
    </row>
    <row r="95" spans="1:24" x14ac:dyDescent="0.25">
      <c r="A95" s="518"/>
      <c r="B95" s="519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9"/>
      <c r="X95" s="176">
        <f t="shared" si="7"/>
        <v>180</v>
      </c>
    </row>
    <row r="96" spans="1:24" x14ac:dyDescent="0.25">
      <c r="A96" s="518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68"/>
      <c r="V96" s="169"/>
      <c r="X96" s="176">
        <f t="shared" si="7"/>
        <v>180</v>
      </c>
    </row>
    <row r="97" spans="1:24" x14ac:dyDescent="0.25">
      <c r="A97" s="518"/>
      <c r="B97" s="519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9"/>
      <c r="X97" s="176">
        <f t="shared" si="7"/>
        <v>180</v>
      </c>
    </row>
    <row r="98" spans="1:24" x14ac:dyDescent="0.25">
      <c r="A98" s="518"/>
      <c r="B98" s="519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9"/>
      <c r="X98" s="176">
        <f t="shared" si="7"/>
        <v>180</v>
      </c>
    </row>
    <row r="99" spans="1:24" x14ac:dyDescent="0.25">
      <c r="A99" s="518"/>
      <c r="B99" s="519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9"/>
      <c r="X99" s="176">
        <f t="shared" si="7"/>
        <v>180</v>
      </c>
    </row>
    <row r="100" spans="1:24" x14ac:dyDescent="0.25">
      <c r="A100" s="518"/>
      <c r="B100" s="519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9"/>
      <c r="X100" s="176">
        <f t="shared" si="7"/>
        <v>180</v>
      </c>
    </row>
    <row r="101" spans="1:24" x14ac:dyDescent="0.25">
      <c r="A101" s="518"/>
      <c r="B101" s="519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9"/>
      <c r="X101" s="176">
        <f t="shared" si="7"/>
        <v>180</v>
      </c>
    </row>
    <row r="102" spans="1:24" x14ac:dyDescent="0.25">
      <c r="A102" s="518"/>
      <c r="B102" s="519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9"/>
      <c r="X102" s="176">
        <f t="shared" si="7"/>
        <v>180</v>
      </c>
    </row>
    <row r="103" spans="1:24" x14ac:dyDescent="0.25">
      <c r="A103" s="518"/>
      <c r="B103" s="519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9"/>
      <c r="X103" s="176">
        <f t="shared" si="7"/>
        <v>180</v>
      </c>
    </row>
    <row r="104" spans="1:24" ht="13.8" thickBot="1" x14ac:dyDescent="0.3">
      <c r="A104" s="720"/>
      <c r="B104" s="721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5"/>
      <c r="X104" s="176">
        <f t="shared" si="7"/>
        <v>180</v>
      </c>
    </row>
    <row r="105" spans="1:24" x14ac:dyDescent="0.25">
      <c r="A105" s="722" t="s">
        <v>63</v>
      </c>
      <c r="B105" s="723"/>
      <c r="C105" s="170">
        <f t="shared" ref="C105:V105" si="8">AVERAGE(C84:C104)</f>
        <v>2.2374999999999998</v>
      </c>
      <c r="D105" s="170">
        <f t="shared" si="8"/>
        <v>3.05</v>
      </c>
      <c r="E105" s="170">
        <f t="shared" si="8"/>
        <v>5.4624999999999995</v>
      </c>
      <c r="F105" s="170">
        <f t="shared" si="8"/>
        <v>7.6374999999999993</v>
      </c>
      <c r="G105" s="170">
        <f t="shared" si="8"/>
        <v>10.825000000000001</v>
      </c>
      <c r="H105" s="170">
        <f t="shared" si="8"/>
        <v>18.524999999999999</v>
      </c>
      <c r="I105" s="170">
        <f t="shared" si="8"/>
        <v>29.5625</v>
      </c>
      <c r="J105" s="170">
        <f t="shared" si="8"/>
        <v>47.287500000000001</v>
      </c>
      <c r="K105" s="170">
        <f t="shared" si="8"/>
        <v>60.487500000000004</v>
      </c>
      <c r="L105" s="170">
        <f t="shared" si="8"/>
        <v>67.3</v>
      </c>
      <c r="M105" s="170">
        <f t="shared" si="8"/>
        <v>74.762500000000003</v>
      </c>
      <c r="N105" s="170">
        <f t="shared" si="8"/>
        <v>83.237499999999997</v>
      </c>
      <c r="O105" s="170">
        <f t="shared" si="8"/>
        <v>91.625</v>
      </c>
      <c r="P105" s="170">
        <f t="shared" si="8"/>
        <v>96.612499999999997</v>
      </c>
      <c r="Q105" s="170">
        <f t="shared" si="8"/>
        <v>98.5625</v>
      </c>
      <c r="R105" s="184">
        <f t="shared" si="8"/>
        <v>2.8749999999999998E-2</v>
      </c>
      <c r="S105" s="170">
        <f t="shared" si="8"/>
        <v>0.23200000000000001</v>
      </c>
      <c r="T105" s="170">
        <f t="shared" si="8"/>
        <v>25</v>
      </c>
      <c r="U105" s="170">
        <f t="shared" si="8"/>
        <v>21</v>
      </c>
      <c r="V105" s="171">
        <f t="shared" si="8"/>
        <v>5.6571428571428566</v>
      </c>
    </row>
    <row r="106" spans="1:24" x14ac:dyDescent="0.25">
      <c r="A106" s="533" t="s">
        <v>53</v>
      </c>
      <c r="B106" s="532"/>
      <c r="C106" s="143">
        <f t="shared" ref="C106:V106" si="9">STDEV(C84:C104)</f>
        <v>0.75202108633050613</v>
      </c>
      <c r="D106" s="143">
        <f t="shared" si="9"/>
        <v>0.96953597148326676</v>
      </c>
      <c r="E106" s="143">
        <f t="shared" si="9"/>
        <v>1.7162563078648012</v>
      </c>
      <c r="F106" s="143">
        <f t="shared" si="9"/>
        <v>2.1738297344285558</v>
      </c>
      <c r="G106" s="143">
        <f t="shared" si="9"/>
        <v>2.6396698927815052</v>
      </c>
      <c r="H106" s="143">
        <f t="shared" si="9"/>
        <v>3.3588901228148034</v>
      </c>
      <c r="I106" s="143">
        <f t="shared" si="9"/>
        <v>4.9085748586384232</v>
      </c>
      <c r="J106" s="143">
        <f t="shared" si="9"/>
        <v>7.4583486299390724</v>
      </c>
      <c r="K106" s="143">
        <f t="shared" si="9"/>
        <v>9.2193023442279092</v>
      </c>
      <c r="L106" s="143">
        <f t="shared" si="9"/>
        <v>8.7761039191659478</v>
      </c>
      <c r="M106" s="143">
        <f t="shared" si="9"/>
        <v>9.1090124131464378</v>
      </c>
      <c r="N106" s="143">
        <f t="shared" si="9"/>
        <v>10.35870062176858</v>
      </c>
      <c r="O106" s="143">
        <f t="shared" si="9"/>
        <v>7.991915557969457</v>
      </c>
      <c r="P106" s="143">
        <f t="shared" si="9"/>
        <v>6.4944894223597647</v>
      </c>
      <c r="Q106" s="143">
        <f t="shared" si="9"/>
        <v>2.668299351379344</v>
      </c>
      <c r="R106" s="185">
        <f t="shared" si="9"/>
        <v>1.5526475085202976E-2</v>
      </c>
      <c r="S106" s="143" t="e">
        <f t="shared" si="9"/>
        <v>#DIV/0!</v>
      </c>
      <c r="T106" s="143" t="e">
        <f t="shared" si="9"/>
        <v>#DIV/0!</v>
      </c>
      <c r="U106" s="143" t="e">
        <f t="shared" si="9"/>
        <v>#DIV/0!</v>
      </c>
      <c r="V106" s="144">
        <f t="shared" si="9"/>
        <v>0.67294661218937368</v>
      </c>
    </row>
    <row r="107" spans="1:24" x14ac:dyDescent="0.25">
      <c r="A107" s="533" t="s">
        <v>64</v>
      </c>
      <c r="B107" s="532"/>
      <c r="C107" s="141">
        <f t="shared" ref="C107:V107" si="10">MAX(C84:C104)</f>
        <v>3.3</v>
      </c>
      <c r="D107" s="141">
        <f t="shared" si="10"/>
        <v>4.5999999999999996</v>
      </c>
      <c r="E107" s="141">
        <f t="shared" si="10"/>
        <v>8.1999999999999993</v>
      </c>
      <c r="F107" s="141">
        <f t="shared" si="10"/>
        <v>10.4</v>
      </c>
      <c r="G107" s="141">
        <f t="shared" si="10"/>
        <v>14.7</v>
      </c>
      <c r="H107" s="141">
        <f t="shared" si="10"/>
        <v>24.2</v>
      </c>
      <c r="I107" s="141">
        <f t="shared" si="10"/>
        <v>35.6</v>
      </c>
      <c r="J107" s="141">
        <f t="shared" si="10"/>
        <v>58.5</v>
      </c>
      <c r="K107" s="141">
        <f t="shared" si="10"/>
        <v>71.2</v>
      </c>
      <c r="L107" s="141">
        <f t="shared" si="10"/>
        <v>76.2</v>
      </c>
      <c r="M107" s="141">
        <f t="shared" si="10"/>
        <v>86.1</v>
      </c>
      <c r="N107" s="141">
        <f t="shared" si="10"/>
        <v>97</v>
      </c>
      <c r="O107" s="141">
        <f t="shared" si="10"/>
        <v>100</v>
      </c>
      <c r="P107" s="141">
        <f t="shared" si="10"/>
        <v>100</v>
      </c>
      <c r="Q107" s="141">
        <f t="shared" si="10"/>
        <v>100</v>
      </c>
      <c r="R107" s="141">
        <f t="shared" si="10"/>
        <v>0.06</v>
      </c>
      <c r="S107" s="141">
        <f t="shared" si="10"/>
        <v>0.23200000000000001</v>
      </c>
      <c r="T107" s="141">
        <f t="shared" si="10"/>
        <v>25</v>
      </c>
      <c r="U107" s="141">
        <f t="shared" si="10"/>
        <v>21</v>
      </c>
      <c r="V107" s="142">
        <f t="shared" si="10"/>
        <v>6.7</v>
      </c>
      <c r="W107" s="1"/>
    </row>
    <row r="108" spans="1:24" x14ac:dyDescent="0.25">
      <c r="A108" s="533" t="s">
        <v>52</v>
      </c>
      <c r="B108" s="532"/>
      <c r="C108" s="141">
        <f t="shared" ref="C108:V108" si="11">MIN(C84:C104)</f>
        <v>1.2</v>
      </c>
      <c r="D108" s="141">
        <f t="shared" si="11"/>
        <v>2.2000000000000002</v>
      </c>
      <c r="E108" s="141">
        <f t="shared" si="11"/>
        <v>3.7</v>
      </c>
      <c r="F108" s="141">
        <f t="shared" si="11"/>
        <v>5.0999999999999996</v>
      </c>
      <c r="G108" s="141">
        <f t="shared" si="11"/>
        <v>7.3</v>
      </c>
      <c r="H108" s="141">
        <f t="shared" si="11"/>
        <v>14.2</v>
      </c>
      <c r="I108" s="141">
        <f t="shared" si="11"/>
        <v>23.8</v>
      </c>
      <c r="J108" s="141">
        <f t="shared" si="11"/>
        <v>38.700000000000003</v>
      </c>
      <c r="K108" s="141">
        <f t="shared" si="11"/>
        <v>48.9</v>
      </c>
      <c r="L108" s="141">
        <f t="shared" si="11"/>
        <v>55.4</v>
      </c>
      <c r="M108" s="141">
        <f t="shared" si="11"/>
        <v>62.7</v>
      </c>
      <c r="N108" s="141">
        <f t="shared" si="11"/>
        <v>68.400000000000006</v>
      </c>
      <c r="O108" s="141">
        <f t="shared" si="11"/>
        <v>79.400000000000006</v>
      </c>
      <c r="P108" s="141">
        <f t="shared" si="11"/>
        <v>83.3</v>
      </c>
      <c r="Q108" s="141">
        <f t="shared" si="11"/>
        <v>93.9</v>
      </c>
      <c r="R108" s="141">
        <f t="shared" si="11"/>
        <v>0.01</v>
      </c>
      <c r="S108" s="141">
        <f t="shared" si="11"/>
        <v>0.23200000000000001</v>
      </c>
      <c r="T108" s="141">
        <f t="shared" si="11"/>
        <v>25</v>
      </c>
      <c r="U108" s="141">
        <f t="shared" si="11"/>
        <v>21</v>
      </c>
      <c r="V108" s="142">
        <f t="shared" si="11"/>
        <v>4.7</v>
      </c>
      <c r="W108" s="1"/>
    </row>
    <row r="109" spans="1:24" x14ac:dyDescent="0.25">
      <c r="A109" s="534" t="s">
        <v>54</v>
      </c>
      <c r="B109" s="535"/>
      <c r="C109" s="141">
        <f t="shared" ref="C109:R109" si="12">COUNT(C84:C104)</f>
        <v>8</v>
      </c>
      <c r="D109" s="141">
        <f t="shared" si="12"/>
        <v>8</v>
      </c>
      <c r="E109" s="141">
        <f t="shared" si="12"/>
        <v>8</v>
      </c>
      <c r="F109" s="141">
        <f t="shared" si="12"/>
        <v>8</v>
      </c>
      <c r="G109" s="141">
        <f t="shared" si="12"/>
        <v>8</v>
      </c>
      <c r="H109" s="141">
        <f t="shared" si="12"/>
        <v>8</v>
      </c>
      <c r="I109" s="141">
        <f t="shared" si="12"/>
        <v>8</v>
      </c>
      <c r="J109" s="141">
        <f t="shared" si="12"/>
        <v>8</v>
      </c>
      <c r="K109" s="141">
        <f t="shared" si="12"/>
        <v>8</v>
      </c>
      <c r="L109" s="141">
        <f t="shared" si="12"/>
        <v>8</v>
      </c>
      <c r="M109" s="141">
        <f t="shared" si="12"/>
        <v>8</v>
      </c>
      <c r="N109" s="141">
        <f t="shared" si="12"/>
        <v>8</v>
      </c>
      <c r="O109" s="141">
        <f t="shared" si="12"/>
        <v>8</v>
      </c>
      <c r="P109" s="141">
        <f t="shared" si="12"/>
        <v>8</v>
      </c>
      <c r="Q109" s="141">
        <f>COUNT(Q84:Q104)</f>
        <v>8</v>
      </c>
      <c r="R109" s="141">
        <f t="shared" si="12"/>
        <v>8</v>
      </c>
      <c r="S109" s="141">
        <f>COUNT(S84:S104)</f>
        <v>1</v>
      </c>
      <c r="T109" s="141">
        <f>COUNT(T84:T93)</f>
        <v>1</v>
      </c>
      <c r="U109" s="141">
        <f>COUNT(U84:U104)</f>
        <v>1</v>
      </c>
      <c r="V109" s="141">
        <f>COUNT(V84:V104)</f>
        <v>7</v>
      </c>
      <c r="W109" s="1"/>
    </row>
    <row r="110" spans="1:24" ht="13.8" thickBot="1" x14ac:dyDescent="0.3">
      <c r="A110" s="145"/>
      <c r="B110" s="146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8"/>
    </row>
    <row r="111" spans="1:24" x14ac:dyDescent="0.25">
      <c r="B111" s="52"/>
    </row>
    <row r="112" spans="1:24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</sheetData>
  <mergeCells count="84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68:G71"/>
    <mergeCell ref="H68:O71"/>
    <mergeCell ref="P68:V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V67"/>
    <mergeCell ref="A73:V75"/>
    <mergeCell ref="A77:V79"/>
    <mergeCell ref="A81:B81"/>
    <mergeCell ref="R81:R82"/>
    <mergeCell ref="S81:S82"/>
    <mergeCell ref="T81:T82"/>
    <mergeCell ref="U81:U82"/>
    <mergeCell ref="V81:V82"/>
    <mergeCell ref="A82:B82"/>
    <mergeCell ref="A86:B86"/>
    <mergeCell ref="A87:B87"/>
    <mergeCell ref="A85:B85"/>
    <mergeCell ref="A83:B83"/>
    <mergeCell ref="A84:B84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105:B10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portrait" verticalDpi="300" r:id="rId1"/>
  <headerFooter alignWithMargins="0">
    <oddFooter xml:space="preserve">&amp;RRA-Q / FTP du  12/07/2013
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H1689"/>
  <sheetViews>
    <sheetView topLeftCell="A76" zoomScaleNormal="100" workbookViewId="0">
      <selection activeCell="M112" sqref="M112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19</v>
      </c>
      <c r="H5" s="447"/>
      <c r="I5" s="448" t="s">
        <v>99</v>
      </c>
      <c r="J5" s="446"/>
      <c r="K5" s="446"/>
      <c r="L5" s="446"/>
      <c r="M5" s="447"/>
      <c r="N5" s="449">
        <v>42082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188" t="s">
        <v>174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169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539" t="s">
        <v>170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7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IF(ISNUMBER(C112),C112,NA())</f>
        <v>4.3</v>
      </c>
      <c r="D37" s="123">
        <f t="shared" ref="D37:W37" si="0">IF(ISNUMBER(D112),D112,NA())</f>
        <v>4.4000000000000004</v>
      </c>
      <c r="E37" s="123">
        <f t="shared" si="0"/>
        <v>5.9</v>
      </c>
      <c r="F37" s="123">
        <f t="shared" si="0"/>
        <v>11.1</v>
      </c>
      <c r="G37" s="123">
        <f t="shared" si="0"/>
        <v>15.9</v>
      </c>
      <c r="H37" s="123">
        <f t="shared" si="0"/>
        <v>21.9</v>
      </c>
      <c r="I37" s="123">
        <f t="shared" si="0"/>
        <v>33.1</v>
      </c>
      <c r="J37" s="123">
        <f t="shared" si="0"/>
        <v>52.2</v>
      </c>
      <c r="K37" s="123">
        <f t="shared" si="0"/>
        <v>76.400000000000006</v>
      </c>
      <c r="L37" s="123">
        <f t="shared" si="0"/>
        <v>85.8</v>
      </c>
      <c r="M37" s="123">
        <f t="shared" si="0"/>
        <v>98.6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1</v>
      </c>
      <c r="S37" s="123">
        <f t="shared" si="0"/>
        <v>0.2</v>
      </c>
      <c r="T37" s="123">
        <f t="shared" si="0"/>
        <v>0.23200000000000001</v>
      </c>
      <c r="U37" s="123">
        <f t="shared" si="0"/>
        <v>25</v>
      </c>
      <c r="V37" s="150">
        <f t="shared" si="0"/>
        <v>21</v>
      </c>
      <c r="W37" s="124">
        <f t="shared" si="0"/>
        <v>6.4</v>
      </c>
    </row>
    <row r="38" spans="1:27" ht="12.75" customHeight="1" x14ac:dyDescent="0.25">
      <c r="A38" s="553" t="s">
        <v>49</v>
      </c>
      <c r="B38" s="554"/>
      <c r="C38" s="120">
        <f>C39+1.25*C42</f>
        <v>4.1549900398011133</v>
      </c>
      <c r="D38" s="108">
        <f t="shared" ref="D38:Q38" si="1">D39+1.25*D42</f>
        <v>4.2817416531075008</v>
      </c>
      <c r="E38" s="108">
        <f t="shared" si="1"/>
        <v>5.8164062200739233</v>
      </c>
      <c r="F38" s="108">
        <f t="shared" si="1"/>
        <v>10.951710056255639</v>
      </c>
      <c r="G38" s="108">
        <f t="shared" si="1"/>
        <v>15.326388032606882</v>
      </c>
      <c r="H38" s="108">
        <f t="shared" si="1"/>
        <v>21.597915217894521</v>
      </c>
      <c r="I38" s="108">
        <f t="shared" si="1"/>
        <v>32.078136182070352</v>
      </c>
      <c r="J38" s="108">
        <f t="shared" si="1"/>
        <v>52.156482274006144</v>
      </c>
      <c r="K38" s="108">
        <f t="shared" si="1"/>
        <v>81.611508619996926</v>
      </c>
      <c r="L38" s="108">
        <f t="shared" si="1"/>
        <v>88.807038804997589</v>
      </c>
      <c r="M38" s="108">
        <f t="shared" si="1"/>
        <v>98.324404424085074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1.0267359824149398</v>
      </c>
      <c r="S38" s="108">
        <f>S39+1.25*S42</f>
        <v>0.19425947588597536</v>
      </c>
      <c r="T38" s="108"/>
      <c r="U38" s="108"/>
      <c r="V38" s="151"/>
      <c r="W38" s="125">
        <f>W39+1.25*W42</f>
        <v>6.2484530872587039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IF(ISNUMBER(C110),C110,NA())</f>
        <v>2.9000000000000004</v>
      </c>
      <c r="D39" s="153">
        <f>IF(ISNUMBER(D110),D110,NA())</f>
        <v>3.0500000000000003</v>
      </c>
      <c r="E39" s="121">
        <f t="shared" ref="E39:W39" si="2">IF(ISNUMBER(E110),E110,NA())</f>
        <v>4.6833333333333336</v>
      </c>
      <c r="F39" s="121">
        <f t="shared" si="2"/>
        <v>9.7833333333333332</v>
      </c>
      <c r="G39" s="121">
        <f t="shared" si="2"/>
        <v>14.200000000000001</v>
      </c>
      <c r="H39" s="121">
        <f t="shared" si="2"/>
        <v>20.099999999999998</v>
      </c>
      <c r="I39" s="121">
        <f t="shared" si="2"/>
        <v>28.633333333333336</v>
      </c>
      <c r="J39" s="121">
        <f t="shared" si="2"/>
        <v>42.150000000000006</v>
      </c>
      <c r="K39" s="121">
        <f t="shared" si="2"/>
        <v>63.583333333333321</v>
      </c>
      <c r="L39" s="121">
        <f t="shared" si="2"/>
        <v>77.716666666666669</v>
      </c>
      <c r="M39" s="121">
        <f t="shared" si="2"/>
        <v>97.8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0.55833333333333335</v>
      </c>
      <c r="S39" s="159">
        <f t="shared" si="2"/>
        <v>0.125</v>
      </c>
      <c r="T39" s="159">
        <f t="shared" si="2"/>
        <v>0.23200000000000001</v>
      </c>
      <c r="U39" s="34">
        <f t="shared" si="2"/>
        <v>25</v>
      </c>
      <c r="V39" s="152">
        <f t="shared" si="2"/>
        <v>21</v>
      </c>
      <c r="W39" s="44">
        <f t="shared" si="2"/>
        <v>4.6783333333333337</v>
      </c>
    </row>
    <row r="40" spans="1:27" ht="12.75" customHeight="1" x14ac:dyDescent="0.25">
      <c r="A40" s="553" t="s">
        <v>51</v>
      </c>
      <c r="B40" s="554"/>
      <c r="C40" s="120">
        <f>C39-1.25*C42</f>
        <v>1.6450099601988879</v>
      </c>
      <c r="D40" s="108">
        <f t="shared" ref="D40:Q40" si="3">D39-1.25*D42</f>
        <v>1.8182583468924993</v>
      </c>
      <c r="E40" s="108">
        <f t="shared" si="3"/>
        <v>3.5502604465927439</v>
      </c>
      <c r="F40" s="108">
        <f t="shared" si="3"/>
        <v>8.6149566104110278</v>
      </c>
      <c r="G40" s="108">
        <f t="shared" si="3"/>
        <v>13.07361196739312</v>
      </c>
      <c r="H40" s="108">
        <f t="shared" si="3"/>
        <v>18.602084782105475</v>
      </c>
      <c r="I40" s="108">
        <f t="shared" si="3"/>
        <v>25.18853048459632</v>
      </c>
      <c r="J40" s="108">
        <f t="shared" si="3"/>
        <v>32.143517725993867</v>
      </c>
      <c r="K40" s="108">
        <f t="shared" si="3"/>
        <v>45.55515804666971</v>
      </c>
      <c r="L40" s="108">
        <f t="shared" si="3"/>
        <v>66.626294528335748</v>
      </c>
      <c r="M40" s="108">
        <f>M39-1.25*M42</f>
        <v>97.27559557591492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8.9930684251726845E-2</v>
      </c>
      <c r="S40" s="108">
        <f>S39-1.25*S42</f>
        <v>5.574052411402465E-2</v>
      </c>
      <c r="T40" s="108"/>
      <c r="U40" s="108"/>
      <c r="V40" s="151"/>
      <c r="W40" s="125">
        <f>W39-1.25*W42</f>
        <v>3.1082135794079635</v>
      </c>
      <c r="Y40" s="155"/>
    </row>
    <row r="41" spans="1:27" ht="12.75" customHeight="1" x14ac:dyDescent="0.25">
      <c r="A41" s="493" t="s">
        <v>52</v>
      </c>
      <c r="B41" s="494"/>
      <c r="C41" s="33">
        <f>IF(ISNUMBER(C113),C113,NA())</f>
        <v>1.9</v>
      </c>
      <c r="D41" s="34">
        <f t="shared" ref="D41:W41" si="4">IF(ISNUMBER(D113),D113,NA())</f>
        <v>2.1</v>
      </c>
      <c r="E41" s="34">
        <f t="shared" si="4"/>
        <v>3.8</v>
      </c>
      <c r="F41" s="34">
        <f>IF(ISNUMBER(F113),F113,NA())</f>
        <v>8.6</v>
      </c>
      <c r="G41" s="34">
        <f t="shared" si="4"/>
        <v>13.4</v>
      </c>
      <c r="H41" s="34">
        <f t="shared" si="4"/>
        <v>18.899999999999999</v>
      </c>
      <c r="I41" s="34">
        <f t="shared" si="4"/>
        <v>26.1</v>
      </c>
      <c r="J41" s="34">
        <f t="shared" si="4"/>
        <v>30.8</v>
      </c>
      <c r="K41" s="34">
        <f t="shared" si="4"/>
        <v>41.7</v>
      </c>
      <c r="L41" s="34">
        <f t="shared" si="4"/>
        <v>66.3</v>
      </c>
      <c r="M41" s="34">
        <f t="shared" si="4"/>
        <v>97.5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0.05</v>
      </c>
      <c r="S41" s="34">
        <f t="shared" si="4"/>
        <v>0.08</v>
      </c>
      <c r="T41" s="34">
        <f t="shared" si="4"/>
        <v>0.23200000000000001</v>
      </c>
      <c r="U41" s="34">
        <f>IF(ISNUMBER(U113),U113,NA())</f>
        <v>25</v>
      </c>
      <c r="V41" s="152">
        <f t="shared" si="4"/>
        <v>21</v>
      </c>
      <c r="W41" s="44">
        <f t="shared" si="4"/>
        <v>3.28</v>
      </c>
    </row>
    <row r="42" spans="1:27" ht="12.75" customHeight="1" x14ac:dyDescent="0.25">
      <c r="A42" s="493" t="s">
        <v>53</v>
      </c>
      <c r="B42" s="494"/>
      <c r="C42" s="120">
        <f>IF(ISNUMBER(C111),C111,NA())</f>
        <v>1.0039920318408899</v>
      </c>
      <c r="D42" s="121">
        <f t="shared" ref="D42:W42" si="5">IF(ISNUMBER(D111),D111,NA())</f>
        <v>0.98539332248600076</v>
      </c>
      <c r="E42" s="121">
        <f t="shared" si="5"/>
        <v>0.90645830939247196</v>
      </c>
      <c r="F42" s="121">
        <f t="shared" si="5"/>
        <v>0.93470137833784483</v>
      </c>
      <c r="G42" s="121">
        <f t="shared" si="5"/>
        <v>0.90111042608550473</v>
      </c>
      <c r="H42" s="121">
        <f t="shared" si="5"/>
        <v>1.1983321743156188</v>
      </c>
      <c r="I42" s="121">
        <f t="shared" si="5"/>
        <v>2.7558422789896135</v>
      </c>
      <c r="J42" s="121">
        <f t="shared" si="5"/>
        <v>8.0051858192049128</v>
      </c>
      <c r="K42" s="121">
        <f t="shared" si="5"/>
        <v>14.42254022933089</v>
      </c>
      <c r="L42" s="121">
        <f t="shared" si="5"/>
        <v>8.8722977106647321</v>
      </c>
      <c r="M42" s="121">
        <f t="shared" si="5"/>
        <v>0.41952353926805913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0.3747221192652852</v>
      </c>
      <c r="S42" s="121">
        <f t="shared" si="5"/>
        <v>5.5407580708780282E-2</v>
      </c>
      <c r="T42" s="121"/>
      <c r="U42" s="121"/>
      <c r="V42" s="153"/>
      <c r="W42" s="126">
        <f t="shared" si="5"/>
        <v>1.256095803140296</v>
      </c>
    </row>
    <row r="43" spans="1:27" ht="12.75" customHeight="1" x14ac:dyDescent="0.25">
      <c r="A43" s="553" t="s">
        <v>54</v>
      </c>
      <c r="B43" s="554"/>
      <c r="C43" s="33">
        <f>IF(ISNUMBER(C114),C114,NA())</f>
        <v>6</v>
      </c>
      <c r="D43" s="34">
        <f t="shared" ref="D43:W43" si="6">IF(ISNUMBER(D114),D114,NA())</f>
        <v>6</v>
      </c>
      <c r="E43" s="34">
        <f t="shared" si="6"/>
        <v>6</v>
      </c>
      <c r="F43" s="34">
        <f t="shared" si="6"/>
        <v>6</v>
      </c>
      <c r="G43" s="34">
        <f t="shared" si="6"/>
        <v>6</v>
      </c>
      <c r="H43" s="34">
        <f t="shared" si="6"/>
        <v>6</v>
      </c>
      <c r="I43" s="34">
        <f t="shared" si="6"/>
        <v>6</v>
      </c>
      <c r="J43" s="34">
        <f t="shared" si="6"/>
        <v>6</v>
      </c>
      <c r="K43" s="34">
        <f t="shared" si="6"/>
        <v>6</v>
      </c>
      <c r="L43" s="34">
        <f t="shared" si="6"/>
        <v>6</v>
      </c>
      <c r="M43" s="34">
        <f t="shared" si="6"/>
        <v>6</v>
      </c>
      <c r="N43" s="34">
        <f t="shared" si="6"/>
        <v>6</v>
      </c>
      <c r="O43" s="34">
        <f t="shared" si="6"/>
        <v>6</v>
      </c>
      <c r="P43" s="34">
        <f t="shared" si="6"/>
        <v>6</v>
      </c>
      <c r="Q43" s="34">
        <f t="shared" si="6"/>
        <v>6</v>
      </c>
      <c r="R43" s="34">
        <f t="shared" si="6"/>
        <v>6</v>
      </c>
      <c r="S43" s="34">
        <f t="shared" si="6"/>
        <v>6</v>
      </c>
      <c r="T43" s="34">
        <f t="shared" si="6"/>
        <v>1</v>
      </c>
      <c r="U43" s="34">
        <f t="shared" si="6"/>
        <v>1</v>
      </c>
      <c r="V43" s="152">
        <f t="shared" si="6"/>
        <v>1</v>
      </c>
      <c r="W43" s="44">
        <f t="shared" si="6"/>
        <v>6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42082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Y85</f>
        <v>42225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719">
        <v>41941</v>
      </c>
      <c r="B84" s="519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>
        <v>0.23200000000000001</v>
      </c>
      <c r="U84" s="141">
        <v>25</v>
      </c>
      <c r="V84" s="141">
        <v>21</v>
      </c>
      <c r="W84" s="142"/>
      <c r="X84" s="1"/>
      <c r="Y84" s="176">
        <f t="shared" ref="Y84:Y101" si="7">A84+$Y$82</f>
        <v>42121</v>
      </c>
    </row>
    <row r="85" spans="1:25" x14ac:dyDescent="0.25">
      <c r="A85" s="518">
        <v>42045</v>
      </c>
      <c r="B85" s="519"/>
      <c r="C85" s="141">
        <v>2.1</v>
      </c>
      <c r="D85" s="141">
        <v>2.2999999999999998</v>
      </c>
      <c r="E85" s="141">
        <v>4</v>
      </c>
      <c r="F85" s="141">
        <v>9.1999999999999993</v>
      </c>
      <c r="G85" s="141">
        <v>14.2</v>
      </c>
      <c r="H85" s="141">
        <v>21.2</v>
      </c>
      <c r="I85" s="141">
        <v>33.1</v>
      </c>
      <c r="J85" s="141">
        <v>52.2</v>
      </c>
      <c r="K85" s="141">
        <v>74.8</v>
      </c>
      <c r="L85" s="141">
        <v>81.8</v>
      </c>
      <c r="M85" s="141">
        <v>98.6</v>
      </c>
      <c r="N85" s="141">
        <v>100</v>
      </c>
      <c r="O85" s="141">
        <v>100</v>
      </c>
      <c r="P85" s="141">
        <v>100</v>
      </c>
      <c r="Q85" s="141">
        <v>100</v>
      </c>
      <c r="R85" s="141">
        <v>0.4</v>
      </c>
      <c r="S85" s="141">
        <v>0.08</v>
      </c>
      <c r="T85" s="141"/>
      <c r="U85" s="141"/>
      <c r="V85" s="141"/>
      <c r="W85" s="142">
        <v>3.28</v>
      </c>
      <c r="X85" s="1"/>
      <c r="Y85" s="176">
        <f t="shared" si="7"/>
        <v>42225</v>
      </c>
    </row>
    <row r="86" spans="1:25" x14ac:dyDescent="0.25">
      <c r="A86" s="518">
        <v>42045</v>
      </c>
      <c r="B86" s="519"/>
      <c r="C86" s="141">
        <v>1.9</v>
      </c>
      <c r="D86" s="141">
        <v>2.1</v>
      </c>
      <c r="E86" s="141">
        <v>3.8</v>
      </c>
      <c r="F86" s="141">
        <v>8.6</v>
      </c>
      <c r="G86" s="141">
        <v>13.4</v>
      </c>
      <c r="H86" s="141">
        <v>19.899999999999999</v>
      </c>
      <c r="I86" s="141">
        <v>29</v>
      </c>
      <c r="J86" s="141">
        <v>47.1</v>
      </c>
      <c r="K86" s="141">
        <v>76.400000000000006</v>
      </c>
      <c r="L86" s="141">
        <v>84.3</v>
      </c>
      <c r="M86" s="141">
        <v>97.7</v>
      </c>
      <c r="N86" s="141">
        <v>100</v>
      </c>
      <c r="O86" s="141">
        <v>100</v>
      </c>
      <c r="P86" s="141">
        <v>100</v>
      </c>
      <c r="Q86" s="141">
        <v>100</v>
      </c>
      <c r="R86" s="141">
        <v>0.4</v>
      </c>
      <c r="S86" s="141">
        <v>0.08</v>
      </c>
      <c r="T86" s="141"/>
      <c r="U86" s="141"/>
      <c r="V86" s="141"/>
      <c r="W86" s="142">
        <v>3.67</v>
      </c>
      <c r="X86" s="1"/>
      <c r="Y86" s="176">
        <f t="shared" si="7"/>
        <v>42225</v>
      </c>
    </row>
    <row r="87" spans="1:25" x14ac:dyDescent="0.25">
      <c r="A87" s="518">
        <v>42051</v>
      </c>
      <c r="B87" s="519"/>
      <c r="C87" s="141">
        <v>3.3</v>
      </c>
      <c r="D87" s="141">
        <v>3.4</v>
      </c>
      <c r="E87" s="141">
        <v>5</v>
      </c>
      <c r="F87" s="141">
        <v>11.1</v>
      </c>
      <c r="G87" s="141">
        <v>15.9</v>
      </c>
      <c r="H87" s="141">
        <v>21.9</v>
      </c>
      <c r="I87" s="141">
        <v>30.4</v>
      </c>
      <c r="J87" s="141">
        <v>47.3</v>
      </c>
      <c r="K87" s="141">
        <v>76.2</v>
      </c>
      <c r="L87" s="141">
        <v>85.8</v>
      </c>
      <c r="M87" s="141">
        <v>97.6</v>
      </c>
      <c r="N87" s="141">
        <v>100</v>
      </c>
      <c r="O87" s="141">
        <v>100</v>
      </c>
      <c r="P87" s="141">
        <v>100</v>
      </c>
      <c r="Q87" s="141">
        <v>100</v>
      </c>
      <c r="R87" s="141">
        <v>0.5</v>
      </c>
      <c r="S87" s="141">
        <v>0.11</v>
      </c>
      <c r="T87" s="141"/>
      <c r="U87" s="141"/>
      <c r="V87" s="141"/>
      <c r="W87" s="142">
        <v>4.4000000000000004</v>
      </c>
      <c r="X87" s="1"/>
      <c r="Y87" s="176">
        <f t="shared" si="7"/>
        <v>42231</v>
      </c>
    </row>
    <row r="88" spans="1:25" x14ac:dyDescent="0.25">
      <c r="A88" s="719">
        <v>42051</v>
      </c>
      <c r="B88" s="519"/>
      <c r="C88" s="141">
        <v>2.1</v>
      </c>
      <c r="D88" s="141">
        <v>2.2000000000000002</v>
      </c>
      <c r="E88" s="141">
        <v>3.9</v>
      </c>
      <c r="F88" s="141">
        <v>9.1999999999999993</v>
      </c>
      <c r="G88" s="141">
        <v>13.5</v>
      </c>
      <c r="H88" s="141">
        <v>18.899999999999999</v>
      </c>
      <c r="I88" s="141">
        <v>26.8</v>
      </c>
      <c r="J88" s="141">
        <v>30.8</v>
      </c>
      <c r="K88" s="141">
        <v>41.7</v>
      </c>
      <c r="L88" s="141">
        <v>81.5</v>
      </c>
      <c r="M88" s="141">
        <v>97.5</v>
      </c>
      <c r="N88" s="141">
        <v>100</v>
      </c>
      <c r="O88" s="141">
        <v>100</v>
      </c>
      <c r="P88" s="141">
        <v>100</v>
      </c>
      <c r="Q88" s="141">
        <v>100</v>
      </c>
      <c r="R88" s="141">
        <v>0.05</v>
      </c>
      <c r="S88" s="141">
        <v>0.09</v>
      </c>
      <c r="T88" s="141"/>
      <c r="U88" s="141"/>
      <c r="V88" s="141"/>
      <c r="W88" s="142">
        <v>4.32</v>
      </c>
      <c r="X88" s="1"/>
      <c r="Y88" s="176">
        <f t="shared" si="7"/>
        <v>42231</v>
      </c>
    </row>
    <row r="89" spans="1:25" x14ac:dyDescent="0.25">
      <c r="A89" s="518">
        <v>42059</v>
      </c>
      <c r="B89" s="519"/>
      <c r="C89" s="141">
        <v>3.7</v>
      </c>
      <c r="D89" s="141">
        <v>3.9</v>
      </c>
      <c r="E89" s="141">
        <v>5.5</v>
      </c>
      <c r="F89" s="141">
        <v>10.199999999999999</v>
      </c>
      <c r="G89" s="141">
        <v>14</v>
      </c>
      <c r="H89" s="141">
        <v>19.100000000000001</v>
      </c>
      <c r="I89" s="141">
        <v>26.1</v>
      </c>
      <c r="J89" s="141">
        <v>38.4</v>
      </c>
      <c r="K89" s="141">
        <v>57.4</v>
      </c>
      <c r="L89" s="141">
        <v>66.599999999999994</v>
      </c>
      <c r="M89" s="141">
        <v>97.5</v>
      </c>
      <c r="N89" s="141">
        <v>100</v>
      </c>
      <c r="O89" s="141">
        <v>100</v>
      </c>
      <c r="P89" s="141">
        <v>100</v>
      </c>
      <c r="Q89" s="141">
        <v>100</v>
      </c>
      <c r="R89" s="141">
        <v>1</v>
      </c>
      <c r="S89" s="141">
        <v>0.19</v>
      </c>
      <c r="T89" s="141"/>
      <c r="U89" s="141"/>
      <c r="V89" s="141"/>
      <c r="W89" s="142">
        <v>6.4</v>
      </c>
      <c r="X89" s="1"/>
      <c r="Y89" s="176">
        <f t="shared" si="7"/>
        <v>42239</v>
      </c>
    </row>
    <row r="90" spans="1:25" x14ac:dyDescent="0.25">
      <c r="A90" s="719">
        <v>42059</v>
      </c>
      <c r="B90" s="519"/>
      <c r="C90" s="141">
        <v>4.3</v>
      </c>
      <c r="D90" s="141">
        <v>4.4000000000000004</v>
      </c>
      <c r="E90" s="141">
        <v>5.9</v>
      </c>
      <c r="F90" s="141">
        <v>10.4</v>
      </c>
      <c r="G90" s="141">
        <v>14.2</v>
      </c>
      <c r="H90" s="141">
        <v>19.600000000000001</v>
      </c>
      <c r="I90" s="141">
        <v>26.4</v>
      </c>
      <c r="J90" s="141">
        <v>37.1</v>
      </c>
      <c r="K90" s="141">
        <v>55</v>
      </c>
      <c r="L90" s="141">
        <v>66.3</v>
      </c>
      <c r="M90" s="141">
        <v>97.9</v>
      </c>
      <c r="N90" s="141">
        <v>100</v>
      </c>
      <c r="O90" s="141">
        <v>100</v>
      </c>
      <c r="P90" s="141">
        <v>100</v>
      </c>
      <c r="Q90" s="141">
        <v>100</v>
      </c>
      <c r="R90" s="141">
        <v>1</v>
      </c>
      <c r="S90" s="141">
        <v>0.2</v>
      </c>
      <c r="T90" s="141"/>
      <c r="U90" s="141"/>
      <c r="V90" s="141"/>
      <c r="W90" s="142">
        <v>6</v>
      </c>
      <c r="X90" s="1"/>
      <c r="Y90" s="176">
        <f t="shared" si="7"/>
        <v>42239</v>
      </c>
    </row>
    <row r="91" spans="1:25" x14ac:dyDescent="0.25">
      <c r="A91" s="518"/>
      <c r="B91" s="519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"/>
      <c r="Y91" s="176">
        <f t="shared" si="7"/>
        <v>180</v>
      </c>
    </row>
    <row r="92" spans="1:25" x14ac:dyDescent="0.25">
      <c r="A92" s="719"/>
      <c r="B92" s="519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"/>
      <c r="Y92" s="176">
        <f t="shared" si="7"/>
        <v>180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719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719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25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25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25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>
        <f t="shared" si="7"/>
        <v>180</v>
      </c>
    </row>
    <row r="100" spans="1:25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>
        <f t="shared" si="7"/>
        <v>180</v>
      </c>
    </row>
    <row r="101" spans="1:25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  <c r="Y101" s="176">
        <f t="shared" si="7"/>
        <v>180</v>
      </c>
    </row>
    <row r="102" spans="1:25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  <c r="Y102" s="176"/>
    </row>
    <row r="103" spans="1:25" x14ac:dyDescent="0.25">
      <c r="A103" s="518"/>
      <c r="B103" s="519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2"/>
      <c r="X103" s="1"/>
      <c r="Y103" s="176"/>
    </row>
    <row r="104" spans="1:25" x14ac:dyDescent="0.25">
      <c r="A104" s="518"/>
      <c r="B104" s="519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2"/>
      <c r="X104" s="1"/>
      <c r="Y104" s="176"/>
    </row>
    <row r="105" spans="1:25" x14ac:dyDescent="0.25">
      <c r="A105" s="518"/>
      <c r="B105" s="519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2"/>
      <c r="X105" s="1"/>
      <c r="Y105" s="176"/>
    </row>
    <row r="106" spans="1:25" x14ac:dyDescent="0.25">
      <c r="A106" s="518"/>
      <c r="B106" s="519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2"/>
      <c r="X106" s="1"/>
      <c r="Y106" s="176"/>
    </row>
    <row r="107" spans="1:25" x14ac:dyDescent="0.25">
      <c r="A107" s="518"/>
      <c r="B107" s="519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2"/>
      <c r="X107" s="1"/>
      <c r="Y107" s="176"/>
    </row>
    <row r="108" spans="1:25" x14ac:dyDescent="0.25">
      <c r="A108" s="518"/>
      <c r="B108" s="519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2"/>
      <c r="X108" s="1"/>
    </row>
    <row r="109" spans="1:25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2"/>
      <c r="X109" s="1"/>
    </row>
    <row r="110" spans="1:25" x14ac:dyDescent="0.25">
      <c r="A110" s="533" t="s">
        <v>63</v>
      </c>
      <c r="B110" s="532"/>
      <c r="C110" s="143">
        <f t="shared" ref="C110:W110" si="8">AVERAGE(C84:C107)</f>
        <v>2.9000000000000004</v>
      </c>
      <c r="D110" s="143">
        <f t="shared" si="8"/>
        <v>3.0500000000000003</v>
      </c>
      <c r="E110" s="143">
        <f t="shared" si="8"/>
        <v>4.6833333333333336</v>
      </c>
      <c r="F110" s="143">
        <f t="shared" si="8"/>
        <v>9.7833333333333332</v>
      </c>
      <c r="G110" s="143">
        <f t="shared" si="8"/>
        <v>14.200000000000001</v>
      </c>
      <c r="H110" s="143">
        <f t="shared" si="8"/>
        <v>20.099999999999998</v>
      </c>
      <c r="I110" s="143">
        <f t="shared" si="8"/>
        <v>28.633333333333336</v>
      </c>
      <c r="J110" s="143">
        <f t="shared" si="8"/>
        <v>42.150000000000006</v>
      </c>
      <c r="K110" s="143">
        <f t="shared" si="8"/>
        <v>63.583333333333321</v>
      </c>
      <c r="L110" s="143">
        <f t="shared" si="8"/>
        <v>77.716666666666669</v>
      </c>
      <c r="M110" s="143">
        <f t="shared" si="8"/>
        <v>97.8</v>
      </c>
      <c r="N110" s="141">
        <f t="shared" si="8"/>
        <v>100</v>
      </c>
      <c r="O110" s="141">
        <f t="shared" si="8"/>
        <v>100</v>
      </c>
      <c r="P110" s="141">
        <f t="shared" si="8"/>
        <v>100</v>
      </c>
      <c r="Q110" s="141">
        <f t="shared" si="8"/>
        <v>100</v>
      </c>
      <c r="R110" s="141">
        <f t="shared" si="8"/>
        <v>0.55833333333333335</v>
      </c>
      <c r="S110" s="141">
        <f t="shared" si="8"/>
        <v>0.125</v>
      </c>
      <c r="T110" s="141">
        <f t="shared" si="8"/>
        <v>0.23200000000000001</v>
      </c>
      <c r="U110" s="141">
        <f t="shared" si="8"/>
        <v>25</v>
      </c>
      <c r="V110" s="141">
        <f t="shared" si="8"/>
        <v>21</v>
      </c>
      <c r="W110" s="142">
        <f t="shared" si="8"/>
        <v>4.6783333333333337</v>
      </c>
    </row>
    <row r="111" spans="1:25" x14ac:dyDescent="0.25">
      <c r="A111" s="533" t="s">
        <v>53</v>
      </c>
      <c r="B111" s="532"/>
      <c r="C111" s="143">
        <f t="shared" ref="C111:S111" si="9">STDEV(C84:C107)</f>
        <v>1.0039920318408899</v>
      </c>
      <c r="D111" s="143">
        <f t="shared" si="9"/>
        <v>0.98539332248600076</v>
      </c>
      <c r="E111" s="143">
        <f t="shared" si="9"/>
        <v>0.90645830939247196</v>
      </c>
      <c r="F111" s="143">
        <f t="shared" si="9"/>
        <v>0.93470137833784483</v>
      </c>
      <c r="G111" s="143">
        <f t="shared" si="9"/>
        <v>0.90111042608550473</v>
      </c>
      <c r="H111" s="143">
        <f t="shared" si="9"/>
        <v>1.1983321743156188</v>
      </c>
      <c r="I111" s="143">
        <f t="shared" si="9"/>
        <v>2.7558422789896135</v>
      </c>
      <c r="J111" s="143">
        <f t="shared" si="9"/>
        <v>8.0051858192049128</v>
      </c>
      <c r="K111" s="143">
        <f t="shared" si="9"/>
        <v>14.42254022933089</v>
      </c>
      <c r="L111" s="143">
        <f t="shared" si="9"/>
        <v>8.8722977106647321</v>
      </c>
      <c r="M111" s="143">
        <f t="shared" si="9"/>
        <v>0.41952353926805913</v>
      </c>
      <c r="N111" s="143">
        <f t="shared" si="9"/>
        <v>0</v>
      </c>
      <c r="O111" s="143">
        <f t="shared" si="9"/>
        <v>0</v>
      </c>
      <c r="P111" s="143">
        <f t="shared" si="9"/>
        <v>0</v>
      </c>
      <c r="Q111" s="143">
        <f t="shared" si="9"/>
        <v>0</v>
      </c>
      <c r="R111" s="143">
        <f t="shared" si="9"/>
        <v>0.3747221192652852</v>
      </c>
      <c r="S111" s="143">
        <f t="shared" si="9"/>
        <v>5.5407580708780282E-2</v>
      </c>
      <c r="T111" s="143"/>
      <c r="U111" s="143"/>
      <c r="V111" s="143"/>
      <c r="W111" s="144">
        <f>STDEV(W84:W107)</f>
        <v>1.256095803140296</v>
      </c>
    </row>
    <row r="112" spans="1:25" x14ac:dyDescent="0.25">
      <c r="A112" s="533" t="s">
        <v>64</v>
      </c>
      <c r="B112" s="532"/>
      <c r="C112" s="141">
        <f t="shared" ref="C112:W112" si="10">MAX(C84:C107)</f>
        <v>4.3</v>
      </c>
      <c r="D112" s="141">
        <f t="shared" si="10"/>
        <v>4.4000000000000004</v>
      </c>
      <c r="E112" s="141">
        <f t="shared" si="10"/>
        <v>5.9</v>
      </c>
      <c r="F112" s="141">
        <f t="shared" si="10"/>
        <v>11.1</v>
      </c>
      <c r="G112" s="141">
        <f t="shared" si="10"/>
        <v>15.9</v>
      </c>
      <c r="H112" s="141">
        <f t="shared" si="10"/>
        <v>21.9</v>
      </c>
      <c r="I112" s="141">
        <f t="shared" si="10"/>
        <v>33.1</v>
      </c>
      <c r="J112" s="141">
        <f t="shared" si="10"/>
        <v>52.2</v>
      </c>
      <c r="K112" s="141">
        <f t="shared" si="10"/>
        <v>76.400000000000006</v>
      </c>
      <c r="L112" s="141">
        <f t="shared" si="10"/>
        <v>85.8</v>
      </c>
      <c r="M112" s="141">
        <f t="shared" si="10"/>
        <v>98.6</v>
      </c>
      <c r="N112" s="141">
        <f t="shared" si="10"/>
        <v>100</v>
      </c>
      <c r="O112" s="141">
        <f t="shared" si="10"/>
        <v>100</v>
      </c>
      <c r="P112" s="141">
        <f t="shared" si="10"/>
        <v>100</v>
      </c>
      <c r="Q112" s="141">
        <f t="shared" si="10"/>
        <v>100</v>
      </c>
      <c r="R112" s="141">
        <f t="shared" si="10"/>
        <v>1</v>
      </c>
      <c r="S112" s="141">
        <f t="shared" si="10"/>
        <v>0.2</v>
      </c>
      <c r="T112" s="141">
        <f t="shared" si="10"/>
        <v>0.23200000000000001</v>
      </c>
      <c r="U112" s="141">
        <f t="shared" si="10"/>
        <v>25</v>
      </c>
      <c r="V112" s="141">
        <f t="shared" si="10"/>
        <v>21</v>
      </c>
      <c r="W112" s="141">
        <f t="shared" si="10"/>
        <v>6.4</v>
      </c>
    </row>
    <row r="113" spans="1:23" x14ac:dyDescent="0.25">
      <c r="A113" s="533" t="s">
        <v>52</v>
      </c>
      <c r="B113" s="532"/>
      <c r="C113" s="141">
        <f t="shared" ref="C113:W113" si="11">MIN(C84:C107)</f>
        <v>1.9</v>
      </c>
      <c r="D113" s="141">
        <f t="shared" si="11"/>
        <v>2.1</v>
      </c>
      <c r="E113" s="141">
        <f t="shared" si="11"/>
        <v>3.8</v>
      </c>
      <c r="F113" s="141">
        <f t="shared" si="11"/>
        <v>8.6</v>
      </c>
      <c r="G113" s="141">
        <f t="shared" si="11"/>
        <v>13.4</v>
      </c>
      <c r="H113" s="141">
        <f t="shared" si="11"/>
        <v>18.899999999999999</v>
      </c>
      <c r="I113" s="141">
        <f t="shared" si="11"/>
        <v>26.1</v>
      </c>
      <c r="J113" s="141">
        <f t="shared" si="11"/>
        <v>30.8</v>
      </c>
      <c r="K113" s="141">
        <f t="shared" si="11"/>
        <v>41.7</v>
      </c>
      <c r="L113" s="141">
        <f t="shared" si="11"/>
        <v>66.3</v>
      </c>
      <c r="M113" s="141">
        <f t="shared" si="11"/>
        <v>97.5</v>
      </c>
      <c r="N113" s="141">
        <f t="shared" si="11"/>
        <v>100</v>
      </c>
      <c r="O113" s="141">
        <f t="shared" si="11"/>
        <v>100</v>
      </c>
      <c r="P113" s="141">
        <f t="shared" si="11"/>
        <v>100</v>
      </c>
      <c r="Q113" s="141">
        <f t="shared" si="11"/>
        <v>100</v>
      </c>
      <c r="R113" s="141">
        <f t="shared" si="11"/>
        <v>0.05</v>
      </c>
      <c r="S113" s="141">
        <f t="shared" si="11"/>
        <v>0.08</v>
      </c>
      <c r="T113" s="141">
        <f t="shared" si="11"/>
        <v>0.23200000000000001</v>
      </c>
      <c r="U113" s="141">
        <f t="shared" si="11"/>
        <v>25</v>
      </c>
      <c r="V113" s="141">
        <f t="shared" si="11"/>
        <v>21</v>
      </c>
      <c r="W113" s="142">
        <f t="shared" si="11"/>
        <v>3.28</v>
      </c>
    </row>
    <row r="114" spans="1:23" x14ac:dyDescent="0.25">
      <c r="A114" s="534" t="s">
        <v>54</v>
      </c>
      <c r="B114" s="535"/>
      <c r="C114" s="141">
        <f t="shared" ref="C114:W114" si="12">COUNT(C84:C107)</f>
        <v>6</v>
      </c>
      <c r="D114" s="141">
        <f t="shared" si="12"/>
        <v>6</v>
      </c>
      <c r="E114" s="141">
        <f t="shared" si="12"/>
        <v>6</v>
      </c>
      <c r="F114" s="141">
        <f t="shared" si="12"/>
        <v>6</v>
      </c>
      <c r="G114" s="141">
        <f t="shared" si="12"/>
        <v>6</v>
      </c>
      <c r="H114" s="141">
        <f t="shared" si="12"/>
        <v>6</v>
      </c>
      <c r="I114" s="141">
        <f t="shared" si="12"/>
        <v>6</v>
      </c>
      <c r="J114" s="141">
        <f t="shared" si="12"/>
        <v>6</v>
      </c>
      <c r="K114" s="141">
        <f t="shared" si="12"/>
        <v>6</v>
      </c>
      <c r="L114" s="141">
        <f t="shared" si="12"/>
        <v>6</v>
      </c>
      <c r="M114" s="141">
        <f t="shared" si="12"/>
        <v>6</v>
      </c>
      <c r="N114" s="141">
        <f t="shared" si="12"/>
        <v>6</v>
      </c>
      <c r="O114" s="141">
        <f t="shared" si="12"/>
        <v>6</v>
      </c>
      <c r="P114" s="141">
        <f t="shared" si="12"/>
        <v>6</v>
      </c>
      <c r="Q114" s="141">
        <f t="shared" si="12"/>
        <v>6</v>
      </c>
      <c r="R114" s="141">
        <f t="shared" si="12"/>
        <v>6</v>
      </c>
      <c r="S114" s="141">
        <f t="shared" si="12"/>
        <v>6</v>
      </c>
      <c r="T114" s="141">
        <f t="shared" si="12"/>
        <v>1</v>
      </c>
      <c r="U114" s="141">
        <f t="shared" si="12"/>
        <v>1</v>
      </c>
      <c r="V114" s="141">
        <f t="shared" si="12"/>
        <v>1</v>
      </c>
      <c r="W114" s="142">
        <f t="shared" si="12"/>
        <v>6</v>
      </c>
    </row>
    <row r="115" spans="1:23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8"/>
    </row>
    <row r="116" spans="1:23" x14ac:dyDescent="0.25">
      <c r="B116" s="52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29:B29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28:B28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P67:W6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A85:B85"/>
    <mergeCell ref="A68:G71"/>
    <mergeCell ref="H68:O71"/>
    <mergeCell ref="P68:W71"/>
    <mergeCell ref="A73:W75"/>
    <mergeCell ref="A77:W79"/>
    <mergeCell ref="A81:B81"/>
    <mergeCell ref="R81:R82"/>
    <mergeCell ref="S81:S82"/>
    <mergeCell ref="T81:T82"/>
    <mergeCell ref="U81:U82"/>
    <mergeCell ref="V81:V82"/>
    <mergeCell ref="W81:W82"/>
    <mergeCell ref="A82:B82"/>
    <mergeCell ref="A83:B83"/>
    <mergeCell ref="A84:B84"/>
    <mergeCell ref="A97:B97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109:B109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10:B110"/>
    <mergeCell ref="A111:B111"/>
    <mergeCell ref="A112:B112"/>
    <mergeCell ref="A113:B113"/>
    <mergeCell ref="A114:B11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H1689"/>
  <sheetViews>
    <sheetView zoomScaleNormal="100" workbookViewId="0">
      <selection activeCell="Q25" sqref="Q25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18</v>
      </c>
      <c r="H5" s="447"/>
      <c r="I5" s="448" t="s">
        <v>99</v>
      </c>
      <c r="J5" s="446"/>
      <c r="K5" s="446"/>
      <c r="L5" s="446"/>
      <c r="M5" s="447"/>
      <c r="N5" s="449">
        <v>42044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121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160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539" t="s">
        <v>161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7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IF(ISNUMBER(C112),C112,NA())</f>
        <v>7.9</v>
      </c>
      <c r="D37" s="123">
        <f t="shared" ref="D37:W37" si="0">IF(ISNUMBER(D112),D112,NA())</f>
        <v>8.4</v>
      </c>
      <c r="E37" s="123">
        <f t="shared" si="0"/>
        <v>13.1</v>
      </c>
      <c r="F37" s="123">
        <f t="shared" si="0"/>
        <v>23.2</v>
      </c>
      <c r="G37" s="123">
        <f t="shared" si="0"/>
        <v>26.8</v>
      </c>
      <c r="H37" s="123">
        <f t="shared" si="0"/>
        <v>30.8</v>
      </c>
      <c r="I37" s="123">
        <f t="shared" si="0"/>
        <v>37.6</v>
      </c>
      <c r="J37" s="123">
        <f t="shared" si="0"/>
        <v>52.8</v>
      </c>
      <c r="K37" s="123">
        <f t="shared" si="0"/>
        <v>76.099999999999994</v>
      </c>
      <c r="L37" s="123">
        <f t="shared" si="0"/>
        <v>79.7</v>
      </c>
      <c r="M37" s="123">
        <f t="shared" si="0"/>
        <v>97.8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2.4900000000000002</v>
      </c>
      <c r="S37" s="123">
        <f t="shared" si="0"/>
        <v>0.77</v>
      </c>
      <c r="T37" s="123">
        <f t="shared" si="0"/>
        <v>0.23200000000000001</v>
      </c>
      <c r="U37" s="123">
        <f t="shared" si="0"/>
        <v>25</v>
      </c>
      <c r="V37" s="150">
        <f t="shared" si="0"/>
        <v>21</v>
      </c>
      <c r="W37" s="124">
        <f t="shared" si="0"/>
        <v>10.15</v>
      </c>
    </row>
    <row r="38" spans="1:27" ht="12.75" customHeight="1" x14ac:dyDescent="0.25">
      <c r="A38" s="553" t="s">
        <v>49</v>
      </c>
      <c r="B38" s="554"/>
      <c r="C38" s="120">
        <f>C39+1.25*C42</f>
        <v>7.3330316186073023</v>
      </c>
      <c r="D38" s="108">
        <f t="shared" ref="D38:Q38" si="1">D39+1.25*D42</f>
        <v>7.7922028587349565</v>
      </c>
      <c r="E38" s="108">
        <f t="shared" si="1"/>
        <v>11.597124379833295</v>
      </c>
      <c r="F38" s="108">
        <f t="shared" si="1"/>
        <v>20.979257958357103</v>
      </c>
      <c r="G38" s="108">
        <f t="shared" si="1"/>
        <v>25.398860977709759</v>
      </c>
      <c r="H38" s="108">
        <f t="shared" si="1"/>
        <v>30.759915303336001</v>
      </c>
      <c r="I38" s="108">
        <f t="shared" si="1"/>
        <v>38.297038070477818</v>
      </c>
      <c r="J38" s="108">
        <f t="shared" si="1"/>
        <v>53.472378781440767</v>
      </c>
      <c r="K38" s="108">
        <f t="shared" si="1"/>
        <v>73.945681693467549</v>
      </c>
      <c r="L38" s="108">
        <f t="shared" si="1"/>
        <v>79.982738042082332</v>
      </c>
      <c r="M38" s="108">
        <f t="shared" si="1"/>
        <v>97.367236392996844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2.4190773408666151</v>
      </c>
      <c r="S38" s="108">
        <f>S39+1.25*S42</f>
        <v>0.68977670084192144</v>
      </c>
      <c r="T38" s="108"/>
      <c r="U38" s="108"/>
      <c r="V38" s="151"/>
      <c r="W38" s="125">
        <f>W39+1.25*W42</f>
        <v>9.6500004739156484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IF(ISNUMBER(C110),C110,NA())</f>
        <v>4.8999999999999995</v>
      </c>
      <c r="D39" s="153">
        <f>IF(ISNUMBER(D110),D110,NA())</f>
        <v>5.2375000000000007</v>
      </c>
      <c r="E39" s="121">
        <f t="shared" ref="E39:W39" si="2">IF(ISNUMBER(E110),E110,NA())</f>
        <v>7.8125</v>
      </c>
      <c r="F39" s="121">
        <f t="shared" si="2"/>
        <v>14.737500000000002</v>
      </c>
      <c r="G39" s="121">
        <f t="shared" si="2"/>
        <v>19.05</v>
      </c>
      <c r="H39" s="121">
        <f t="shared" si="2"/>
        <v>24.4375</v>
      </c>
      <c r="I39" s="121">
        <f t="shared" si="2"/>
        <v>31.824999999999999</v>
      </c>
      <c r="J39" s="121">
        <f t="shared" si="2"/>
        <v>46.237500000000004</v>
      </c>
      <c r="K39" s="121">
        <f t="shared" si="2"/>
        <v>66.712499999999991</v>
      </c>
      <c r="L39" s="121">
        <f t="shared" si="2"/>
        <v>76.649999999999991</v>
      </c>
      <c r="M39" s="121">
        <f t="shared" si="2"/>
        <v>95.537499999999994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1.5462499999999999</v>
      </c>
      <c r="S39" s="159">
        <f t="shared" si="2"/>
        <v>0.39624999999999999</v>
      </c>
      <c r="T39" s="159">
        <f t="shared" si="2"/>
        <v>0.23200000000000001</v>
      </c>
      <c r="U39" s="34">
        <f t="shared" si="2"/>
        <v>25</v>
      </c>
      <c r="V39" s="152">
        <f t="shared" si="2"/>
        <v>21</v>
      </c>
      <c r="W39" s="44">
        <f t="shared" si="2"/>
        <v>6.7062499999999989</v>
      </c>
    </row>
    <row r="40" spans="1:27" ht="12.75" customHeight="1" x14ac:dyDescent="0.25">
      <c r="A40" s="553" t="s">
        <v>51</v>
      </c>
      <c r="B40" s="554"/>
      <c r="C40" s="120">
        <f>C39-1.25*C42</f>
        <v>2.4669683813926966</v>
      </c>
      <c r="D40" s="108">
        <f t="shared" ref="D40:Q40" si="3">D39-1.25*D42</f>
        <v>2.6827971412650449</v>
      </c>
      <c r="E40" s="108">
        <f t="shared" si="3"/>
        <v>4.0278756201667054</v>
      </c>
      <c r="F40" s="108">
        <f t="shared" si="3"/>
        <v>8.4957420416429041</v>
      </c>
      <c r="G40" s="108">
        <f t="shared" si="3"/>
        <v>12.701139022290242</v>
      </c>
      <c r="H40" s="108">
        <f t="shared" si="3"/>
        <v>18.115084696663999</v>
      </c>
      <c r="I40" s="108">
        <f t="shared" si="3"/>
        <v>25.352961929522181</v>
      </c>
      <c r="J40" s="108">
        <f t="shared" si="3"/>
        <v>39.002621218559241</v>
      </c>
      <c r="K40" s="108">
        <f t="shared" si="3"/>
        <v>59.479318306532427</v>
      </c>
      <c r="L40" s="108">
        <f t="shared" si="3"/>
        <v>73.317261957917651</v>
      </c>
      <c r="M40" s="108">
        <f>M39-1.25*M42</f>
        <v>93.707763607003145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0.67342265913338473</v>
      </c>
      <c r="S40" s="108">
        <f>S39-1.25*S42</f>
        <v>0.10272329915807854</v>
      </c>
      <c r="T40" s="108"/>
      <c r="U40" s="108"/>
      <c r="V40" s="151"/>
      <c r="W40" s="125">
        <f>W39-1.25*W42</f>
        <v>3.7624995260843499</v>
      </c>
      <c r="Y40" s="155"/>
    </row>
    <row r="41" spans="1:27" ht="12.75" customHeight="1" x14ac:dyDescent="0.25">
      <c r="A41" s="493" t="s">
        <v>52</v>
      </c>
      <c r="B41" s="494"/>
      <c r="C41" s="33">
        <f>IF(ISNUMBER(C113),C113,NA())</f>
        <v>2.6</v>
      </c>
      <c r="D41" s="34">
        <f t="shared" ref="D41:W41" si="4">IF(ISNUMBER(D113),D113,NA())</f>
        <v>2.8</v>
      </c>
      <c r="E41" s="34">
        <f t="shared" si="4"/>
        <v>4.5999999999999996</v>
      </c>
      <c r="F41" s="34">
        <f>IF(ISNUMBER(F113),F113,NA())</f>
        <v>9.4</v>
      </c>
      <c r="G41" s="34">
        <f t="shared" si="4"/>
        <v>13.2</v>
      </c>
      <c r="H41" s="34">
        <f t="shared" si="4"/>
        <v>18.399999999999999</v>
      </c>
      <c r="I41" s="34">
        <f t="shared" si="4"/>
        <v>24</v>
      </c>
      <c r="J41" s="34">
        <f t="shared" si="4"/>
        <v>36.1</v>
      </c>
      <c r="K41" s="34">
        <f t="shared" si="4"/>
        <v>59.4</v>
      </c>
      <c r="L41" s="34">
        <f t="shared" si="4"/>
        <v>71.3</v>
      </c>
      <c r="M41" s="34">
        <f t="shared" si="4"/>
        <v>93.9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0.51</v>
      </c>
      <c r="S41" s="34">
        <f t="shared" si="4"/>
        <v>0.11</v>
      </c>
      <c r="T41" s="34">
        <f t="shared" si="4"/>
        <v>0.23200000000000001</v>
      </c>
      <c r="U41" s="34">
        <f>IF(ISNUMBER(U113),U113,NA())</f>
        <v>25</v>
      </c>
      <c r="V41" s="152">
        <f t="shared" si="4"/>
        <v>21</v>
      </c>
      <c r="W41" s="44">
        <f t="shared" si="4"/>
        <v>4.0999999999999996</v>
      </c>
    </row>
    <row r="42" spans="1:27" ht="12.75" customHeight="1" x14ac:dyDescent="0.25">
      <c r="A42" s="493" t="s">
        <v>53</v>
      </c>
      <c r="B42" s="494"/>
      <c r="C42" s="120">
        <f>IF(ISNUMBER(C111),C111,NA())</f>
        <v>1.9464252948858423</v>
      </c>
      <c r="D42" s="121">
        <f t="shared" ref="D42:W42" si="5">IF(ISNUMBER(D111),D111,NA())</f>
        <v>2.0437622869879646</v>
      </c>
      <c r="E42" s="121">
        <f t="shared" si="5"/>
        <v>3.0276995038666361</v>
      </c>
      <c r="F42" s="121">
        <f t="shared" si="5"/>
        <v>4.9934063666856785</v>
      </c>
      <c r="G42" s="121">
        <f t="shared" si="5"/>
        <v>5.0790887821678066</v>
      </c>
      <c r="H42" s="121">
        <f t="shared" si="5"/>
        <v>5.0579322426688016</v>
      </c>
      <c r="I42" s="121">
        <f t="shared" si="5"/>
        <v>5.1776304563822535</v>
      </c>
      <c r="J42" s="121">
        <f t="shared" si="5"/>
        <v>5.7879030251526107</v>
      </c>
      <c r="K42" s="121">
        <f t="shared" si="5"/>
        <v>5.7865453547740495</v>
      </c>
      <c r="L42" s="121">
        <f t="shared" si="5"/>
        <v>2.6661904336658773</v>
      </c>
      <c r="M42" s="121">
        <f t="shared" si="5"/>
        <v>1.4637891143974837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0.6982618726932921</v>
      </c>
      <c r="S42" s="121">
        <f t="shared" si="5"/>
        <v>0.23482136067353715</v>
      </c>
      <c r="T42" s="121"/>
      <c r="U42" s="121"/>
      <c r="V42" s="153"/>
      <c r="W42" s="126">
        <f t="shared" si="5"/>
        <v>2.3550003791325191</v>
      </c>
    </row>
    <row r="43" spans="1:27" ht="12.75" customHeight="1" x14ac:dyDescent="0.25">
      <c r="A43" s="553" t="s">
        <v>54</v>
      </c>
      <c r="B43" s="554"/>
      <c r="C43" s="33">
        <f>IF(ISNUMBER(C114),C114,NA())</f>
        <v>8</v>
      </c>
      <c r="D43" s="34">
        <f t="shared" ref="D43:W43" si="6">IF(ISNUMBER(D114),D114,NA())</f>
        <v>8</v>
      </c>
      <c r="E43" s="34">
        <f t="shared" si="6"/>
        <v>8</v>
      </c>
      <c r="F43" s="34">
        <f t="shared" si="6"/>
        <v>8</v>
      </c>
      <c r="G43" s="34">
        <f t="shared" si="6"/>
        <v>8</v>
      </c>
      <c r="H43" s="34">
        <f t="shared" si="6"/>
        <v>8</v>
      </c>
      <c r="I43" s="34">
        <f t="shared" si="6"/>
        <v>8</v>
      </c>
      <c r="J43" s="34">
        <f t="shared" si="6"/>
        <v>8</v>
      </c>
      <c r="K43" s="34">
        <f t="shared" si="6"/>
        <v>8</v>
      </c>
      <c r="L43" s="34">
        <f t="shared" si="6"/>
        <v>8</v>
      </c>
      <c r="M43" s="34">
        <f t="shared" si="6"/>
        <v>8</v>
      </c>
      <c r="N43" s="34">
        <f t="shared" si="6"/>
        <v>8</v>
      </c>
      <c r="O43" s="34">
        <f t="shared" si="6"/>
        <v>8</v>
      </c>
      <c r="P43" s="34">
        <f t="shared" si="6"/>
        <v>8</v>
      </c>
      <c r="Q43" s="34">
        <f t="shared" si="6"/>
        <v>8</v>
      </c>
      <c r="R43" s="34">
        <f t="shared" si="6"/>
        <v>8</v>
      </c>
      <c r="S43" s="34">
        <f t="shared" si="6"/>
        <v>8</v>
      </c>
      <c r="T43" s="34">
        <f t="shared" si="6"/>
        <v>1</v>
      </c>
      <c r="U43" s="34">
        <f t="shared" si="6"/>
        <v>1</v>
      </c>
      <c r="V43" s="152">
        <f t="shared" si="6"/>
        <v>1</v>
      </c>
      <c r="W43" s="44">
        <f t="shared" si="6"/>
        <v>8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41911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A84+(6*30)</f>
        <v>42085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518">
        <v>41905</v>
      </c>
      <c r="B84" s="519"/>
      <c r="C84" s="141">
        <v>2.6</v>
      </c>
      <c r="D84" s="141">
        <v>2.8</v>
      </c>
      <c r="E84" s="141">
        <v>4.5999999999999996</v>
      </c>
      <c r="F84" s="141">
        <v>9.4</v>
      </c>
      <c r="G84" s="141">
        <v>13.2</v>
      </c>
      <c r="H84" s="141">
        <v>18.399999999999999</v>
      </c>
      <c r="I84" s="141">
        <v>27</v>
      </c>
      <c r="J84" s="141">
        <v>41.9</v>
      </c>
      <c r="K84" s="141">
        <v>65.5</v>
      </c>
      <c r="L84" s="141">
        <v>75.5</v>
      </c>
      <c r="M84" s="141">
        <v>93.9</v>
      </c>
      <c r="N84" s="141">
        <v>100</v>
      </c>
      <c r="O84" s="141">
        <v>100</v>
      </c>
      <c r="P84" s="141">
        <v>100</v>
      </c>
      <c r="Q84" s="141">
        <v>100</v>
      </c>
      <c r="R84" s="141">
        <v>0.6</v>
      </c>
      <c r="S84" s="141">
        <v>0.11</v>
      </c>
      <c r="T84" s="141"/>
      <c r="U84" s="141"/>
      <c r="V84" s="141"/>
      <c r="W84" s="142">
        <v>4.5</v>
      </c>
      <c r="X84" s="1"/>
      <c r="Y84" s="176">
        <f t="shared" ref="Y84:Y101" si="7">A84+$Y$82</f>
        <v>42085</v>
      </c>
    </row>
    <row r="85" spans="1:25" x14ac:dyDescent="0.25">
      <c r="A85" s="518">
        <v>41905</v>
      </c>
      <c r="B85" s="519"/>
      <c r="C85" s="141">
        <v>2.9</v>
      </c>
      <c r="D85" s="141">
        <v>3.2</v>
      </c>
      <c r="E85" s="141">
        <v>5.4</v>
      </c>
      <c r="F85" s="141">
        <v>11.8</v>
      </c>
      <c r="G85" s="141">
        <v>17.600000000000001</v>
      </c>
      <c r="H85" s="141">
        <v>25.4</v>
      </c>
      <c r="I85" s="141">
        <v>33.799999999999997</v>
      </c>
      <c r="J85" s="141">
        <v>52.8</v>
      </c>
      <c r="K85" s="141">
        <v>60.1</v>
      </c>
      <c r="L85" s="141">
        <v>78.7</v>
      </c>
      <c r="M85" s="141">
        <v>94.8</v>
      </c>
      <c r="N85" s="141">
        <v>100</v>
      </c>
      <c r="O85" s="141">
        <v>100</v>
      </c>
      <c r="P85" s="141">
        <v>100</v>
      </c>
      <c r="Q85" s="141">
        <v>100</v>
      </c>
      <c r="R85" s="141">
        <v>0.51</v>
      </c>
      <c r="S85" s="141">
        <v>0.13</v>
      </c>
      <c r="T85" s="141"/>
      <c r="U85" s="141"/>
      <c r="V85" s="141"/>
      <c r="W85" s="142">
        <v>4.0999999999999996</v>
      </c>
      <c r="X85" s="1"/>
      <c r="Y85" s="176">
        <f t="shared" si="7"/>
        <v>42085</v>
      </c>
    </row>
    <row r="86" spans="1:25" x14ac:dyDescent="0.25">
      <c r="A86" s="518">
        <v>41907</v>
      </c>
      <c r="B86" s="519"/>
      <c r="C86" s="141">
        <v>7.9</v>
      </c>
      <c r="D86" s="141">
        <v>8.4</v>
      </c>
      <c r="E86" s="141">
        <v>13.1</v>
      </c>
      <c r="F86" s="141">
        <v>23.2</v>
      </c>
      <c r="G86" s="141">
        <v>26.8</v>
      </c>
      <c r="H86" s="141">
        <v>30.8</v>
      </c>
      <c r="I86" s="141">
        <v>36.9</v>
      </c>
      <c r="J86" s="141">
        <v>49.3</v>
      </c>
      <c r="K86" s="141">
        <v>76.099999999999994</v>
      </c>
      <c r="L86" s="141">
        <v>76.099999999999994</v>
      </c>
      <c r="M86" s="141">
        <v>94.3</v>
      </c>
      <c r="N86" s="141">
        <v>100</v>
      </c>
      <c r="O86" s="141">
        <v>100</v>
      </c>
      <c r="P86" s="141">
        <v>100</v>
      </c>
      <c r="Q86" s="141">
        <v>100</v>
      </c>
      <c r="R86" s="141">
        <v>2.4900000000000002</v>
      </c>
      <c r="S86" s="141">
        <v>0.77</v>
      </c>
      <c r="T86" s="141"/>
      <c r="U86" s="141">
        <v>25</v>
      </c>
      <c r="V86" s="141">
        <v>21</v>
      </c>
      <c r="W86" s="142">
        <v>10.15</v>
      </c>
      <c r="X86" s="1"/>
      <c r="Y86" s="176">
        <f t="shared" si="7"/>
        <v>42087</v>
      </c>
    </row>
    <row r="87" spans="1:25" x14ac:dyDescent="0.25">
      <c r="A87" s="518">
        <v>41907</v>
      </c>
      <c r="B87" s="519"/>
      <c r="C87" s="141">
        <v>7</v>
      </c>
      <c r="D87" s="141">
        <v>7.4</v>
      </c>
      <c r="E87" s="141">
        <v>11</v>
      </c>
      <c r="F87" s="141">
        <v>20.3</v>
      </c>
      <c r="G87" s="141">
        <v>24.9</v>
      </c>
      <c r="H87" s="141">
        <v>30.2</v>
      </c>
      <c r="I87" s="141">
        <v>37.6</v>
      </c>
      <c r="J87" s="141">
        <v>51</v>
      </c>
      <c r="K87" s="141">
        <v>71.900000000000006</v>
      </c>
      <c r="L87" s="141">
        <v>79</v>
      </c>
      <c r="M87" s="141">
        <v>96.2</v>
      </c>
      <c r="N87" s="141">
        <v>100</v>
      </c>
      <c r="O87" s="141">
        <v>100</v>
      </c>
      <c r="P87" s="141">
        <v>100</v>
      </c>
      <c r="Q87" s="141">
        <v>100</v>
      </c>
      <c r="R87" s="141">
        <v>2.25</v>
      </c>
      <c r="S87" s="141">
        <v>0.68</v>
      </c>
      <c r="T87" s="141"/>
      <c r="U87" s="141"/>
      <c r="V87" s="141"/>
      <c r="W87" s="142">
        <v>8</v>
      </c>
      <c r="X87" s="1"/>
      <c r="Y87" s="176">
        <f t="shared" si="7"/>
        <v>42087</v>
      </c>
    </row>
    <row r="88" spans="1:25" x14ac:dyDescent="0.25">
      <c r="A88" s="518">
        <v>41912</v>
      </c>
      <c r="B88" s="519"/>
      <c r="C88" s="141">
        <v>3.6</v>
      </c>
      <c r="D88" s="141">
        <v>3.8</v>
      </c>
      <c r="E88" s="141">
        <v>5.6</v>
      </c>
      <c r="F88" s="141">
        <v>10.4</v>
      </c>
      <c r="G88" s="141">
        <v>14.3</v>
      </c>
      <c r="H88" s="141">
        <v>19.600000000000001</v>
      </c>
      <c r="I88" s="141">
        <v>26.8</v>
      </c>
      <c r="J88" s="141">
        <v>41.6</v>
      </c>
      <c r="K88" s="141">
        <v>63.4</v>
      </c>
      <c r="L88" s="141">
        <v>76</v>
      </c>
      <c r="M88" s="141">
        <v>94.2</v>
      </c>
      <c r="N88" s="141">
        <v>100</v>
      </c>
      <c r="O88" s="141">
        <v>100</v>
      </c>
      <c r="P88" s="141">
        <v>100</v>
      </c>
      <c r="Q88" s="141">
        <v>100</v>
      </c>
      <c r="R88" s="141">
        <v>1.58</v>
      </c>
      <c r="S88" s="141">
        <v>0.31</v>
      </c>
      <c r="T88" s="141"/>
      <c r="U88" s="141"/>
      <c r="V88" s="141"/>
      <c r="W88" s="142">
        <v>5.2</v>
      </c>
      <c r="X88" s="1"/>
      <c r="Y88" s="176">
        <f t="shared" si="7"/>
        <v>42092</v>
      </c>
    </row>
    <row r="89" spans="1:25" x14ac:dyDescent="0.25">
      <c r="A89" s="518">
        <v>41912</v>
      </c>
      <c r="B89" s="519"/>
      <c r="C89" s="141">
        <v>5.7</v>
      </c>
      <c r="D89" s="141">
        <v>6.1</v>
      </c>
      <c r="E89" s="141">
        <v>8.6</v>
      </c>
      <c r="F89" s="141">
        <v>16.600000000000001</v>
      </c>
      <c r="G89" s="141">
        <v>21.6</v>
      </c>
      <c r="H89" s="141">
        <v>27.4</v>
      </c>
      <c r="I89" s="141">
        <v>35.5</v>
      </c>
      <c r="J89" s="141">
        <v>50.2</v>
      </c>
      <c r="K89" s="141">
        <v>69.7</v>
      </c>
      <c r="L89" s="141">
        <v>79.7</v>
      </c>
      <c r="M89" s="141">
        <v>97.8</v>
      </c>
      <c r="N89" s="141">
        <v>100</v>
      </c>
      <c r="O89" s="141">
        <v>100</v>
      </c>
      <c r="P89" s="141">
        <v>100</v>
      </c>
      <c r="Q89" s="141">
        <v>100</v>
      </c>
      <c r="R89" s="141">
        <v>1.53</v>
      </c>
      <c r="S89" s="141">
        <v>0.42</v>
      </c>
      <c r="T89" s="141"/>
      <c r="U89" s="141"/>
      <c r="V89" s="141"/>
      <c r="W89" s="142">
        <v>4.5999999999999996</v>
      </c>
      <c r="X89" s="1"/>
      <c r="Y89" s="176">
        <f t="shared" si="7"/>
        <v>42092</v>
      </c>
    </row>
    <row r="90" spans="1:25" x14ac:dyDescent="0.25">
      <c r="A90" s="719">
        <v>41941</v>
      </c>
      <c r="B90" s="519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>
        <v>0.23200000000000001</v>
      </c>
      <c r="U90" s="141"/>
      <c r="V90" s="141"/>
      <c r="W90" s="142"/>
      <c r="X90" s="1"/>
      <c r="Y90" s="176">
        <f t="shared" si="7"/>
        <v>42121</v>
      </c>
    </row>
    <row r="91" spans="1:25" x14ac:dyDescent="0.25">
      <c r="A91" s="518">
        <v>41968</v>
      </c>
      <c r="B91" s="519"/>
      <c r="C91" s="141">
        <v>5.6</v>
      </c>
      <c r="D91" s="141">
        <v>6</v>
      </c>
      <c r="E91" s="141">
        <v>8.4</v>
      </c>
      <c r="F91" s="141">
        <v>15</v>
      </c>
      <c r="G91" s="141">
        <v>19.5</v>
      </c>
      <c r="H91" s="141">
        <v>25.2</v>
      </c>
      <c r="I91" s="141">
        <v>33</v>
      </c>
      <c r="J91" s="141">
        <v>47</v>
      </c>
      <c r="K91" s="141">
        <v>67.599999999999994</v>
      </c>
      <c r="L91" s="141">
        <v>76.900000000000006</v>
      </c>
      <c r="M91" s="141">
        <v>97.2</v>
      </c>
      <c r="N91" s="141">
        <v>100</v>
      </c>
      <c r="O91" s="141">
        <v>100</v>
      </c>
      <c r="P91" s="141">
        <v>100</v>
      </c>
      <c r="Q91" s="141">
        <v>100</v>
      </c>
      <c r="R91" s="141">
        <v>1.65</v>
      </c>
      <c r="S91" s="141">
        <v>0.42</v>
      </c>
      <c r="T91" s="141"/>
      <c r="U91" s="141"/>
      <c r="V91" s="141"/>
      <c r="W91" s="142">
        <v>8.8000000000000007</v>
      </c>
      <c r="X91" s="1"/>
      <c r="Y91" s="176">
        <f t="shared" si="7"/>
        <v>42148</v>
      </c>
    </row>
    <row r="92" spans="1:25" x14ac:dyDescent="0.25">
      <c r="A92" s="719">
        <v>41968</v>
      </c>
      <c r="B92" s="519"/>
      <c r="C92" s="141">
        <v>3.9</v>
      </c>
      <c r="D92" s="141">
        <v>4.2</v>
      </c>
      <c r="E92" s="141">
        <v>5.8</v>
      </c>
      <c r="F92" s="141">
        <v>11.2</v>
      </c>
      <c r="G92" s="141">
        <v>14.5</v>
      </c>
      <c r="H92" s="141">
        <v>18.5</v>
      </c>
      <c r="I92" s="141">
        <v>24</v>
      </c>
      <c r="J92" s="141">
        <v>36.1</v>
      </c>
      <c r="K92" s="141">
        <v>59.4</v>
      </c>
      <c r="L92" s="141">
        <v>71.3</v>
      </c>
      <c r="M92" s="141">
        <v>95.9</v>
      </c>
      <c r="N92" s="141">
        <v>100</v>
      </c>
      <c r="O92" s="141">
        <v>100</v>
      </c>
      <c r="P92" s="141">
        <v>100</v>
      </c>
      <c r="Q92" s="141">
        <v>100</v>
      </c>
      <c r="R92" s="141">
        <v>1.76</v>
      </c>
      <c r="S92" s="141">
        <v>0.33</v>
      </c>
      <c r="T92" s="141"/>
      <c r="U92" s="141"/>
      <c r="V92" s="141"/>
      <c r="W92" s="142">
        <v>8.3000000000000007</v>
      </c>
      <c r="X92" s="1"/>
      <c r="Y92" s="176">
        <f t="shared" si="7"/>
        <v>42148</v>
      </c>
    </row>
    <row r="93" spans="1:25" x14ac:dyDescent="0.25">
      <c r="A93" s="518"/>
      <c r="B93" s="519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"/>
      <c r="Y93" s="176">
        <f t="shared" si="7"/>
        <v>180</v>
      </c>
    </row>
    <row r="94" spans="1:25" x14ac:dyDescent="0.25">
      <c r="A94" s="719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719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25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25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25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>
        <f t="shared" si="7"/>
        <v>180</v>
      </c>
    </row>
    <row r="100" spans="1:25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>
        <f t="shared" si="7"/>
        <v>180</v>
      </c>
    </row>
    <row r="101" spans="1:25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  <c r="Y101" s="176">
        <f t="shared" si="7"/>
        <v>180</v>
      </c>
    </row>
    <row r="102" spans="1:25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  <c r="Y102" s="176"/>
    </row>
    <row r="103" spans="1:25" x14ac:dyDescent="0.25">
      <c r="A103" s="518"/>
      <c r="B103" s="519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2"/>
      <c r="X103" s="1"/>
      <c r="Y103" s="176"/>
    </row>
    <row r="104" spans="1:25" x14ac:dyDescent="0.25">
      <c r="A104" s="518"/>
      <c r="B104" s="519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2"/>
      <c r="X104" s="1"/>
      <c r="Y104" s="176"/>
    </row>
    <row r="105" spans="1:25" x14ac:dyDescent="0.25">
      <c r="A105" s="518"/>
      <c r="B105" s="519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2"/>
      <c r="X105" s="1"/>
      <c r="Y105" s="176"/>
    </row>
    <row r="106" spans="1:25" x14ac:dyDescent="0.25">
      <c r="A106" s="518"/>
      <c r="B106" s="519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2"/>
      <c r="X106" s="1"/>
      <c r="Y106" s="176"/>
    </row>
    <row r="107" spans="1:25" x14ac:dyDescent="0.25">
      <c r="A107" s="518"/>
      <c r="B107" s="519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2"/>
      <c r="X107" s="1"/>
      <c r="Y107" s="176"/>
    </row>
    <row r="108" spans="1:25" x14ac:dyDescent="0.25">
      <c r="A108" s="518"/>
      <c r="B108" s="519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2"/>
      <c r="X108" s="1"/>
    </row>
    <row r="109" spans="1:25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2"/>
      <c r="X109" s="1"/>
    </row>
    <row r="110" spans="1:25" x14ac:dyDescent="0.25">
      <c r="A110" s="533" t="s">
        <v>63</v>
      </c>
      <c r="B110" s="532"/>
      <c r="C110" s="143">
        <f t="shared" ref="C110:W110" si="8">AVERAGE(C84:C107)</f>
        <v>4.8999999999999995</v>
      </c>
      <c r="D110" s="143">
        <f t="shared" si="8"/>
        <v>5.2375000000000007</v>
      </c>
      <c r="E110" s="143">
        <f t="shared" si="8"/>
        <v>7.8125</v>
      </c>
      <c r="F110" s="143">
        <f t="shared" si="8"/>
        <v>14.737500000000002</v>
      </c>
      <c r="G110" s="143">
        <f t="shared" si="8"/>
        <v>19.05</v>
      </c>
      <c r="H110" s="143">
        <f t="shared" si="8"/>
        <v>24.4375</v>
      </c>
      <c r="I110" s="143">
        <f t="shared" si="8"/>
        <v>31.824999999999999</v>
      </c>
      <c r="J110" s="143">
        <f t="shared" si="8"/>
        <v>46.237500000000004</v>
      </c>
      <c r="K110" s="143">
        <f t="shared" si="8"/>
        <v>66.712499999999991</v>
      </c>
      <c r="L110" s="143">
        <f t="shared" si="8"/>
        <v>76.649999999999991</v>
      </c>
      <c r="M110" s="143">
        <f t="shared" si="8"/>
        <v>95.537499999999994</v>
      </c>
      <c r="N110" s="141">
        <f t="shared" si="8"/>
        <v>100</v>
      </c>
      <c r="O110" s="141">
        <f t="shared" si="8"/>
        <v>100</v>
      </c>
      <c r="P110" s="141">
        <f t="shared" si="8"/>
        <v>100</v>
      </c>
      <c r="Q110" s="141">
        <f t="shared" si="8"/>
        <v>100</v>
      </c>
      <c r="R110" s="141">
        <f t="shared" si="8"/>
        <v>1.5462499999999999</v>
      </c>
      <c r="S110" s="141">
        <f t="shared" si="8"/>
        <v>0.39624999999999999</v>
      </c>
      <c r="T110" s="141">
        <f t="shared" si="8"/>
        <v>0.23200000000000001</v>
      </c>
      <c r="U110" s="141">
        <f t="shared" si="8"/>
        <v>25</v>
      </c>
      <c r="V110" s="141">
        <f t="shared" si="8"/>
        <v>21</v>
      </c>
      <c r="W110" s="142">
        <f t="shared" si="8"/>
        <v>6.7062499999999989</v>
      </c>
    </row>
    <row r="111" spans="1:25" x14ac:dyDescent="0.25">
      <c r="A111" s="533" t="s">
        <v>53</v>
      </c>
      <c r="B111" s="532"/>
      <c r="C111" s="143">
        <f t="shared" ref="C111:S111" si="9">STDEV(C84:C107)</f>
        <v>1.9464252948858423</v>
      </c>
      <c r="D111" s="143">
        <f t="shared" si="9"/>
        <v>2.0437622869879646</v>
      </c>
      <c r="E111" s="143">
        <f t="shared" si="9"/>
        <v>3.0276995038666361</v>
      </c>
      <c r="F111" s="143">
        <f t="shared" si="9"/>
        <v>4.9934063666856785</v>
      </c>
      <c r="G111" s="143">
        <f t="shared" si="9"/>
        <v>5.0790887821678066</v>
      </c>
      <c r="H111" s="143">
        <f t="shared" si="9"/>
        <v>5.0579322426688016</v>
      </c>
      <c r="I111" s="143">
        <f t="shared" si="9"/>
        <v>5.1776304563822535</v>
      </c>
      <c r="J111" s="143">
        <f t="shared" si="9"/>
        <v>5.7879030251526107</v>
      </c>
      <c r="K111" s="143">
        <f t="shared" si="9"/>
        <v>5.7865453547740495</v>
      </c>
      <c r="L111" s="143">
        <f t="shared" si="9"/>
        <v>2.6661904336658773</v>
      </c>
      <c r="M111" s="143">
        <f t="shared" si="9"/>
        <v>1.4637891143974837</v>
      </c>
      <c r="N111" s="143">
        <f t="shared" si="9"/>
        <v>0</v>
      </c>
      <c r="O111" s="143">
        <f t="shared" si="9"/>
        <v>0</v>
      </c>
      <c r="P111" s="143">
        <f t="shared" si="9"/>
        <v>0</v>
      </c>
      <c r="Q111" s="143">
        <f t="shared" si="9"/>
        <v>0</v>
      </c>
      <c r="R111" s="143">
        <f t="shared" si="9"/>
        <v>0.6982618726932921</v>
      </c>
      <c r="S111" s="143">
        <f t="shared" si="9"/>
        <v>0.23482136067353715</v>
      </c>
      <c r="T111" s="143"/>
      <c r="U111" s="143"/>
      <c r="V111" s="143"/>
      <c r="W111" s="144">
        <f>STDEV(W84:W107)</f>
        <v>2.3550003791325191</v>
      </c>
    </row>
    <row r="112" spans="1:25" x14ac:dyDescent="0.25">
      <c r="A112" s="533" t="s">
        <v>64</v>
      </c>
      <c r="B112" s="532"/>
      <c r="C112" s="141">
        <f t="shared" ref="C112:W112" si="10">MAX(C84:C107)</f>
        <v>7.9</v>
      </c>
      <c r="D112" s="141">
        <f t="shared" si="10"/>
        <v>8.4</v>
      </c>
      <c r="E112" s="141">
        <f t="shared" si="10"/>
        <v>13.1</v>
      </c>
      <c r="F112" s="141">
        <f t="shared" si="10"/>
        <v>23.2</v>
      </c>
      <c r="G112" s="141">
        <f t="shared" si="10"/>
        <v>26.8</v>
      </c>
      <c r="H112" s="141">
        <f t="shared" si="10"/>
        <v>30.8</v>
      </c>
      <c r="I112" s="141">
        <f t="shared" si="10"/>
        <v>37.6</v>
      </c>
      <c r="J112" s="141">
        <f t="shared" si="10"/>
        <v>52.8</v>
      </c>
      <c r="K112" s="141">
        <f t="shared" si="10"/>
        <v>76.099999999999994</v>
      </c>
      <c r="L112" s="141">
        <f t="shared" si="10"/>
        <v>79.7</v>
      </c>
      <c r="M112" s="141">
        <f t="shared" si="10"/>
        <v>97.8</v>
      </c>
      <c r="N112" s="141">
        <f t="shared" si="10"/>
        <v>100</v>
      </c>
      <c r="O112" s="141">
        <f t="shared" si="10"/>
        <v>100</v>
      </c>
      <c r="P112" s="141">
        <f t="shared" si="10"/>
        <v>100</v>
      </c>
      <c r="Q112" s="141">
        <f t="shared" si="10"/>
        <v>100</v>
      </c>
      <c r="R112" s="141">
        <f t="shared" si="10"/>
        <v>2.4900000000000002</v>
      </c>
      <c r="S112" s="141">
        <f t="shared" si="10"/>
        <v>0.77</v>
      </c>
      <c r="T112" s="141">
        <f t="shared" si="10"/>
        <v>0.23200000000000001</v>
      </c>
      <c r="U112" s="141">
        <f t="shared" si="10"/>
        <v>25</v>
      </c>
      <c r="V112" s="141">
        <f t="shared" si="10"/>
        <v>21</v>
      </c>
      <c r="W112" s="141">
        <f t="shared" si="10"/>
        <v>10.15</v>
      </c>
    </row>
    <row r="113" spans="1:23" x14ac:dyDescent="0.25">
      <c r="A113" s="533" t="s">
        <v>52</v>
      </c>
      <c r="B113" s="532"/>
      <c r="C113" s="141">
        <f t="shared" ref="C113:W113" si="11">MIN(C84:C107)</f>
        <v>2.6</v>
      </c>
      <c r="D113" s="141">
        <f t="shared" si="11"/>
        <v>2.8</v>
      </c>
      <c r="E113" s="141">
        <f t="shared" si="11"/>
        <v>4.5999999999999996</v>
      </c>
      <c r="F113" s="141">
        <f t="shared" si="11"/>
        <v>9.4</v>
      </c>
      <c r="G113" s="141">
        <f t="shared" si="11"/>
        <v>13.2</v>
      </c>
      <c r="H113" s="141">
        <f t="shared" si="11"/>
        <v>18.399999999999999</v>
      </c>
      <c r="I113" s="141">
        <f t="shared" si="11"/>
        <v>24</v>
      </c>
      <c r="J113" s="141">
        <f t="shared" si="11"/>
        <v>36.1</v>
      </c>
      <c r="K113" s="141">
        <f t="shared" si="11"/>
        <v>59.4</v>
      </c>
      <c r="L113" s="141">
        <f t="shared" si="11"/>
        <v>71.3</v>
      </c>
      <c r="M113" s="141">
        <f t="shared" si="11"/>
        <v>93.9</v>
      </c>
      <c r="N113" s="141">
        <f t="shared" si="11"/>
        <v>100</v>
      </c>
      <c r="O113" s="141">
        <f t="shared" si="11"/>
        <v>100</v>
      </c>
      <c r="P113" s="141">
        <f t="shared" si="11"/>
        <v>100</v>
      </c>
      <c r="Q113" s="141">
        <f t="shared" si="11"/>
        <v>100</v>
      </c>
      <c r="R113" s="141">
        <f t="shared" si="11"/>
        <v>0.51</v>
      </c>
      <c r="S113" s="141">
        <f t="shared" si="11"/>
        <v>0.11</v>
      </c>
      <c r="T113" s="141">
        <f t="shared" si="11"/>
        <v>0.23200000000000001</v>
      </c>
      <c r="U113" s="141">
        <f t="shared" si="11"/>
        <v>25</v>
      </c>
      <c r="V113" s="141">
        <f t="shared" si="11"/>
        <v>21</v>
      </c>
      <c r="W113" s="142">
        <f t="shared" si="11"/>
        <v>4.0999999999999996</v>
      </c>
    </row>
    <row r="114" spans="1:23" x14ac:dyDescent="0.25">
      <c r="A114" s="534" t="s">
        <v>54</v>
      </c>
      <c r="B114" s="535"/>
      <c r="C114" s="141">
        <f t="shared" ref="C114:W114" si="12">COUNT(C84:C107)</f>
        <v>8</v>
      </c>
      <c r="D114" s="141">
        <f t="shared" si="12"/>
        <v>8</v>
      </c>
      <c r="E114" s="141">
        <f t="shared" si="12"/>
        <v>8</v>
      </c>
      <c r="F114" s="141">
        <f t="shared" si="12"/>
        <v>8</v>
      </c>
      <c r="G114" s="141">
        <f t="shared" si="12"/>
        <v>8</v>
      </c>
      <c r="H114" s="141">
        <f t="shared" si="12"/>
        <v>8</v>
      </c>
      <c r="I114" s="141">
        <f t="shared" si="12"/>
        <v>8</v>
      </c>
      <c r="J114" s="141">
        <f t="shared" si="12"/>
        <v>8</v>
      </c>
      <c r="K114" s="141">
        <f t="shared" si="12"/>
        <v>8</v>
      </c>
      <c r="L114" s="141">
        <f t="shared" si="12"/>
        <v>8</v>
      </c>
      <c r="M114" s="141">
        <f t="shared" si="12"/>
        <v>8</v>
      </c>
      <c r="N114" s="141">
        <f t="shared" si="12"/>
        <v>8</v>
      </c>
      <c r="O114" s="141">
        <f t="shared" si="12"/>
        <v>8</v>
      </c>
      <c r="P114" s="141">
        <f t="shared" si="12"/>
        <v>8</v>
      </c>
      <c r="Q114" s="141">
        <f t="shared" si="12"/>
        <v>8</v>
      </c>
      <c r="R114" s="141">
        <f t="shared" si="12"/>
        <v>8</v>
      </c>
      <c r="S114" s="141">
        <f t="shared" si="12"/>
        <v>8</v>
      </c>
      <c r="T114" s="141">
        <f t="shared" si="12"/>
        <v>1</v>
      </c>
      <c r="U114" s="141">
        <f t="shared" si="12"/>
        <v>1</v>
      </c>
      <c r="V114" s="141">
        <f t="shared" si="12"/>
        <v>1</v>
      </c>
      <c r="W114" s="142">
        <f t="shared" si="12"/>
        <v>8</v>
      </c>
    </row>
    <row r="115" spans="1:23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8"/>
    </row>
    <row r="116" spans="1:23" x14ac:dyDescent="0.25">
      <c r="B116" s="52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29:B29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28:B28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P67:W6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A85:B85"/>
    <mergeCell ref="A68:G71"/>
    <mergeCell ref="H68:O71"/>
    <mergeCell ref="P68:W71"/>
    <mergeCell ref="A73:W75"/>
    <mergeCell ref="A77:W79"/>
    <mergeCell ref="A81:B81"/>
    <mergeCell ref="R81:R82"/>
    <mergeCell ref="S81:S82"/>
    <mergeCell ref="T81:T82"/>
    <mergeCell ref="U81:U82"/>
    <mergeCell ref="V81:V82"/>
    <mergeCell ref="W81:W82"/>
    <mergeCell ref="A82:B82"/>
    <mergeCell ref="A83:B83"/>
    <mergeCell ref="A84:B84"/>
    <mergeCell ref="A97:B97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109:B109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10:B110"/>
    <mergeCell ref="A111:B111"/>
    <mergeCell ref="A112:B112"/>
    <mergeCell ref="A113:B113"/>
    <mergeCell ref="A114:B11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G1697"/>
  <sheetViews>
    <sheetView topLeftCell="A12" zoomScaleNormal="100" workbookViewId="0">
      <selection activeCell="C12" sqref="C12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17</v>
      </c>
      <c r="H5" s="447"/>
      <c r="I5" s="448" t="s">
        <v>99</v>
      </c>
      <c r="J5" s="446"/>
      <c r="K5" s="446"/>
      <c r="L5" s="446"/>
      <c r="M5" s="447"/>
      <c r="N5" s="449">
        <v>42044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124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158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7.2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9" t="s">
        <v>157</v>
      </c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187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159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C120</f>
        <v>5.9</v>
      </c>
      <c r="D37" s="123">
        <f t="shared" ref="D37:V37" si="0">D120</f>
        <v>9.8000000000000007</v>
      </c>
      <c r="E37" s="123">
        <f t="shared" si="0"/>
        <v>13.8</v>
      </c>
      <c r="F37" s="123">
        <f t="shared" si="0"/>
        <v>18.3</v>
      </c>
      <c r="G37" s="123">
        <f t="shared" si="0"/>
        <v>26.9</v>
      </c>
      <c r="H37" s="123">
        <f t="shared" si="0"/>
        <v>39.5</v>
      </c>
      <c r="I37" s="123">
        <f t="shared" si="0"/>
        <v>55.6</v>
      </c>
      <c r="J37" s="123">
        <f t="shared" si="0"/>
        <v>68.8</v>
      </c>
      <c r="K37" s="123">
        <f t="shared" si="0"/>
        <v>78.5</v>
      </c>
      <c r="L37" s="123">
        <f t="shared" si="0"/>
        <v>82.2</v>
      </c>
      <c r="M37" s="123">
        <f t="shared" si="0"/>
        <v>88.5</v>
      </c>
      <c r="N37" s="123">
        <f t="shared" si="0"/>
        <v>97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0.11</v>
      </c>
      <c r="S37" s="123"/>
      <c r="T37" s="123">
        <f t="shared" si="0"/>
        <v>25</v>
      </c>
      <c r="U37" s="123">
        <f t="shared" si="0"/>
        <v>21</v>
      </c>
      <c r="V37" s="124">
        <f t="shared" si="0"/>
        <v>8.1999999999999993</v>
      </c>
    </row>
    <row r="38" spans="1:24" ht="12.75" customHeight="1" x14ac:dyDescent="0.25">
      <c r="A38" s="553" t="s">
        <v>49</v>
      </c>
      <c r="B38" s="554"/>
      <c r="C38" s="120">
        <f>C39+1.25*C42</f>
        <v>4.3605166949752743</v>
      </c>
      <c r="D38" s="108">
        <f t="shared" ref="D38:V38" si="1">D39+1.25*D42</f>
        <v>6.519289188217348</v>
      </c>
      <c r="E38" s="108">
        <f t="shared" si="1"/>
        <v>11.356435548297615</v>
      </c>
      <c r="F38" s="108">
        <f t="shared" si="1"/>
        <v>15.728996217253107</v>
      </c>
      <c r="G38" s="108">
        <f t="shared" si="1"/>
        <v>21.251001127950346</v>
      </c>
      <c r="H38" s="108">
        <f t="shared" si="1"/>
        <v>32.097874010474925</v>
      </c>
      <c r="I38" s="108">
        <f t="shared" si="1"/>
        <v>46.611948422062234</v>
      </c>
      <c r="J38" s="108">
        <f t="shared" si="1"/>
        <v>66.473318621696436</v>
      </c>
      <c r="K38" s="108">
        <f t="shared" si="1"/>
        <v>77.351922842186667</v>
      </c>
      <c r="L38" s="108">
        <f t="shared" si="1"/>
        <v>83.202398686142232</v>
      </c>
      <c r="M38" s="108">
        <f t="shared" si="1"/>
        <v>88.587375929904042</v>
      </c>
      <c r="N38" s="108">
        <f t="shared" si="1"/>
        <v>95.455288741889092</v>
      </c>
      <c r="O38" s="108">
        <v>100</v>
      </c>
      <c r="P38" s="108">
        <v>100</v>
      </c>
      <c r="Q38" s="108">
        <v>100</v>
      </c>
      <c r="R38" s="159">
        <f t="shared" si="1"/>
        <v>6.9459166957640803E-2</v>
      </c>
      <c r="S38" s="108"/>
      <c r="T38" s="108"/>
      <c r="U38" s="108"/>
      <c r="V38" s="125">
        <f t="shared" si="1"/>
        <v>7.5459880891647089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C118</f>
        <v>2.9476190476190482</v>
      </c>
      <c r="D39" s="121">
        <f>D118</f>
        <v>4.2428571428571429</v>
      </c>
      <c r="E39" s="121">
        <f>E118</f>
        <v>7.6499999999999986</v>
      </c>
      <c r="F39" s="121">
        <f>F118</f>
        <v>10.714285714285714</v>
      </c>
      <c r="G39" s="121">
        <f>G118</f>
        <v>14.595238095238098</v>
      </c>
      <c r="H39" s="121">
        <f t="shared" ref="H39:V39" si="2">H118</f>
        <v>23.5</v>
      </c>
      <c r="I39" s="121">
        <f t="shared" si="2"/>
        <v>36.119047619047613</v>
      </c>
      <c r="J39" s="121">
        <f t="shared" si="2"/>
        <v>55.676190476190477</v>
      </c>
      <c r="K39" s="121">
        <f t="shared" si="2"/>
        <v>67.152380952380966</v>
      </c>
      <c r="L39" s="121">
        <f t="shared" si="2"/>
        <v>73.552380952380943</v>
      </c>
      <c r="M39" s="121">
        <f t="shared" si="2"/>
        <v>79.676190476190484</v>
      </c>
      <c r="N39" s="121">
        <f t="shared" si="2"/>
        <v>86.714285714285722</v>
      </c>
      <c r="O39" s="121">
        <f>O118</f>
        <v>94.333333333333329</v>
      </c>
      <c r="P39" s="108">
        <f t="shared" si="2"/>
        <v>98.709523809523787</v>
      </c>
      <c r="Q39" s="108">
        <f t="shared" si="2"/>
        <v>99.452380952380949</v>
      </c>
      <c r="R39" s="159">
        <f t="shared" si="2"/>
        <v>4.1428571428571433E-2</v>
      </c>
      <c r="S39" s="34">
        <f t="shared" si="2"/>
        <v>0.23200000000000001</v>
      </c>
      <c r="T39" s="108">
        <f t="shared" si="2"/>
        <v>25</v>
      </c>
      <c r="U39" s="108">
        <f t="shared" si="2"/>
        <v>21</v>
      </c>
      <c r="V39" s="126">
        <f t="shared" si="2"/>
        <v>6.089999999999999</v>
      </c>
      <c r="X39" s="15" t="s">
        <v>104</v>
      </c>
    </row>
    <row r="40" spans="1:24" ht="12.75" customHeight="1" x14ac:dyDescent="0.25">
      <c r="A40" s="553" t="s">
        <v>51</v>
      </c>
      <c r="B40" s="554"/>
      <c r="C40" s="120">
        <f>C39-1.25*C42</f>
        <v>1.5347214002628224</v>
      </c>
      <c r="D40" s="121">
        <f t="shared" ref="D40:V40" si="3">D39-1.25*D42</f>
        <v>1.9664250974969377</v>
      </c>
      <c r="E40" s="121">
        <f t="shared" si="3"/>
        <v>3.9435644517023833</v>
      </c>
      <c r="F40" s="121">
        <f t="shared" si="3"/>
        <v>5.6995752113183205</v>
      </c>
      <c r="G40" s="121">
        <f t="shared" si="3"/>
        <v>7.939475062525851</v>
      </c>
      <c r="H40" s="121">
        <f t="shared" si="3"/>
        <v>14.902125989525079</v>
      </c>
      <c r="I40" s="121">
        <f t="shared" si="3"/>
        <v>25.626146816032993</v>
      </c>
      <c r="J40" s="121">
        <f t="shared" si="3"/>
        <v>44.879062330684519</v>
      </c>
      <c r="K40" s="121">
        <f t="shared" si="3"/>
        <v>56.952839062575265</v>
      </c>
      <c r="L40" s="121">
        <f t="shared" si="3"/>
        <v>63.902363218619655</v>
      </c>
      <c r="M40" s="121">
        <f t="shared" si="3"/>
        <v>70.765005022476927</v>
      </c>
      <c r="N40" s="121">
        <f t="shared" si="3"/>
        <v>77.973282686682353</v>
      </c>
      <c r="O40" s="121">
        <f t="shared" si="3"/>
        <v>87.542791504190873</v>
      </c>
      <c r="P40" s="108">
        <f t="shared" si="3"/>
        <v>93.464897875248184</v>
      </c>
      <c r="Q40" s="108">
        <f t="shared" si="3"/>
        <v>97.286011925205585</v>
      </c>
      <c r="R40" s="159">
        <f t="shared" si="3"/>
        <v>1.3397975899502059E-2</v>
      </c>
      <c r="S40" s="108"/>
      <c r="T40" s="108"/>
      <c r="U40" s="108"/>
      <c r="V40" s="125">
        <f t="shared" si="3"/>
        <v>4.6340119108352891</v>
      </c>
    </row>
    <row r="41" spans="1:24" ht="12.75" customHeight="1" x14ac:dyDescent="0.25">
      <c r="A41" s="493" t="s">
        <v>52</v>
      </c>
      <c r="B41" s="494"/>
      <c r="C41" s="33">
        <f>C121</f>
        <v>1.2</v>
      </c>
      <c r="D41" s="34">
        <f>D121</f>
        <v>2.2000000000000002</v>
      </c>
      <c r="E41" s="34">
        <f t="shared" ref="E41:V41" si="4">E121</f>
        <v>3.7</v>
      </c>
      <c r="F41" s="34">
        <f t="shared" si="4"/>
        <v>5.0999999999999996</v>
      </c>
      <c r="G41" s="34">
        <f t="shared" si="4"/>
        <v>7.3</v>
      </c>
      <c r="H41" s="34">
        <f t="shared" si="4"/>
        <v>14.2</v>
      </c>
      <c r="I41" s="34">
        <f t="shared" si="4"/>
        <v>23.8</v>
      </c>
      <c r="J41" s="34">
        <f t="shared" si="4"/>
        <v>38.700000000000003</v>
      </c>
      <c r="K41" s="34">
        <f t="shared" si="4"/>
        <v>48.9</v>
      </c>
      <c r="L41" s="34">
        <f t="shared" si="4"/>
        <v>55.4</v>
      </c>
      <c r="M41" s="34">
        <f t="shared" si="4"/>
        <v>62.7</v>
      </c>
      <c r="N41" s="34">
        <f t="shared" si="4"/>
        <v>68.400000000000006</v>
      </c>
      <c r="O41" s="34">
        <f t="shared" si="4"/>
        <v>79.400000000000006</v>
      </c>
      <c r="P41" s="34">
        <f t="shared" si="4"/>
        <v>83.3</v>
      </c>
      <c r="Q41" s="34">
        <f t="shared" si="4"/>
        <v>93.9</v>
      </c>
      <c r="R41" s="34">
        <f t="shared" si="4"/>
        <v>0.01</v>
      </c>
      <c r="S41" s="34"/>
      <c r="T41" s="34">
        <f t="shared" si="4"/>
        <v>25</v>
      </c>
      <c r="U41" s="34">
        <f t="shared" si="4"/>
        <v>21</v>
      </c>
      <c r="V41" s="44">
        <f t="shared" si="4"/>
        <v>4.2</v>
      </c>
    </row>
    <row r="42" spans="1:24" ht="12.75" customHeight="1" x14ac:dyDescent="0.25">
      <c r="A42" s="493" t="s">
        <v>53</v>
      </c>
      <c r="B42" s="494"/>
      <c r="C42" s="120">
        <f>C119</f>
        <v>1.1303181178849806</v>
      </c>
      <c r="D42" s="121">
        <f t="shared" ref="D42:V42" si="5">D119</f>
        <v>1.8211456362881639</v>
      </c>
      <c r="E42" s="121">
        <f t="shared" si="5"/>
        <v>2.9651484386380922</v>
      </c>
      <c r="F42" s="121">
        <f t="shared" si="5"/>
        <v>4.0117684023739146</v>
      </c>
      <c r="G42" s="121">
        <f t="shared" si="5"/>
        <v>5.324610426169798</v>
      </c>
      <c r="H42" s="121">
        <f t="shared" si="5"/>
        <v>6.8782992083799366</v>
      </c>
      <c r="I42" s="121">
        <f t="shared" si="5"/>
        <v>8.3943206424116958</v>
      </c>
      <c r="J42" s="121">
        <f t="shared" si="5"/>
        <v>8.6377025164047687</v>
      </c>
      <c r="K42" s="121">
        <f t="shared" si="5"/>
        <v>8.1596335118445644</v>
      </c>
      <c r="L42" s="121">
        <f t="shared" si="5"/>
        <v>7.7200141870090331</v>
      </c>
      <c r="M42" s="121">
        <f t="shared" si="5"/>
        <v>7.1289483629708492</v>
      </c>
      <c r="N42" s="121">
        <f t="shared" si="5"/>
        <v>6.9928024220827014</v>
      </c>
      <c r="O42" s="121">
        <f t="shared" si="5"/>
        <v>5.4324334633139619</v>
      </c>
      <c r="P42" s="121">
        <f t="shared" si="5"/>
        <v>4.1957007474204797</v>
      </c>
      <c r="Q42" s="121">
        <f t="shared" si="5"/>
        <v>1.7330952217402964</v>
      </c>
      <c r="R42" s="121">
        <f t="shared" si="5"/>
        <v>2.2424476423255499E-2</v>
      </c>
      <c r="S42" s="121"/>
      <c r="T42" s="121"/>
      <c r="U42" s="121"/>
      <c r="V42" s="126">
        <f t="shared" si="5"/>
        <v>1.1647904713317681</v>
      </c>
    </row>
    <row r="43" spans="1:24" ht="12.75" customHeight="1" x14ac:dyDescent="0.25">
      <c r="A43" s="553" t="s">
        <v>54</v>
      </c>
      <c r="B43" s="554"/>
      <c r="C43" s="33">
        <f>C122</f>
        <v>21</v>
      </c>
      <c r="D43" s="34">
        <f>D122</f>
        <v>21</v>
      </c>
      <c r="E43" s="34">
        <f t="shared" ref="E43:V43" si="6">E122</f>
        <v>20</v>
      </c>
      <c r="F43" s="34">
        <f t="shared" si="6"/>
        <v>21</v>
      </c>
      <c r="G43" s="34">
        <f t="shared" si="6"/>
        <v>21</v>
      </c>
      <c r="H43" s="34">
        <f t="shared" si="6"/>
        <v>21</v>
      </c>
      <c r="I43" s="34">
        <f t="shared" si="6"/>
        <v>21</v>
      </c>
      <c r="J43" s="34">
        <f t="shared" si="6"/>
        <v>21</v>
      </c>
      <c r="K43" s="34">
        <f t="shared" si="6"/>
        <v>21</v>
      </c>
      <c r="L43" s="34">
        <f t="shared" si="6"/>
        <v>21</v>
      </c>
      <c r="M43" s="34">
        <f t="shared" si="6"/>
        <v>21</v>
      </c>
      <c r="N43" s="34">
        <f t="shared" si="6"/>
        <v>21</v>
      </c>
      <c r="O43" s="34">
        <f t="shared" si="6"/>
        <v>21</v>
      </c>
      <c r="P43" s="34">
        <f t="shared" si="6"/>
        <v>21</v>
      </c>
      <c r="Q43" s="34">
        <f t="shared" si="6"/>
        <v>21</v>
      </c>
      <c r="R43" s="34">
        <f t="shared" si="6"/>
        <v>21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20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42044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42087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4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4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  <c r="X82" s="1">
        <v>180</v>
      </c>
    </row>
    <row r="83" spans="1:24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4" x14ac:dyDescent="0.25">
      <c r="A84" s="518">
        <v>41907</v>
      </c>
      <c r="B84" s="519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>
        <v>25</v>
      </c>
      <c r="U84" s="168">
        <v>21</v>
      </c>
      <c r="V84" s="169"/>
      <c r="X84" s="176">
        <f t="shared" ref="X84:X117" si="7">A84+$X$82</f>
        <v>42087</v>
      </c>
    </row>
    <row r="85" spans="1:24" x14ac:dyDescent="0.25">
      <c r="A85" s="518">
        <v>41914</v>
      </c>
      <c r="B85" s="519"/>
      <c r="C85" s="168">
        <v>3.1</v>
      </c>
      <c r="D85" s="168">
        <v>5</v>
      </c>
      <c r="E85" s="168">
        <v>10.5</v>
      </c>
      <c r="F85" s="168">
        <v>14.8</v>
      </c>
      <c r="G85" s="168">
        <v>20.6</v>
      </c>
      <c r="H85" s="168">
        <v>33.6</v>
      </c>
      <c r="I85" s="168">
        <v>49.8</v>
      </c>
      <c r="J85" s="168">
        <v>68.8</v>
      </c>
      <c r="K85" s="168">
        <v>78.5</v>
      </c>
      <c r="L85" s="168">
        <v>82.2</v>
      </c>
      <c r="M85" s="168">
        <v>84.4</v>
      </c>
      <c r="N85" s="168">
        <v>90.4</v>
      </c>
      <c r="O85" s="168">
        <v>94.5</v>
      </c>
      <c r="P85" s="168">
        <v>100</v>
      </c>
      <c r="Q85" s="168">
        <v>100</v>
      </c>
      <c r="R85" s="168">
        <v>0.03</v>
      </c>
      <c r="S85" s="168"/>
      <c r="T85" s="168"/>
      <c r="U85" s="168"/>
      <c r="V85" s="169">
        <v>4.7</v>
      </c>
      <c r="X85" s="176">
        <f t="shared" si="7"/>
        <v>42094</v>
      </c>
    </row>
    <row r="86" spans="1:24" x14ac:dyDescent="0.25">
      <c r="A86" s="518">
        <v>41914</v>
      </c>
      <c r="B86" s="519"/>
      <c r="C86" s="168">
        <v>2.1</v>
      </c>
      <c r="D86" s="168">
        <v>3.4</v>
      </c>
      <c r="E86" s="168">
        <v>7</v>
      </c>
      <c r="F86" s="168">
        <v>9.6999999999999993</v>
      </c>
      <c r="G86" s="168">
        <v>13.6</v>
      </c>
      <c r="H86" s="168">
        <v>24.8</v>
      </c>
      <c r="I86" s="168">
        <v>41.2</v>
      </c>
      <c r="J86" s="168">
        <v>64.900000000000006</v>
      </c>
      <c r="K86" s="168">
        <v>74.2</v>
      </c>
      <c r="L86" s="168">
        <v>79.3</v>
      </c>
      <c r="M86" s="168">
        <v>83</v>
      </c>
      <c r="N86" s="168">
        <v>89.4</v>
      </c>
      <c r="O86" s="168">
        <v>95</v>
      </c>
      <c r="P86" s="168">
        <v>100</v>
      </c>
      <c r="Q86" s="168">
        <v>100</v>
      </c>
      <c r="R86" s="168">
        <v>0.03</v>
      </c>
      <c r="S86" s="168"/>
      <c r="T86" s="168"/>
      <c r="U86" s="168"/>
      <c r="V86" s="169">
        <v>4.2</v>
      </c>
      <c r="X86" s="176">
        <f t="shared" si="7"/>
        <v>42094</v>
      </c>
    </row>
    <row r="87" spans="1:24" x14ac:dyDescent="0.25">
      <c r="A87" s="518">
        <v>41920</v>
      </c>
      <c r="B87" s="519"/>
      <c r="C87" s="168">
        <v>2.1</v>
      </c>
      <c r="D87" s="168">
        <v>2.9</v>
      </c>
      <c r="E87" s="168">
        <v>5.2</v>
      </c>
      <c r="F87" s="168">
        <v>7.1</v>
      </c>
      <c r="G87" s="168">
        <v>10.3</v>
      </c>
      <c r="H87" s="168">
        <v>21.3</v>
      </c>
      <c r="I87" s="168">
        <v>38.799999999999997</v>
      </c>
      <c r="J87" s="168">
        <v>64.3</v>
      </c>
      <c r="K87" s="168">
        <v>73.2</v>
      </c>
      <c r="L87" s="168">
        <v>81.599999999999994</v>
      </c>
      <c r="M87" s="168">
        <v>88.5</v>
      </c>
      <c r="N87" s="168">
        <v>92.4</v>
      </c>
      <c r="O87" s="168">
        <v>97.7</v>
      </c>
      <c r="P87" s="168">
        <v>100</v>
      </c>
      <c r="Q87" s="168">
        <v>100</v>
      </c>
      <c r="R87" s="168">
        <v>0.03</v>
      </c>
      <c r="S87" s="168"/>
      <c r="T87" s="168"/>
      <c r="U87" s="168"/>
      <c r="V87" s="169">
        <v>4.4000000000000004</v>
      </c>
      <c r="X87" s="176">
        <f t="shared" si="7"/>
        <v>42100</v>
      </c>
    </row>
    <row r="88" spans="1:24" x14ac:dyDescent="0.25">
      <c r="A88" s="518">
        <v>41920</v>
      </c>
      <c r="B88" s="519"/>
      <c r="C88" s="168">
        <v>3.4</v>
      </c>
      <c r="D88" s="168">
        <v>5</v>
      </c>
      <c r="E88" s="168" t="s">
        <v>152</v>
      </c>
      <c r="F88" s="168">
        <v>17.3</v>
      </c>
      <c r="G88" s="168">
        <v>26.9</v>
      </c>
      <c r="H88" s="168">
        <v>39.5</v>
      </c>
      <c r="I88" s="168">
        <v>55.6</v>
      </c>
      <c r="J88" s="168">
        <v>60.1</v>
      </c>
      <c r="K88" s="168">
        <v>64.2</v>
      </c>
      <c r="L88" s="168">
        <v>69.8</v>
      </c>
      <c r="M88" s="168">
        <v>77.599999999999994</v>
      </c>
      <c r="N88" s="168">
        <v>83.1</v>
      </c>
      <c r="O88" s="168">
        <v>93.1</v>
      </c>
      <c r="P88" s="168">
        <v>100</v>
      </c>
      <c r="Q88" s="168">
        <v>100</v>
      </c>
      <c r="R88" s="168">
        <v>0.05</v>
      </c>
      <c r="S88" s="168"/>
      <c r="T88" s="168"/>
      <c r="U88" s="168"/>
      <c r="V88" s="169">
        <v>6.4</v>
      </c>
      <c r="X88" s="176">
        <f t="shared" si="7"/>
        <v>42100</v>
      </c>
    </row>
    <row r="89" spans="1:24" x14ac:dyDescent="0.25">
      <c r="A89" s="518">
        <v>41927</v>
      </c>
      <c r="B89" s="519"/>
      <c r="C89" s="168">
        <v>2.4</v>
      </c>
      <c r="D89" s="168">
        <v>3.5</v>
      </c>
      <c r="E89" s="168">
        <v>6.3</v>
      </c>
      <c r="F89" s="168">
        <v>8.3000000000000007</v>
      </c>
      <c r="G89" s="168">
        <v>10.7</v>
      </c>
      <c r="H89" s="168">
        <v>17.3</v>
      </c>
      <c r="I89" s="168">
        <v>29.8</v>
      </c>
      <c r="J89" s="168">
        <v>55.3</v>
      </c>
      <c r="K89" s="168">
        <v>70.599999999999994</v>
      </c>
      <c r="L89" s="168">
        <v>79.900000000000006</v>
      </c>
      <c r="M89" s="168">
        <v>84.8</v>
      </c>
      <c r="N89" s="168">
        <v>88.6</v>
      </c>
      <c r="O89" s="168">
        <v>97</v>
      </c>
      <c r="P89" s="168">
        <v>100</v>
      </c>
      <c r="Q89" s="168">
        <v>100</v>
      </c>
      <c r="R89" s="168">
        <v>0.04</v>
      </c>
      <c r="S89" s="168"/>
      <c r="T89" s="168"/>
      <c r="U89" s="168"/>
      <c r="V89" s="169">
        <v>6.6</v>
      </c>
      <c r="X89" s="176">
        <f t="shared" si="7"/>
        <v>42107</v>
      </c>
    </row>
    <row r="90" spans="1:24" x14ac:dyDescent="0.25">
      <c r="A90" s="518">
        <v>41927</v>
      </c>
      <c r="B90" s="519"/>
      <c r="C90" s="168">
        <v>2.2999999999999998</v>
      </c>
      <c r="D90" s="168">
        <v>3.5</v>
      </c>
      <c r="E90" s="168">
        <v>6.6</v>
      </c>
      <c r="F90" s="168">
        <v>8.8000000000000007</v>
      </c>
      <c r="G90" s="168">
        <v>11.8</v>
      </c>
      <c r="H90" s="168">
        <v>20</v>
      </c>
      <c r="I90" s="168">
        <v>33.6</v>
      </c>
      <c r="J90" s="168">
        <v>55.4</v>
      </c>
      <c r="K90" s="168">
        <v>68.099999999999994</v>
      </c>
      <c r="L90" s="168">
        <v>74.8</v>
      </c>
      <c r="M90" s="168">
        <v>77.3</v>
      </c>
      <c r="N90" s="168">
        <v>89.1</v>
      </c>
      <c r="O90" s="168">
        <v>94.1</v>
      </c>
      <c r="P90" s="168">
        <v>100</v>
      </c>
      <c r="Q90" s="168">
        <v>100</v>
      </c>
      <c r="R90" s="168">
        <v>0.04</v>
      </c>
      <c r="S90" s="168"/>
      <c r="T90" s="168"/>
      <c r="U90" s="168"/>
      <c r="V90" s="169">
        <v>6.4</v>
      </c>
      <c r="X90" s="176">
        <f t="shared" si="7"/>
        <v>42107</v>
      </c>
    </row>
    <row r="91" spans="1:24" x14ac:dyDescent="0.25">
      <c r="A91" s="518">
        <v>41934</v>
      </c>
      <c r="B91" s="519"/>
      <c r="C91" s="168">
        <v>4.3</v>
      </c>
      <c r="D91" s="168">
        <v>6</v>
      </c>
      <c r="E91" s="168">
        <v>10.7</v>
      </c>
      <c r="F91" s="168">
        <v>14</v>
      </c>
      <c r="G91" s="168">
        <v>18</v>
      </c>
      <c r="H91" s="168">
        <v>27.2</v>
      </c>
      <c r="I91" s="168">
        <v>38.299999999999997</v>
      </c>
      <c r="J91" s="168">
        <v>58.2</v>
      </c>
      <c r="K91" s="168">
        <v>73.400000000000006</v>
      </c>
      <c r="L91" s="168">
        <v>79.8</v>
      </c>
      <c r="M91" s="168">
        <v>86</v>
      </c>
      <c r="N91" s="168">
        <v>91.9</v>
      </c>
      <c r="O91" s="168">
        <v>96.8</v>
      </c>
      <c r="P91" s="168">
        <v>100</v>
      </c>
      <c r="Q91" s="168">
        <v>100</v>
      </c>
      <c r="R91" s="168">
        <v>0.04</v>
      </c>
      <c r="S91" s="168"/>
      <c r="T91" s="168"/>
      <c r="U91" s="168"/>
      <c r="V91" s="169">
        <v>6.1</v>
      </c>
      <c r="X91" s="176">
        <f t="shared" si="7"/>
        <v>42114</v>
      </c>
    </row>
    <row r="92" spans="1:24" x14ac:dyDescent="0.25">
      <c r="A92" s="724">
        <v>41934</v>
      </c>
      <c r="B92" s="725"/>
      <c r="C92" s="168">
        <v>3.4</v>
      </c>
      <c r="D92" s="168">
        <v>5.2</v>
      </c>
      <c r="E92" s="168">
        <v>10.3</v>
      </c>
      <c r="F92" s="168">
        <v>14.2</v>
      </c>
      <c r="G92" s="168">
        <v>18.600000000000001</v>
      </c>
      <c r="H92" s="168">
        <v>29.1</v>
      </c>
      <c r="I92" s="168">
        <v>42.6</v>
      </c>
      <c r="J92" s="168">
        <v>63.2</v>
      </c>
      <c r="K92" s="168">
        <v>71.599999999999994</v>
      </c>
      <c r="L92" s="168">
        <v>75.7</v>
      </c>
      <c r="M92" s="168">
        <v>81.900000000000006</v>
      </c>
      <c r="N92" s="168">
        <v>87</v>
      </c>
      <c r="O92" s="168">
        <v>93.1</v>
      </c>
      <c r="P92" s="168">
        <v>100</v>
      </c>
      <c r="Q92" s="168">
        <v>100</v>
      </c>
      <c r="R92" s="168">
        <v>0.04</v>
      </c>
      <c r="S92" s="168"/>
      <c r="T92" s="168"/>
      <c r="U92" s="168"/>
      <c r="V92" s="169">
        <v>5.6</v>
      </c>
      <c r="X92" s="176">
        <f t="shared" si="7"/>
        <v>42114</v>
      </c>
    </row>
    <row r="93" spans="1:24" x14ac:dyDescent="0.25">
      <c r="A93" s="518">
        <v>41941</v>
      </c>
      <c r="B93" s="519"/>
      <c r="C93" s="168">
        <v>3.3</v>
      </c>
      <c r="D93" s="168">
        <v>4.5999999999999996</v>
      </c>
      <c r="E93" s="168">
        <v>8.1999999999999993</v>
      </c>
      <c r="F93" s="168">
        <v>10.4</v>
      </c>
      <c r="G93" s="168">
        <v>12.8</v>
      </c>
      <c r="H93" s="168">
        <v>19.399999999999999</v>
      </c>
      <c r="I93" s="168">
        <v>34.4</v>
      </c>
      <c r="J93" s="168">
        <v>58.5</v>
      </c>
      <c r="K93" s="168">
        <v>71.2</v>
      </c>
      <c r="L93" s="168">
        <v>75.400000000000006</v>
      </c>
      <c r="M93" s="168">
        <v>80.099999999999994</v>
      </c>
      <c r="N93" s="168">
        <v>91.3</v>
      </c>
      <c r="O93" s="168">
        <v>97.9</v>
      </c>
      <c r="P93" s="168">
        <v>100</v>
      </c>
      <c r="Q93" s="168">
        <v>100</v>
      </c>
      <c r="R93" s="168">
        <v>0.06</v>
      </c>
      <c r="S93" s="168">
        <v>0.23200000000000001</v>
      </c>
      <c r="T93" s="168"/>
      <c r="U93" s="168"/>
      <c r="V93" s="169">
        <v>6.7</v>
      </c>
      <c r="X93" s="176">
        <f t="shared" si="7"/>
        <v>42121</v>
      </c>
    </row>
    <row r="94" spans="1:24" x14ac:dyDescent="0.25">
      <c r="A94" s="518">
        <v>41941</v>
      </c>
      <c r="B94" s="519"/>
      <c r="C94" s="168">
        <v>3.9</v>
      </c>
      <c r="D94" s="168">
        <v>5.6</v>
      </c>
      <c r="E94" s="168">
        <v>10</v>
      </c>
      <c r="F94" s="168">
        <v>12.9</v>
      </c>
      <c r="G94" s="168">
        <v>15.8</v>
      </c>
      <c r="H94" s="168">
        <v>22.4</v>
      </c>
      <c r="I94" s="168">
        <v>33.700000000000003</v>
      </c>
      <c r="J94" s="168">
        <v>58</v>
      </c>
      <c r="K94" s="168">
        <v>70.5</v>
      </c>
      <c r="L94" s="168">
        <v>75.900000000000006</v>
      </c>
      <c r="M94" s="168">
        <v>82.1</v>
      </c>
      <c r="N94" s="168">
        <v>89.5</v>
      </c>
      <c r="O94" s="168">
        <v>96.4</v>
      </c>
      <c r="P94" s="168">
        <v>100</v>
      </c>
      <c r="Q94" s="168">
        <v>100</v>
      </c>
      <c r="R94" s="168">
        <v>0.05</v>
      </c>
      <c r="S94" s="168"/>
      <c r="T94" s="168"/>
      <c r="U94" s="168"/>
      <c r="V94" s="169">
        <v>7.1</v>
      </c>
      <c r="X94" s="176">
        <f t="shared" si="7"/>
        <v>42121</v>
      </c>
    </row>
    <row r="95" spans="1:24" x14ac:dyDescent="0.25">
      <c r="A95" s="518">
        <v>41976</v>
      </c>
      <c r="B95" s="519"/>
      <c r="C95" s="168">
        <v>5.9</v>
      </c>
      <c r="D95" s="168">
        <v>9.8000000000000007</v>
      </c>
      <c r="E95" s="168">
        <v>13.8</v>
      </c>
      <c r="F95" s="168">
        <v>18.3</v>
      </c>
      <c r="G95" s="168">
        <v>24.2</v>
      </c>
      <c r="H95" s="168">
        <v>35.6</v>
      </c>
      <c r="I95" s="168">
        <v>48.6</v>
      </c>
      <c r="J95" s="168">
        <v>62.9</v>
      </c>
      <c r="K95" s="168">
        <v>74.099999999999994</v>
      </c>
      <c r="L95" s="168">
        <v>79.400000000000006</v>
      </c>
      <c r="M95" s="168">
        <v>84.2</v>
      </c>
      <c r="N95" s="168">
        <v>90.2</v>
      </c>
      <c r="O95" s="168">
        <v>96.8</v>
      </c>
      <c r="P95" s="168">
        <v>100</v>
      </c>
      <c r="Q95" s="168">
        <v>100</v>
      </c>
      <c r="R95" s="168">
        <v>0.11</v>
      </c>
      <c r="S95" s="168"/>
      <c r="T95" s="168"/>
      <c r="U95" s="168"/>
      <c r="V95" s="169">
        <v>8.1999999999999993</v>
      </c>
      <c r="X95" s="176">
        <f t="shared" si="7"/>
        <v>42156</v>
      </c>
    </row>
    <row r="96" spans="1:24" x14ac:dyDescent="0.25">
      <c r="A96" s="518">
        <v>41976</v>
      </c>
      <c r="B96" s="519"/>
      <c r="C96" s="168">
        <v>3.6</v>
      </c>
      <c r="D96" s="168">
        <v>4.9000000000000004</v>
      </c>
      <c r="E96" s="168">
        <v>9</v>
      </c>
      <c r="F96" s="168">
        <v>12</v>
      </c>
      <c r="G96" s="168">
        <v>15.5</v>
      </c>
      <c r="H96" s="168">
        <v>23.7</v>
      </c>
      <c r="I96" s="168">
        <v>34.5</v>
      </c>
      <c r="J96" s="168">
        <v>62.9</v>
      </c>
      <c r="K96" s="168">
        <v>66.400000000000006</v>
      </c>
      <c r="L96" s="168">
        <v>73.2</v>
      </c>
      <c r="M96" s="168">
        <v>80.099999999999994</v>
      </c>
      <c r="N96" s="168">
        <v>86.6</v>
      </c>
      <c r="O96" s="168">
        <v>95.7</v>
      </c>
      <c r="P96" s="168">
        <v>100</v>
      </c>
      <c r="Q96" s="168">
        <v>100</v>
      </c>
      <c r="R96" s="168">
        <v>0.08</v>
      </c>
      <c r="S96" s="168"/>
      <c r="T96" s="168"/>
      <c r="U96" s="168"/>
      <c r="V96" s="169">
        <v>8.1</v>
      </c>
      <c r="X96" s="176">
        <f t="shared" si="7"/>
        <v>42156</v>
      </c>
    </row>
    <row r="97" spans="1:24" x14ac:dyDescent="0.25">
      <c r="A97" s="518">
        <v>41983</v>
      </c>
      <c r="B97" s="519"/>
      <c r="C97" s="168">
        <v>2.8</v>
      </c>
      <c r="D97" s="168">
        <v>3.3</v>
      </c>
      <c r="E97" s="168">
        <v>6.9</v>
      </c>
      <c r="F97" s="168">
        <v>9.4</v>
      </c>
      <c r="G97" s="168">
        <v>12.4</v>
      </c>
      <c r="H97" s="168">
        <v>20.2</v>
      </c>
      <c r="I97" s="168">
        <v>33.6</v>
      </c>
      <c r="J97" s="168">
        <v>58.8</v>
      </c>
      <c r="K97" s="168">
        <v>70.8</v>
      </c>
      <c r="L97" s="168">
        <v>77.400000000000006</v>
      </c>
      <c r="M97" s="168">
        <v>80.8</v>
      </c>
      <c r="N97" s="168">
        <v>87.5</v>
      </c>
      <c r="O97" s="168">
        <v>97.8</v>
      </c>
      <c r="P97" s="168">
        <v>100</v>
      </c>
      <c r="Q97" s="168">
        <v>100</v>
      </c>
      <c r="R97" s="168">
        <v>0.04</v>
      </c>
      <c r="S97" s="168"/>
      <c r="T97" s="168"/>
      <c r="U97" s="168"/>
      <c r="V97" s="169">
        <v>6.6</v>
      </c>
      <c r="X97" s="176">
        <f t="shared" si="7"/>
        <v>42163</v>
      </c>
    </row>
    <row r="98" spans="1:24" x14ac:dyDescent="0.25">
      <c r="A98" s="518">
        <v>41983</v>
      </c>
      <c r="B98" s="519"/>
      <c r="C98" s="168">
        <v>4.7</v>
      </c>
      <c r="D98" s="168">
        <v>6.6</v>
      </c>
      <c r="E98" s="168">
        <v>13</v>
      </c>
      <c r="F98" s="168">
        <v>17.100000000000001</v>
      </c>
      <c r="G98" s="168">
        <v>21.5</v>
      </c>
      <c r="H98" s="168">
        <v>30.6</v>
      </c>
      <c r="I98" s="168">
        <v>41.9</v>
      </c>
      <c r="J98" s="168">
        <v>58.1</v>
      </c>
      <c r="K98" s="168">
        <v>70.7</v>
      </c>
      <c r="L98" s="168">
        <v>77.2</v>
      </c>
      <c r="M98" s="168">
        <v>84.4</v>
      </c>
      <c r="N98" s="168">
        <v>89.4</v>
      </c>
      <c r="O98" s="168">
        <v>100</v>
      </c>
      <c r="P98" s="168">
        <v>100</v>
      </c>
      <c r="Q98" s="168">
        <v>100</v>
      </c>
      <c r="R98" s="168">
        <v>0.06</v>
      </c>
      <c r="S98" s="168"/>
      <c r="T98" s="168"/>
      <c r="U98" s="168"/>
      <c r="V98" s="169">
        <v>7.8</v>
      </c>
      <c r="X98" s="176">
        <f t="shared" si="7"/>
        <v>42163</v>
      </c>
    </row>
    <row r="99" spans="1:24" x14ac:dyDescent="0.25">
      <c r="A99" s="518">
        <v>42019</v>
      </c>
      <c r="B99" s="519"/>
      <c r="C99" s="168">
        <v>1.2</v>
      </c>
      <c r="D99" s="168">
        <v>2.2000000000000002</v>
      </c>
      <c r="E99" s="168">
        <v>4.9000000000000004</v>
      </c>
      <c r="F99" s="168">
        <v>6.9</v>
      </c>
      <c r="G99" s="168">
        <v>9.6</v>
      </c>
      <c r="H99" s="168">
        <v>16.2</v>
      </c>
      <c r="I99" s="168">
        <v>24.8</v>
      </c>
      <c r="J99" s="168">
        <v>38.700000000000003</v>
      </c>
      <c r="K99" s="168">
        <v>50.2</v>
      </c>
      <c r="L99" s="168">
        <v>61.1</v>
      </c>
      <c r="M99" s="168">
        <v>66.900000000000006</v>
      </c>
      <c r="N99" s="168">
        <v>77.900000000000006</v>
      </c>
      <c r="O99" s="168">
        <v>86.5</v>
      </c>
      <c r="P99" s="168">
        <v>100</v>
      </c>
      <c r="Q99" s="168">
        <v>100</v>
      </c>
      <c r="R99" s="168">
        <v>0.01</v>
      </c>
      <c r="S99" s="168"/>
      <c r="T99" s="168"/>
      <c r="U99" s="168"/>
      <c r="V99" s="169">
        <v>5.3</v>
      </c>
      <c r="X99" s="176">
        <f t="shared" si="7"/>
        <v>42199</v>
      </c>
    </row>
    <row r="100" spans="1:24" x14ac:dyDescent="0.25">
      <c r="A100" s="518">
        <v>42024</v>
      </c>
      <c r="B100" s="519"/>
      <c r="C100" s="168">
        <v>1.8</v>
      </c>
      <c r="D100" s="168">
        <v>2.2999999999999998</v>
      </c>
      <c r="E100" s="168">
        <v>3.9</v>
      </c>
      <c r="F100" s="168">
        <v>5.6</v>
      </c>
      <c r="G100" s="168">
        <v>8.3000000000000007</v>
      </c>
      <c r="H100" s="168">
        <v>16.100000000000001</v>
      </c>
      <c r="I100" s="168">
        <v>25.5</v>
      </c>
      <c r="J100" s="168">
        <v>39.200000000000003</v>
      </c>
      <c r="K100" s="168">
        <v>48.9</v>
      </c>
      <c r="L100" s="168">
        <v>55.4</v>
      </c>
      <c r="M100" s="168">
        <v>62.7</v>
      </c>
      <c r="N100" s="168">
        <v>68.400000000000006</v>
      </c>
      <c r="O100" s="168">
        <v>79.400000000000006</v>
      </c>
      <c r="P100" s="168">
        <v>83.3</v>
      </c>
      <c r="Q100" s="168">
        <v>93.9</v>
      </c>
      <c r="R100" s="168">
        <v>0.03</v>
      </c>
      <c r="S100" s="168"/>
      <c r="T100" s="168"/>
      <c r="U100" s="168"/>
      <c r="V100" s="169">
        <v>5.9</v>
      </c>
      <c r="X100" s="176">
        <f>A100+$X$82</f>
        <v>42204</v>
      </c>
    </row>
    <row r="101" spans="1:24" x14ac:dyDescent="0.25">
      <c r="A101" s="518">
        <v>42024</v>
      </c>
      <c r="B101" s="519"/>
      <c r="C101" s="168">
        <v>1.9</v>
      </c>
      <c r="D101" s="168">
        <v>2.5</v>
      </c>
      <c r="E101" s="168">
        <v>4.2</v>
      </c>
      <c r="F101" s="168">
        <v>6</v>
      </c>
      <c r="G101" s="168">
        <v>9.3000000000000007</v>
      </c>
      <c r="H101" s="168">
        <v>17.2</v>
      </c>
      <c r="I101" s="168">
        <v>28.3</v>
      </c>
      <c r="J101" s="168">
        <v>40.6</v>
      </c>
      <c r="K101" s="168">
        <v>50.2</v>
      </c>
      <c r="L101" s="168">
        <v>56.5</v>
      </c>
      <c r="M101" s="168">
        <v>65.7</v>
      </c>
      <c r="N101" s="168">
        <v>71.900000000000006</v>
      </c>
      <c r="O101" s="168">
        <v>82.4</v>
      </c>
      <c r="P101" s="168">
        <v>89.6</v>
      </c>
      <c r="Q101" s="168">
        <v>94.6</v>
      </c>
      <c r="R101" s="168">
        <v>0.02</v>
      </c>
      <c r="S101" s="168"/>
      <c r="T101" s="168"/>
      <c r="U101" s="168"/>
      <c r="V101" s="169">
        <v>6.1</v>
      </c>
      <c r="X101" s="176">
        <f t="shared" si="7"/>
        <v>42204</v>
      </c>
    </row>
    <row r="102" spans="1:24" x14ac:dyDescent="0.25">
      <c r="A102" s="724">
        <v>42025</v>
      </c>
      <c r="B102" s="725"/>
      <c r="C102" s="168">
        <v>2.1</v>
      </c>
      <c r="D102" s="168">
        <v>2.7</v>
      </c>
      <c r="E102" s="168">
        <v>4.7</v>
      </c>
      <c r="F102" s="168">
        <v>7.1</v>
      </c>
      <c r="G102" s="168">
        <v>11.1</v>
      </c>
      <c r="H102" s="168">
        <v>18.600000000000001</v>
      </c>
      <c r="I102" s="168">
        <v>28.7</v>
      </c>
      <c r="J102" s="168">
        <v>47.5</v>
      </c>
      <c r="K102" s="168">
        <v>68.7</v>
      </c>
      <c r="L102" s="168">
        <v>76</v>
      </c>
      <c r="M102" s="168">
        <v>86.1</v>
      </c>
      <c r="N102" s="168">
        <v>93.5</v>
      </c>
      <c r="O102" s="168">
        <v>100</v>
      </c>
      <c r="P102" s="168">
        <v>100</v>
      </c>
      <c r="Q102" s="168">
        <v>100</v>
      </c>
      <c r="R102" s="168">
        <v>0.02</v>
      </c>
      <c r="S102" s="168"/>
      <c r="T102" s="168"/>
      <c r="U102" s="168"/>
      <c r="V102" s="169">
        <v>4.7</v>
      </c>
      <c r="X102" s="176">
        <f t="shared" si="7"/>
        <v>42205</v>
      </c>
    </row>
    <row r="103" spans="1:24" x14ac:dyDescent="0.25">
      <c r="A103" s="518">
        <v>42025</v>
      </c>
      <c r="B103" s="519"/>
      <c r="C103" s="168">
        <v>1.7</v>
      </c>
      <c r="D103" s="168">
        <v>2.2000000000000002</v>
      </c>
      <c r="E103" s="168">
        <v>3.7</v>
      </c>
      <c r="F103" s="168">
        <v>5.0999999999999996</v>
      </c>
      <c r="G103" s="168">
        <v>7.3</v>
      </c>
      <c r="H103" s="168">
        <v>14.2</v>
      </c>
      <c r="I103" s="168">
        <v>23.8</v>
      </c>
      <c r="J103" s="168">
        <v>46.9</v>
      </c>
      <c r="K103" s="168">
        <v>66.900000000000006</v>
      </c>
      <c r="L103" s="168">
        <v>76.2</v>
      </c>
      <c r="M103" s="168">
        <v>85</v>
      </c>
      <c r="N103" s="168">
        <v>97</v>
      </c>
      <c r="O103" s="168">
        <v>100</v>
      </c>
      <c r="P103" s="168">
        <v>100</v>
      </c>
      <c r="Q103" s="168">
        <v>100</v>
      </c>
      <c r="R103" s="168">
        <v>0.02</v>
      </c>
      <c r="S103" s="168"/>
      <c r="T103" s="168"/>
      <c r="U103" s="168"/>
      <c r="V103" s="169">
        <v>5.0999999999999996</v>
      </c>
      <c r="X103" s="176">
        <f t="shared" si="7"/>
        <v>42205</v>
      </c>
    </row>
    <row r="104" spans="1:24" x14ac:dyDescent="0.25">
      <c r="A104" s="518">
        <v>42032</v>
      </c>
      <c r="B104" s="519"/>
      <c r="C104" s="168">
        <v>3.2</v>
      </c>
      <c r="D104" s="168">
        <v>4.2</v>
      </c>
      <c r="E104" s="168">
        <v>7.2</v>
      </c>
      <c r="F104" s="168">
        <v>9.6999999999999993</v>
      </c>
      <c r="G104" s="168">
        <v>13.5</v>
      </c>
      <c r="H104" s="168">
        <v>22.3</v>
      </c>
      <c r="I104" s="168">
        <v>35.6</v>
      </c>
      <c r="J104" s="168">
        <v>54.8</v>
      </c>
      <c r="K104" s="168">
        <v>62.8</v>
      </c>
      <c r="L104" s="168">
        <v>66</v>
      </c>
      <c r="M104" s="168">
        <v>72.099999999999994</v>
      </c>
      <c r="N104" s="168">
        <v>80.3</v>
      </c>
      <c r="O104" s="168">
        <v>93.8</v>
      </c>
      <c r="P104" s="168">
        <v>100</v>
      </c>
      <c r="Q104" s="168">
        <v>100</v>
      </c>
      <c r="R104" s="168">
        <v>0.04</v>
      </c>
      <c r="S104" s="168"/>
      <c r="T104" s="168"/>
      <c r="U104" s="168"/>
      <c r="V104" s="169">
        <v>5.8</v>
      </c>
      <c r="X104" s="176">
        <f t="shared" si="7"/>
        <v>42212</v>
      </c>
    </row>
    <row r="105" spans="1:24" x14ac:dyDescent="0.25">
      <c r="A105" s="518">
        <v>42032</v>
      </c>
      <c r="B105" s="519"/>
      <c r="C105" s="168">
        <v>2.7</v>
      </c>
      <c r="D105" s="168">
        <v>3.7</v>
      </c>
      <c r="E105" s="168">
        <v>6.9</v>
      </c>
      <c r="F105" s="168">
        <v>10.3</v>
      </c>
      <c r="G105" s="168">
        <v>14.7</v>
      </c>
      <c r="H105" s="168">
        <v>24.2</v>
      </c>
      <c r="I105" s="168">
        <v>35.4</v>
      </c>
      <c r="J105" s="168">
        <v>52.1</v>
      </c>
      <c r="K105" s="168">
        <v>65</v>
      </c>
      <c r="L105" s="168">
        <v>71.8</v>
      </c>
      <c r="M105" s="168">
        <v>79.5</v>
      </c>
      <c r="N105" s="168">
        <v>85.6</v>
      </c>
      <c r="O105" s="168">
        <v>93</v>
      </c>
      <c r="P105" s="168">
        <v>100</v>
      </c>
      <c r="Q105" s="168">
        <v>100</v>
      </c>
      <c r="R105" s="168">
        <v>0.03</v>
      </c>
      <c r="S105" s="168"/>
      <c r="T105" s="168"/>
      <c r="U105" s="168"/>
      <c r="V105" s="169"/>
      <c r="X105" s="176">
        <f t="shared" si="7"/>
        <v>42212</v>
      </c>
    </row>
    <row r="106" spans="1:24" x14ac:dyDescent="0.25">
      <c r="A106" s="518"/>
      <c r="B106" s="51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9"/>
      <c r="X106" s="176">
        <f t="shared" si="7"/>
        <v>180</v>
      </c>
    </row>
    <row r="107" spans="1:24" x14ac:dyDescent="0.25">
      <c r="A107" s="518"/>
      <c r="B107" s="519"/>
      <c r="C107" s="186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9"/>
      <c r="X107" s="176">
        <f t="shared" si="7"/>
        <v>180</v>
      </c>
    </row>
    <row r="108" spans="1:24" x14ac:dyDescent="0.25">
      <c r="A108" s="518"/>
      <c r="B108" s="51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X108" s="176">
        <f t="shared" si="7"/>
        <v>180</v>
      </c>
    </row>
    <row r="109" spans="1:24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68"/>
      <c r="V109" s="169"/>
      <c r="X109" s="176">
        <f t="shared" si="7"/>
        <v>180</v>
      </c>
    </row>
    <row r="110" spans="1:24" x14ac:dyDescent="0.25">
      <c r="A110" s="518"/>
      <c r="B110" s="51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9"/>
      <c r="X110" s="176">
        <f t="shared" si="7"/>
        <v>180</v>
      </c>
    </row>
    <row r="111" spans="1:24" x14ac:dyDescent="0.25">
      <c r="A111" s="518"/>
      <c r="B111" s="51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9"/>
      <c r="X111" s="176">
        <f t="shared" si="7"/>
        <v>180</v>
      </c>
    </row>
    <row r="112" spans="1:24" x14ac:dyDescent="0.25">
      <c r="A112" s="518"/>
      <c r="B112" s="51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9"/>
      <c r="X112" s="176">
        <f t="shared" si="7"/>
        <v>180</v>
      </c>
    </row>
    <row r="113" spans="1:24" x14ac:dyDescent="0.25">
      <c r="A113" s="518"/>
      <c r="B113" s="51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9"/>
      <c r="X113" s="176">
        <f t="shared" si="7"/>
        <v>180</v>
      </c>
    </row>
    <row r="114" spans="1:24" x14ac:dyDescent="0.25">
      <c r="A114" s="518"/>
      <c r="B114" s="51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9"/>
      <c r="X114" s="176">
        <f t="shared" si="7"/>
        <v>180</v>
      </c>
    </row>
    <row r="115" spans="1:24" x14ac:dyDescent="0.25">
      <c r="A115" s="518"/>
      <c r="B115" s="51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9"/>
      <c r="X115" s="176">
        <f t="shared" si="7"/>
        <v>180</v>
      </c>
    </row>
    <row r="116" spans="1:24" x14ac:dyDescent="0.25">
      <c r="A116" s="518"/>
      <c r="B116" s="51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9"/>
      <c r="X116" s="176">
        <f t="shared" si="7"/>
        <v>180</v>
      </c>
    </row>
    <row r="117" spans="1:24" ht="13.8" thickBot="1" x14ac:dyDescent="0.3">
      <c r="A117" s="720"/>
      <c r="B117" s="721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5"/>
      <c r="X117" s="176">
        <f t="shared" si="7"/>
        <v>180</v>
      </c>
    </row>
    <row r="118" spans="1:24" x14ac:dyDescent="0.25">
      <c r="A118" s="722" t="s">
        <v>63</v>
      </c>
      <c r="B118" s="723"/>
      <c r="C118" s="170">
        <f t="shared" ref="C118:V118" si="8">AVERAGE(C84:C117)</f>
        <v>2.9476190476190482</v>
      </c>
      <c r="D118" s="170">
        <f t="shared" si="8"/>
        <v>4.2428571428571429</v>
      </c>
      <c r="E118" s="170">
        <f t="shared" si="8"/>
        <v>7.6499999999999986</v>
      </c>
      <c r="F118" s="170">
        <f t="shared" si="8"/>
        <v>10.714285714285714</v>
      </c>
      <c r="G118" s="170">
        <f t="shared" si="8"/>
        <v>14.595238095238098</v>
      </c>
      <c r="H118" s="170">
        <f t="shared" si="8"/>
        <v>23.5</v>
      </c>
      <c r="I118" s="170">
        <f t="shared" si="8"/>
        <v>36.119047619047613</v>
      </c>
      <c r="J118" s="170">
        <f t="shared" si="8"/>
        <v>55.676190476190477</v>
      </c>
      <c r="K118" s="170">
        <f t="shared" si="8"/>
        <v>67.152380952380966</v>
      </c>
      <c r="L118" s="170">
        <f t="shared" si="8"/>
        <v>73.552380952380943</v>
      </c>
      <c r="M118" s="170">
        <f t="shared" si="8"/>
        <v>79.676190476190484</v>
      </c>
      <c r="N118" s="170">
        <f t="shared" si="8"/>
        <v>86.714285714285722</v>
      </c>
      <c r="O118" s="170">
        <f t="shared" si="8"/>
        <v>94.333333333333329</v>
      </c>
      <c r="P118" s="170">
        <f t="shared" si="8"/>
        <v>98.709523809523787</v>
      </c>
      <c r="Q118" s="170">
        <f t="shared" si="8"/>
        <v>99.452380952380949</v>
      </c>
      <c r="R118" s="184">
        <f t="shared" si="8"/>
        <v>4.1428571428571433E-2</v>
      </c>
      <c r="S118" s="170">
        <f t="shared" si="8"/>
        <v>0.23200000000000001</v>
      </c>
      <c r="T118" s="170">
        <f t="shared" si="8"/>
        <v>25</v>
      </c>
      <c r="U118" s="170">
        <f t="shared" si="8"/>
        <v>21</v>
      </c>
      <c r="V118" s="171">
        <f t="shared" si="8"/>
        <v>6.089999999999999</v>
      </c>
    </row>
    <row r="119" spans="1:24" x14ac:dyDescent="0.25">
      <c r="A119" s="533" t="s">
        <v>53</v>
      </c>
      <c r="B119" s="532"/>
      <c r="C119" s="143">
        <f t="shared" ref="C119:V119" si="9">STDEV(C84:C117)</f>
        <v>1.1303181178849806</v>
      </c>
      <c r="D119" s="143">
        <f t="shared" si="9"/>
        <v>1.8211456362881639</v>
      </c>
      <c r="E119" s="143">
        <f t="shared" si="9"/>
        <v>2.9651484386380922</v>
      </c>
      <c r="F119" s="143">
        <f t="shared" si="9"/>
        <v>4.0117684023739146</v>
      </c>
      <c r="G119" s="143">
        <f t="shared" si="9"/>
        <v>5.324610426169798</v>
      </c>
      <c r="H119" s="143">
        <f t="shared" si="9"/>
        <v>6.8782992083799366</v>
      </c>
      <c r="I119" s="143">
        <f t="shared" si="9"/>
        <v>8.3943206424116958</v>
      </c>
      <c r="J119" s="143">
        <f t="shared" si="9"/>
        <v>8.6377025164047687</v>
      </c>
      <c r="K119" s="143">
        <f t="shared" si="9"/>
        <v>8.1596335118445644</v>
      </c>
      <c r="L119" s="143">
        <f t="shared" si="9"/>
        <v>7.7200141870090331</v>
      </c>
      <c r="M119" s="143">
        <f t="shared" si="9"/>
        <v>7.1289483629708492</v>
      </c>
      <c r="N119" s="143">
        <f t="shared" si="9"/>
        <v>6.9928024220827014</v>
      </c>
      <c r="O119" s="143">
        <f t="shared" si="9"/>
        <v>5.4324334633139619</v>
      </c>
      <c r="P119" s="143">
        <f t="shared" si="9"/>
        <v>4.1957007474204797</v>
      </c>
      <c r="Q119" s="143">
        <f t="shared" si="9"/>
        <v>1.7330952217402964</v>
      </c>
      <c r="R119" s="185">
        <f t="shared" si="9"/>
        <v>2.2424476423255499E-2</v>
      </c>
      <c r="S119" s="143" t="e">
        <f t="shared" si="9"/>
        <v>#DIV/0!</v>
      </c>
      <c r="T119" s="143" t="e">
        <f t="shared" si="9"/>
        <v>#DIV/0!</v>
      </c>
      <c r="U119" s="143" t="e">
        <f t="shared" si="9"/>
        <v>#DIV/0!</v>
      </c>
      <c r="V119" s="144">
        <f t="shared" si="9"/>
        <v>1.1647904713317681</v>
      </c>
    </row>
    <row r="120" spans="1:24" x14ac:dyDescent="0.25">
      <c r="A120" s="533" t="s">
        <v>64</v>
      </c>
      <c r="B120" s="532"/>
      <c r="C120" s="141">
        <f t="shared" ref="C120:V120" si="10">MAX(C84:C117)</f>
        <v>5.9</v>
      </c>
      <c r="D120" s="141">
        <f t="shared" si="10"/>
        <v>9.8000000000000007</v>
      </c>
      <c r="E120" s="141">
        <f t="shared" si="10"/>
        <v>13.8</v>
      </c>
      <c r="F120" s="141">
        <f t="shared" si="10"/>
        <v>18.3</v>
      </c>
      <c r="G120" s="141">
        <f t="shared" si="10"/>
        <v>26.9</v>
      </c>
      <c r="H120" s="141">
        <f t="shared" si="10"/>
        <v>39.5</v>
      </c>
      <c r="I120" s="141">
        <f t="shared" si="10"/>
        <v>55.6</v>
      </c>
      <c r="J120" s="141">
        <f t="shared" si="10"/>
        <v>68.8</v>
      </c>
      <c r="K120" s="141">
        <f t="shared" si="10"/>
        <v>78.5</v>
      </c>
      <c r="L120" s="141">
        <f t="shared" si="10"/>
        <v>82.2</v>
      </c>
      <c r="M120" s="141">
        <f t="shared" si="10"/>
        <v>88.5</v>
      </c>
      <c r="N120" s="141">
        <f t="shared" si="10"/>
        <v>97</v>
      </c>
      <c r="O120" s="141">
        <f t="shared" si="10"/>
        <v>100</v>
      </c>
      <c r="P120" s="141">
        <f t="shared" si="10"/>
        <v>100</v>
      </c>
      <c r="Q120" s="141">
        <f t="shared" si="10"/>
        <v>100</v>
      </c>
      <c r="R120" s="141">
        <f t="shared" si="10"/>
        <v>0.11</v>
      </c>
      <c r="S120" s="141">
        <f t="shared" si="10"/>
        <v>0.23200000000000001</v>
      </c>
      <c r="T120" s="141">
        <f t="shared" si="10"/>
        <v>25</v>
      </c>
      <c r="U120" s="141">
        <f t="shared" si="10"/>
        <v>21</v>
      </c>
      <c r="V120" s="142">
        <f t="shared" si="10"/>
        <v>8.1999999999999993</v>
      </c>
      <c r="W120" s="1"/>
    </row>
    <row r="121" spans="1:24" x14ac:dyDescent="0.25">
      <c r="A121" s="533" t="s">
        <v>52</v>
      </c>
      <c r="B121" s="532"/>
      <c r="C121" s="141">
        <f t="shared" ref="C121:V121" si="11">MIN(C84:C117)</f>
        <v>1.2</v>
      </c>
      <c r="D121" s="141">
        <f t="shared" si="11"/>
        <v>2.2000000000000002</v>
      </c>
      <c r="E121" s="141">
        <f t="shared" si="11"/>
        <v>3.7</v>
      </c>
      <c r="F121" s="141">
        <f t="shared" si="11"/>
        <v>5.0999999999999996</v>
      </c>
      <c r="G121" s="141">
        <f t="shared" si="11"/>
        <v>7.3</v>
      </c>
      <c r="H121" s="141">
        <f t="shared" si="11"/>
        <v>14.2</v>
      </c>
      <c r="I121" s="141">
        <f t="shared" si="11"/>
        <v>23.8</v>
      </c>
      <c r="J121" s="141">
        <f t="shared" si="11"/>
        <v>38.700000000000003</v>
      </c>
      <c r="K121" s="141">
        <f t="shared" si="11"/>
        <v>48.9</v>
      </c>
      <c r="L121" s="141">
        <f t="shared" si="11"/>
        <v>55.4</v>
      </c>
      <c r="M121" s="141">
        <f t="shared" si="11"/>
        <v>62.7</v>
      </c>
      <c r="N121" s="141">
        <f t="shared" si="11"/>
        <v>68.400000000000006</v>
      </c>
      <c r="O121" s="141">
        <f t="shared" si="11"/>
        <v>79.400000000000006</v>
      </c>
      <c r="P121" s="141">
        <f t="shared" si="11"/>
        <v>83.3</v>
      </c>
      <c r="Q121" s="141">
        <f t="shared" si="11"/>
        <v>93.9</v>
      </c>
      <c r="R121" s="141">
        <f t="shared" si="11"/>
        <v>0.01</v>
      </c>
      <c r="S121" s="141">
        <f t="shared" si="11"/>
        <v>0.23200000000000001</v>
      </c>
      <c r="T121" s="141">
        <f t="shared" si="11"/>
        <v>25</v>
      </c>
      <c r="U121" s="141">
        <f t="shared" si="11"/>
        <v>21</v>
      </c>
      <c r="V121" s="142">
        <f t="shared" si="11"/>
        <v>4.2</v>
      </c>
      <c r="W121" s="1"/>
    </row>
    <row r="122" spans="1:24" x14ac:dyDescent="0.25">
      <c r="A122" s="534" t="s">
        <v>54</v>
      </c>
      <c r="B122" s="535"/>
      <c r="C122" s="141">
        <f t="shared" ref="C122:R122" si="12">COUNT(C84:C117)</f>
        <v>21</v>
      </c>
      <c r="D122" s="141">
        <f t="shared" si="12"/>
        <v>21</v>
      </c>
      <c r="E122" s="141">
        <f t="shared" si="12"/>
        <v>20</v>
      </c>
      <c r="F122" s="141">
        <f t="shared" si="12"/>
        <v>21</v>
      </c>
      <c r="G122" s="141">
        <f t="shared" si="12"/>
        <v>21</v>
      </c>
      <c r="H122" s="141">
        <f t="shared" si="12"/>
        <v>21</v>
      </c>
      <c r="I122" s="141">
        <f t="shared" si="12"/>
        <v>21</v>
      </c>
      <c r="J122" s="141">
        <f t="shared" si="12"/>
        <v>21</v>
      </c>
      <c r="K122" s="141">
        <f t="shared" si="12"/>
        <v>21</v>
      </c>
      <c r="L122" s="141">
        <f t="shared" si="12"/>
        <v>21</v>
      </c>
      <c r="M122" s="141">
        <f t="shared" si="12"/>
        <v>21</v>
      </c>
      <c r="N122" s="141">
        <f t="shared" si="12"/>
        <v>21</v>
      </c>
      <c r="O122" s="141">
        <f t="shared" si="12"/>
        <v>21</v>
      </c>
      <c r="P122" s="141">
        <f t="shared" si="12"/>
        <v>21</v>
      </c>
      <c r="Q122" s="141">
        <f>COUNT(Q84:Q117)</f>
        <v>21</v>
      </c>
      <c r="R122" s="141">
        <f t="shared" si="12"/>
        <v>21</v>
      </c>
      <c r="S122" s="141">
        <f>COUNT(S84:S117)</f>
        <v>1</v>
      </c>
      <c r="T122" s="141">
        <f>COUNT(T84:T106)</f>
        <v>1</v>
      </c>
      <c r="U122" s="141">
        <f>COUNT(U84:U117)</f>
        <v>1</v>
      </c>
      <c r="V122" s="141">
        <f>COUNT(V84:V117)</f>
        <v>20</v>
      </c>
      <c r="W122" s="1"/>
    </row>
    <row r="123" spans="1:24" ht="13.8" thickBot="1" x14ac:dyDescent="0.3">
      <c r="A123" s="145"/>
      <c r="B123" s="146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8"/>
    </row>
    <row r="124" spans="1:24" x14ac:dyDescent="0.25">
      <c r="B124" s="52"/>
    </row>
    <row r="125" spans="1:24" x14ac:dyDescent="0.25">
      <c r="B125" s="52"/>
    </row>
    <row r="126" spans="1:24" x14ac:dyDescent="0.25">
      <c r="B126" s="52"/>
    </row>
    <row r="127" spans="1:24" x14ac:dyDescent="0.25">
      <c r="B127" s="52"/>
    </row>
    <row r="128" spans="1:2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  <row r="1691" spans="2:2" x14ac:dyDescent="0.25">
      <c r="B1691" s="52"/>
    </row>
    <row r="1692" spans="2:2" x14ac:dyDescent="0.25">
      <c r="B1692" s="52"/>
    </row>
    <row r="1693" spans="2:2" x14ac:dyDescent="0.25">
      <c r="B1693" s="52"/>
    </row>
    <row r="1694" spans="2:2" x14ac:dyDescent="0.25">
      <c r="B1694" s="52"/>
    </row>
    <row r="1695" spans="2:2" x14ac:dyDescent="0.25">
      <c r="B1695" s="52"/>
    </row>
    <row r="1696" spans="2:2" x14ac:dyDescent="0.25">
      <c r="B1696" s="52"/>
    </row>
    <row r="1697" spans="2:2" x14ac:dyDescent="0.25">
      <c r="B1697" s="52"/>
    </row>
  </sheetData>
  <mergeCells count="97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68:G71"/>
    <mergeCell ref="H68:O71"/>
    <mergeCell ref="P68:V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V67"/>
    <mergeCell ref="A88:B88"/>
    <mergeCell ref="A73:V75"/>
    <mergeCell ref="A77:V79"/>
    <mergeCell ref="A81:B81"/>
    <mergeCell ref="R81:R82"/>
    <mergeCell ref="S81:S82"/>
    <mergeCell ref="T81:T82"/>
    <mergeCell ref="U81:U82"/>
    <mergeCell ref="V81:V82"/>
    <mergeCell ref="A82:B82"/>
    <mergeCell ref="A83:B83"/>
    <mergeCell ref="A84:B84"/>
    <mergeCell ref="A85:B85"/>
    <mergeCell ref="A86:B86"/>
    <mergeCell ref="A87:B87"/>
    <mergeCell ref="A100:B100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12:B112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18:B11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portrait" verticalDpi="300" r:id="rId1"/>
  <headerFooter alignWithMargins="0">
    <oddFooter xml:space="preserve">&amp;RRA-Q / FTP du  12/07/2013
</oddFoot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AG1697"/>
  <sheetViews>
    <sheetView topLeftCell="A61" zoomScaleNormal="100" workbookViewId="0">
      <selection activeCell="X11" sqref="X11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16</v>
      </c>
      <c r="H5" s="447"/>
      <c r="I5" s="448" t="s">
        <v>99</v>
      </c>
      <c r="J5" s="446"/>
      <c r="K5" s="446"/>
      <c r="L5" s="446"/>
      <c r="M5" s="447"/>
      <c r="N5" s="449">
        <v>41969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124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154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187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153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C120</f>
        <v>4.4000000000000004</v>
      </c>
      <c r="D37" s="123">
        <f t="shared" ref="D37:V37" si="0">D120</f>
        <v>6.1</v>
      </c>
      <c r="E37" s="123">
        <f t="shared" si="0"/>
        <v>11</v>
      </c>
      <c r="F37" s="123">
        <f t="shared" si="0"/>
        <v>17.3</v>
      </c>
      <c r="G37" s="123">
        <f t="shared" si="0"/>
        <v>26.9</v>
      </c>
      <c r="H37" s="123">
        <f t="shared" si="0"/>
        <v>39.5</v>
      </c>
      <c r="I37" s="123">
        <f t="shared" si="0"/>
        <v>55.6</v>
      </c>
      <c r="J37" s="123">
        <f t="shared" si="0"/>
        <v>68.8</v>
      </c>
      <c r="K37" s="123">
        <f t="shared" si="0"/>
        <v>78.5</v>
      </c>
      <c r="L37" s="123">
        <f t="shared" si="0"/>
        <v>83.3</v>
      </c>
      <c r="M37" s="123">
        <f t="shared" si="0"/>
        <v>89.6</v>
      </c>
      <c r="N37" s="123">
        <f t="shared" si="0"/>
        <v>95.7</v>
      </c>
      <c r="O37" s="123">
        <f t="shared" si="0"/>
        <v>98.6</v>
      </c>
      <c r="P37" s="123">
        <f t="shared" si="0"/>
        <v>100</v>
      </c>
      <c r="Q37" s="123">
        <f t="shared" si="0"/>
        <v>100</v>
      </c>
      <c r="R37" s="160">
        <f t="shared" si="0"/>
        <v>0.06</v>
      </c>
      <c r="S37" s="123"/>
      <c r="T37" s="123">
        <f t="shared" si="0"/>
        <v>25</v>
      </c>
      <c r="U37" s="123">
        <f t="shared" si="0"/>
        <v>21</v>
      </c>
      <c r="V37" s="124">
        <f t="shared" si="0"/>
        <v>7.9</v>
      </c>
    </row>
    <row r="38" spans="1:24" ht="12.75" customHeight="1" x14ac:dyDescent="0.25">
      <c r="A38" s="553" t="s">
        <v>49</v>
      </c>
      <c r="B38" s="554"/>
      <c r="C38" s="120">
        <f>C39+1.25*C42</f>
        <v>4.178371102731937</v>
      </c>
      <c r="D38" s="108">
        <f t="shared" ref="D38:V38" si="1">D39+1.25*D42</f>
        <v>5.9847615555271538</v>
      </c>
      <c r="E38" s="108">
        <f t="shared" si="1"/>
        <v>10.895964594408898</v>
      </c>
      <c r="F38" s="108">
        <f t="shared" si="1"/>
        <v>15.187511088095111</v>
      </c>
      <c r="G38" s="108">
        <f t="shared" si="1"/>
        <v>20.723199860766158</v>
      </c>
      <c r="H38" s="108">
        <f t="shared" si="1"/>
        <v>31.45775171471098</v>
      </c>
      <c r="I38" s="108">
        <f t="shared" si="1"/>
        <v>45.999142234659779</v>
      </c>
      <c r="J38" s="108">
        <f t="shared" si="1"/>
        <v>64.420779205083448</v>
      </c>
      <c r="K38" s="108">
        <f t="shared" si="1"/>
        <v>76.15205319489688</v>
      </c>
      <c r="L38" s="108">
        <f t="shared" si="1"/>
        <v>83.333107080649114</v>
      </c>
      <c r="M38" s="108">
        <f t="shared" si="1"/>
        <v>88.783959132899128</v>
      </c>
      <c r="N38" s="108">
        <f t="shared" si="1"/>
        <v>93.539031088484506</v>
      </c>
      <c r="O38" s="108">
        <v>100</v>
      </c>
      <c r="P38" s="108">
        <f t="shared" si="1"/>
        <v>100</v>
      </c>
      <c r="Q38" s="108">
        <f t="shared" si="1"/>
        <v>100</v>
      </c>
      <c r="R38" s="159">
        <f t="shared" si="1"/>
        <v>5.1203867057160089E-2</v>
      </c>
      <c r="S38" s="108"/>
      <c r="T38" s="108"/>
      <c r="U38" s="108"/>
      <c r="V38" s="125">
        <f t="shared" si="1"/>
        <v>7.6231186956639156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C118</f>
        <v>3.2149999999999999</v>
      </c>
      <c r="D39" s="121">
        <f>D118</f>
        <v>4.7149999999999999</v>
      </c>
      <c r="E39" s="121">
        <f>E118</f>
        <v>8.5842105263157897</v>
      </c>
      <c r="F39" s="121">
        <f>F118</f>
        <v>11.850000000000001</v>
      </c>
      <c r="G39" s="121">
        <f>G118</f>
        <v>15.845000000000002</v>
      </c>
      <c r="H39" s="121">
        <f t="shared" ref="H39:V39" si="2">H118</f>
        <v>24.8</v>
      </c>
      <c r="I39" s="121">
        <f t="shared" si="2"/>
        <v>37.505000000000003</v>
      </c>
      <c r="J39" s="121">
        <f t="shared" si="2"/>
        <v>56.509999999999991</v>
      </c>
      <c r="K39" s="121">
        <f t="shared" si="2"/>
        <v>68.680000000000021</v>
      </c>
      <c r="L39" s="121">
        <f t="shared" si="2"/>
        <v>76.140000000000015</v>
      </c>
      <c r="M39" s="121">
        <f t="shared" si="2"/>
        <v>82.399999999999991</v>
      </c>
      <c r="N39" s="121">
        <f t="shared" si="2"/>
        <v>89.31</v>
      </c>
      <c r="O39" s="121">
        <f>O118</f>
        <v>96.014999999999986</v>
      </c>
      <c r="P39" s="108">
        <f t="shared" si="2"/>
        <v>100</v>
      </c>
      <c r="Q39" s="108">
        <f t="shared" si="2"/>
        <v>100</v>
      </c>
      <c r="R39" s="159">
        <f t="shared" si="2"/>
        <v>3.8000000000000013E-2</v>
      </c>
      <c r="S39" s="34">
        <f t="shared" si="2"/>
        <v>0.23200000000000001</v>
      </c>
      <c r="T39" s="108">
        <f t="shared" si="2"/>
        <v>25</v>
      </c>
      <c r="U39" s="108">
        <f t="shared" si="2"/>
        <v>21</v>
      </c>
      <c r="V39" s="126">
        <f t="shared" si="2"/>
        <v>6.3310000000000004</v>
      </c>
      <c r="X39" s="15" t="s">
        <v>104</v>
      </c>
    </row>
    <row r="40" spans="1:24" ht="12.75" customHeight="1" x14ac:dyDescent="0.25">
      <c r="A40" s="553" t="s">
        <v>51</v>
      </c>
      <c r="B40" s="554"/>
      <c r="C40" s="120">
        <f>C39-1.25*C42</f>
        <v>2.2516288972680627</v>
      </c>
      <c r="D40" s="121">
        <f t="shared" ref="D40:V40" si="3">D39-1.25*D42</f>
        <v>3.4452384444728459</v>
      </c>
      <c r="E40" s="121">
        <f t="shared" si="3"/>
        <v>6.2724564582226812</v>
      </c>
      <c r="F40" s="121">
        <f t="shared" si="3"/>
        <v>8.5124889119048923</v>
      </c>
      <c r="G40" s="121">
        <f t="shared" si="3"/>
        <v>10.966800139233847</v>
      </c>
      <c r="H40" s="121">
        <f t="shared" si="3"/>
        <v>18.142248285289021</v>
      </c>
      <c r="I40" s="121">
        <f t="shared" si="3"/>
        <v>29.010857765340226</v>
      </c>
      <c r="J40" s="121">
        <f t="shared" si="3"/>
        <v>48.599220794916526</v>
      </c>
      <c r="K40" s="121">
        <f t="shared" si="3"/>
        <v>61.207946805103155</v>
      </c>
      <c r="L40" s="121">
        <f t="shared" si="3"/>
        <v>68.946892919350915</v>
      </c>
      <c r="M40" s="121">
        <f t="shared" si="3"/>
        <v>76.016040867100855</v>
      </c>
      <c r="N40" s="121">
        <f t="shared" si="3"/>
        <v>85.080968911515498</v>
      </c>
      <c r="O40" s="121">
        <f t="shared" si="3"/>
        <v>93.890087076087454</v>
      </c>
      <c r="P40" s="108">
        <f t="shared" si="3"/>
        <v>100</v>
      </c>
      <c r="Q40" s="108">
        <f t="shared" si="3"/>
        <v>100</v>
      </c>
      <c r="R40" s="159">
        <f t="shared" si="3"/>
        <v>2.4796132942839937E-2</v>
      </c>
      <c r="S40" s="108"/>
      <c r="T40" s="108"/>
      <c r="U40" s="108"/>
      <c r="V40" s="125">
        <f t="shared" si="3"/>
        <v>5.0388813043360852</v>
      </c>
    </row>
    <row r="41" spans="1:24" ht="12.75" customHeight="1" x14ac:dyDescent="0.25">
      <c r="A41" s="493" t="s">
        <v>52</v>
      </c>
      <c r="B41" s="494"/>
      <c r="C41" s="33">
        <f>C121</f>
        <v>2.1</v>
      </c>
      <c r="D41" s="34">
        <f>D121</f>
        <v>2.9</v>
      </c>
      <c r="E41" s="34">
        <f t="shared" ref="E41:V41" si="4">E121</f>
        <v>5.2</v>
      </c>
      <c r="F41" s="34">
        <f t="shared" si="4"/>
        <v>7.1</v>
      </c>
      <c r="G41" s="34">
        <f t="shared" si="4"/>
        <v>10.3</v>
      </c>
      <c r="H41" s="34">
        <f t="shared" si="4"/>
        <v>17.3</v>
      </c>
      <c r="I41" s="34">
        <f t="shared" si="4"/>
        <v>29.5</v>
      </c>
      <c r="J41" s="34">
        <f t="shared" si="4"/>
        <v>44.2</v>
      </c>
      <c r="K41" s="34">
        <f t="shared" si="4"/>
        <v>54.3</v>
      </c>
      <c r="L41" s="34">
        <f t="shared" si="4"/>
        <v>63</v>
      </c>
      <c r="M41" s="34">
        <f t="shared" si="4"/>
        <v>70.3</v>
      </c>
      <c r="N41" s="34">
        <f t="shared" si="4"/>
        <v>81</v>
      </c>
      <c r="O41" s="34">
        <f t="shared" si="4"/>
        <v>93.1</v>
      </c>
      <c r="P41" s="34">
        <f t="shared" si="4"/>
        <v>100</v>
      </c>
      <c r="Q41" s="34">
        <f t="shared" si="4"/>
        <v>100</v>
      </c>
      <c r="R41" s="34">
        <f t="shared" si="4"/>
        <v>0.02</v>
      </c>
      <c r="S41" s="34"/>
      <c r="T41" s="34">
        <f t="shared" si="4"/>
        <v>25</v>
      </c>
      <c r="U41" s="34">
        <f t="shared" si="4"/>
        <v>21</v>
      </c>
      <c r="V41" s="44">
        <f t="shared" si="4"/>
        <v>4.2</v>
      </c>
    </row>
    <row r="42" spans="1:24" ht="12.75" customHeight="1" x14ac:dyDescent="0.25">
      <c r="A42" s="493" t="s">
        <v>53</v>
      </c>
      <c r="B42" s="494"/>
      <c r="C42" s="120">
        <f>C119</f>
        <v>0.77069688218554966</v>
      </c>
      <c r="D42" s="121">
        <f t="shared" ref="D42:V42" si="5">D119</f>
        <v>1.015809244421723</v>
      </c>
      <c r="E42" s="121">
        <f t="shared" si="5"/>
        <v>1.8494032544744869</v>
      </c>
      <c r="F42" s="121">
        <f t="shared" si="5"/>
        <v>2.6700088704760878</v>
      </c>
      <c r="G42" s="121">
        <f t="shared" si="5"/>
        <v>3.9025598886129238</v>
      </c>
      <c r="H42" s="121">
        <f t="shared" si="5"/>
        <v>5.3262013717687839</v>
      </c>
      <c r="I42" s="121">
        <f t="shared" si="5"/>
        <v>6.7953137877278227</v>
      </c>
      <c r="J42" s="121">
        <f t="shared" si="5"/>
        <v>6.3286233640667717</v>
      </c>
      <c r="K42" s="121">
        <f t="shared" si="5"/>
        <v>5.9776425559174919</v>
      </c>
      <c r="L42" s="121">
        <f t="shared" si="5"/>
        <v>5.7544856645192795</v>
      </c>
      <c r="M42" s="121">
        <f t="shared" si="5"/>
        <v>5.107167306319309</v>
      </c>
      <c r="N42" s="121">
        <f t="shared" si="5"/>
        <v>3.3832248707876045</v>
      </c>
      <c r="O42" s="121">
        <f t="shared" si="5"/>
        <v>1.6999303391300311</v>
      </c>
      <c r="P42" s="121">
        <f t="shared" si="5"/>
        <v>0</v>
      </c>
      <c r="Q42" s="121">
        <f t="shared" si="5"/>
        <v>0</v>
      </c>
      <c r="R42" s="121">
        <f t="shared" si="5"/>
        <v>1.056309364572806E-2</v>
      </c>
      <c r="S42" s="121"/>
      <c r="T42" s="121"/>
      <c r="U42" s="121"/>
      <c r="V42" s="126">
        <f t="shared" si="5"/>
        <v>1.0336949565311317</v>
      </c>
    </row>
    <row r="43" spans="1:24" ht="12.75" customHeight="1" x14ac:dyDescent="0.25">
      <c r="A43" s="553" t="s">
        <v>54</v>
      </c>
      <c r="B43" s="554"/>
      <c r="C43" s="33">
        <f>C122</f>
        <v>20</v>
      </c>
      <c r="D43" s="34">
        <f>D122</f>
        <v>20</v>
      </c>
      <c r="E43" s="34">
        <f t="shared" ref="E43:V43" si="6">E122</f>
        <v>19</v>
      </c>
      <c r="F43" s="34">
        <f t="shared" si="6"/>
        <v>20</v>
      </c>
      <c r="G43" s="34">
        <f t="shared" si="6"/>
        <v>20</v>
      </c>
      <c r="H43" s="34">
        <f t="shared" si="6"/>
        <v>20</v>
      </c>
      <c r="I43" s="34">
        <f t="shared" si="6"/>
        <v>20</v>
      </c>
      <c r="J43" s="34">
        <f t="shared" si="6"/>
        <v>20</v>
      </c>
      <c r="K43" s="34">
        <f t="shared" si="6"/>
        <v>20</v>
      </c>
      <c r="L43" s="34">
        <f t="shared" si="6"/>
        <v>20</v>
      </c>
      <c r="M43" s="34">
        <f t="shared" si="6"/>
        <v>20</v>
      </c>
      <c r="N43" s="34">
        <f t="shared" si="6"/>
        <v>20</v>
      </c>
      <c r="O43" s="34">
        <f t="shared" si="6"/>
        <v>20</v>
      </c>
      <c r="P43" s="34">
        <f t="shared" si="6"/>
        <v>20</v>
      </c>
      <c r="Q43" s="34">
        <f t="shared" si="6"/>
        <v>20</v>
      </c>
      <c r="R43" s="34">
        <f t="shared" si="6"/>
        <v>20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20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41911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41994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4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4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  <c r="X82" s="1">
        <v>180</v>
      </c>
    </row>
    <row r="83" spans="1:24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4" x14ac:dyDescent="0.25">
      <c r="A84" s="518">
        <v>41814</v>
      </c>
      <c r="B84" s="519"/>
      <c r="C84" s="168">
        <v>2.1</v>
      </c>
      <c r="D84" s="168">
        <v>3.4</v>
      </c>
      <c r="E84" s="168">
        <v>6.7</v>
      </c>
      <c r="F84" s="168">
        <v>9</v>
      </c>
      <c r="G84" s="168">
        <v>12.3</v>
      </c>
      <c r="H84" s="168">
        <v>19.5</v>
      </c>
      <c r="I84" s="168">
        <v>29.5</v>
      </c>
      <c r="J84" s="168">
        <v>45.7</v>
      </c>
      <c r="K84" s="168">
        <v>54.3</v>
      </c>
      <c r="L84" s="168">
        <v>63</v>
      </c>
      <c r="M84" s="168">
        <v>76</v>
      </c>
      <c r="N84" s="168">
        <v>89.7</v>
      </c>
      <c r="O84" s="168">
        <v>96.9</v>
      </c>
      <c r="P84" s="168">
        <v>100</v>
      </c>
      <c r="Q84" s="168">
        <v>100</v>
      </c>
      <c r="R84" s="168">
        <v>0.02</v>
      </c>
      <c r="S84" s="168"/>
      <c r="T84" s="168"/>
      <c r="U84" s="168"/>
      <c r="V84" s="169">
        <v>5.9</v>
      </c>
      <c r="X84" s="176">
        <f t="shared" ref="X84:X117" si="7">A84+$X$82</f>
        <v>41994</v>
      </c>
    </row>
    <row r="85" spans="1:24" x14ac:dyDescent="0.25">
      <c r="A85" s="518">
        <v>41814</v>
      </c>
      <c r="B85" s="519"/>
      <c r="C85" s="141">
        <v>3</v>
      </c>
      <c r="D85" s="141">
        <v>4.4000000000000004</v>
      </c>
      <c r="E85" s="141">
        <v>8.5</v>
      </c>
      <c r="F85" s="141">
        <v>11.8</v>
      </c>
      <c r="G85" s="141">
        <v>15.6</v>
      </c>
      <c r="H85" s="141">
        <v>23.8</v>
      </c>
      <c r="I85" s="141">
        <v>34.700000000000003</v>
      </c>
      <c r="J85" s="141">
        <v>51.2</v>
      </c>
      <c r="K85" s="141">
        <v>67.8</v>
      </c>
      <c r="L85" s="141">
        <v>76.2</v>
      </c>
      <c r="M85" s="141">
        <v>84.8</v>
      </c>
      <c r="N85" s="141">
        <v>90.6</v>
      </c>
      <c r="O85" s="141">
        <v>95.1</v>
      </c>
      <c r="P85" s="141">
        <v>100</v>
      </c>
      <c r="Q85" s="141">
        <v>100</v>
      </c>
      <c r="R85" s="141">
        <v>0.02</v>
      </c>
      <c r="S85" s="141"/>
      <c r="T85" s="141"/>
      <c r="U85" s="168"/>
      <c r="V85" s="169">
        <v>6.6</v>
      </c>
      <c r="X85" s="176">
        <f t="shared" si="7"/>
        <v>41994</v>
      </c>
    </row>
    <row r="86" spans="1:24" x14ac:dyDescent="0.25">
      <c r="A86" s="518">
        <v>41817</v>
      </c>
      <c r="B86" s="519"/>
      <c r="C86" s="168">
        <v>4</v>
      </c>
      <c r="D86" s="168">
        <v>5.8</v>
      </c>
      <c r="E86" s="168">
        <v>10.8</v>
      </c>
      <c r="F86" s="168">
        <v>13.4</v>
      </c>
      <c r="G86" s="168">
        <v>16</v>
      </c>
      <c r="H86" s="168">
        <v>21.9</v>
      </c>
      <c r="I86" s="168">
        <v>30.7</v>
      </c>
      <c r="J86" s="168">
        <v>51.4</v>
      </c>
      <c r="K86" s="168">
        <v>68.2</v>
      </c>
      <c r="L86" s="168">
        <v>79.900000000000006</v>
      </c>
      <c r="M86" s="168">
        <v>89.6</v>
      </c>
      <c r="N86" s="168">
        <v>95.7</v>
      </c>
      <c r="O86" s="168">
        <v>98.6</v>
      </c>
      <c r="P86" s="168">
        <v>100</v>
      </c>
      <c r="Q86" s="168">
        <v>100</v>
      </c>
      <c r="R86" s="168">
        <v>0.04</v>
      </c>
      <c r="S86" s="168"/>
      <c r="T86" s="168"/>
      <c r="U86" s="168"/>
      <c r="V86" s="169">
        <v>6.8</v>
      </c>
      <c r="X86" s="176">
        <f t="shared" si="7"/>
        <v>41997</v>
      </c>
    </row>
    <row r="87" spans="1:24" x14ac:dyDescent="0.25">
      <c r="A87" s="518">
        <v>41817</v>
      </c>
      <c r="B87" s="519"/>
      <c r="C87" s="168">
        <v>4.0999999999999996</v>
      </c>
      <c r="D87" s="168">
        <v>6</v>
      </c>
      <c r="E87" s="168">
        <v>11</v>
      </c>
      <c r="F87" s="168">
        <v>13.7</v>
      </c>
      <c r="G87" s="168">
        <v>16.600000000000001</v>
      </c>
      <c r="H87" s="168">
        <v>23</v>
      </c>
      <c r="I87" s="168">
        <v>32.1</v>
      </c>
      <c r="J87" s="168">
        <v>53.2</v>
      </c>
      <c r="K87" s="168">
        <v>67.7</v>
      </c>
      <c r="L87" s="168">
        <v>78</v>
      </c>
      <c r="M87" s="168">
        <v>87.1</v>
      </c>
      <c r="N87" s="168">
        <v>92.4</v>
      </c>
      <c r="O87" s="168">
        <v>98</v>
      </c>
      <c r="P87" s="168">
        <v>100</v>
      </c>
      <c r="Q87" s="168">
        <v>100</v>
      </c>
      <c r="R87" s="168">
        <v>0.04</v>
      </c>
      <c r="S87" s="168"/>
      <c r="T87" s="168"/>
      <c r="U87" s="168"/>
      <c r="V87" s="169">
        <v>7</v>
      </c>
      <c r="X87" s="176">
        <f t="shared" si="7"/>
        <v>41997</v>
      </c>
    </row>
    <row r="88" spans="1:24" x14ac:dyDescent="0.25">
      <c r="A88" s="518">
        <v>41821</v>
      </c>
      <c r="B88" s="519"/>
      <c r="C88" s="168">
        <v>3.9</v>
      </c>
      <c r="D88" s="168">
        <v>5.5</v>
      </c>
      <c r="E88" s="168">
        <v>9.6999999999999993</v>
      </c>
      <c r="F88" s="168">
        <v>13.4</v>
      </c>
      <c r="G88" s="168">
        <v>18.399999999999999</v>
      </c>
      <c r="H88" s="168">
        <v>27.8</v>
      </c>
      <c r="I88" s="168">
        <v>40.200000000000003</v>
      </c>
      <c r="J88" s="168">
        <v>55.5</v>
      </c>
      <c r="K88" s="168">
        <v>68.3</v>
      </c>
      <c r="L88" s="168">
        <v>74.3</v>
      </c>
      <c r="M88" s="168">
        <v>79.900000000000006</v>
      </c>
      <c r="N88" s="168">
        <v>90.1</v>
      </c>
      <c r="O88" s="168">
        <v>96.1</v>
      </c>
      <c r="P88" s="168">
        <v>100</v>
      </c>
      <c r="Q88" s="168">
        <v>100</v>
      </c>
      <c r="R88" s="168">
        <v>0.04</v>
      </c>
      <c r="S88" s="168"/>
      <c r="T88" s="168"/>
      <c r="U88" s="168"/>
      <c r="V88" s="169">
        <v>7.46</v>
      </c>
      <c r="X88" s="176">
        <f t="shared" si="7"/>
        <v>42001</v>
      </c>
    </row>
    <row r="89" spans="1:24" x14ac:dyDescent="0.25">
      <c r="A89" s="518">
        <v>41821</v>
      </c>
      <c r="B89" s="519"/>
      <c r="C89" s="168">
        <v>4.4000000000000004</v>
      </c>
      <c r="D89" s="168">
        <v>6.1</v>
      </c>
      <c r="E89" s="168">
        <v>10.6</v>
      </c>
      <c r="F89" s="168">
        <v>15</v>
      </c>
      <c r="G89" s="168">
        <v>19.8</v>
      </c>
      <c r="H89" s="168">
        <v>29.2</v>
      </c>
      <c r="I89" s="168">
        <v>41.5</v>
      </c>
      <c r="J89" s="168">
        <v>57.3</v>
      </c>
      <c r="K89" s="168">
        <v>72.900000000000006</v>
      </c>
      <c r="L89" s="168">
        <v>83.3</v>
      </c>
      <c r="M89" s="168">
        <v>87.3</v>
      </c>
      <c r="N89" s="168">
        <v>91.2</v>
      </c>
      <c r="O89" s="168">
        <v>97.8</v>
      </c>
      <c r="P89" s="168">
        <v>100</v>
      </c>
      <c r="Q89" s="168">
        <v>100</v>
      </c>
      <c r="R89" s="168">
        <v>0.05</v>
      </c>
      <c r="S89" s="168"/>
      <c r="T89" s="168"/>
      <c r="U89" s="168"/>
      <c r="V89" s="169">
        <v>7.46</v>
      </c>
      <c r="X89" s="176">
        <f t="shared" si="7"/>
        <v>42001</v>
      </c>
    </row>
    <row r="90" spans="1:24" x14ac:dyDescent="0.25">
      <c r="A90" s="518">
        <v>41823</v>
      </c>
      <c r="B90" s="519"/>
      <c r="C90" s="168">
        <v>3.3</v>
      </c>
      <c r="D90" s="168">
        <v>5.3</v>
      </c>
      <c r="E90" s="168">
        <v>8.9</v>
      </c>
      <c r="F90" s="168">
        <v>12.4</v>
      </c>
      <c r="G90" s="168">
        <v>16.399999999999999</v>
      </c>
      <c r="H90" s="168">
        <v>25.6</v>
      </c>
      <c r="I90" s="168">
        <v>37.200000000000003</v>
      </c>
      <c r="J90" s="168">
        <v>59.3</v>
      </c>
      <c r="K90" s="168">
        <v>71.400000000000006</v>
      </c>
      <c r="L90" s="168">
        <v>79.8</v>
      </c>
      <c r="M90" s="168">
        <v>84.5</v>
      </c>
      <c r="N90" s="168">
        <v>89.2</v>
      </c>
      <c r="O90" s="168">
        <v>97</v>
      </c>
      <c r="P90" s="168">
        <v>100</v>
      </c>
      <c r="Q90" s="168">
        <v>100</v>
      </c>
      <c r="R90" s="168">
        <v>0.03</v>
      </c>
      <c r="S90" s="168"/>
      <c r="T90" s="168"/>
      <c r="U90" s="168"/>
      <c r="V90" s="169">
        <v>6.5</v>
      </c>
      <c r="X90" s="176">
        <f t="shared" si="7"/>
        <v>42003</v>
      </c>
    </row>
    <row r="91" spans="1:24" x14ac:dyDescent="0.25">
      <c r="A91" s="518">
        <v>41823</v>
      </c>
      <c r="B91" s="519"/>
      <c r="C91" s="168">
        <v>3.6</v>
      </c>
      <c r="D91" s="168">
        <v>4.8</v>
      </c>
      <c r="E91" s="168">
        <v>7</v>
      </c>
      <c r="F91" s="168">
        <v>10.199999999999999</v>
      </c>
      <c r="G91" s="168">
        <v>15</v>
      </c>
      <c r="H91" s="168">
        <v>27.1</v>
      </c>
      <c r="I91" s="168">
        <v>42.3</v>
      </c>
      <c r="J91" s="168">
        <v>57.3</v>
      </c>
      <c r="K91" s="168">
        <v>71.2</v>
      </c>
      <c r="L91" s="168">
        <v>81.099999999999994</v>
      </c>
      <c r="M91" s="168">
        <v>87.6</v>
      </c>
      <c r="N91" s="168">
        <v>89.4</v>
      </c>
      <c r="O91" s="168">
        <v>95.9</v>
      </c>
      <c r="P91" s="168">
        <v>100</v>
      </c>
      <c r="Q91" s="168">
        <v>100</v>
      </c>
      <c r="R91" s="168">
        <v>0.03</v>
      </c>
      <c r="S91" s="168"/>
      <c r="T91" s="168"/>
      <c r="U91" s="168"/>
      <c r="V91" s="169">
        <v>5.4</v>
      </c>
      <c r="X91" s="176">
        <f t="shared" si="7"/>
        <v>42003</v>
      </c>
    </row>
    <row r="92" spans="1:24" x14ac:dyDescent="0.25">
      <c r="A92" s="518">
        <v>41829</v>
      </c>
      <c r="B92" s="519"/>
      <c r="C92" s="168">
        <v>2.2999999999999998</v>
      </c>
      <c r="D92" s="168">
        <v>3.6</v>
      </c>
      <c r="E92" s="168">
        <v>6.9</v>
      </c>
      <c r="F92" s="168">
        <v>9.8000000000000007</v>
      </c>
      <c r="G92" s="168">
        <v>13.7</v>
      </c>
      <c r="H92" s="168">
        <v>22.5</v>
      </c>
      <c r="I92" s="168">
        <v>33.6</v>
      </c>
      <c r="J92" s="168">
        <v>48.4</v>
      </c>
      <c r="K92" s="168">
        <v>59.7</v>
      </c>
      <c r="L92" s="168">
        <v>68.599999999999994</v>
      </c>
      <c r="M92" s="168">
        <v>75.2</v>
      </c>
      <c r="N92" s="168">
        <v>84.2</v>
      </c>
      <c r="O92" s="168">
        <v>95.8</v>
      </c>
      <c r="P92" s="168">
        <v>100</v>
      </c>
      <c r="Q92" s="168">
        <v>100</v>
      </c>
      <c r="R92" s="168">
        <v>0.03</v>
      </c>
      <c r="S92" s="168"/>
      <c r="T92" s="168"/>
      <c r="U92" s="168"/>
      <c r="V92" s="169">
        <v>7.9</v>
      </c>
      <c r="X92" s="176">
        <f t="shared" si="7"/>
        <v>42009</v>
      </c>
    </row>
    <row r="93" spans="1:24" x14ac:dyDescent="0.25">
      <c r="A93" s="724">
        <v>41829</v>
      </c>
      <c r="B93" s="725"/>
      <c r="C93" s="168">
        <v>3.3</v>
      </c>
      <c r="D93" s="168">
        <v>4.7</v>
      </c>
      <c r="E93" s="168">
        <v>8.1999999999999993</v>
      </c>
      <c r="F93" s="168">
        <v>10.8</v>
      </c>
      <c r="G93" s="168">
        <v>14</v>
      </c>
      <c r="H93" s="168">
        <v>21</v>
      </c>
      <c r="I93" s="168">
        <v>30.5</v>
      </c>
      <c r="J93" s="168">
        <v>44.2</v>
      </c>
      <c r="K93" s="168">
        <v>56.6</v>
      </c>
      <c r="L93" s="168">
        <v>64.2</v>
      </c>
      <c r="M93" s="168">
        <v>70.3</v>
      </c>
      <c r="N93" s="168">
        <v>81</v>
      </c>
      <c r="O93" s="168">
        <v>93.5</v>
      </c>
      <c r="P93" s="168">
        <v>100</v>
      </c>
      <c r="Q93" s="168">
        <v>100</v>
      </c>
      <c r="R93" s="168">
        <v>0.05</v>
      </c>
      <c r="S93" s="168"/>
      <c r="T93" s="168"/>
      <c r="U93" s="168"/>
      <c r="V93" s="169">
        <v>7.4</v>
      </c>
      <c r="X93" s="176">
        <f t="shared" si="7"/>
        <v>42009</v>
      </c>
    </row>
    <row r="94" spans="1:24" x14ac:dyDescent="0.25">
      <c r="A94" s="518">
        <v>41907</v>
      </c>
      <c r="B94" s="51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>
        <v>25</v>
      </c>
      <c r="U94" s="168">
        <v>21</v>
      </c>
      <c r="V94" s="169"/>
      <c r="X94" s="176">
        <f t="shared" si="7"/>
        <v>42087</v>
      </c>
    </row>
    <row r="95" spans="1:24" x14ac:dyDescent="0.25">
      <c r="A95" s="518">
        <v>41914</v>
      </c>
      <c r="B95" s="519"/>
      <c r="C95" s="168">
        <v>3.1</v>
      </c>
      <c r="D95" s="168">
        <v>5</v>
      </c>
      <c r="E95" s="168">
        <v>10.5</v>
      </c>
      <c r="F95" s="168">
        <v>14.8</v>
      </c>
      <c r="G95" s="168">
        <v>20.6</v>
      </c>
      <c r="H95" s="168">
        <v>33.6</v>
      </c>
      <c r="I95" s="168">
        <v>49.8</v>
      </c>
      <c r="J95" s="168">
        <v>68.8</v>
      </c>
      <c r="K95" s="168">
        <v>78.5</v>
      </c>
      <c r="L95" s="168">
        <v>82.2</v>
      </c>
      <c r="M95" s="168">
        <v>84.4</v>
      </c>
      <c r="N95" s="168">
        <v>90.4</v>
      </c>
      <c r="O95" s="168">
        <v>94.5</v>
      </c>
      <c r="P95" s="168">
        <v>100</v>
      </c>
      <c r="Q95" s="168">
        <v>100</v>
      </c>
      <c r="R95" s="168">
        <v>0.03</v>
      </c>
      <c r="S95" s="168"/>
      <c r="T95" s="168"/>
      <c r="U95" s="168"/>
      <c r="V95" s="169">
        <v>4.7</v>
      </c>
      <c r="X95" s="176">
        <f t="shared" si="7"/>
        <v>42094</v>
      </c>
    </row>
    <row r="96" spans="1:24" x14ac:dyDescent="0.25">
      <c r="A96" s="518">
        <v>41914</v>
      </c>
      <c r="B96" s="519"/>
      <c r="C96" s="168">
        <v>2.1</v>
      </c>
      <c r="D96" s="168">
        <v>3.4</v>
      </c>
      <c r="E96" s="168">
        <v>7</v>
      </c>
      <c r="F96" s="168">
        <v>9.6999999999999993</v>
      </c>
      <c r="G96" s="168">
        <v>13.6</v>
      </c>
      <c r="H96" s="168">
        <v>24.8</v>
      </c>
      <c r="I96" s="168">
        <v>41.2</v>
      </c>
      <c r="J96" s="168">
        <v>64.900000000000006</v>
      </c>
      <c r="K96" s="168">
        <v>74.2</v>
      </c>
      <c r="L96" s="168">
        <v>79.3</v>
      </c>
      <c r="M96" s="168">
        <v>83</v>
      </c>
      <c r="N96" s="168">
        <v>89.4</v>
      </c>
      <c r="O96" s="168">
        <v>95</v>
      </c>
      <c r="P96" s="168">
        <v>100</v>
      </c>
      <c r="Q96" s="168">
        <v>100</v>
      </c>
      <c r="R96" s="168">
        <v>0.03</v>
      </c>
      <c r="S96" s="168"/>
      <c r="T96" s="168"/>
      <c r="U96" s="168"/>
      <c r="V96" s="169">
        <v>4.2</v>
      </c>
      <c r="X96" s="176">
        <f t="shared" si="7"/>
        <v>42094</v>
      </c>
    </row>
    <row r="97" spans="1:24" x14ac:dyDescent="0.25">
      <c r="A97" s="518">
        <v>41920</v>
      </c>
      <c r="B97" s="519"/>
      <c r="C97" s="168">
        <v>2.1</v>
      </c>
      <c r="D97" s="168">
        <v>2.9</v>
      </c>
      <c r="E97" s="168">
        <v>5.2</v>
      </c>
      <c r="F97" s="168">
        <v>7.1</v>
      </c>
      <c r="G97" s="168">
        <v>10.3</v>
      </c>
      <c r="H97" s="168">
        <v>21.3</v>
      </c>
      <c r="I97" s="168">
        <v>38.799999999999997</v>
      </c>
      <c r="J97" s="168">
        <v>64.3</v>
      </c>
      <c r="K97" s="168">
        <v>73.2</v>
      </c>
      <c r="L97" s="168">
        <v>81.599999999999994</v>
      </c>
      <c r="M97" s="168">
        <v>88.5</v>
      </c>
      <c r="N97" s="168">
        <v>92.4</v>
      </c>
      <c r="O97" s="168">
        <v>97.7</v>
      </c>
      <c r="P97" s="168">
        <v>100</v>
      </c>
      <c r="Q97" s="168">
        <v>100</v>
      </c>
      <c r="R97" s="168">
        <v>0.03</v>
      </c>
      <c r="S97" s="168"/>
      <c r="T97" s="168"/>
      <c r="U97" s="168"/>
      <c r="V97" s="169">
        <v>4.4000000000000004</v>
      </c>
      <c r="X97" s="176">
        <f t="shared" si="7"/>
        <v>42100</v>
      </c>
    </row>
    <row r="98" spans="1:24" x14ac:dyDescent="0.25">
      <c r="A98" s="518">
        <v>41920</v>
      </c>
      <c r="B98" s="519"/>
      <c r="C98" s="168">
        <v>3.4</v>
      </c>
      <c r="D98" s="168">
        <v>5</v>
      </c>
      <c r="E98" s="168" t="s">
        <v>152</v>
      </c>
      <c r="F98" s="168">
        <v>17.3</v>
      </c>
      <c r="G98" s="168">
        <v>26.9</v>
      </c>
      <c r="H98" s="168">
        <v>39.5</v>
      </c>
      <c r="I98" s="168">
        <v>55.6</v>
      </c>
      <c r="J98" s="168">
        <v>60.1</v>
      </c>
      <c r="K98" s="168">
        <v>64.2</v>
      </c>
      <c r="L98" s="168">
        <v>69.8</v>
      </c>
      <c r="M98" s="168">
        <v>77.599999999999994</v>
      </c>
      <c r="N98" s="168">
        <v>83.1</v>
      </c>
      <c r="O98" s="168">
        <v>93.1</v>
      </c>
      <c r="P98" s="168">
        <v>100</v>
      </c>
      <c r="Q98" s="168">
        <v>100</v>
      </c>
      <c r="R98" s="168">
        <v>0.05</v>
      </c>
      <c r="S98" s="168"/>
      <c r="T98" s="168"/>
      <c r="U98" s="168"/>
      <c r="V98" s="169">
        <v>6.4</v>
      </c>
      <c r="X98" s="176">
        <f t="shared" si="7"/>
        <v>42100</v>
      </c>
    </row>
    <row r="99" spans="1:24" x14ac:dyDescent="0.25">
      <c r="A99" s="518">
        <v>41927</v>
      </c>
      <c r="B99" s="519"/>
      <c r="C99" s="168">
        <v>2.4</v>
      </c>
      <c r="D99" s="168">
        <v>3.5</v>
      </c>
      <c r="E99" s="168">
        <v>6.3</v>
      </c>
      <c r="F99" s="168">
        <v>8.3000000000000007</v>
      </c>
      <c r="G99" s="168">
        <v>10.7</v>
      </c>
      <c r="H99" s="168">
        <v>17.3</v>
      </c>
      <c r="I99" s="168">
        <v>29.8</v>
      </c>
      <c r="J99" s="168">
        <v>55.3</v>
      </c>
      <c r="K99" s="168">
        <v>70.599999999999994</v>
      </c>
      <c r="L99" s="168">
        <v>79.900000000000006</v>
      </c>
      <c r="M99" s="168">
        <v>84.8</v>
      </c>
      <c r="N99" s="168">
        <v>88.6</v>
      </c>
      <c r="O99" s="168">
        <v>97</v>
      </c>
      <c r="P99" s="168">
        <v>100</v>
      </c>
      <c r="Q99" s="168">
        <v>100</v>
      </c>
      <c r="R99" s="168">
        <v>0.04</v>
      </c>
      <c r="S99" s="168"/>
      <c r="T99" s="168"/>
      <c r="U99" s="168"/>
      <c r="V99" s="169">
        <v>6.6</v>
      </c>
      <c r="X99" s="176">
        <f t="shared" si="7"/>
        <v>42107</v>
      </c>
    </row>
    <row r="100" spans="1:24" x14ac:dyDescent="0.25">
      <c r="A100" s="518">
        <v>41927</v>
      </c>
      <c r="B100" s="519"/>
      <c r="C100" s="168">
        <v>2.2999999999999998</v>
      </c>
      <c r="D100" s="168">
        <v>3.5</v>
      </c>
      <c r="E100" s="168">
        <v>6.6</v>
      </c>
      <c r="F100" s="168">
        <v>8.8000000000000007</v>
      </c>
      <c r="G100" s="168">
        <v>11.8</v>
      </c>
      <c r="H100" s="168">
        <v>20</v>
      </c>
      <c r="I100" s="168">
        <v>33.6</v>
      </c>
      <c r="J100" s="168">
        <v>55.4</v>
      </c>
      <c r="K100" s="168">
        <v>68.099999999999994</v>
      </c>
      <c r="L100" s="168">
        <v>74.8</v>
      </c>
      <c r="M100" s="168">
        <v>77.3</v>
      </c>
      <c r="N100" s="168">
        <v>89.1</v>
      </c>
      <c r="O100" s="168">
        <v>94.1</v>
      </c>
      <c r="P100" s="168">
        <v>100</v>
      </c>
      <c r="Q100" s="168">
        <v>100</v>
      </c>
      <c r="R100" s="168">
        <v>0.04</v>
      </c>
      <c r="S100" s="168"/>
      <c r="T100" s="168"/>
      <c r="U100" s="168"/>
      <c r="V100" s="169">
        <v>6.4</v>
      </c>
      <c r="X100" s="176">
        <f>A100+$X$82</f>
        <v>42107</v>
      </c>
    </row>
    <row r="101" spans="1:24" x14ac:dyDescent="0.25">
      <c r="A101" s="518">
        <v>41934</v>
      </c>
      <c r="B101" s="519"/>
      <c r="C101" s="168">
        <v>4.3</v>
      </c>
      <c r="D101" s="168">
        <v>6</v>
      </c>
      <c r="E101" s="168">
        <v>10.7</v>
      </c>
      <c r="F101" s="168">
        <v>14</v>
      </c>
      <c r="G101" s="168">
        <v>18</v>
      </c>
      <c r="H101" s="168">
        <v>27.2</v>
      </c>
      <c r="I101" s="168">
        <v>38.299999999999997</v>
      </c>
      <c r="J101" s="168">
        <v>58.2</v>
      </c>
      <c r="K101" s="168">
        <v>73.400000000000006</v>
      </c>
      <c r="L101" s="168">
        <v>79.8</v>
      </c>
      <c r="M101" s="168">
        <v>86</v>
      </c>
      <c r="N101" s="168">
        <v>91.9</v>
      </c>
      <c r="O101" s="168">
        <v>96.8</v>
      </c>
      <c r="P101" s="168">
        <v>100</v>
      </c>
      <c r="Q101" s="168">
        <v>100</v>
      </c>
      <c r="R101" s="168">
        <v>0.04</v>
      </c>
      <c r="S101" s="168"/>
      <c r="T101" s="168"/>
      <c r="U101" s="168"/>
      <c r="V101" s="169">
        <v>6.1</v>
      </c>
      <c r="X101" s="176">
        <f t="shared" si="7"/>
        <v>42114</v>
      </c>
    </row>
    <row r="102" spans="1:24" x14ac:dyDescent="0.25">
      <c r="A102" s="724">
        <v>41934</v>
      </c>
      <c r="B102" s="725"/>
      <c r="C102" s="168">
        <v>3.4</v>
      </c>
      <c r="D102" s="168">
        <v>5.2</v>
      </c>
      <c r="E102" s="168">
        <v>10.3</v>
      </c>
      <c r="F102" s="168">
        <v>14.2</v>
      </c>
      <c r="G102" s="168">
        <v>18.600000000000001</v>
      </c>
      <c r="H102" s="168">
        <v>29.1</v>
      </c>
      <c r="I102" s="168">
        <v>42.6</v>
      </c>
      <c r="J102" s="168">
        <v>63.2</v>
      </c>
      <c r="K102" s="168">
        <v>71.599999999999994</v>
      </c>
      <c r="L102" s="168">
        <v>75.7</v>
      </c>
      <c r="M102" s="168">
        <v>81.900000000000006</v>
      </c>
      <c r="N102" s="168">
        <v>87</v>
      </c>
      <c r="O102" s="168">
        <v>93.1</v>
      </c>
      <c r="P102" s="168">
        <v>100</v>
      </c>
      <c r="Q102" s="168">
        <v>100</v>
      </c>
      <c r="R102" s="168">
        <v>0.04</v>
      </c>
      <c r="S102" s="168"/>
      <c r="T102" s="168"/>
      <c r="U102" s="168"/>
      <c r="V102" s="169">
        <v>5.6</v>
      </c>
      <c r="X102" s="176">
        <f t="shared" si="7"/>
        <v>42114</v>
      </c>
    </row>
    <row r="103" spans="1:24" x14ac:dyDescent="0.25">
      <c r="A103" s="518">
        <v>41941</v>
      </c>
      <c r="B103" s="519"/>
      <c r="C103" s="168">
        <v>3.3</v>
      </c>
      <c r="D103" s="168">
        <v>4.5999999999999996</v>
      </c>
      <c r="E103" s="168">
        <v>8.1999999999999993</v>
      </c>
      <c r="F103" s="168">
        <v>10.4</v>
      </c>
      <c r="G103" s="168">
        <v>12.8</v>
      </c>
      <c r="H103" s="168">
        <v>19.399999999999999</v>
      </c>
      <c r="I103" s="168">
        <v>34.4</v>
      </c>
      <c r="J103" s="168">
        <v>58.5</v>
      </c>
      <c r="K103" s="168">
        <v>71.2</v>
      </c>
      <c r="L103" s="168">
        <v>75.400000000000006</v>
      </c>
      <c r="M103" s="168">
        <v>80.099999999999994</v>
      </c>
      <c r="N103" s="168">
        <v>91.3</v>
      </c>
      <c r="O103" s="168">
        <v>97.9</v>
      </c>
      <c r="P103" s="168">
        <v>100</v>
      </c>
      <c r="Q103" s="168">
        <v>100</v>
      </c>
      <c r="R103" s="168">
        <v>0.06</v>
      </c>
      <c r="S103" s="168">
        <v>0.23200000000000001</v>
      </c>
      <c r="T103" s="168"/>
      <c r="U103" s="168"/>
      <c r="V103" s="169">
        <v>6.7</v>
      </c>
      <c r="X103" s="176">
        <f t="shared" si="7"/>
        <v>42121</v>
      </c>
    </row>
    <row r="104" spans="1:24" x14ac:dyDescent="0.25">
      <c r="A104" s="518">
        <v>41941</v>
      </c>
      <c r="B104" s="519"/>
      <c r="C104" s="168">
        <v>3.9</v>
      </c>
      <c r="D104" s="168">
        <v>5.6</v>
      </c>
      <c r="E104" s="168">
        <v>10</v>
      </c>
      <c r="F104" s="168">
        <v>12.9</v>
      </c>
      <c r="G104" s="168">
        <v>15.8</v>
      </c>
      <c r="H104" s="168">
        <v>22.4</v>
      </c>
      <c r="I104" s="168">
        <v>33.700000000000003</v>
      </c>
      <c r="J104" s="168">
        <v>58</v>
      </c>
      <c r="K104" s="168">
        <v>70.5</v>
      </c>
      <c r="L104" s="168">
        <v>75.900000000000006</v>
      </c>
      <c r="M104" s="168">
        <v>82.1</v>
      </c>
      <c r="N104" s="168">
        <v>89.5</v>
      </c>
      <c r="O104" s="168">
        <v>96.4</v>
      </c>
      <c r="P104" s="168">
        <v>100</v>
      </c>
      <c r="Q104" s="168">
        <v>100</v>
      </c>
      <c r="R104" s="168">
        <v>0.05</v>
      </c>
      <c r="S104" s="168"/>
      <c r="T104" s="168"/>
      <c r="U104" s="168"/>
      <c r="V104" s="169">
        <v>7.1</v>
      </c>
      <c r="X104" s="176">
        <f t="shared" si="7"/>
        <v>42121</v>
      </c>
    </row>
    <row r="105" spans="1:24" x14ac:dyDescent="0.25">
      <c r="A105" s="518"/>
      <c r="B105" s="51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9"/>
      <c r="X105" s="176">
        <f t="shared" si="7"/>
        <v>180</v>
      </c>
    </row>
    <row r="106" spans="1:24" x14ac:dyDescent="0.25">
      <c r="A106" s="518"/>
      <c r="B106" s="51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9"/>
      <c r="X106" s="176">
        <f t="shared" si="7"/>
        <v>180</v>
      </c>
    </row>
    <row r="107" spans="1:24" x14ac:dyDescent="0.25">
      <c r="A107" s="518"/>
      <c r="B107" s="519"/>
      <c r="C107" s="186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9"/>
      <c r="X107" s="176">
        <f t="shared" si="7"/>
        <v>180</v>
      </c>
    </row>
    <row r="108" spans="1:24" x14ac:dyDescent="0.25">
      <c r="A108" s="518"/>
      <c r="B108" s="51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X108" s="176">
        <f t="shared" si="7"/>
        <v>180</v>
      </c>
    </row>
    <row r="109" spans="1:24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68"/>
      <c r="V109" s="169"/>
      <c r="X109" s="176">
        <f t="shared" si="7"/>
        <v>180</v>
      </c>
    </row>
    <row r="110" spans="1:24" x14ac:dyDescent="0.25">
      <c r="A110" s="518"/>
      <c r="B110" s="51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9"/>
      <c r="X110" s="176">
        <f t="shared" si="7"/>
        <v>180</v>
      </c>
    </row>
    <row r="111" spans="1:24" x14ac:dyDescent="0.25">
      <c r="A111" s="518"/>
      <c r="B111" s="51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9"/>
      <c r="X111" s="176">
        <f t="shared" si="7"/>
        <v>180</v>
      </c>
    </row>
    <row r="112" spans="1:24" x14ac:dyDescent="0.25">
      <c r="A112" s="518"/>
      <c r="B112" s="51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9"/>
      <c r="X112" s="176">
        <f t="shared" si="7"/>
        <v>180</v>
      </c>
    </row>
    <row r="113" spans="1:24" x14ac:dyDescent="0.25">
      <c r="A113" s="518"/>
      <c r="B113" s="51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9"/>
      <c r="X113" s="176">
        <f t="shared" si="7"/>
        <v>180</v>
      </c>
    </row>
    <row r="114" spans="1:24" x14ac:dyDescent="0.25">
      <c r="A114" s="518"/>
      <c r="B114" s="51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9"/>
      <c r="X114" s="176">
        <f t="shared" si="7"/>
        <v>180</v>
      </c>
    </row>
    <row r="115" spans="1:24" x14ac:dyDescent="0.25">
      <c r="A115" s="518"/>
      <c r="B115" s="51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9"/>
      <c r="X115" s="176">
        <f t="shared" si="7"/>
        <v>180</v>
      </c>
    </row>
    <row r="116" spans="1:24" x14ac:dyDescent="0.25">
      <c r="A116" s="518"/>
      <c r="B116" s="51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9"/>
      <c r="X116" s="176">
        <f t="shared" si="7"/>
        <v>180</v>
      </c>
    </row>
    <row r="117" spans="1:24" ht="13.8" thickBot="1" x14ac:dyDescent="0.3">
      <c r="A117" s="720"/>
      <c r="B117" s="721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5"/>
      <c r="X117" s="176">
        <f t="shared" si="7"/>
        <v>180</v>
      </c>
    </row>
    <row r="118" spans="1:24" x14ac:dyDescent="0.25">
      <c r="A118" s="722" t="s">
        <v>63</v>
      </c>
      <c r="B118" s="723"/>
      <c r="C118" s="170">
        <f t="shared" ref="C118:V118" si="8">AVERAGE(C84:C117)</f>
        <v>3.2149999999999999</v>
      </c>
      <c r="D118" s="170">
        <f t="shared" si="8"/>
        <v>4.7149999999999999</v>
      </c>
      <c r="E118" s="170">
        <f t="shared" si="8"/>
        <v>8.5842105263157897</v>
      </c>
      <c r="F118" s="170">
        <f t="shared" si="8"/>
        <v>11.850000000000001</v>
      </c>
      <c r="G118" s="170">
        <f t="shared" si="8"/>
        <v>15.845000000000002</v>
      </c>
      <c r="H118" s="170">
        <f t="shared" si="8"/>
        <v>24.8</v>
      </c>
      <c r="I118" s="170">
        <f t="shared" si="8"/>
        <v>37.505000000000003</v>
      </c>
      <c r="J118" s="170">
        <f t="shared" si="8"/>
        <v>56.509999999999991</v>
      </c>
      <c r="K118" s="170">
        <f t="shared" si="8"/>
        <v>68.680000000000021</v>
      </c>
      <c r="L118" s="170">
        <f t="shared" si="8"/>
        <v>76.140000000000015</v>
      </c>
      <c r="M118" s="170">
        <f t="shared" si="8"/>
        <v>82.399999999999991</v>
      </c>
      <c r="N118" s="170">
        <f t="shared" si="8"/>
        <v>89.31</v>
      </c>
      <c r="O118" s="170">
        <f t="shared" si="8"/>
        <v>96.014999999999986</v>
      </c>
      <c r="P118" s="170">
        <f t="shared" si="8"/>
        <v>100</v>
      </c>
      <c r="Q118" s="170">
        <f t="shared" si="8"/>
        <v>100</v>
      </c>
      <c r="R118" s="184">
        <f t="shared" si="8"/>
        <v>3.8000000000000013E-2</v>
      </c>
      <c r="S118" s="170">
        <f t="shared" si="8"/>
        <v>0.23200000000000001</v>
      </c>
      <c r="T118" s="170">
        <f t="shared" si="8"/>
        <v>25</v>
      </c>
      <c r="U118" s="170">
        <f t="shared" si="8"/>
        <v>21</v>
      </c>
      <c r="V118" s="171">
        <f t="shared" si="8"/>
        <v>6.3310000000000004</v>
      </c>
    </row>
    <row r="119" spans="1:24" x14ac:dyDescent="0.25">
      <c r="A119" s="533" t="s">
        <v>53</v>
      </c>
      <c r="B119" s="532"/>
      <c r="C119" s="143">
        <f t="shared" ref="C119:V119" si="9">STDEV(C84:C117)</f>
        <v>0.77069688218554966</v>
      </c>
      <c r="D119" s="143">
        <f t="shared" si="9"/>
        <v>1.015809244421723</v>
      </c>
      <c r="E119" s="143">
        <f t="shared" si="9"/>
        <v>1.8494032544744869</v>
      </c>
      <c r="F119" s="143">
        <f t="shared" si="9"/>
        <v>2.6700088704760878</v>
      </c>
      <c r="G119" s="143">
        <f t="shared" si="9"/>
        <v>3.9025598886129238</v>
      </c>
      <c r="H119" s="143">
        <f t="shared" si="9"/>
        <v>5.3262013717687839</v>
      </c>
      <c r="I119" s="143">
        <f t="shared" si="9"/>
        <v>6.7953137877278227</v>
      </c>
      <c r="J119" s="143">
        <f t="shared" si="9"/>
        <v>6.3286233640667717</v>
      </c>
      <c r="K119" s="143">
        <f t="shared" si="9"/>
        <v>5.9776425559174919</v>
      </c>
      <c r="L119" s="143">
        <f t="shared" si="9"/>
        <v>5.7544856645192795</v>
      </c>
      <c r="M119" s="143">
        <f t="shared" si="9"/>
        <v>5.107167306319309</v>
      </c>
      <c r="N119" s="143">
        <f t="shared" si="9"/>
        <v>3.3832248707876045</v>
      </c>
      <c r="O119" s="143">
        <f t="shared" si="9"/>
        <v>1.6999303391300311</v>
      </c>
      <c r="P119" s="143">
        <f t="shared" si="9"/>
        <v>0</v>
      </c>
      <c r="Q119" s="143">
        <f t="shared" si="9"/>
        <v>0</v>
      </c>
      <c r="R119" s="185">
        <f t="shared" si="9"/>
        <v>1.056309364572806E-2</v>
      </c>
      <c r="S119" s="143" t="e">
        <f t="shared" si="9"/>
        <v>#DIV/0!</v>
      </c>
      <c r="T119" s="143" t="e">
        <f t="shared" si="9"/>
        <v>#DIV/0!</v>
      </c>
      <c r="U119" s="143" t="e">
        <f t="shared" si="9"/>
        <v>#DIV/0!</v>
      </c>
      <c r="V119" s="144">
        <f t="shared" si="9"/>
        <v>1.0336949565311317</v>
      </c>
    </row>
    <row r="120" spans="1:24" x14ac:dyDescent="0.25">
      <c r="A120" s="533" t="s">
        <v>64</v>
      </c>
      <c r="B120" s="532"/>
      <c r="C120" s="141">
        <f t="shared" ref="C120:V120" si="10">MAX(C84:C117)</f>
        <v>4.4000000000000004</v>
      </c>
      <c r="D120" s="141">
        <f t="shared" si="10"/>
        <v>6.1</v>
      </c>
      <c r="E120" s="141">
        <f t="shared" si="10"/>
        <v>11</v>
      </c>
      <c r="F120" s="141">
        <f t="shared" si="10"/>
        <v>17.3</v>
      </c>
      <c r="G120" s="141">
        <f t="shared" si="10"/>
        <v>26.9</v>
      </c>
      <c r="H120" s="141">
        <f t="shared" si="10"/>
        <v>39.5</v>
      </c>
      <c r="I120" s="141">
        <f t="shared" si="10"/>
        <v>55.6</v>
      </c>
      <c r="J120" s="141">
        <f t="shared" si="10"/>
        <v>68.8</v>
      </c>
      <c r="K120" s="141">
        <f t="shared" si="10"/>
        <v>78.5</v>
      </c>
      <c r="L120" s="141">
        <f t="shared" si="10"/>
        <v>83.3</v>
      </c>
      <c r="M120" s="141">
        <f t="shared" si="10"/>
        <v>89.6</v>
      </c>
      <c r="N120" s="141">
        <f t="shared" si="10"/>
        <v>95.7</v>
      </c>
      <c r="O120" s="141">
        <f t="shared" si="10"/>
        <v>98.6</v>
      </c>
      <c r="P120" s="141">
        <f t="shared" si="10"/>
        <v>100</v>
      </c>
      <c r="Q120" s="141">
        <f t="shared" si="10"/>
        <v>100</v>
      </c>
      <c r="R120" s="141">
        <f t="shared" si="10"/>
        <v>0.06</v>
      </c>
      <c r="S120" s="141">
        <f t="shared" si="10"/>
        <v>0.23200000000000001</v>
      </c>
      <c r="T120" s="141">
        <f t="shared" si="10"/>
        <v>25</v>
      </c>
      <c r="U120" s="141">
        <f t="shared" si="10"/>
        <v>21</v>
      </c>
      <c r="V120" s="142">
        <f t="shared" si="10"/>
        <v>7.9</v>
      </c>
      <c r="W120" s="1"/>
    </row>
    <row r="121" spans="1:24" x14ac:dyDescent="0.25">
      <c r="A121" s="533" t="s">
        <v>52</v>
      </c>
      <c r="B121" s="532"/>
      <c r="C121" s="141">
        <f t="shared" ref="C121:V121" si="11">MIN(C84:C117)</f>
        <v>2.1</v>
      </c>
      <c r="D121" s="141">
        <f t="shared" si="11"/>
        <v>2.9</v>
      </c>
      <c r="E121" s="141">
        <f t="shared" si="11"/>
        <v>5.2</v>
      </c>
      <c r="F121" s="141">
        <f t="shared" si="11"/>
        <v>7.1</v>
      </c>
      <c r="G121" s="141">
        <f t="shared" si="11"/>
        <v>10.3</v>
      </c>
      <c r="H121" s="141">
        <f t="shared" si="11"/>
        <v>17.3</v>
      </c>
      <c r="I121" s="141">
        <f t="shared" si="11"/>
        <v>29.5</v>
      </c>
      <c r="J121" s="141">
        <f t="shared" si="11"/>
        <v>44.2</v>
      </c>
      <c r="K121" s="141">
        <f t="shared" si="11"/>
        <v>54.3</v>
      </c>
      <c r="L121" s="141">
        <f t="shared" si="11"/>
        <v>63</v>
      </c>
      <c r="M121" s="141">
        <f t="shared" si="11"/>
        <v>70.3</v>
      </c>
      <c r="N121" s="141">
        <f t="shared" si="11"/>
        <v>81</v>
      </c>
      <c r="O121" s="141">
        <f t="shared" si="11"/>
        <v>93.1</v>
      </c>
      <c r="P121" s="141">
        <f t="shared" si="11"/>
        <v>100</v>
      </c>
      <c r="Q121" s="141">
        <f t="shared" si="11"/>
        <v>100</v>
      </c>
      <c r="R121" s="141">
        <f t="shared" si="11"/>
        <v>0.02</v>
      </c>
      <c r="S121" s="141">
        <f t="shared" si="11"/>
        <v>0.23200000000000001</v>
      </c>
      <c r="T121" s="141">
        <f t="shared" si="11"/>
        <v>25</v>
      </c>
      <c r="U121" s="141">
        <f t="shared" si="11"/>
        <v>21</v>
      </c>
      <c r="V121" s="142">
        <f t="shared" si="11"/>
        <v>4.2</v>
      </c>
      <c r="W121" s="1"/>
    </row>
    <row r="122" spans="1:24" x14ac:dyDescent="0.25">
      <c r="A122" s="534" t="s">
        <v>54</v>
      </c>
      <c r="B122" s="535"/>
      <c r="C122" s="141">
        <f t="shared" ref="C122:R122" si="12">COUNT(C84:C117)</f>
        <v>20</v>
      </c>
      <c r="D122" s="141">
        <f t="shared" si="12"/>
        <v>20</v>
      </c>
      <c r="E122" s="141">
        <f t="shared" si="12"/>
        <v>19</v>
      </c>
      <c r="F122" s="141">
        <f t="shared" si="12"/>
        <v>20</v>
      </c>
      <c r="G122" s="141">
        <f t="shared" si="12"/>
        <v>20</v>
      </c>
      <c r="H122" s="141">
        <f t="shared" si="12"/>
        <v>20</v>
      </c>
      <c r="I122" s="141">
        <f t="shared" si="12"/>
        <v>20</v>
      </c>
      <c r="J122" s="141">
        <f t="shared" si="12"/>
        <v>20</v>
      </c>
      <c r="K122" s="141">
        <f t="shared" si="12"/>
        <v>20</v>
      </c>
      <c r="L122" s="141">
        <f t="shared" si="12"/>
        <v>20</v>
      </c>
      <c r="M122" s="141">
        <f t="shared" si="12"/>
        <v>20</v>
      </c>
      <c r="N122" s="141">
        <f t="shared" si="12"/>
        <v>20</v>
      </c>
      <c r="O122" s="141">
        <f t="shared" si="12"/>
        <v>20</v>
      </c>
      <c r="P122" s="141">
        <f t="shared" si="12"/>
        <v>20</v>
      </c>
      <c r="Q122" s="141">
        <f>COUNT(Q84:Q117)</f>
        <v>20</v>
      </c>
      <c r="R122" s="141">
        <f t="shared" si="12"/>
        <v>20</v>
      </c>
      <c r="S122" s="141">
        <f>COUNT(S84:S117)</f>
        <v>1</v>
      </c>
      <c r="T122" s="141">
        <f>COUNT(T84:T106)</f>
        <v>1</v>
      </c>
      <c r="U122" s="141">
        <f>COUNT(U84:U117)</f>
        <v>1</v>
      </c>
      <c r="V122" s="141">
        <f>COUNT(V84:V117)</f>
        <v>20</v>
      </c>
      <c r="W122" s="1"/>
    </row>
    <row r="123" spans="1:24" ht="13.8" thickBot="1" x14ac:dyDescent="0.3">
      <c r="A123" s="145"/>
      <c r="B123" s="146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8"/>
    </row>
    <row r="124" spans="1:24" x14ac:dyDescent="0.25">
      <c r="B124" s="52"/>
    </row>
    <row r="125" spans="1:24" x14ac:dyDescent="0.25">
      <c r="B125" s="52"/>
    </row>
    <row r="126" spans="1:24" x14ac:dyDescent="0.25">
      <c r="B126" s="52"/>
    </row>
    <row r="127" spans="1:24" x14ac:dyDescent="0.25">
      <c r="B127" s="52"/>
    </row>
    <row r="128" spans="1:2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  <row r="1691" spans="2:2" x14ac:dyDescent="0.25">
      <c r="B1691" s="52"/>
    </row>
    <row r="1692" spans="2:2" x14ac:dyDescent="0.25">
      <c r="B1692" s="52"/>
    </row>
    <row r="1693" spans="2:2" x14ac:dyDescent="0.25">
      <c r="B1693" s="52"/>
    </row>
    <row r="1694" spans="2:2" x14ac:dyDescent="0.25">
      <c r="B1694" s="52"/>
    </row>
    <row r="1695" spans="2:2" x14ac:dyDescent="0.25">
      <c r="B1695" s="52"/>
    </row>
    <row r="1696" spans="2:2" x14ac:dyDescent="0.25">
      <c r="B1696" s="52"/>
    </row>
    <row r="1697" spans="2:2" x14ac:dyDescent="0.25">
      <c r="B1697" s="52"/>
    </row>
  </sheetData>
  <mergeCells count="97"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18:B118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V79"/>
    <mergeCell ref="A81:B81"/>
    <mergeCell ref="R81:R82"/>
    <mergeCell ref="S81:S82"/>
    <mergeCell ref="T81:T82"/>
    <mergeCell ref="U81:U82"/>
    <mergeCell ref="V81:V82"/>
    <mergeCell ref="A82:B82"/>
    <mergeCell ref="P67:V67"/>
    <mergeCell ref="A68:G71"/>
    <mergeCell ref="H68:O71"/>
    <mergeCell ref="P68:V71"/>
    <mergeCell ref="A73:V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300" r:id="rId1"/>
  <headerFooter alignWithMargins="0">
    <oddFooter xml:space="preserve">&amp;RRA-Q / FTP du  12/07/2013
</oddFoot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H1689"/>
  <sheetViews>
    <sheetView topLeftCell="A68" zoomScaleNormal="100" workbookViewId="0">
      <selection activeCell="AA89" sqref="AA89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15</v>
      </c>
      <c r="H5" s="447"/>
      <c r="I5" s="448" t="s">
        <v>99</v>
      </c>
      <c r="J5" s="446"/>
      <c r="K5" s="446"/>
      <c r="L5" s="446"/>
      <c r="M5" s="447"/>
      <c r="N5" s="449">
        <v>41969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121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155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539" t="s">
        <v>156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7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IF(ISNUMBER(C112),C112,NA())</f>
        <v>7.9</v>
      </c>
      <c r="D37" s="123">
        <f t="shared" ref="D37:W37" si="0">IF(ISNUMBER(D112),D112,NA())</f>
        <v>8.4</v>
      </c>
      <c r="E37" s="123">
        <f t="shared" si="0"/>
        <v>13.1</v>
      </c>
      <c r="F37" s="123">
        <f t="shared" si="0"/>
        <v>23.2</v>
      </c>
      <c r="G37" s="123">
        <f t="shared" si="0"/>
        <v>26.8</v>
      </c>
      <c r="H37" s="123">
        <f t="shared" si="0"/>
        <v>30.8</v>
      </c>
      <c r="I37" s="123">
        <f t="shared" si="0"/>
        <v>37.6</v>
      </c>
      <c r="J37" s="123">
        <f t="shared" si="0"/>
        <v>52.8</v>
      </c>
      <c r="K37" s="123">
        <f t="shared" si="0"/>
        <v>76.099999999999994</v>
      </c>
      <c r="L37" s="123">
        <f t="shared" si="0"/>
        <v>84.4</v>
      </c>
      <c r="M37" s="123">
        <f t="shared" si="0"/>
        <v>100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2.4900000000000002</v>
      </c>
      <c r="S37" s="123">
        <f t="shared" si="0"/>
        <v>0.77</v>
      </c>
      <c r="T37" s="123">
        <f t="shared" si="0"/>
        <v>0.23200000000000001</v>
      </c>
      <c r="U37" s="123">
        <f t="shared" si="0"/>
        <v>25</v>
      </c>
      <c r="V37" s="150">
        <f t="shared" si="0"/>
        <v>21</v>
      </c>
      <c r="W37" s="124">
        <f t="shared" si="0"/>
        <v>12.9</v>
      </c>
    </row>
    <row r="38" spans="1:27" ht="12.75" customHeight="1" x14ac:dyDescent="0.25">
      <c r="A38" s="553" t="s">
        <v>49</v>
      </c>
      <c r="B38" s="554"/>
      <c r="C38" s="120">
        <f>C39+1.25*C42</f>
        <v>6.6047250720127693</v>
      </c>
      <c r="D38" s="108">
        <f t="shared" ref="D38:Q38" si="1">D39+1.25*D42</f>
        <v>7.0344221145155466</v>
      </c>
      <c r="E38" s="108">
        <f t="shared" si="1"/>
        <v>10.492273596776018</v>
      </c>
      <c r="F38" s="108">
        <f t="shared" si="1"/>
        <v>19.271991268612403</v>
      </c>
      <c r="G38" s="108">
        <f t="shared" si="1"/>
        <v>23.875251770060579</v>
      </c>
      <c r="H38" s="108">
        <f t="shared" si="1"/>
        <v>29.507001858335997</v>
      </c>
      <c r="I38" s="108">
        <f t="shared" si="1"/>
        <v>37.079732850392702</v>
      </c>
      <c r="J38" s="108">
        <f t="shared" si="1"/>
        <v>51.697292692880303</v>
      </c>
      <c r="K38" s="108">
        <f t="shared" si="1"/>
        <v>73.283010030014822</v>
      </c>
      <c r="L38" s="108">
        <f t="shared" si="1"/>
        <v>81.519350027631646</v>
      </c>
      <c r="M38" s="108">
        <f t="shared" si="1"/>
        <v>98.38801967423197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2.2591256603013594</v>
      </c>
      <c r="S38" s="108">
        <f>S39+1.25*S42</f>
        <v>0.61117877501856133</v>
      </c>
      <c r="T38" s="108"/>
      <c r="U38" s="108"/>
      <c r="V38" s="151"/>
      <c r="W38" s="125">
        <f>W39+1.25*W42</f>
        <v>11.407970479338434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IF(ISNUMBER(C110),C110,NA())</f>
        <v>4.166666666666667</v>
      </c>
      <c r="D39" s="153">
        <f>IF(ISNUMBER(D110),D110,NA())</f>
        <v>4.5</v>
      </c>
      <c r="E39" s="121">
        <f t="shared" ref="E39:W39" si="2">IF(ISNUMBER(E110),E110,NA())</f>
        <v>6.8916666666666666</v>
      </c>
      <c r="F39" s="121">
        <f t="shared" si="2"/>
        <v>12.9</v>
      </c>
      <c r="G39" s="121">
        <f t="shared" si="2"/>
        <v>16.866666666666667</v>
      </c>
      <c r="H39" s="121">
        <f t="shared" si="2"/>
        <v>21.899999999999995</v>
      </c>
      <c r="I39" s="121">
        <f t="shared" si="2"/>
        <v>29.099999999999998</v>
      </c>
      <c r="J39" s="121">
        <f t="shared" si="2"/>
        <v>43.275000000000006</v>
      </c>
      <c r="K39" s="121">
        <f t="shared" si="2"/>
        <v>65.433333333333337</v>
      </c>
      <c r="L39" s="121">
        <f t="shared" si="2"/>
        <v>77.466666666666654</v>
      </c>
      <c r="M39" s="121">
        <f t="shared" si="2"/>
        <v>96.058333333333337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1.29</v>
      </c>
      <c r="S39" s="159">
        <f t="shared" si="2"/>
        <v>0.31583333333333335</v>
      </c>
      <c r="T39" s="159">
        <f t="shared" si="2"/>
        <v>0.23200000000000001</v>
      </c>
      <c r="U39" s="34">
        <f t="shared" si="2"/>
        <v>25</v>
      </c>
      <c r="V39" s="152">
        <f t="shared" si="2"/>
        <v>21</v>
      </c>
      <c r="W39" s="44">
        <f t="shared" si="2"/>
        <v>7.4558333333333318</v>
      </c>
    </row>
    <row r="40" spans="1:27" ht="12.75" customHeight="1" x14ac:dyDescent="0.25">
      <c r="A40" s="553" t="s">
        <v>51</v>
      </c>
      <c r="B40" s="554"/>
      <c r="C40" s="120">
        <f>C39-1.25*C42</f>
        <v>1.7286082613205647</v>
      </c>
      <c r="D40" s="108">
        <f t="shared" ref="D40:Q40" si="3">D39-1.25*D42</f>
        <v>1.9655778854844539</v>
      </c>
      <c r="E40" s="108">
        <f t="shared" si="3"/>
        <v>3.2910597365573149</v>
      </c>
      <c r="F40" s="108">
        <f t="shared" si="3"/>
        <v>6.5280087313875965</v>
      </c>
      <c r="G40" s="108">
        <f t="shared" si="3"/>
        <v>9.858081563272755</v>
      </c>
      <c r="H40" s="108">
        <f t="shared" si="3"/>
        <v>14.292998141663992</v>
      </c>
      <c r="I40" s="108">
        <f t="shared" si="3"/>
        <v>21.120267149607294</v>
      </c>
      <c r="J40" s="108">
        <f t="shared" si="3"/>
        <v>34.852707307119708</v>
      </c>
      <c r="K40" s="108">
        <f t="shared" si="3"/>
        <v>57.58365663665186</v>
      </c>
      <c r="L40" s="108">
        <f t="shared" si="3"/>
        <v>73.413983305701663</v>
      </c>
      <c r="M40" s="108">
        <f>M39-1.25*M42</f>
        <v>93.728646992434705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0.32087433969864076</v>
      </c>
      <c r="S40" s="108">
        <f>S39-1.25*S42</f>
        <v>2.0487891648105383E-2</v>
      </c>
      <c r="T40" s="108"/>
      <c r="U40" s="108"/>
      <c r="V40" s="151"/>
      <c r="W40" s="125">
        <f>W39-1.25*W42</f>
        <v>3.5036961873282291</v>
      </c>
      <c r="Y40" s="155"/>
    </row>
    <row r="41" spans="1:27" ht="12.75" customHeight="1" x14ac:dyDescent="0.25">
      <c r="A41" s="493" t="s">
        <v>52</v>
      </c>
      <c r="B41" s="494"/>
      <c r="C41" s="33">
        <f>IF(ISNUMBER(C113),C113,NA())</f>
        <v>1.8</v>
      </c>
      <c r="D41" s="34">
        <f t="shared" ref="D41:W41" si="4">IF(ISNUMBER(D113),D113,NA())</f>
        <v>2</v>
      </c>
      <c r="E41" s="34">
        <f t="shared" si="4"/>
        <v>3.5</v>
      </c>
      <c r="F41" s="34">
        <f>IF(ISNUMBER(F113),F113,NA())</f>
        <v>6.1</v>
      </c>
      <c r="G41" s="34">
        <f t="shared" si="4"/>
        <v>8.4</v>
      </c>
      <c r="H41" s="34">
        <f t="shared" si="4"/>
        <v>11.7</v>
      </c>
      <c r="I41" s="34">
        <f t="shared" si="4"/>
        <v>17.8</v>
      </c>
      <c r="J41" s="34">
        <f t="shared" si="4"/>
        <v>31.7</v>
      </c>
      <c r="K41" s="34">
        <f t="shared" si="4"/>
        <v>56.9</v>
      </c>
      <c r="L41" s="34">
        <f t="shared" si="4"/>
        <v>71.3</v>
      </c>
      <c r="M41" s="34">
        <f t="shared" si="4"/>
        <v>93.9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0.15</v>
      </c>
      <c r="S41" s="34">
        <f t="shared" si="4"/>
        <v>0.02</v>
      </c>
      <c r="T41" s="34">
        <f t="shared" si="4"/>
        <v>0.23200000000000001</v>
      </c>
      <c r="U41" s="34">
        <f>IF(ISNUMBER(U113),U113,NA())</f>
        <v>25</v>
      </c>
      <c r="V41" s="152">
        <f t="shared" si="4"/>
        <v>21</v>
      </c>
      <c r="W41" s="44">
        <f t="shared" si="4"/>
        <v>4.0999999999999996</v>
      </c>
    </row>
    <row r="42" spans="1:27" ht="12.75" customHeight="1" x14ac:dyDescent="0.25">
      <c r="A42" s="493" t="s">
        <v>53</v>
      </c>
      <c r="B42" s="494"/>
      <c r="C42" s="120">
        <f>IF(ISNUMBER(C111),C111,NA())</f>
        <v>1.9504467242768819</v>
      </c>
      <c r="D42" s="121">
        <f t="shared" ref="D42:W42" si="5">IF(ISNUMBER(D111),D111,NA())</f>
        <v>2.0275376916124368</v>
      </c>
      <c r="E42" s="121">
        <f t="shared" si="5"/>
        <v>2.8804855440874815</v>
      </c>
      <c r="F42" s="121">
        <f t="shared" si="5"/>
        <v>5.0975930148899229</v>
      </c>
      <c r="G42" s="121">
        <f t="shared" si="5"/>
        <v>5.6068680827151294</v>
      </c>
      <c r="H42" s="121">
        <f t="shared" si="5"/>
        <v>6.0856014866688026</v>
      </c>
      <c r="I42" s="121">
        <f t="shared" si="5"/>
        <v>6.3837862803141627</v>
      </c>
      <c r="J42" s="121">
        <f t="shared" si="5"/>
        <v>6.7378341543042399</v>
      </c>
      <c r="K42" s="121">
        <f t="shared" si="5"/>
        <v>6.2797413573451824</v>
      </c>
      <c r="L42" s="121">
        <f t="shared" si="5"/>
        <v>3.2421466887719883</v>
      </c>
      <c r="M42" s="121">
        <f t="shared" si="5"/>
        <v>1.8637490727189117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0.77530052824108742</v>
      </c>
      <c r="S42" s="121">
        <f t="shared" si="5"/>
        <v>0.23627635334818237</v>
      </c>
      <c r="T42" s="121"/>
      <c r="U42" s="121"/>
      <c r="V42" s="153"/>
      <c r="W42" s="126">
        <f t="shared" si="5"/>
        <v>3.161709716804082</v>
      </c>
    </row>
    <row r="43" spans="1:27" ht="12.75" customHeight="1" x14ac:dyDescent="0.25">
      <c r="A43" s="553" t="s">
        <v>54</v>
      </c>
      <c r="B43" s="554"/>
      <c r="C43" s="33">
        <f>IF(ISNUMBER(C114),C114,NA())</f>
        <v>12</v>
      </c>
      <c r="D43" s="34">
        <f t="shared" ref="D43:W43" si="6">IF(ISNUMBER(D114),D114,NA())</f>
        <v>12</v>
      </c>
      <c r="E43" s="34">
        <f t="shared" si="6"/>
        <v>12</v>
      </c>
      <c r="F43" s="34">
        <f t="shared" si="6"/>
        <v>12</v>
      </c>
      <c r="G43" s="34">
        <f t="shared" si="6"/>
        <v>12</v>
      </c>
      <c r="H43" s="34">
        <f t="shared" si="6"/>
        <v>12</v>
      </c>
      <c r="I43" s="34">
        <f t="shared" si="6"/>
        <v>12</v>
      </c>
      <c r="J43" s="34">
        <f t="shared" si="6"/>
        <v>12</v>
      </c>
      <c r="K43" s="34">
        <f t="shared" si="6"/>
        <v>12</v>
      </c>
      <c r="L43" s="34">
        <f t="shared" si="6"/>
        <v>12</v>
      </c>
      <c r="M43" s="34">
        <f t="shared" si="6"/>
        <v>12</v>
      </c>
      <c r="N43" s="34">
        <f t="shared" si="6"/>
        <v>12</v>
      </c>
      <c r="O43" s="34">
        <f t="shared" si="6"/>
        <v>12</v>
      </c>
      <c r="P43" s="34">
        <f t="shared" si="6"/>
        <v>12</v>
      </c>
      <c r="Q43" s="34">
        <f t="shared" si="6"/>
        <v>12</v>
      </c>
      <c r="R43" s="34">
        <f t="shared" si="6"/>
        <v>12</v>
      </c>
      <c r="S43" s="34">
        <f t="shared" si="6"/>
        <v>12</v>
      </c>
      <c r="T43" s="34">
        <f t="shared" si="6"/>
        <v>1</v>
      </c>
      <c r="U43" s="34">
        <f t="shared" si="6"/>
        <v>1</v>
      </c>
      <c r="V43" s="152">
        <f t="shared" si="6"/>
        <v>1</v>
      </c>
      <c r="W43" s="44">
        <f t="shared" si="6"/>
        <v>12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41911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A84+(6*30)</f>
        <v>42015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719">
        <v>41835</v>
      </c>
      <c r="B84" s="519"/>
      <c r="C84" s="141">
        <v>3.7</v>
      </c>
      <c r="D84" s="141">
        <v>4.0999999999999996</v>
      </c>
      <c r="E84" s="141">
        <v>6.7</v>
      </c>
      <c r="F84" s="141">
        <v>12.9</v>
      </c>
      <c r="G84" s="141">
        <v>17.399999999999999</v>
      </c>
      <c r="H84" s="141">
        <v>23</v>
      </c>
      <c r="I84" s="141">
        <v>30.3</v>
      </c>
      <c r="J84" s="141">
        <v>41.8</v>
      </c>
      <c r="K84" s="141">
        <v>57.3</v>
      </c>
      <c r="L84" s="141">
        <v>75.7</v>
      </c>
      <c r="M84" s="141">
        <v>97.7</v>
      </c>
      <c r="N84" s="141">
        <v>100</v>
      </c>
      <c r="O84" s="141">
        <v>100</v>
      </c>
      <c r="P84" s="141">
        <v>100</v>
      </c>
      <c r="Q84" s="141">
        <v>100</v>
      </c>
      <c r="R84" s="141">
        <v>1.25</v>
      </c>
      <c r="S84" s="141">
        <v>0.28999999999999998</v>
      </c>
      <c r="T84" s="141"/>
      <c r="U84" s="141"/>
      <c r="V84" s="141"/>
      <c r="W84" s="142">
        <v>12.9</v>
      </c>
      <c r="X84" s="1"/>
      <c r="Y84" s="176">
        <f t="shared" ref="Y84:Y101" si="7">A84+$Y$82</f>
        <v>42015</v>
      </c>
    </row>
    <row r="85" spans="1:25" x14ac:dyDescent="0.25">
      <c r="A85" s="518">
        <v>41835</v>
      </c>
      <c r="B85" s="519"/>
      <c r="C85" s="141">
        <v>3.2</v>
      </c>
      <c r="D85" s="141">
        <v>3.6</v>
      </c>
      <c r="E85" s="141">
        <v>5.9</v>
      </c>
      <c r="F85" s="141">
        <v>10.8</v>
      </c>
      <c r="G85" s="141">
        <v>14.3</v>
      </c>
      <c r="H85" s="141">
        <v>18.399999999999999</v>
      </c>
      <c r="I85" s="141">
        <v>24.6</v>
      </c>
      <c r="J85" s="141">
        <v>37</v>
      </c>
      <c r="K85" s="141">
        <v>56.9</v>
      </c>
      <c r="L85" s="141">
        <v>76.099999999999994</v>
      </c>
      <c r="M85" s="141">
        <v>96.3</v>
      </c>
      <c r="N85" s="141">
        <v>100</v>
      </c>
      <c r="O85" s="141">
        <v>100</v>
      </c>
      <c r="P85" s="141">
        <v>100</v>
      </c>
      <c r="Q85" s="141">
        <v>100</v>
      </c>
      <c r="R85" s="141">
        <v>1.56</v>
      </c>
      <c r="S85" s="141">
        <v>0.28999999999999998</v>
      </c>
      <c r="T85" s="141"/>
      <c r="U85" s="141"/>
      <c r="V85" s="141"/>
      <c r="W85" s="142">
        <v>12.6</v>
      </c>
      <c r="X85" s="1"/>
      <c r="Y85" s="176">
        <f t="shared" si="7"/>
        <v>42015</v>
      </c>
    </row>
    <row r="86" spans="1:25" x14ac:dyDescent="0.25">
      <c r="A86" s="719">
        <v>41863</v>
      </c>
      <c r="B86" s="519"/>
      <c r="C86" s="141">
        <v>1.8</v>
      </c>
      <c r="D86" s="141">
        <v>2</v>
      </c>
      <c r="E86" s="141">
        <v>3.5</v>
      </c>
      <c r="F86" s="141">
        <v>6.1</v>
      </c>
      <c r="G86" s="141">
        <v>8.4</v>
      </c>
      <c r="H86" s="141">
        <v>11.7</v>
      </c>
      <c r="I86" s="141">
        <v>17.8</v>
      </c>
      <c r="J86" s="141">
        <v>31.7</v>
      </c>
      <c r="K86" s="141">
        <v>65</v>
      </c>
      <c r="L86" s="141">
        <v>80.2</v>
      </c>
      <c r="M86" s="141">
        <v>100</v>
      </c>
      <c r="N86" s="141">
        <v>100</v>
      </c>
      <c r="O86" s="141">
        <v>100</v>
      </c>
      <c r="P86" s="141">
        <v>100</v>
      </c>
      <c r="Q86" s="141">
        <v>100</v>
      </c>
      <c r="R86" s="141">
        <v>0.15</v>
      </c>
      <c r="S86" s="141">
        <v>0.02</v>
      </c>
      <c r="T86" s="141"/>
      <c r="U86" s="141"/>
      <c r="V86" s="141"/>
      <c r="W86" s="142">
        <v>5.15</v>
      </c>
      <c r="X86" s="1"/>
      <c r="Y86" s="176">
        <f t="shared" si="7"/>
        <v>42043</v>
      </c>
    </row>
    <row r="87" spans="1:25" x14ac:dyDescent="0.25">
      <c r="A87" s="518">
        <v>41863</v>
      </c>
      <c r="B87" s="519"/>
      <c r="C87" s="141">
        <v>2.1</v>
      </c>
      <c r="D87" s="141">
        <v>2.4</v>
      </c>
      <c r="E87" s="141">
        <v>4.0999999999999996</v>
      </c>
      <c r="F87" s="141">
        <v>7.1</v>
      </c>
      <c r="G87" s="141">
        <v>9.9</v>
      </c>
      <c r="H87" s="141">
        <v>14.2</v>
      </c>
      <c r="I87" s="141">
        <v>21.9</v>
      </c>
      <c r="J87" s="141">
        <v>38.9</v>
      </c>
      <c r="K87" s="141">
        <v>72.3</v>
      </c>
      <c r="L87" s="141">
        <v>84.4</v>
      </c>
      <c r="M87" s="141">
        <v>94.4</v>
      </c>
      <c r="N87" s="141">
        <v>100</v>
      </c>
      <c r="O87" s="141">
        <v>100</v>
      </c>
      <c r="P87" s="141">
        <v>100</v>
      </c>
      <c r="Q87" s="141">
        <v>100</v>
      </c>
      <c r="R87" s="141">
        <v>0.15</v>
      </c>
      <c r="S87" s="141">
        <v>0.02</v>
      </c>
      <c r="T87" s="141"/>
      <c r="U87" s="141"/>
      <c r="V87" s="141"/>
      <c r="W87" s="142">
        <v>5.17</v>
      </c>
      <c r="X87" s="1"/>
      <c r="Y87" s="176">
        <f t="shared" si="7"/>
        <v>42043</v>
      </c>
    </row>
    <row r="88" spans="1:25" x14ac:dyDescent="0.25">
      <c r="A88" s="518">
        <v>41905</v>
      </c>
      <c r="B88" s="519"/>
      <c r="C88" s="141">
        <v>2.6</v>
      </c>
      <c r="D88" s="141">
        <v>2.8</v>
      </c>
      <c r="E88" s="141">
        <v>4.5999999999999996</v>
      </c>
      <c r="F88" s="141">
        <v>9.4</v>
      </c>
      <c r="G88" s="141">
        <v>13.2</v>
      </c>
      <c r="H88" s="141">
        <v>18.399999999999999</v>
      </c>
      <c r="I88" s="141">
        <v>27</v>
      </c>
      <c r="J88" s="141">
        <v>41.9</v>
      </c>
      <c r="K88" s="141">
        <v>65.5</v>
      </c>
      <c r="L88" s="141">
        <v>75.5</v>
      </c>
      <c r="M88" s="141">
        <v>93.9</v>
      </c>
      <c r="N88" s="141">
        <v>100</v>
      </c>
      <c r="O88" s="141">
        <v>100</v>
      </c>
      <c r="P88" s="141">
        <v>100</v>
      </c>
      <c r="Q88" s="141">
        <v>100</v>
      </c>
      <c r="R88" s="141">
        <v>0.6</v>
      </c>
      <c r="S88" s="141">
        <v>0.11</v>
      </c>
      <c r="T88" s="141"/>
      <c r="U88" s="141"/>
      <c r="V88" s="141"/>
      <c r="W88" s="142">
        <v>4.5</v>
      </c>
      <c r="X88" s="1"/>
      <c r="Y88" s="176">
        <f t="shared" si="7"/>
        <v>42085</v>
      </c>
    </row>
    <row r="89" spans="1:25" x14ac:dyDescent="0.25">
      <c r="A89" s="518">
        <v>41905</v>
      </c>
      <c r="B89" s="519"/>
      <c r="C89" s="141">
        <v>2.9</v>
      </c>
      <c r="D89" s="141">
        <v>3.2</v>
      </c>
      <c r="E89" s="141">
        <v>5.4</v>
      </c>
      <c r="F89" s="141">
        <v>11.8</v>
      </c>
      <c r="G89" s="141">
        <v>17.600000000000001</v>
      </c>
      <c r="H89" s="141">
        <v>25.4</v>
      </c>
      <c r="I89" s="141">
        <v>33.799999999999997</v>
      </c>
      <c r="J89" s="141">
        <v>52.8</v>
      </c>
      <c r="K89" s="141">
        <v>60.1</v>
      </c>
      <c r="L89" s="141">
        <v>78.7</v>
      </c>
      <c r="M89" s="141">
        <v>94.8</v>
      </c>
      <c r="N89" s="141">
        <v>100</v>
      </c>
      <c r="O89" s="141">
        <v>100</v>
      </c>
      <c r="P89" s="141">
        <v>100</v>
      </c>
      <c r="Q89" s="141">
        <v>100</v>
      </c>
      <c r="R89" s="141">
        <v>0.51</v>
      </c>
      <c r="S89" s="141">
        <v>0.13</v>
      </c>
      <c r="T89" s="141"/>
      <c r="U89" s="141"/>
      <c r="V89" s="141"/>
      <c r="W89" s="142">
        <v>4.0999999999999996</v>
      </c>
      <c r="X89" s="1"/>
      <c r="Y89" s="176">
        <f t="shared" si="7"/>
        <v>42085</v>
      </c>
    </row>
    <row r="90" spans="1:25" x14ac:dyDescent="0.25">
      <c r="A90" s="518">
        <v>41907</v>
      </c>
      <c r="B90" s="519"/>
      <c r="C90" s="141">
        <v>7.9</v>
      </c>
      <c r="D90" s="141">
        <v>8.4</v>
      </c>
      <c r="E90" s="141">
        <v>13.1</v>
      </c>
      <c r="F90" s="141">
        <v>23.2</v>
      </c>
      <c r="G90" s="141">
        <v>26.8</v>
      </c>
      <c r="H90" s="141">
        <v>30.8</v>
      </c>
      <c r="I90" s="141">
        <v>36.9</v>
      </c>
      <c r="J90" s="141">
        <v>49.3</v>
      </c>
      <c r="K90" s="141">
        <v>76.099999999999994</v>
      </c>
      <c r="L90" s="141">
        <v>76.099999999999994</v>
      </c>
      <c r="M90" s="141">
        <v>94.3</v>
      </c>
      <c r="N90" s="141">
        <v>100</v>
      </c>
      <c r="O90" s="141">
        <v>100</v>
      </c>
      <c r="P90" s="141">
        <v>100</v>
      </c>
      <c r="Q90" s="141">
        <v>100</v>
      </c>
      <c r="R90" s="141">
        <v>2.4900000000000002</v>
      </c>
      <c r="S90" s="141">
        <v>0.77</v>
      </c>
      <c r="T90" s="141"/>
      <c r="U90" s="141">
        <v>25</v>
      </c>
      <c r="V90" s="141">
        <v>21</v>
      </c>
      <c r="W90" s="142">
        <v>10.15</v>
      </c>
      <c r="X90" s="1"/>
      <c r="Y90" s="176">
        <f t="shared" si="7"/>
        <v>42087</v>
      </c>
    </row>
    <row r="91" spans="1:25" x14ac:dyDescent="0.25">
      <c r="A91" s="518">
        <v>41907</v>
      </c>
      <c r="B91" s="519"/>
      <c r="C91" s="141">
        <v>7</v>
      </c>
      <c r="D91" s="141">
        <v>7.4</v>
      </c>
      <c r="E91" s="141">
        <v>11</v>
      </c>
      <c r="F91" s="141">
        <v>20.3</v>
      </c>
      <c r="G91" s="141">
        <v>24.9</v>
      </c>
      <c r="H91" s="141">
        <v>30.2</v>
      </c>
      <c r="I91" s="141">
        <v>37.6</v>
      </c>
      <c r="J91" s="141">
        <v>51</v>
      </c>
      <c r="K91" s="141">
        <v>71.900000000000006</v>
      </c>
      <c r="L91" s="141">
        <v>79</v>
      </c>
      <c r="M91" s="141">
        <v>96.2</v>
      </c>
      <c r="N91" s="141">
        <v>100</v>
      </c>
      <c r="O91" s="141">
        <v>100</v>
      </c>
      <c r="P91" s="141">
        <v>100</v>
      </c>
      <c r="Q91" s="141">
        <v>100</v>
      </c>
      <c r="R91" s="141">
        <v>2.25</v>
      </c>
      <c r="S91" s="141">
        <v>0.68</v>
      </c>
      <c r="T91" s="141"/>
      <c r="U91" s="141"/>
      <c r="V91" s="141"/>
      <c r="W91" s="142">
        <v>8</v>
      </c>
      <c r="X91" s="1"/>
      <c r="Y91" s="176">
        <f t="shared" si="7"/>
        <v>42087</v>
      </c>
    </row>
    <row r="92" spans="1:25" x14ac:dyDescent="0.25">
      <c r="A92" s="719">
        <v>41912</v>
      </c>
      <c r="B92" s="519"/>
      <c r="C92" s="141">
        <v>3.6</v>
      </c>
      <c r="D92" s="141">
        <v>3.8</v>
      </c>
      <c r="E92" s="141">
        <v>5.6</v>
      </c>
      <c r="F92" s="141">
        <v>10.4</v>
      </c>
      <c r="G92" s="141">
        <v>14.3</v>
      </c>
      <c r="H92" s="141">
        <v>19.600000000000001</v>
      </c>
      <c r="I92" s="141">
        <v>26.8</v>
      </c>
      <c r="J92" s="141">
        <v>41.6</v>
      </c>
      <c r="K92" s="141">
        <v>63.4</v>
      </c>
      <c r="L92" s="141">
        <v>76</v>
      </c>
      <c r="M92" s="141">
        <v>94.2</v>
      </c>
      <c r="N92" s="141">
        <v>100</v>
      </c>
      <c r="O92" s="141">
        <v>100</v>
      </c>
      <c r="P92" s="141">
        <v>100</v>
      </c>
      <c r="Q92" s="141">
        <v>100</v>
      </c>
      <c r="R92" s="141">
        <v>1.58</v>
      </c>
      <c r="S92" s="141">
        <v>0.31</v>
      </c>
      <c r="T92" s="141"/>
      <c r="U92" s="141"/>
      <c r="V92" s="141"/>
      <c r="W92" s="142">
        <v>5.2</v>
      </c>
      <c r="X92" s="1"/>
      <c r="Y92" s="176">
        <f t="shared" si="7"/>
        <v>42092</v>
      </c>
    </row>
    <row r="93" spans="1:25" x14ac:dyDescent="0.25">
      <c r="A93" s="518">
        <v>41912</v>
      </c>
      <c r="B93" s="519"/>
      <c r="C93" s="141">
        <v>5.7</v>
      </c>
      <c r="D93" s="141">
        <v>6.1</v>
      </c>
      <c r="E93" s="141">
        <v>8.6</v>
      </c>
      <c r="F93" s="141">
        <v>16.600000000000001</v>
      </c>
      <c r="G93" s="141">
        <v>21.6</v>
      </c>
      <c r="H93" s="141">
        <v>27.4</v>
      </c>
      <c r="I93" s="141">
        <v>35.5</v>
      </c>
      <c r="J93" s="141">
        <v>50.2</v>
      </c>
      <c r="K93" s="141">
        <v>69.7</v>
      </c>
      <c r="L93" s="141">
        <v>79.7</v>
      </c>
      <c r="M93" s="141">
        <v>97.8</v>
      </c>
      <c r="N93" s="141">
        <v>100</v>
      </c>
      <c r="O93" s="141">
        <v>100</v>
      </c>
      <c r="P93" s="141">
        <v>100</v>
      </c>
      <c r="Q93" s="141">
        <v>100</v>
      </c>
      <c r="R93" s="141">
        <v>1.53</v>
      </c>
      <c r="S93" s="141">
        <v>0.42</v>
      </c>
      <c r="T93" s="141"/>
      <c r="U93" s="141"/>
      <c r="V93" s="141"/>
      <c r="W93" s="142">
        <v>4.5999999999999996</v>
      </c>
      <c r="X93" s="1"/>
      <c r="Y93" s="176">
        <f t="shared" si="7"/>
        <v>42092</v>
      </c>
    </row>
    <row r="94" spans="1:25" x14ac:dyDescent="0.25">
      <c r="A94" s="719">
        <v>41941</v>
      </c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>
        <v>0.23200000000000001</v>
      </c>
      <c r="U94" s="141"/>
      <c r="V94" s="141"/>
      <c r="W94" s="142"/>
      <c r="X94" s="1"/>
      <c r="Y94" s="176">
        <f t="shared" si="7"/>
        <v>42121</v>
      </c>
    </row>
    <row r="95" spans="1:25" x14ac:dyDescent="0.25">
      <c r="A95" s="518">
        <v>41968</v>
      </c>
      <c r="B95" s="519"/>
      <c r="C95" s="141">
        <v>5.6</v>
      </c>
      <c r="D95" s="141">
        <v>6</v>
      </c>
      <c r="E95" s="141">
        <v>8.4</v>
      </c>
      <c r="F95" s="141">
        <v>15</v>
      </c>
      <c r="G95" s="141">
        <v>19.5</v>
      </c>
      <c r="H95" s="141">
        <v>25.2</v>
      </c>
      <c r="I95" s="141">
        <v>33</v>
      </c>
      <c r="J95" s="141">
        <v>47</v>
      </c>
      <c r="K95" s="141">
        <v>67.599999999999994</v>
      </c>
      <c r="L95" s="141">
        <v>76.900000000000006</v>
      </c>
      <c r="M95" s="141">
        <v>97.2</v>
      </c>
      <c r="N95" s="141">
        <v>100</v>
      </c>
      <c r="O95" s="141">
        <v>100</v>
      </c>
      <c r="P95" s="141">
        <v>100</v>
      </c>
      <c r="Q95" s="141">
        <v>100</v>
      </c>
      <c r="R95" s="141">
        <v>1.65</v>
      </c>
      <c r="S95" s="141">
        <v>0.42</v>
      </c>
      <c r="T95" s="141"/>
      <c r="U95" s="141"/>
      <c r="V95" s="141"/>
      <c r="W95" s="142">
        <v>8.8000000000000007</v>
      </c>
      <c r="X95" s="1"/>
      <c r="Y95" s="176">
        <f t="shared" si="7"/>
        <v>42148</v>
      </c>
    </row>
    <row r="96" spans="1:25" x14ac:dyDescent="0.25">
      <c r="A96" s="719">
        <v>41968</v>
      </c>
      <c r="B96" s="519"/>
      <c r="C96" s="141">
        <v>3.9</v>
      </c>
      <c r="D96" s="141">
        <v>4.2</v>
      </c>
      <c r="E96" s="141">
        <v>5.8</v>
      </c>
      <c r="F96" s="141">
        <v>11.2</v>
      </c>
      <c r="G96" s="141">
        <v>14.5</v>
      </c>
      <c r="H96" s="141">
        <v>18.5</v>
      </c>
      <c r="I96" s="141">
        <v>24</v>
      </c>
      <c r="J96" s="141">
        <v>36.1</v>
      </c>
      <c r="K96" s="141">
        <v>59.4</v>
      </c>
      <c r="L96" s="141">
        <v>71.3</v>
      </c>
      <c r="M96" s="141">
        <v>95.9</v>
      </c>
      <c r="N96" s="141">
        <v>100</v>
      </c>
      <c r="O96" s="141">
        <v>100</v>
      </c>
      <c r="P96" s="141">
        <v>100</v>
      </c>
      <c r="Q96" s="141">
        <v>100</v>
      </c>
      <c r="R96" s="141">
        <v>1.76</v>
      </c>
      <c r="S96" s="141">
        <v>0.33</v>
      </c>
      <c r="T96" s="141"/>
      <c r="U96" s="141"/>
      <c r="V96" s="141"/>
      <c r="W96" s="142">
        <v>8.3000000000000007</v>
      </c>
      <c r="X96" s="1"/>
      <c r="Y96" s="176">
        <f t="shared" si="7"/>
        <v>42148</v>
      </c>
    </row>
    <row r="97" spans="1:25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25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25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>
        <f t="shared" si="7"/>
        <v>180</v>
      </c>
    </row>
    <row r="100" spans="1:25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>
        <f t="shared" si="7"/>
        <v>180</v>
      </c>
    </row>
    <row r="101" spans="1:25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  <c r="Y101" s="176">
        <f t="shared" si="7"/>
        <v>180</v>
      </c>
    </row>
    <row r="102" spans="1:25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  <c r="Y102" s="176"/>
    </row>
    <row r="103" spans="1:25" x14ac:dyDescent="0.25">
      <c r="A103" s="518"/>
      <c r="B103" s="519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2"/>
      <c r="X103" s="1"/>
      <c r="Y103" s="176"/>
    </row>
    <row r="104" spans="1:25" x14ac:dyDescent="0.25">
      <c r="A104" s="518"/>
      <c r="B104" s="519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2"/>
      <c r="X104" s="1"/>
      <c r="Y104" s="176"/>
    </row>
    <row r="105" spans="1:25" x14ac:dyDescent="0.25">
      <c r="A105" s="518"/>
      <c r="B105" s="519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2"/>
      <c r="X105" s="1"/>
      <c r="Y105" s="176"/>
    </row>
    <row r="106" spans="1:25" x14ac:dyDescent="0.25">
      <c r="A106" s="518"/>
      <c r="B106" s="519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2"/>
      <c r="X106" s="1"/>
      <c r="Y106" s="176"/>
    </row>
    <row r="107" spans="1:25" x14ac:dyDescent="0.25">
      <c r="A107" s="518"/>
      <c r="B107" s="519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2"/>
      <c r="X107" s="1"/>
      <c r="Y107" s="176"/>
    </row>
    <row r="108" spans="1:25" x14ac:dyDescent="0.25">
      <c r="A108" s="518"/>
      <c r="B108" s="519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2"/>
      <c r="X108" s="1"/>
    </row>
    <row r="109" spans="1:25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2"/>
      <c r="X109" s="1"/>
    </row>
    <row r="110" spans="1:25" x14ac:dyDescent="0.25">
      <c r="A110" s="533" t="s">
        <v>63</v>
      </c>
      <c r="B110" s="532"/>
      <c r="C110" s="143">
        <f t="shared" ref="C110:W110" si="8">AVERAGE(C84:C107)</f>
        <v>4.166666666666667</v>
      </c>
      <c r="D110" s="143">
        <f t="shared" si="8"/>
        <v>4.5</v>
      </c>
      <c r="E110" s="143">
        <f t="shared" si="8"/>
        <v>6.8916666666666666</v>
      </c>
      <c r="F110" s="143">
        <f t="shared" si="8"/>
        <v>12.9</v>
      </c>
      <c r="G110" s="143">
        <f t="shared" si="8"/>
        <v>16.866666666666667</v>
      </c>
      <c r="H110" s="143">
        <f t="shared" si="8"/>
        <v>21.899999999999995</v>
      </c>
      <c r="I110" s="143">
        <f t="shared" si="8"/>
        <v>29.099999999999998</v>
      </c>
      <c r="J110" s="143">
        <f t="shared" si="8"/>
        <v>43.275000000000006</v>
      </c>
      <c r="K110" s="143">
        <f t="shared" si="8"/>
        <v>65.433333333333337</v>
      </c>
      <c r="L110" s="143">
        <f t="shared" si="8"/>
        <v>77.466666666666654</v>
      </c>
      <c r="M110" s="143">
        <f t="shared" si="8"/>
        <v>96.058333333333337</v>
      </c>
      <c r="N110" s="141">
        <f t="shared" si="8"/>
        <v>100</v>
      </c>
      <c r="O110" s="141">
        <f t="shared" si="8"/>
        <v>100</v>
      </c>
      <c r="P110" s="141">
        <f t="shared" si="8"/>
        <v>100</v>
      </c>
      <c r="Q110" s="141">
        <f t="shared" si="8"/>
        <v>100</v>
      </c>
      <c r="R110" s="141">
        <f t="shared" si="8"/>
        <v>1.29</v>
      </c>
      <c r="S110" s="141">
        <f t="shared" si="8"/>
        <v>0.31583333333333335</v>
      </c>
      <c r="T110" s="141">
        <f t="shared" si="8"/>
        <v>0.23200000000000001</v>
      </c>
      <c r="U110" s="141">
        <f t="shared" si="8"/>
        <v>25</v>
      </c>
      <c r="V110" s="141">
        <f t="shared" si="8"/>
        <v>21</v>
      </c>
      <c r="W110" s="142">
        <f t="shared" si="8"/>
        <v>7.4558333333333318</v>
      </c>
    </row>
    <row r="111" spans="1:25" x14ac:dyDescent="0.25">
      <c r="A111" s="533" t="s">
        <v>53</v>
      </c>
      <c r="B111" s="532"/>
      <c r="C111" s="143">
        <f t="shared" ref="C111:S111" si="9">STDEV(C84:C107)</f>
        <v>1.9504467242768819</v>
      </c>
      <c r="D111" s="143">
        <f t="shared" si="9"/>
        <v>2.0275376916124368</v>
      </c>
      <c r="E111" s="143">
        <f t="shared" si="9"/>
        <v>2.8804855440874815</v>
      </c>
      <c r="F111" s="143">
        <f t="shared" si="9"/>
        <v>5.0975930148899229</v>
      </c>
      <c r="G111" s="143">
        <f t="shared" si="9"/>
        <v>5.6068680827151294</v>
      </c>
      <c r="H111" s="143">
        <f t="shared" si="9"/>
        <v>6.0856014866688026</v>
      </c>
      <c r="I111" s="143">
        <f t="shared" si="9"/>
        <v>6.3837862803141627</v>
      </c>
      <c r="J111" s="143">
        <f t="shared" si="9"/>
        <v>6.7378341543042399</v>
      </c>
      <c r="K111" s="143">
        <f t="shared" si="9"/>
        <v>6.2797413573451824</v>
      </c>
      <c r="L111" s="143">
        <f t="shared" si="9"/>
        <v>3.2421466887719883</v>
      </c>
      <c r="M111" s="143">
        <f t="shared" si="9"/>
        <v>1.8637490727189117</v>
      </c>
      <c r="N111" s="143">
        <f t="shared" si="9"/>
        <v>0</v>
      </c>
      <c r="O111" s="143">
        <f t="shared" si="9"/>
        <v>0</v>
      </c>
      <c r="P111" s="143">
        <f t="shared" si="9"/>
        <v>0</v>
      </c>
      <c r="Q111" s="143">
        <f t="shared" si="9"/>
        <v>0</v>
      </c>
      <c r="R111" s="143">
        <f t="shared" si="9"/>
        <v>0.77530052824108742</v>
      </c>
      <c r="S111" s="143">
        <f t="shared" si="9"/>
        <v>0.23627635334818237</v>
      </c>
      <c r="T111" s="143"/>
      <c r="U111" s="143"/>
      <c r="V111" s="143"/>
      <c r="W111" s="144">
        <f>STDEV(W84:W107)</f>
        <v>3.161709716804082</v>
      </c>
    </row>
    <row r="112" spans="1:25" x14ac:dyDescent="0.25">
      <c r="A112" s="533" t="s">
        <v>64</v>
      </c>
      <c r="B112" s="532"/>
      <c r="C112" s="141">
        <f t="shared" ref="C112:W112" si="10">MAX(C84:C107)</f>
        <v>7.9</v>
      </c>
      <c r="D112" s="141">
        <f t="shared" si="10"/>
        <v>8.4</v>
      </c>
      <c r="E112" s="141">
        <f t="shared" si="10"/>
        <v>13.1</v>
      </c>
      <c r="F112" s="141">
        <f t="shared" si="10"/>
        <v>23.2</v>
      </c>
      <c r="G112" s="141">
        <f t="shared" si="10"/>
        <v>26.8</v>
      </c>
      <c r="H112" s="141">
        <f t="shared" si="10"/>
        <v>30.8</v>
      </c>
      <c r="I112" s="141">
        <f t="shared" si="10"/>
        <v>37.6</v>
      </c>
      <c r="J112" s="141">
        <f t="shared" si="10"/>
        <v>52.8</v>
      </c>
      <c r="K112" s="141">
        <f t="shared" si="10"/>
        <v>76.099999999999994</v>
      </c>
      <c r="L112" s="141">
        <f t="shared" si="10"/>
        <v>84.4</v>
      </c>
      <c r="M112" s="141">
        <f t="shared" si="10"/>
        <v>100</v>
      </c>
      <c r="N112" s="141">
        <f t="shared" si="10"/>
        <v>100</v>
      </c>
      <c r="O112" s="141">
        <f t="shared" si="10"/>
        <v>100</v>
      </c>
      <c r="P112" s="141">
        <f t="shared" si="10"/>
        <v>100</v>
      </c>
      <c r="Q112" s="141">
        <f t="shared" si="10"/>
        <v>100</v>
      </c>
      <c r="R112" s="141">
        <f t="shared" si="10"/>
        <v>2.4900000000000002</v>
      </c>
      <c r="S112" s="141">
        <f t="shared" si="10"/>
        <v>0.77</v>
      </c>
      <c r="T112" s="141">
        <f t="shared" si="10"/>
        <v>0.23200000000000001</v>
      </c>
      <c r="U112" s="141">
        <f t="shared" si="10"/>
        <v>25</v>
      </c>
      <c r="V112" s="141">
        <f t="shared" si="10"/>
        <v>21</v>
      </c>
      <c r="W112" s="141">
        <f t="shared" si="10"/>
        <v>12.9</v>
      </c>
    </row>
    <row r="113" spans="1:23" x14ac:dyDescent="0.25">
      <c r="A113" s="533" t="s">
        <v>52</v>
      </c>
      <c r="B113" s="532"/>
      <c r="C113" s="141">
        <f t="shared" ref="C113:W113" si="11">MIN(C84:C107)</f>
        <v>1.8</v>
      </c>
      <c r="D113" s="141">
        <f t="shared" si="11"/>
        <v>2</v>
      </c>
      <c r="E113" s="141">
        <f t="shared" si="11"/>
        <v>3.5</v>
      </c>
      <c r="F113" s="141">
        <f t="shared" si="11"/>
        <v>6.1</v>
      </c>
      <c r="G113" s="141">
        <f t="shared" si="11"/>
        <v>8.4</v>
      </c>
      <c r="H113" s="141">
        <f t="shared" si="11"/>
        <v>11.7</v>
      </c>
      <c r="I113" s="141">
        <f t="shared" si="11"/>
        <v>17.8</v>
      </c>
      <c r="J113" s="141">
        <f t="shared" si="11"/>
        <v>31.7</v>
      </c>
      <c r="K113" s="141">
        <f t="shared" si="11"/>
        <v>56.9</v>
      </c>
      <c r="L113" s="141">
        <f t="shared" si="11"/>
        <v>71.3</v>
      </c>
      <c r="M113" s="141">
        <f t="shared" si="11"/>
        <v>93.9</v>
      </c>
      <c r="N113" s="141">
        <f t="shared" si="11"/>
        <v>100</v>
      </c>
      <c r="O113" s="141">
        <f t="shared" si="11"/>
        <v>100</v>
      </c>
      <c r="P113" s="141">
        <f t="shared" si="11"/>
        <v>100</v>
      </c>
      <c r="Q113" s="141">
        <f t="shared" si="11"/>
        <v>100</v>
      </c>
      <c r="R113" s="141">
        <f t="shared" si="11"/>
        <v>0.15</v>
      </c>
      <c r="S113" s="141">
        <f t="shared" si="11"/>
        <v>0.02</v>
      </c>
      <c r="T113" s="141">
        <f t="shared" si="11"/>
        <v>0.23200000000000001</v>
      </c>
      <c r="U113" s="141">
        <f t="shared" si="11"/>
        <v>25</v>
      </c>
      <c r="V113" s="141">
        <f t="shared" si="11"/>
        <v>21</v>
      </c>
      <c r="W113" s="142">
        <f t="shared" si="11"/>
        <v>4.0999999999999996</v>
      </c>
    </row>
    <row r="114" spans="1:23" x14ac:dyDescent="0.25">
      <c r="A114" s="534" t="s">
        <v>54</v>
      </c>
      <c r="B114" s="535"/>
      <c r="C114" s="141">
        <f t="shared" ref="C114:W114" si="12">COUNT(C84:C107)</f>
        <v>12</v>
      </c>
      <c r="D114" s="141">
        <f t="shared" si="12"/>
        <v>12</v>
      </c>
      <c r="E114" s="141">
        <f t="shared" si="12"/>
        <v>12</v>
      </c>
      <c r="F114" s="141">
        <f t="shared" si="12"/>
        <v>12</v>
      </c>
      <c r="G114" s="141">
        <f t="shared" si="12"/>
        <v>12</v>
      </c>
      <c r="H114" s="141">
        <f t="shared" si="12"/>
        <v>12</v>
      </c>
      <c r="I114" s="141">
        <f t="shared" si="12"/>
        <v>12</v>
      </c>
      <c r="J114" s="141">
        <f t="shared" si="12"/>
        <v>12</v>
      </c>
      <c r="K114" s="141">
        <f t="shared" si="12"/>
        <v>12</v>
      </c>
      <c r="L114" s="141">
        <f t="shared" si="12"/>
        <v>12</v>
      </c>
      <c r="M114" s="141">
        <f t="shared" si="12"/>
        <v>12</v>
      </c>
      <c r="N114" s="141">
        <f t="shared" si="12"/>
        <v>12</v>
      </c>
      <c r="O114" s="141">
        <f t="shared" si="12"/>
        <v>12</v>
      </c>
      <c r="P114" s="141">
        <f t="shared" si="12"/>
        <v>12</v>
      </c>
      <c r="Q114" s="141">
        <f t="shared" si="12"/>
        <v>12</v>
      </c>
      <c r="R114" s="141">
        <f t="shared" si="12"/>
        <v>12</v>
      </c>
      <c r="S114" s="141">
        <f t="shared" si="12"/>
        <v>12</v>
      </c>
      <c r="T114" s="141">
        <f t="shared" si="12"/>
        <v>1</v>
      </c>
      <c r="U114" s="141">
        <f t="shared" si="12"/>
        <v>1</v>
      </c>
      <c r="V114" s="141">
        <f t="shared" si="12"/>
        <v>1</v>
      </c>
      <c r="W114" s="142">
        <f t="shared" si="12"/>
        <v>12</v>
      </c>
    </row>
    <row r="115" spans="1:23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8"/>
    </row>
    <row r="116" spans="1:23" x14ac:dyDescent="0.25">
      <c r="B116" s="52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10:B110"/>
    <mergeCell ref="A111:B111"/>
    <mergeCell ref="A112:B112"/>
    <mergeCell ref="A113:B113"/>
    <mergeCell ref="A114:B114"/>
    <mergeCell ref="A109:B109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W79"/>
    <mergeCell ref="A81:B81"/>
    <mergeCell ref="R81:R82"/>
    <mergeCell ref="S81:S82"/>
    <mergeCell ref="T81:T82"/>
    <mergeCell ref="U81:U82"/>
    <mergeCell ref="V81:V82"/>
    <mergeCell ref="W81:W82"/>
    <mergeCell ref="A82:B82"/>
    <mergeCell ref="P67:W67"/>
    <mergeCell ref="A68:G71"/>
    <mergeCell ref="H68:O71"/>
    <mergeCell ref="P68:W71"/>
    <mergeCell ref="A73:W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25:B25"/>
    <mergeCell ref="A26:B26"/>
    <mergeCell ref="A27:B27"/>
    <mergeCell ref="A28:B28"/>
    <mergeCell ref="A29:B29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G1697"/>
  <sheetViews>
    <sheetView zoomScaleNormal="100" workbookViewId="0">
      <selection activeCell="G5" sqref="G5:H5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14</v>
      </c>
      <c r="H5" s="447"/>
      <c r="I5" s="448" t="s">
        <v>99</v>
      </c>
      <c r="J5" s="446"/>
      <c r="K5" s="446"/>
      <c r="L5" s="446"/>
      <c r="M5" s="447"/>
      <c r="N5" s="449">
        <v>41911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124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154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187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153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C120</f>
        <v>4.4000000000000004</v>
      </c>
      <c r="D37" s="123">
        <f t="shared" ref="D37:V37" si="0">D120</f>
        <v>6.1</v>
      </c>
      <c r="E37" s="123">
        <f t="shared" si="0"/>
        <v>11</v>
      </c>
      <c r="F37" s="123">
        <f t="shared" si="0"/>
        <v>17.3</v>
      </c>
      <c r="G37" s="123">
        <f t="shared" si="0"/>
        <v>26.9</v>
      </c>
      <c r="H37" s="123">
        <f t="shared" si="0"/>
        <v>39.5</v>
      </c>
      <c r="I37" s="123">
        <f t="shared" si="0"/>
        <v>55.6</v>
      </c>
      <c r="J37" s="123">
        <f t="shared" si="0"/>
        <v>68.8</v>
      </c>
      <c r="K37" s="123">
        <f t="shared" si="0"/>
        <v>78.5</v>
      </c>
      <c r="L37" s="123">
        <f t="shared" si="0"/>
        <v>83.3</v>
      </c>
      <c r="M37" s="123">
        <f t="shared" si="0"/>
        <v>89.6</v>
      </c>
      <c r="N37" s="123">
        <f t="shared" si="0"/>
        <v>95.7</v>
      </c>
      <c r="O37" s="123">
        <f t="shared" si="0"/>
        <v>98.6</v>
      </c>
      <c r="P37" s="123">
        <f t="shared" si="0"/>
        <v>100</v>
      </c>
      <c r="Q37" s="123">
        <f t="shared" si="0"/>
        <v>100</v>
      </c>
      <c r="R37" s="160">
        <f t="shared" si="0"/>
        <v>0.06</v>
      </c>
      <c r="S37" s="123"/>
      <c r="T37" s="123">
        <f t="shared" si="0"/>
        <v>25</v>
      </c>
      <c r="U37" s="123">
        <f t="shared" si="0"/>
        <v>21</v>
      </c>
      <c r="V37" s="124">
        <f t="shared" si="0"/>
        <v>7.9</v>
      </c>
    </row>
    <row r="38" spans="1:24" ht="12.75" customHeight="1" x14ac:dyDescent="0.25">
      <c r="A38" s="553" t="s">
        <v>49</v>
      </c>
      <c r="B38" s="554"/>
      <c r="C38" s="120">
        <f>C39+1.25*C42</f>
        <v>4.178371102731937</v>
      </c>
      <c r="D38" s="108">
        <f t="shared" ref="D38:V38" si="1">D39+1.25*D42</f>
        <v>5.9847615555271538</v>
      </c>
      <c r="E38" s="108">
        <f t="shared" si="1"/>
        <v>10.895964594408898</v>
      </c>
      <c r="F38" s="108">
        <f t="shared" si="1"/>
        <v>15.187511088095111</v>
      </c>
      <c r="G38" s="108">
        <f t="shared" si="1"/>
        <v>20.723199860766158</v>
      </c>
      <c r="H38" s="108">
        <f t="shared" si="1"/>
        <v>31.45775171471098</v>
      </c>
      <c r="I38" s="108">
        <f t="shared" si="1"/>
        <v>45.999142234659779</v>
      </c>
      <c r="J38" s="108">
        <f t="shared" si="1"/>
        <v>64.420779205083448</v>
      </c>
      <c r="K38" s="108">
        <f t="shared" si="1"/>
        <v>76.15205319489688</v>
      </c>
      <c r="L38" s="108">
        <f t="shared" si="1"/>
        <v>83.333107080649114</v>
      </c>
      <c r="M38" s="108">
        <f t="shared" si="1"/>
        <v>88.783959132899128</v>
      </c>
      <c r="N38" s="108">
        <f t="shared" si="1"/>
        <v>93.539031088484506</v>
      </c>
      <c r="O38" s="108">
        <v>100</v>
      </c>
      <c r="P38" s="108">
        <f t="shared" si="1"/>
        <v>100</v>
      </c>
      <c r="Q38" s="108">
        <f t="shared" si="1"/>
        <v>100</v>
      </c>
      <c r="R38" s="159">
        <f t="shared" si="1"/>
        <v>5.1203867057160089E-2</v>
      </c>
      <c r="S38" s="108"/>
      <c r="T38" s="108"/>
      <c r="U38" s="108"/>
      <c r="V38" s="125">
        <f t="shared" si="1"/>
        <v>7.6231186956639156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C118</f>
        <v>3.2149999999999999</v>
      </c>
      <c r="D39" s="121">
        <f>D118</f>
        <v>4.7149999999999999</v>
      </c>
      <c r="E39" s="121">
        <f>E118</f>
        <v>8.5842105263157897</v>
      </c>
      <c r="F39" s="121">
        <f>F118</f>
        <v>11.850000000000001</v>
      </c>
      <c r="G39" s="121">
        <f>G118</f>
        <v>15.845000000000002</v>
      </c>
      <c r="H39" s="121">
        <f t="shared" ref="H39:V39" si="2">H118</f>
        <v>24.8</v>
      </c>
      <c r="I39" s="121">
        <f t="shared" si="2"/>
        <v>37.505000000000003</v>
      </c>
      <c r="J39" s="121">
        <f t="shared" si="2"/>
        <v>56.509999999999991</v>
      </c>
      <c r="K39" s="121">
        <f t="shared" si="2"/>
        <v>68.680000000000021</v>
      </c>
      <c r="L39" s="121">
        <f t="shared" si="2"/>
        <v>76.140000000000015</v>
      </c>
      <c r="M39" s="121">
        <f t="shared" si="2"/>
        <v>82.399999999999991</v>
      </c>
      <c r="N39" s="121">
        <f t="shared" si="2"/>
        <v>89.31</v>
      </c>
      <c r="O39" s="121">
        <f>O118</f>
        <v>96.014999999999986</v>
      </c>
      <c r="P39" s="108">
        <f t="shared" si="2"/>
        <v>100</v>
      </c>
      <c r="Q39" s="108">
        <f t="shared" si="2"/>
        <v>100</v>
      </c>
      <c r="R39" s="159">
        <f t="shared" si="2"/>
        <v>3.8000000000000013E-2</v>
      </c>
      <c r="S39" s="34">
        <f t="shared" si="2"/>
        <v>0.23200000000000001</v>
      </c>
      <c r="T39" s="108">
        <f t="shared" si="2"/>
        <v>25</v>
      </c>
      <c r="U39" s="108">
        <f t="shared" si="2"/>
        <v>21</v>
      </c>
      <c r="V39" s="126">
        <f t="shared" si="2"/>
        <v>6.3310000000000004</v>
      </c>
      <c r="X39" s="15" t="s">
        <v>104</v>
      </c>
    </row>
    <row r="40" spans="1:24" ht="12.75" customHeight="1" x14ac:dyDescent="0.25">
      <c r="A40" s="553" t="s">
        <v>51</v>
      </c>
      <c r="B40" s="554"/>
      <c r="C40" s="120">
        <f>C39-1.25*C42</f>
        <v>2.2516288972680627</v>
      </c>
      <c r="D40" s="121">
        <f t="shared" ref="D40:V40" si="3">D39-1.25*D42</f>
        <v>3.4452384444728459</v>
      </c>
      <c r="E40" s="121">
        <f t="shared" si="3"/>
        <v>6.2724564582226812</v>
      </c>
      <c r="F40" s="121">
        <f t="shared" si="3"/>
        <v>8.5124889119048923</v>
      </c>
      <c r="G40" s="121">
        <f t="shared" si="3"/>
        <v>10.966800139233847</v>
      </c>
      <c r="H40" s="121">
        <f t="shared" si="3"/>
        <v>18.142248285289021</v>
      </c>
      <c r="I40" s="121">
        <f t="shared" si="3"/>
        <v>29.010857765340226</v>
      </c>
      <c r="J40" s="121">
        <f t="shared" si="3"/>
        <v>48.599220794916526</v>
      </c>
      <c r="K40" s="121">
        <f t="shared" si="3"/>
        <v>61.207946805103155</v>
      </c>
      <c r="L40" s="121">
        <f t="shared" si="3"/>
        <v>68.946892919350915</v>
      </c>
      <c r="M40" s="121">
        <f t="shared" si="3"/>
        <v>76.016040867100855</v>
      </c>
      <c r="N40" s="121">
        <f t="shared" si="3"/>
        <v>85.080968911515498</v>
      </c>
      <c r="O40" s="121">
        <f t="shared" si="3"/>
        <v>93.890087076087454</v>
      </c>
      <c r="P40" s="108">
        <f t="shared" si="3"/>
        <v>100</v>
      </c>
      <c r="Q40" s="108">
        <f t="shared" si="3"/>
        <v>100</v>
      </c>
      <c r="R40" s="159">
        <f t="shared" si="3"/>
        <v>2.4796132942839937E-2</v>
      </c>
      <c r="S40" s="108"/>
      <c r="T40" s="108"/>
      <c r="U40" s="108"/>
      <c r="V40" s="125">
        <f t="shared" si="3"/>
        <v>5.0388813043360852</v>
      </c>
    </row>
    <row r="41" spans="1:24" ht="12.75" customHeight="1" x14ac:dyDescent="0.25">
      <c r="A41" s="493" t="s">
        <v>52</v>
      </c>
      <c r="B41" s="494"/>
      <c r="C41" s="33">
        <f>C121</f>
        <v>2.1</v>
      </c>
      <c r="D41" s="34">
        <f>D121</f>
        <v>2.9</v>
      </c>
      <c r="E41" s="34">
        <f t="shared" ref="E41:V41" si="4">E121</f>
        <v>5.2</v>
      </c>
      <c r="F41" s="34">
        <f t="shared" si="4"/>
        <v>7.1</v>
      </c>
      <c r="G41" s="34">
        <f t="shared" si="4"/>
        <v>10.3</v>
      </c>
      <c r="H41" s="34">
        <f t="shared" si="4"/>
        <v>17.3</v>
      </c>
      <c r="I41" s="34">
        <f t="shared" si="4"/>
        <v>29.5</v>
      </c>
      <c r="J41" s="34">
        <f t="shared" si="4"/>
        <v>44.2</v>
      </c>
      <c r="K41" s="34">
        <f t="shared" si="4"/>
        <v>54.3</v>
      </c>
      <c r="L41" s="34">
        <f t="shared" si="4"/>
        <v>63</v>
      </c>
      <c r="M41" s="34">
        <f t="shared" si="4"/>
        <v>70.3</v>
      </c>
      <c r="N41" s="34">
        <f t="shared" si="4"/>
        <v>81</v>
      </c>
      <c r="O41" s="34">
        <f t="shared" si="4"/>
        <v>93.1</v>
      </c>
      <c r="P41" s="34">
        <f t="shared" si="4"/>
        <v>100</v>
      </c>
      <c r="Q41" s="34">
        <f t="shared" si="4"/>
        <v>100</v>
      </c>
      <c r="R41" s="34">
        <f t="shared" si="4"/>
        <v>0.02</v>
      </c>
      <c r="S41" s="34"/>
      <c r="T41" s="34">
        <f t="shared" si="4"/>
        <v>25</v>
      </c>
      <c r="U41" s="34">
        <f t="shared" si="4"/>
        <v>21</v>
      </c>
      <c r="V41" s="44">
        <f t="shared" si="4"/>
        <v>4.2</v>
      </c>
    </row>
    <row r="42" spans="1:24" ht="12.75" customHeight="1" x14ac:dyDescent="0.25">
      <c r="A42" s="493" t="s">
        <v>53</v>
      </c>
      <c r="B42" s="494"/>
      <c r="C42" s="120">
        <f>C119</f>
        <v>0.77069688218554966</v>
      </c>
      <c r="D42" s="121">
        <f t="shared" ref="D42:V42" si="5">D119</f>
        <v>1.015809244421723</v>
      </c>
      <c r="E42" s="121">
        <f t="shared" si="5"/>
        <v>1.8494032544744869</v>
      </c>
      <c r="F42" s="121">
        <f t="shared" si="5"/>
        <v>2.6700088704760878</v>
      </c>
      <c r="G42" s="121">
        <f t="shared" si="5"/>
        <v>3.9025598886129238</v>
      </c>
      <c r="H42" s="121">
        <f t="shared" si="5"/>
        <v>5.3262013717687839</v>
      </c>
      <c r="I42" s="121">
        <f t="shared" si="5"/>
        <v>6.7953137877278227</v>
      </c>
      <c r="J42" s="121">
        <f t="shared" si="5"/>
        <v>6.3286233640667717</v>
      </c>
      <c r="K42" s="121">
        <f t="shared" si="5"/>
        <v>5.9776425559174919</v>
      </c>
      <c r="L42" s="121">
        <f t="shared" si="5"/>
        <v>5.7544856645192795</v>
      </c>
      <c r="M42" s="121">
        <f t="shared" si="5"/>
        <v>5.107167306319309</v>
      </c>
      <c r="N42" s="121">
        <f t="shared" si="5"/>
        <v>3.3832248707876045</v>
      </c>
      <c r="O42" s="121">
        <f t="shared" si="5"/>
        <v>1.6999303391300311</v>
      </c>
      <c r="P42" s="121">
        <f t="shared" si="5"/>
        <v>0</v>
      </c>
      <c r="Q42" s="121">
        <f t="shared" si="5"/>
        <v>0</v>
      </c>
      <c r="R42" s="121">
        <f t="shared" si="5"/>
        <v>1.056309364572806E-2</v>
      </c>
      <c r="S42" s="121"/>
      <c r="T42" s="121"/>
      <c r="U42" s="121"/>
      <c r="V42" s="126">
        <f t="shared" si="5"/>
        <v>1.0336949565311317</v>
      </c>
    </row>
    <row r="43" spans="1:24" ht="12.75" customHeight="1" x14ac:dyDescent="0.25">
      <c r="A43" s="553" t="s">
        <v>54</v>
      </c>
      <c r="B43" s="554"/>
      <c r="C43" s="33">
        <f>C122</f>
        <v>20</v>
      </c>
      <c r="D43" s="34">
        <f>D122</f>
        <v>20</v>
      </c>
      <c r="E43" s="34">
        <f t="shared" ref="E43:V43" si="6">E122</f>
        <v>19</v>
      </c>
      <c r="F43" s="34">
        <f t="shared" si="6"/>
        <v>20</v>
      </c>
      <c r="G43" s="34">
        <f t="shared" si="6"/>
        <v>20</v>
      </c>
      <c r="H43" s="34">
        <f t="shared" si="6"/>
        <v>20</v>
      </c>
      <c r="I43" s="34">
        <f t="shared" si="6"/>
        <v>20</v>
      </c>
      <c r="J43" s="34">
        <f t="shared" si="6"/>
        <v>20</v>
      </c>
      <c r="K43" s="34">
        <f t="shared" si="6"/>
        <v>20</v>
      </c>
      <c r="L43" s="34">
        <f t="shared" si="6"/>
        <v>20</v>
      </c>
      <c r="M43" s="34">
        <f t="shared" si="6"/>
        <v>20</v>
      </c>
      <c r="N43" s="34">
        <f t="shared" si="6"/>
        <v>20</v>
      </c>
      <c r="O43" s="34">
        <f t="shared" si="6"/>
        <v>20</v>
      </c>
      <c r="P43" s="34">
        <f t="shared" si="6"/>
        <v>20</v>
      </c>
      <c r="Q43" s="34">
        <f t="shared" si="6"/>
        <v>20</v>
      </c>
      <c r="R43" s="34">
        <f t="shared" si="6"/>
        <v>20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20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41911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41994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4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4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  <c r="X82" s="1">
        <v>180</v>
      </c>
    </row>
    <row r="83" spans="1:24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4" x14ac:dyDescent="0.25">
      <c r="A84" s="518">
        <v>41814</v>
      </c>
      <c r="B84" s="519"/>
      <c r="C84" s="168">
        <v>2.1</v>
      </c>
      <c r="D84" s="168">
        <v>3.4</v>
      </c>
      <c r="E84" s="168">
        <v>6.7</v>
      </c>
      <c r="F84" s="168">
        <v>9</v>
      </c>
      <c r="G84" s="168">
        <v>12.3</v>
      </c>
      <c r="H84" s="168">
        <v>19.5</v>
      </c>
      <c r="I84" s="168">
        <v>29.5</v>
      </c>
      <c r="J84" s="168">
        <v>45.7</v>
      </c>
      <c r="K84" s="168">
        <v>54.3</v>
      </c>
      <c r="L84" s="168">
        <v>63</v>
      </c>
      <c r="M84" s="168">
        <v>76</v>
      </c>
      <c r="N84" s="168">
        <v>89.7</v>
      </c>
      <c r="O84" s="168">
        <v>96.9</v>
      </c>
      <c r="P84" s="168">
        <v>100</v>
      </c>
      <c r="Q84" s="168">
        <v>100</v>
      </c>
      <c r="R84" s="168">
        <v>0.02</v>
      </c>
      <c r="S84" s="168"/>
      <c r="T84" s="168"/>
      <c r="U84" s="168"/>
      <c r="V84" s="169">
        <v>5.9</v>
      </c>
      <c r="X84" s="176">
        <f t="shared" ref="X84:X117" si="7">A84+$X$82</f>
        <v>41994</v>
      </c>
    </row>
    <row r="85" spans="1:24" x14ac:dyDescent="0.25">
      <c r="A85" s="518">
        <v>41814</v>
      </c>
      <c r="B85" s="519"/>
      <c r="C85" s="141">
        <v>3</v>
      </c>
      <c r="D85" s="141">
        <v>4.4000000000000004</v>
      </c>
      <c r="E85" s="141">
        <v>8.5</v>
      </c>
      <c r="F85" s="141">
        <v>11.8</v>
      </c>
      <c r="G85" s="141">
        <v>15.6</v>
      </c>
      <c r="H85" s="141">
        <v>23.8</v>
      </c>
      <c r="I85" s="141">
        <v>34.700000000000003</v>
      </c>
      <c r="J85" s="141">
        <v>51.2</v>
      </c>
      <c r="K85" s="141">
        <v>67.8</v>
      </c>
      <c r="L85" s="141">
        <v>76.2</v>
      </c>
      <c r="M85" s="141">
        <v>84.8</v>
      </c>
      <c r="N85" s="141">
        <v>90.6</v>
      </c>
      <c r="O85" s="141">
        <v>95.1</v>
      </c>
      <c r="P85" s="141">
        <v>100</v>
      </c>
      <c r="Q85" s="141">
        <v>100</v>
      </c>
      <c r="R85" s="141">
        <v>0.02</v>
      </c>
      <c r="S85" s="141"/>
      <c r="T85" s="141"/>
      <c r="U85" s="168"/>
      <c r="V85" s="169">
        <v>6.6</v>
      </c>
      <c r="X85" s="176">
        <f t="shared" si="7"/>
        <v>41994</v>
      </c>
    </row>
    <row r="86" spans="1:24" x14ac:dyDescent="0.25">
      <c r="A86" s="518">
        <v>41817</v>
      </c>
      <c r="B86" s="519"/>
      <c r="C86" s="168">
        <v>4</v>
      </c>
      <c r="D86" s="168">
        <v>5.8</v>
      </c>
      <c r="E86" s="168">
        <v>10.8</v>
      </c>
      <c r="F86" s="168">
        <v>13.4</v>
      </c>
      <c r="G86" s="168">
        <v>16</v>
      </c>
      <c r="H86" s="168">
        <v>21.9</v>
      </c>
      <c r="I86" s="168">
        <v>30.7</v>
      </c>
      <c r="J86" s="168">
        <v>51.4</v>
      </c>
      <c r="K86" s="168">
        <v>68.2</v>
      </c>
      <c r="L86" s="168">
        <v>79.900000000000006</v>
      </c>
      <c r="M86" s="168">
        <v>89.6</v>
      </c>
      <c r="N86" s="168">
        <v>95.7</v>
      </c>
      <c r="O86" s="168">
        <v>98.6</v>
      </c>
      <c r="P86" s="168">
        <v>100</v>
      </c>
      <c r="Q86" s="168">
        <v>100</v>
      </c>
      <c r="R86" s="168">
        <v>0.04</v>
      </c>
      <c r="S86" s="168"/>
      <c r="T86" s="168"/>
      <c r="U86" s="168"/>
      <c r="V86" s="169">
        <v>6.8</v>
      </c>
      <c r="X86" s="176">
        <f t="shared" si="7"/>
        <v>41997</v>
      </c>
    </row>
    <row r="87" spans="1:24" x14ac:dyDescent="0.25">
      <c r="A87" s="518">
        <v>41817</v>
      </c>
      <c r="B87" s="519"/>
      <c r="C87" s="168">
        <v>4.0999999999999996</v>
      </c>
      <c r="D87" s="168">
        <v>6</v>
      </c>
      <c r="E87" s="168">
        <v>11</v>
      </c>
      <c r="F87" s="168">
        <v>13.7</v>
      </c>
      <c r="G87" s="168">
        <v>16.600000000000001</v>
      </c>
      <c r="H87" s="168">
        <v>23</v>
      </c>
      <c r="I87" s="168">
        <v>32.1</v>
      </c>
      <c r="J87" s="168">
        <v>53.2</v>
      </c>
      <c r="K87" s="168">
        <v>67.7</v>
      </c>
      <c r="L87" s="168">
        <v>78</v>
      </c>
      <c r="M87" s="168">
        <v>87.1</v>
      </c>
      <c r="N87" s="168">
        <v>92.4</v>
      </c>
      <c r="O87" s="168">
        <v>98</v>
      </c>
      <c r="P87" s="168">
        <v>100</v>
      </c>
      <c r="Q87" s="168">
        <v>100</v>
      </c>
      <c r="R87" s="168">
        <v>0.04</v>
      </c>
      <c r="S87" s="168"/>
      <c r="T87" s="168"/>
      <c r="U87" s="168"/>
      <c r="V87" s="169">
        <v>7</v>
      </c>
      <c r="X87" s="176">
        <f t="shared" si="7"/>
        <v>41997</v>
      </c>
    </row>
    <row r="88" spans="1:24" x14ac:dyDescent="0.25">
      <c r="A88" s="518">
        <v>41821</v>
      </c>
      <c r="B88" s="519"/>
      <c r="C88" s="168">
        <v>3.9</v>
      </c>
      <c r="D88" s="168">
        <v>5.5</v>
      </c>
      <c r="E88" s="168">
        <v>9.6999999999999993</v>
      </c>
      <c r="F88" s="168">
        <v>13.4</v>
      </c>
      <c r="G88" s="168">
        <v>18.399999999999999</v>
      </c>
      <c r="H88" s="168">
        <v>27.8</v>
      </c>
      <c r="I88" s="168">
        <v>40.200000000000003</v>
      </c>
      <c r="J88" s="168">
        <v>55.5</v>
      </c>
      <c r="K88" s="168">
        <v>68.3</v>
      </c>
      <c r="L88" s="168">
        <v>74.3</v>
      </c>
      <c r="M88" s="168">
        <v>79.900000000000006</v>
      </c>
      <c r="N88" s="168">
        <v>90.1</v>
      </c>
      <c r="O88" s="168">
        <v>96.1</v>
      </c>
      <c r="P88" s="168">
        <v>100</v>
      </c>
      <c r="Q88" s="168">
        <v>100</v>
      </c>
      <c r="R88" s="168">
        <v>0.04</v>
      </c>
      <c r="S88" s="168"/>
      <c r="T88" s="168"/>
      <c r="U88" s="168"/>
      <c r="V88" s="169">
        <v>7.46</v>
      </c>
      <c r="X88" s="176">
        <f t="shared" si="7"/>
        <v>42001</v>
      </c>
    </row>
    <row r="89" spans="1:24" x14ac:dyDescent="0.25">
      <c r="A89" s="518">
        <v>41821</v>
      </c>
      <c r="B89" s="519"/>
      <c r="C89" s="168">
        <v>4.4000000000000004</v>
      </c>
      <c r="D89" s="168">
        <v>6.1</v>
      </c>
      <c r="E89" s="168">
        <v>10.6</v>
      </c>
      <c r="F89" s="168">
        <v>15</v>
      </c>
      <c r="G89" s="168">
        <v>19.8</v>
      </c>
      <c r="H89" s="168">
        <v>29.2</v>
      </c>
      <c r="I89" s="168">
        <v>41.5</v>
      </c>
      <c r="J89" s="168">
        <v>57.3</v>
      </c>
      <c r="K89" s="168">
        <v>72.900000000000006</v>
      </c>
      <c r="L89" s="168">
        <v>83.3</v>
      </c>
      <c r="M89" s="168">
        <v>87.3</v>
      </c>
      <c r="N89" s="168">
        <v>91.2</v>
      </c>
      <c r="O89" s="168">
        <v>97.8</v>
      </c>
      <c r="P89" s="168">
        <v>100</v>
      </c>
      <c r="Q89" s="168">
        <v>100</v>
      </c>
      <c r="R89" s="168">
        <v>0.05</v>
      </c>
      <c r="S89" s="168"/>
      <c r="T89" s="168"/>
      <c r="U89" s="168"/>
      <c r="V89" s="169">
        <v>7.46</v>
      </c>
      <c r="X89" s="176">
        <f t="shared" si="7"/>
        <v>42001</v>
      </c>
    </row>
    <row r="90" spans="1:24" x14ac:dyDescent="0.25">
      <c r="A90" s="518">
        <v>41823</v>
      </c>
      <c r="B90" s="519"/>
      <c r="C90" s="168">
        <v>3.3</v>
      </c>
      <c r="D90" s="168">
        <v>5.3</v>
      </c>
      <c r="E90" s="168">
        <v>8.9</v>
      </c>
      <c r="F90" s="168">
        <v>12.4</v>
      </c>
      <c r="G90" s="168">
        <v>16.399999999999999</v>
      </c>
      <c r="H90" s="168">
        <v>25.6</v>
      </c>
      <c r="I90" s="168">
        <v>37.200000000000003</v>
      </c>
      <c r="J90" s="168">
        <v>59.3</v>
      </c>
      <c r="K90" s="168">
        <v>71.400000000000006</v>
      </c>
      <c r="L90" s="168">
        <v>79.8</v>
      </c>
      <c r="M90" s="168">
        <v>84.5</v>
      </c>
      <c r="N90" s="168">
        <v>89.2</v>
      </c>
      <c r="O90" s="168">
        <v>97</v>
      </c>
      <c r="P90" s="168">
        <v>100</v>
      </c>
      <c r="Q90" s="168">
        <v>100</v>
      </c>
      <c r="R90" s="168">
        <v>0.03</v>
      </c>
      <c r="S90" s="168"/>
      <c r="T90" s="168"/>
      <c r="U90" s="168"/>
      <c r="V90" s="169">
        <v>6.5</v>
      </c>
      <c r="X90" s="176">
        <f t="shared" si="7"/>
        <v>42003</v>
      </c>
    </row>
    <row r="91" spans="1:24" x14ac:dyDescent="0.25">
      <c r="A91" s="518">
        <v>41823</v>
      </c>
      <c r="B91" s="519"/>
      <c r="C91" s="168">
        <v>3.6</v>
      </c>
      <c r="D91" s="168">
        <v>4.8</v>
      </c>
      <c r="E91" s="168">
        <v>7</v>
      </c>
      <c r="F91" s="168">
        <v>10.199999999999999</v>
      </c>
      <c r="G91" s="168">
        <v>15</v>
      </c>
      <c r="H91" s="168">
        <v>27.1</v>
      </c>
      <c r="I91" s="168">
        <v>42.3</v>
      </c>
      <c r="J91" s="168">
        <v>57.3</v>
      </c>
      <c r="K91" s="168">
        <v>71.2</v>
      </c>
      <c r="L91" s="168">
        <v>81.099999999999994</v>
      </c>
      <c r="M91" s="168">
        <v>87.6</v>
      </c>
      <c r="N91" s="168">
        <v>89.4</v>
      </c>
      <c r="O91" s="168">
        <v>95.9</v>
      </c>
      <c r="P91" s="168">
        <v>100</v>
      </c>
      <c r="Q91" s="168">
        <v>100</v>
      </c>
      <c r="R91" s="168">
        <v>0.03</v>
      </c>
      <c r="S91" s="168"/>
      <c r="T91" s="168"/>
      <c r="U91" s="168"/>
      <c r="V91" s="169">
        <v>5.4</v>
      </c>
      <c r="X91" s="176">
        <f t="shared" si="7"/>
        <v>42003</v>
      </c>
    </row>
    <row r="92" spans="1:24" x14ac:dyDescent="0.25">
      <c r="A92" s="518">
        <v>41829</v>
      </c>
      <c r="B92" s="519"/>
      <c r="C92" s="168">
        <v>2.2999999999999998</v>
      </c>
      <c r="D92" s="168">
        <v>3.6</v>
      </c>
      <c r="E92" s="168">
        <v>6.9</v>
      </c>
      <c r="F92" s="168">
        <v>9.8000000000000007</v>
      </c>
      <c r="G92" s="168">
        <v>13.7</v>
      </c>
      <c r="H92" s="168">
        <v>22.5</v>
      </c>
      <c r="I92" s="168">
        <v>33.6</v>
      </c>
      <c r="J92" s="168">
        <v>48.4</v>
      </c>
      <c r="K92" s="168">
        <v>59.7</v>
      </c>
      <c r="L92" s="168">
        <v>68.599999999999994</v>
      </c>
      <c r="M92" s="168">
        <v>75.2</v>
      </c>
      <c r="N92" s="168">
        <v>84.2</v>
      </c>
      <c r="O92" s="168">
        <v>95.8</v>
      </c>
      <c r="P92" s="168">
        <v>100</v>
      </c>
      <c r="Q92" s="168">
        <v>100</v>
      </c>
      <c r="R92" s="168">
        <v>0.03</v>
      </c>
      <c r="S92" s="168"/>
      <c r="T92" s="168"/>
      <c r="U92" s="168"/>
      <c r="V92" s="169">
        <v>7.9</v>
      </c>
      <c r="X92" s="176">
        <f t="shared" si="7"/>
        <v>42009</v>
      </c>
    </row>
    <row r="93" spans="1:24" x14ac:dyDescent="0.25">
      <c r="A93" s="724">
        <v>41829</v>
      </c>
      <c r="B93" s="725"/>
      <c r="C93" s="168">
        <v>3.3</v>
      </c>
      <c r="D93" s="168">
        <v>4.7</v>
      </c>
      <c r="E93" s="168">
        <v>8.1999999999999993</v>
      </c>
      <c r="F93" s="168">
        <v>10.8</v>
      </c>
      <c r="G93" s="168">
        <v>14</v>
      </c>
      <c r="H93" s="168">
        <v>21</v>
      </c>
      <c r="I93" s="168">
        <v>30.5</v>
      </c>
      <c r="J93" s="168">
        <v>44.2</v>
      </c>
      <c r="K93" s="168">
        <v>56.6</v>
      </c>
      <c r="L93" s="168">
        <v>64.2</v>
      </c>
      <c r="M93" s="168">
        <v>70.3</v>
      </c>
      <c r="N93" s="168">
        <v>81</v>
      </c>
      <c r="O93" s="168">
        <v>93.5</v>
      </c>
      <c r="P93" s="168">
        <v>100</v>
      </c>
      <c r="Q93" s="168">
        <v>100</v>
      </c>
      <c r="R93" s="168">
        <v>0.05</v>
      </c>
      <c r="S93" s="168"/>
      <c r="T93" s="168"/>
      <c r="U93" s="168"/>
      <c r="V93" s="169">
        <v>7.4</v>
      </c>
      <c r="X93" s="176">
        <f t="shared" si="7"/>
        <v>42009</v>
      </c>
    </row>
    <row r="94" spans="1:24" x14ac:dyDescent="0.25">
      <c r="A94" s="518">
        <v>41907</v>
      </c>
      <c r="B94" s="519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>
        <v>25</v>
      </c>
      <c r="U94" s="168">
        <v>21</v>
      </c>
      <c r="V94" s="169"/>
      <c r="X94" s="176">
        <f t="shared" si="7"/>
        <v>42087</v>
      </c>
    </row>
    <row r="95" spans="1:24" x14ac:dyDescent="0.25">
      <c r="A95" s="518">
        <v>41914</v>
      </c>
      <c r="B95" s="519"/>
      <c r="C95" s="168">
        <v>3.1</v>
      </c>
      <c r="D95" s="168">
        <v>5</v>
      </c>
      <c r="E95" s="168">
        <v>10.5</v>
      </c>
      <c r="F95" s="168">
        <v>14.8</v>
      </c>
      <c r="G95" s="168">
        <v>20.6</v>
      </c>
      <c r="H95" s="168">
        <v>33.6</v>
      </c>
      <c r="I95" s="168">
        <v>49.8</v>
      </c>
      <c r="J95" s="168">
        <v>68.8</v>
      </c>
      <c r="K95" s="168">
        <v>78.5</v>
      </c>
      <c r="L95" s="168">
        <v>82.2</v>
      </c>
      <c r="M95" s="168">
        <v>84.4</v>
      </c>
      <c r="N95" s="168">
        <v>90.4</v>
      </c>
      <c r="O95" s="168">
        <v>94.5</v>
      </c>
      <c r="P95" s="168">
        <v>100</v>
      </c>
      <c r="Q95" s="168">
        <v>100</v>
      </c>
      <c r="R95" s="168">
        <v>0.03</v>
      </c>
      <c r="S95" s="168"/>
      <c r="T95" s="168"/>
      <c r="U95" s="168"/>
      <c r="V95" s="169">
        <v>4.7</v>
      </c>
      <c r="X95" s="176">
        <f t="shared" si="7"/>
        <v>42094</v>
      </c>
    </row>
    <row r="96" spans="1:24" x14ac:dyDescent="0.25">
      <c r="A96" s="518">
        <v>41914</v>
      </c>
      <c r="B96" s="519"/>
      <c r="C96" s="168">
        <v>2.1</v>
      </c>
      <c r="D96" s="168">
        <v>3.4</v>
      </c>
      <c r="E96" s="168">
        <v>7</v>
      </c>
      <c r="F96" s="168">
        <v>9.6999999999999993</v>
      </c>
      <c r="G96" s="168">
        <v>13.6</v>
      </c>
      <c r="H96" s="168">
        <v>24.8</v>
      </c>
      <c r="I96" s="168">
        <v>41.2</v>
      </c>
      <c r="J96" s="168">
        <v>64.900000000000006</v>
      </c>
      <c r="K96" s="168">
        <v>74.2</v>
      </c>
      <c r="L96" s="168">
        <v>79.3</v>
      </c>
      <c r="M96" s="168">
        <v>83</v>
      </c>
      <c r="N96" s="168">
        <v>89.4</v>
      </c>
      <c r="O96" s="168">
        <v>95</v>
      </c>
      <c r="P96" s="168">
        <v>100</v>
      </c>
      <c r="Q96" s="168">
        <v>100</v>
      </c>
      <c r="R96" s="168">
        <v>0.03</v>
      </c>
      <c r="S96" s="168"/>
      <c r="T96" s="168"/>
      <c r="U96" s="168"/>
      <c r="V96" s="169">
        <v>4.2</v>
      </c>
      <c r="X96" s="176">
        <f t="shared" si="7"/>
        <v>42094</v>
      </c>
    </row>
    <row r="97" spans="1:24" x14ac:dyDescent="0.25">
      <c r="A97" s="518">
        <v>41920</v>
      </c>
      <c r="B97" s="519"/>
      <c r="C97" s="168">
        <v>2.1</v>
      </c>
      <c r="D97" s="168">
        <v>2.9</v>
      </c>
      <c r="E97" s="168">
        <v>5.2</v>
      </c>
      <c r="F97" s="168">
        <v>7.1</v>
      </c>
      <c r="G97" s="168">
        <v>10.3</v>
      </c>
      <c r="H97" s="168">
        <v>21.3</v>
      </c>
      <c r="I97" s="168">
        <v>38.799999999999997</v>
      </c>
      <c r="J97" s="168">
        <v>64.3</v>
      </c>
      <c r="K97" s="168">
        <v>73.2</v>
      </c>
      <c r="L97" s="168">
        <v>81.599999999999994</v>
      </c>
      <c r="M97" s="168">
        <v>88.5</v>
      </c>
      <c r="N97" s="168">
        <v>92.4</v>
      </c>
      <c r="O97" s="168">
        <v>97.7</v>
      </c>
      <c r="P97" s="168">
        <v>100</v>
      </c>
      <c r="Q97" s="168">
        <v>100</v>
      </c>
      <c r="R97" s="168">
        <v>0.03</v>
      </c>
      <c r="S97" s="168"/>
      <c r="T97" s="168"/>
      <c r="U97" s="168"/>
      <c r="V97" s="169">
        <v>4.4000000000000004</v>
      </c>
      <c r="X97" s="176">
        <f t="shared" si="7"/>
        <v>42100</v>
      </c>
    </row>
    <row r="98" spans="1:24" x14ac:dyDescent="0.25">
      <c r="A98" s="518">
        <v>41920</v>
      </c>
      <c r="B98" s="519"/>
      <c r="C98" s="168">
        <v>3.4</v>
      </c>
      <c r="D98" s="168">
        <v>5</v>
      </c>
      <c r="E98" s="168" t="s">
        <v>152</v>
      </c>
      <c r="F98" s="168">
        <v>17.3</v>
      </c>
      <c r="G98" s="168">
        <v>26.9</v>
      </c>
      <c r="H98" s="168">
        <v>39.5</v>
      </c>
      <c r="I98" s="168">
        <v>55.6</v>
      </c>
      <c r="J98" s="168">
        <v>60.1</v>
      </c>
      <c r="K98" s="168">
        <v>64.2</v>
      </c>
      <c r="L98" s="168">
        <v>69.8</v>
      </c>
      <c r="M98" s="168">
        <v>77.599999999999994</v>
      </c>
      <c r="N98" s="168">
        <v>83.1</v>
      </c>
      <c r="O98" s="168">
        <v>93.1</v>
      </c>
      <c r="P98" s="168">
        <v>100</v>
      </c>
      <c r="Q98" s="168">
        <v>100</v>
      </c>
      <c r="R98" s="168">
        <v>0.05</v>
      </c>
      <c r="S98" s="168"/>
      <c r="T98" s="168"/>
      <c r="U98" s="168"/>
      <c r="V98" s="169">
        <v>6.4</v>
      </c>
      <c r="X98" s="176">
        <f t="shared" si="7"/>
        <v>42100</v>
      </c>
    </row>
    <row r="99" spans="1:24" x14ac:dyDescent="0.25">
      <c r="A99" s="518">
        <v>41927</v>
      </c>
      <c r="B99" s="519"/>
      <c r="C99" s="168">
        <v>2.4</v>
      </c>
      <c r="D99" s="168">
        <v>3.5</v>
      </c>
      <c r="E99" s="168">
        <v>6.3</v>
      </c>
      <c r="F99" s="168">
        <v>8.3000000000000007</v>
      </c>
      <c r="G99" s="168">
        <v>10.7</v>
      </c>
      <c r="H99" s="168">
        <v>17.3</v>
      </c>
      <c r="I99" s="168">
        <v>29.8</v>
      </c>
      <c r="J99" s="168">
        <v>55.3</v>
      </c>
      <c r="K99" s="168">
        <v>70.599999999999994</v>
      </c>
      <c r="L99" s="168">
        <v>79.900000000000006</v>
      </c>
      <c r="M99" s="168">
        <v>84.8</v>
      </c>
      <c r="N99" s="168">
        <v>88.6</v>
      </c>
      <c r="O99" s="168">
        <v>97</v>
      </c>
      <c r="P99" s="168">
        <v>100</v>
      </c>
      <c r="Q99" s="168">
        <v>100</v>
      </c>
      <c r="R99" s="168">
        <v>0.04</v>
      </c>
      <c r="S99" s="168"/>
      <c r="T99" s="168"/>
      <c r="U99" s="168"/>
      <c r="V99" s="169">
        <v>6.6</v>
      </c>
      <c r="X99" s="176">
        <f t="shared" si="7"/>
        <v>42107</v>
      </c>
    </row>
    <row r="100" spans="1:24" x14ac:dyDescent="0.25">
      <c r="A100" s="518">
        <v>41927</v>
      </c>
      <c r="B100" s="519"/>
      <c r="C100" s="168">
        <v>2.2999999999999998</v>
      </c>
      <c r="D100" s="168">
        <v>3.5</v>
      </c>
      <c r="E100" s="168">
        <v>6.6</v>
      </c>
      <c r="F100" s="168">
        <v>8.8000000000000007</v>
      </c>
      <c r="G100" s="168">
        <v>11.8</v>
      </c>
      <c r="H100" s="168">
        <v>20</v>
      </c>
      <c r="I100" s="168">
        <v>33.6</v>
      </c>
      <c r="J100" s="168">
        <v>55.4</v>
      </c>
      <c r="K100" s="168">
        <v>68.099999999999994</v>
      </c>
      <c r="L100" s="168">
        <v>74.8</v>
      </c>
      <c r="M100" s="168">
        <v>77.3</v>
      </c>
      <c r="N100" s="168">
        <v>89.1</v>
      </c>
      <c r="O100" s="168">
        <v>94.1</v>
      </c>
      <c r="P100" s="168">
        <v>100</v>
      </c>
      <c r="Q100" s="168">
        <v>100</v>
      </c>
      <c r="R100" s="168">
        <v>0.04</v>
      </c>
      <c r="S100" s="168"/>
      <c r="T100" s="168"/>
      <c r="U100" s="168"/>
      <c r="V100" s="169">
        <v>6.4</v>
      </c>
      <c r="X100" s="176">
        <f>A100+$X$82</f>
        <v>42107</v>
      </c>
    </row>
    <row r="101" spans="1:24" x14ac:dyDescent="0.25">
      <c r="A101" s="518">
        <v>41934</v>
      </c>
      <c r="B101" s="519"/>
      <c r="C101" s="168">
        <v>4.3</v>
      </c>
      <c r="D101" s="168">
        <v>6</v>
      </c>
      <c r="E101" s="168">
        <v>10.7</v>
      </c>
      <c r="F101" s="168">
        <v>14</v>
      </c>
      <c r="G101" s="168">
        <v>18</v>
      </c>
      <c r="H101" s="168">
        <v>27.2</v>
      </c>
      <c r="I101" s="168">
        <v>38.299999999999997</v>
      </c>
      <c r="J101" s="168">
        <v>58.2</v>
      </c>
      <c r="K101" s="168">
        <v>73.400000000000006</v>
      </c>
      <c r="L101" s="168">
        <v>79.8</v>
      </c>
      <c r="M101" s="168">
        <v>86</v>
      </c>
      <c r="N101" s="168">
        <v>91.9</v>
      </c>
      <c r="O101" s="168">
        <v>96.8</v>
      </c>
      <c r="P101" s="168">
        <v>100</v>
      </c>
      <c r="Q101" s="168">
        <v>100</v>
      </c>
      <c r="R101" s="168">
        <v>0.04</v>
      </c>
      <c r="S101" s="168"/>
      <c r="T101" s="168"/>
      <c r="U101" s="168"/>
      <c r="V101" s="169">
        <v>6.1</v>
      </c>
      <c r="X101" s="176">
        <f t="shared" si="7"/>
        <v>42114</v>
      </c>
    </row>
    <row r="102" spans="1:24" x14ac:dyDescent="0.25">
      <c r="A102" s="724">
        <v>41934</v>
      </c>
      <c r="B102" s="725"/>
      <c r="C102" s="168">
        <v>3.4</v>
      </c>
      <c r="D102" s="168">
        <v>5.2</v>
      </c>
      <c r="E102" s="168">
        <v>10.3</v>
      </c>
      <c r="F102" s="168">
        <v>14.2</v>
      </c>
      <c r="G102" s="168">
        <v>18.600000000000001</v>
      </c>
      <c r="H102" s="168">
        <v>29.1</v>
      </c>
      <c r="I102" s="168">
        <v>42.6</v>
      </c>
      <c r="J102" s="168">
        <v>63.2</v>
      </c>
      <c r="K102" s="168">
        <v>71.599999999999994</v>
      </c>
      <c r="L102" s="168">
        <v>75.7</v>
      </c>
      <c r="M102" s="168">
        <v>81.900000000000006</v>
      </c>
      <c r="N102" s="168">
        <v>87</v>
      </c>
      <c r="O102" s="168">
        <v>93.1</v>
      </c>
      <c r="P102" s="168">
        <v>100</v>
      </c>
      <c r="Q102" s="168">
        <v>100</v>
      </c>
      <c r="R102" s="168">
        <v>0.04</v>
      </c>
      <c r="S102" s="168"/>
      <c r="T102" s="168"/>
      <c r="U102" s="168"/>
      <c r="V102" s="169">
        <v>5.6</v>
      </c>
      <c r="X102" s="176">
        <f t="shared" si="7"/>
        <v>42114</v>
      </c>
    </row>
    <row r="103" spans="1:24" x14ac:dyDescent="0.25">
      <c r="A103" s="518">
        <v>41941</v>
      </c>
      <c r="B103" s="519"/>
      <c r="C103" s="168">
        <v>3.3</v>
      </c>
      <c r="D103" s="168">
        <v>4.5999999999999996</v>
      </c>
      <c r="E103" s="168">
        <v>8.1999999999999993</v>
      </c>
      <c r="F103" s="168">
        <v>10.4</v>
      </c>
      <c r="G103" s="168">
        <v>12.8</v>
      </c>
      <c r="H103" s="168">
        <v>19.399999999999999</v>
      </c>
      <c r="I103" s="168">
        <v>34.4</v>
      </c>
      <c r="J103" s="168">
        <v>58.5</v>
      </c>
      <c r="K103" s="168">
        <v>71.2</v>
      </c>
      <c r="L103" s="168">
        <v>75.400000000000006</v>
      </c>
      <c r="M103" s="168">
        <v>80.099999999999994</v>
      </c>
      <c r="N103" s="168">
        <v>91.3</v>
      </c>
      <c r="O103" s="168">
        <v>97.9</v>
      </c>
      <c r="P103" s="168">
        <v>100</v>
      </c>
      <c r="Q103" s="168">
        <v>100</v>
      </c>
      <c r="R103" s="168">
        <v>0.06</v>
      </c>
      <c r="S103" s="168">
        <v>0.23200000000000001</v>
      </c>
      <c r="T103" s="168"/>
      <c r="U103" s="168"/>
      <c r="V103" s="169">
        <v>6.7</v>
      </c>
      <c r="X103" s="176">
        <f t="shared" si="7"/>
        <v>42121</v>
      </c>
    </row>
    <row r="104" spans="1:24" x14ac:dyDescent="0.25">
      <c r="A104" s="518">
        <v>41941</v>
      </c>
      <c r="B104" s="519"/>
      <c r="C104" s="168">
        <v>3.9</v>
      </c>
      <c r="D104" s="168">
        <v>5.6</v>
      </c>
      <c r="E104" s="168">
        <v>10</v>
      </c>
      <c r="F104" s="168">
        <v>12.9</v>
      </c>
      <c r="G104" s="168">
        <v>15.8</v>
      </c>
      <c r="H104" s="168">
        <v>22.4</v>
      </c>
      <c r="I104" s="168">
        <v>33.700000000000003</v>
      </c>
      <c r="J104" s="168">
        <v>58</v>
      </c>
      <c r="K104" s="168">
        <v>70.5</v>
      </c>
      <c r="L104" s="168">
        <v>75.900000000000006</v>
      </c>
      <c r="M104" s="168">
        <v>82.1</v>
      </c>
      <c r="N104" s="168">
        <v>89.5</v>
      </c>
      <c r="O104" s="168">
        <v>96.4</v>
      </c>
      <c r="P104" s="168">
        <v>100</v>
      </c>
      <c r="Q104" s="168">
        <v>100</v>
      </c>
      <c r="R104" s="168">
        <v>0.05</v>
      </c>
      <c r="S104" s="168"/>
      <c r="T104" s="168"/>
      <c r="U104" s="168"/>
      <c r="V104" s="169">
        <v>7.1</v>
      </c>
      <c r="X104" s="176">
        <f t="shared" si="7"/>
        <v>42121</v>
      </c>
    </row>
    <row r="105" spans="1:24" x14ac:dyDescent="0.25">
      <c r="A105" s="518"/>
      <c r="B105" s="519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9"/>
      <c r="X105" s="176">
        <f t="shared" si="7"/>
        <v>180</v>
      </c>
    </row>
    <row r="106" spans="1:24" x14ac:dyDescent="0.25">
      <c r="A106" s="518"/>
      <c r="B106" s="519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9"/>
      <c r="X106" s="176">
        <f t="shared" si="7"/>
        <v>180</v>
      </c>
    </row>
    <row r="107" spans="1:24" x14ac:dyDescent="0.25">
      <c r="A107" s="518"/>
      <c r="B107" s="519"/>
      <c r="C107" s="186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9"/>
      <c r="X107" s="176">
        <f t="shared" si="7"/>
        <v>180</v>
      </c>
    </row>
    <row r="108" spans="1:24" x14ac:dyDescent="0.25">
      <c r="A108" s="518"/>
      <c r="B108" s="51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X108" s="176">
        <f t="shared" si="7"/>
        <v>180</v>
      </c>
    </row>
    <row r="109" spans="1:24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68"/>
      <c r="V109" s="169"/>
      <c r="X109" s="176">
        <f t="shared" si="7"/>
        <v>180</v>
      </c>
    </row>
    <row r="110" spans="1:24" x14ac:dyDescent="0.25">
      <c r="A110" s="518"/>
      <c r="B110" s="519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9"/>
      <c r="X110" s="176">
        <f t="shared" si="7"/>
        <v>180</v>
      </c>
    </row>
    <row r="111" spans="1:24" x14ac:dyDescent="0.25">
      <c r="A111" s="518"/>
      <c r="B111" s="519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9"/>
      <c r="X111" s="176">
        <f t="shared" si="7"/>
        <v>180</v>
      </c>
    </row>
    <row r="112" spans="1:24" x14ac:dyDescent="0.25">
      <c r="A112" s="518"/>
      <c r="B112" s="519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9"/>
      <c r="X112" s="176">
        <f t="shared" si="7"/>
        <v>180</v>
      </c>
    </row>
    <row r="113" spans="1:24" x14ac:dyDescent="0.25">
      <c r="A113" s="518"/>
      <c r="B113" s="519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9"/>
      <c r="X113" s="176">
        <f t="shared" si="7"/>
        <v>180</v>
      </c>
    </row>
    <row r="114" spans="1:24" x14ac:dyDescent="0.25">
      <c r="A114" s="518"/>
      <c r="B114" s="519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9"/>
      <c r="X114" s="176">
        <f t="shared" si="7"/>
        <v>180</v>
      </c>
    </row>
    <row r="115" spans="1:24" x14ac:dyDescent="0.25">
      <c r="A115" s="518"/>
      <c r="B115" s="519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9"/>
      <c r="X115" s="176">
        <f t="shared" si="7"/>
        <v>180</v>
      </c>
    </row>
    <row r="116" spans="1:24" x14ac:dyDescent="0.25">
      <c r="A116" s="518"/>
      <c r="B116" s="519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9"/>
      <c r="X116" s="176">
        <f t="shared" si="7"/>
        <v>180</v>
      </c>
    </row>
    <row r="117" spans="1:24" ht="13.8" thickBot="1" x14ac:dyDescent="0.3">
      <c r="A117" s="720"/>
      <c r="B117" s="721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5"/>
      <c r="X117" s="176">
        <f t="shared" si="7"/>
        <v>180</v>
      </c>
    </row>
    <row r="118" spans="1:24" x14ac:dyDescent="0.25">
      <c r="A118" s="722" t="s">
        <v>63</v>
      </c>
      <c r="B118" s="723"/>
      <c r="C118" s="170">
        <f t="shared" ref="C118:V118" si="8">AVERAGE(C84:C117)</f>
        <v>3.2149999999999999</v>
      </c>
      <c r="D118" s="170">
        <f t="shared" si="8"/>
        <v>4.7149999999999999</v>
      </c>
      <c r="E118" s="170">
        <f t="shared" si="8"/>
        <v>8.5842105263157897</v>
      </c>
      <c r="F118" s="170">
        <f t="shared" si="8"/>
        <v>11.850000000000001</v>
      </c>
      <c r="G118" s="170">
        <f t="shared" si="8"/>
        <v>15.845000000000002</v>
      </c>
      <c r="H118" s="170">
        <f t="shared" si="8"/>
        <v>24.8</v>
      </c>
      <c r="I118" s="170">
        <f t="shared" si="8"/>
        <v>37.505000000000003</v>
      </c>
      <c r="J118" s="170">
        <f t="shared" si="8"/>
        <v>56.509999999999991</v>
      </c>
      <c r="K118" s="170">
        <f t="shared" si="8"/>
        <v>68.680000000000021</v>
      </c>
      <c r="L118" s="170">
        <f t="shared" si="8"/>
        <v>76.140000000000015</v>
      </c>
      <c r="M118" s="170">
        <f t="shared" si="8"/>
        <v>82.399999999999991</v>
      </c>
      <c r="N118" s="170">
        <f t="shared" si="8"/>
        <v>89.31</v>
      </c>
      <c r="O118" s="170">
        <f t="shared" si="8"/>
        <v>96.014999999999986</v>
      </c>
      <c r="P118" s="170">
        <f t="shared" si="8"/>
        <v>100</v>
      </c>
      <c r="Q118" s="170">
        <f t="shared" si="8"/>
        <v>100</v>
      </c>
      <c r="R118" s="184">
        <f t="shared" si="8"/>
        <v>3.8000000000000013E-2</v>
      </c>
      <c r="S118" s="170">
        <f t="shared" si="8"/>
        <v>0.23200000000000001</v>
      </c>
      <c r="T118" s="170">
        <f t="shared" si="8"/>
        <v>25</v>
      </c>
      <c r="U118" s="170">
        <f t="shared" si="8"/>
        <v>21</v>
      </c>
      <c r="V118" s="171">
        <f t="shared" si="8"/>
        <v>6.3310000000000004</v>
      </c>
    </row>
    <row r="119" spans="1:24" x14ac:dyDescent="0.25">
      <c r="A119" s="533" t="s">
        <v>53</v>
      </c>
      <c r="B119" s="532"/>
      <c r="C119" s="143">
        <f t="shared" ref="C119:V119" si="9">STDEV(C84:C117)</f>
        <v>0.77069688218554966</v>
      </c>
      <c r="D119" s="143">
        <f t="shared" si="9"/>
        <v>1.015809244421723</v>
      </c>
      <c r="E119" s="143">
        <f t="shared" si="9"/>
        <v>1.8494032544744869</v>
      </c>
      <c r="F119" s="143">
        <f t="shared" si="9"/>
        <v>2.6700088704760878</v>
      </c>
      <c r="G119" s="143">
        <f t="shared" si="9"/>
        <v>3.9025598886129238</v>
      </c>
      <c r="H119" s="143">
        <f t="shared" si="9"/>
        <v>5.3262013717687839</v>
      </c>
      <c r="I119" s="143">
        <f t="shared" si="9"/>
        <v>6.7953137877278227</v>
      </c>
      <c r="J119" s="143">
        <f t="shared" si="9"/>
        <v>6.3286233640667717</v>
      </c>
      <c r="K119" s="143">
        <f t="shared" si="9"/>
        <v>5.9776425559174919</v>
      </c>
      <c r="L119" s="143">
        <f t="shared" si="9"/>
        <v>5.7544856645192795</v>
      </c>
      <c r="M119" s="143">
        <f t="shared" si="9"/>
        <v>5.107167306319309</v>
      </c>
      <c r="N119" s="143">
        <f t="shared" si="9"/>
        <v>3.3832248707876045</v>
      </c>
      <c r="O119" s="143">
        <f t="shared" si="9"/>
        <v>1.6999303391300311</v>
      </c>
      <c r="P119" s="143">
        <f t="shared" si="9"/>
        <v>0</v>
      </c>
      <c r="Q119" s="143">
        <f t="shared" si="9"/>
        <v>0</v>
      </c>
      <c r="R119" s="185">
        <f t="shared" si="9"/>
        <v>1.056309364572806E-2</v>
      </c>
      <c r="S119" s="143" t="e">
        <f t="shared" si="9"/>
        <v>#DIV/0!</v>
      </c>
      <c r="T119" s="143" t="e">
        <f t="shared" si="9"/>
        <v>#DIV/0!</v>
      </c>
      <c r="U119" s="143" t="e">
        <f t="shared" si="9"/>
        <v>#DIV/0!</v>
      </c>
      <c r="V119" s="144">
        <f t="shared" si="9"/>
        <v>1.0336949565311317</v>
      </c>
    </row>
    <row r="120" spans="1:24" x14ac:dyDescent="0.25">
      <c r="A120" s="533" t="s">
        <v>64</v>
      </c>
      <c r="B120" s="532"/>
      <c r="C120" s="141">
        <f t="shared" ref="C120:V120" si="10">MAX(C84:C117)</f>
        <v>4.4000000000000004</v>
      </c>
      <c r="D120" s="141">
        <f t="shared" si="10"/>
        <v>6.1</v>
      </c>
      <c r="E120" s="141">
        <f t="shared" si="10"/>
        <v>11</v>
      </c>
      <c r="F120" s="141">
        <f t="shared" si="10"/>
        <v>17.3</v>
      </c>
      <c r="G120" s="141">
        <f t="shared" si="10"/>
        <v>26.9</v>
      </c>
      <c r="H120" s="141">
        <f t="shared" si="10"/>
        <v>39.5</v>
      </c>
      <c r="I120" s="141">
        <f t="shared" si="10"/>
        <v>55.6</v>
      </c>
      <c r="J120" s="141">
        <f t="shared" si="10"/>
        <v>68.8</v>
      </c>
      <c r="K120" s="141">
        <f t="shared" si="10"/>
        <v>78.5</v>
      </c>
      <c r="L120" s="141">
        <f t="shared" si="10"/>
        <v>83.3</v>
      </c>
      <c r="M120" s="141">
        <f t="shared" si="10"/>
        <v>89.6</v>
      </c>
      <c r="N120" s="141">
        <f t="shared" si="10"/>
        <v>95.7</v>
      </c>
      <c r="O120" s="141">
        <f t="shared" si="10"/>
        <v>98.6</v>
      </c>
      <c r="P120" s="141">
        <f t="shared" si="10"/>
        <v>100</v>
      </c>
      <c r="Q120" s="141">
        <f t="shared" si="10"/>
        <v>100</v>
      </c>
      <c r="R120" s="141">
        <f t="shared" si="10"/>
        <v>0.06</v>
      </c>
      <c r="S120" s="141">
        <f t="shared" si="10"/>
        <v>0.23200000000000001</v>
      </c>
      <c r="T120" s="141">
        <f t="shared" si="10"/>
        <v>25</v>
      </c>
      <c r="U120" s="141">
        <f t="shared" si="10"/>
        <v>21</v>
      </c>
      <c r="V120" s="142">
        <f t="shared" si="10"/>
        <v>7.9</v>
      </c>
      <c r="W120" s="1"/>
    </row>
    <row r="121" spans="1:24" x14ac:dyDescent="0.25">
      <c r="A121" s="533" t="s">
        <v>52</v>
      </c>
      <c r="B121" s="532"/>
      <c r="C121" s="141">
        <f t="shared" ref="C121:V121" si="11">MIN(C84:C117)</f>
        <v>2.1</v>
      </c>
      <c r="D121" s="141">
        <f t="shared" si="11"/>
        <v>2.9</v>
      </c>
      <c r="E121" s="141">
        <f t="shared" si="11"/>
        <v>5.2</v>
      </c>
      <c r="F121" s="141">
        <f t="shared" si="11"/>
        <v>7.1</v>
      </c>
      <c r="G121" s="141">
        <f t="shared" si="11"/>
        <v>10.3</v>
      </c>
      <c r="H121" s="141">
        <f t="shared" si="11"/>
        <v>17.3</v>
      </c>
      <c r="I121" s="141">
        <f t="shared" si="11"/>
        <v>29.5</v>
      </c>
      <c r="J121" s="141">
        <f t="shared" si="11"/>
        <v>44.2</v>
      </c>
      <c r="K121" s="141">
        <f t="shared" si="11"/>
        <v>54.3</v>
      </c>
      <c r="L121" s="141">
        <f t="shared" si="11"/>
        <v>63</v>
      </c>
      <c r="M121" s="141">
        <f t="shared" si="11"/>
        <v>70.3</v>
      </c>
      <c r="N121" s="141">
        <f t="shared" si="11"/>
        <v>81</v>
      </c>
      <c r="O121" s="141">
        <f t="shared" si="11"/>
        <v>93.1</v>
      </c>
      <c r="P121" s="141">
        <f t="shared" si="11"/>
        <v>100</v>
      </c>
      <c r="Q121" s="141">
        <f t="shared" si="11"/>
        <v>100</v>
      </c>
      <c r="R121" s="141">
        <f t="shared" si="11"/>
        <v>0.02</v>
      </c>
      <c r="S121" s="141">
        <f t="shared" si="11"/>
        <v>0.23200000000000001</v>
      </c>
      <c r="T121" s="141">
        <f t="shared" si="11"/>
        <v>25</v>
      </c>
      <c r="U121" s="141">
        <f t="shared" si="11"/>
        <v>21</v>
      </c>
      <c r="V121" s="142">
        <f t="shared" si="11"/>
        <v>4.2</v>
      </c>
      <c r="W121" s="1"/>
    </row>
    <row r="122" spans="1:24" x14ac:dyDescent="0.25">
      <c r="A122" s="534" t="s">
        <v>54</v>
      </c>
      <c r="B122" s="535"/>
      <c r="C122" s="141">
        <f t="shared" ref="C122:R122" si="12">COUNT(C84:C117)</f>
        <v>20</v>
      </c>
      <c r="D122" s="141">
        <f t="shared" si="12"/>
        <v>20</v>
      </c>
      <c r="E122" s="141">
        <f t="shared" si="12"/>
        <v>19</v>
      </c>
      <c r="F122" s="141">
        <f t="shared" si="12"/>
        <v>20</v>
      </c>
      <c r="G122" s="141">
        <f t="shared" si="12"/>
        <v>20</v>
      </c>
      <c r="H122" s="141">
        <f t="shared" si="12"/>
        <v>20</v>
      </c>
      <c r="I122" s="141">
        <f t="shared" si="12"/>
        <v>20</v>
      </c>
      <c r="J122" s="141">
        <f t="shared" si="12"/>
        <v>20</v>
      </c>
      <c r="K122" s="141">
        <f t="shared" si="12"/>
        <v>20</v>
      </c>
      <c r="L122" s="141">
        <f t="shared" si="12"/>
        <v>20</v>
      </c>
      <c r="M122" s="141">
        <f t="shared" si="12"/>
        <v>20</v>
      </c>
      <c r="N122" s="141">
        <f t="shared" si="12"/>
        <v>20</v>
      </c>
      <c r="O122" s="141">
        <f t="shared" si="12"/>
        <v>20</v>
      </c>
      <c r="P122" s="141">
        <f t="shared" si="12"/>
        <v>20</v>
      </c>
      <c r="Q122" s="141">
        <f>COUNT(Q84:Q117)</f>
        <v>20</v>
      </c>
      <c r="R122" s="141">
        <f t="shared" si="12"/>
        <v>20</v>
      </c>
      <c r="S122" s="141">
        <f>COUNT(S84:S117)</f>
        <v>1</v>
      </c>
      <c r="T122" s="141">
        <f>COUNT(T84:T106)</f>
        <v>1</v>
      </c>
      <c r="U122" s="141">
        <f>COUNT(U84:U117)</f>
        <v>1</v>
      </c>
      <c r="V122" s="141">
        <f>COUNT(V84:V117)</f>
        <v>20</v>
      </c>
      <c r="W122" s="1"/>
    </row>
    <row r="123" spans="1:24" ht="13.8" thickBot="1" x14ac:dyDescent="0.3">
      <c r="A123" s="145"/>
      <c r="B123" s="146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8"/>
    </row>
    <row r="124" spans="1:24" x14ac:dyDescent="0.25">
      <c r="B124" s="52"/>
    </row>
    <row r="125" spans="1:24" x14ac:dyDescent="0.25">
      <c r="B125" s="52"/>
    </row>
    <row r="126" spans="1:24" x14ac:dyDescent="0.25">
      <c r="B126" s="52"/>
    </row>
    <row r="127" spans="1:24" x14ac:dyDescent="0.25">
      <c r="B127" s="52"/>
    </row>
    <row r="128" spans="1:2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  <row r="1691" spans="2:2" x14ac:dyDescent="0.25">
      <c r="B1691" s="52"/>
    </row>
    <row r="1692" spans="2:2" x14ac:dyDescent="0.25">
      <c r="B1692" s="52"/>
    </row>
    <row r="1693" spans="2:2" x14ac:dyDescent="0.25">
      <c r="B1693" s="52"/>
    </row>
    <row r="1694" spans="2:2" x14ac:dyDescent="0.25">
      <c r="B1694" s="52"/>
    </row>
    <row r="1695" spans="2:2" x14ac:dyDescent="0.25">
      <c r="B1695" s="52"/>
    </row>
    <row r="1696" spans="2:2" x14ac:dyDescent="0.25">
      <c r="B1696" s="52"/>
    </row>
    <row r="1697" spans="2:2" x14ac:dyDescent="0.25">
      <c r="B1697" s="52"/>
    </row>
  </sheetData>
  <mergeCells count="97"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18:B118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V79"/>
    <mergeCell ref="A81:B81"/>
    <mergeCell ref="R81:R82"/>
    <mergeCell ref="S81:S82"/>
    <mergeCell ref="T81:T82"/>
    <mergeCell ref="U81:U82"/>
    <mergeCell ref="V81:V82"/>
    <mergeCell ref="A82:B82"/>
    <mergeCell ref="P67:V67"/>
    <mergeCell ref="A68:G71"/>
    <mergeCell ref="H68:O71"/>
    <mergeCell ref="P68:V71"/>
    <mergeCell ref="A73:V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300" r:id="rId1"/>
  <headerFooter alignWithMargins="0">
    <oddFooter xml:space="preserve">&amp;RRA-Q / FTP du  12/07/2013
</oddFooter>
  </headerFooter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H1689"/>
  <sheetViews>
    <sheetView topLeftCell="A76" zoomScaleNormal="100" workbookViewId="0">
      <selection activeCell="K27" sqref="K27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13</v>
      </c>
      <c r="H5" s="447"/>
      <c r="I5" s="448" t="s">
        <v>99</v>
      </c>
      <c r="J5" s="446"/>
      <c r="K5" s="446"/>
      <c r="L5" s="446"/>
      <c r="M5" s="447"/>
      <c r="N5" s="449">
        <v>41911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121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150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539" t="s">
        <v>151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7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IF(ISNUMBER(C112),C112,NA())</f>
        <v>7.9</v>
      </c>
      <c r="D37" s="123">
        <f t="shared" ref="D37:W37" si="0">IF(ISNUMBER(D112),D112,NA())</f>
        <v>8.4</v>
      </c>
      <c r="E37" s="123">
        <f t="shared" si="0"/>
        <v>13.1</v>
      </c>
      <c r="F37" s="123">
        <f t="shared" si="0"/>
        <v>23.2</v>
      </c>
      <c r="G37" s="123">
        <f t="shared" si="0"/>
        <v>26.8</v>
      </c>
      <c r="H37" s="123">
        <f t="shared" si="0"/>
        <v>30.8</v>
      </c>
      <c r="I37" s="123">
        <f t="shared" si="0"/>
        <v>37.6</v>
      </c>
      <c r="J37" s="123">
        <f t="shared" si="0"/>
        <v>52.8</v>
      </c>
      <c r="K37" s="123">
        <f t="shared" si="0"/>
        <v>76.099999999999994</v>
      </c>
      <c r="L37" s="123">
        <f t="shared" si="0"/>
        <v>84.4</v>
      </c>
      <c r="M37" s="123">
        <f t="shared" si="0"/>
        <v>100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2.4900000000000002</v>
      </c>
      <c r="S37" s="123">
        <f t="shared" si="0"/>
        <v>0.77</v>
      </c>
      <c r="T37" s="123">
        <f t="shared" si="0"/>
        <v>0</v>
      </c>
      <c r="U37" s="123">
        <f t="shared" si="0"/>
        <v>25</v>
      </c>
      <c r="V37" s="150">
        <f t="shared" si="0"/>
        <v>21</v>
      </c>
      <c r="W37" s="124">
        <f t="shared" si="0"/>
        <v>12.9</v>
      </c>
    </row>
    <row r="38" spans="1:27" ht="12.75" customHeight="1" x14ac:dyDescent="0.25">
      <c r="A38" s="553" t="s">
        <v>49</v>
      </c>
      <c r="B38" s="554"/>
      <c r="C38" s="120">
        <f>C39+1.25*C42</f>
        <v>6.6715254782918532</v>
      </c>
      <c r="D38" s="108">
        <f t="shared" ref="D38:Q38" si="1">D39+1.25*D42</f>
        <v>7.1038657170360739</v>
      </c>
      <c r="E38" s="108">
        <f t="shared" si="1"/>
        <v>10.753902072143829</v>
      </c>
      <c r="F38" s="108">
        <f t="shared" si="1"/>
        <v>19.813765966087086</v>
      </c>
      <c r="G38" s="108">
        <f t="shared" si="1"/>
        <v>24.446466547177685</v>
      </c>
      <c r="H38" s="108">
        <f t="shared" si="1"/>
        <v>30.084836474749139</v>
      </c>
      <c r="I38" s="108">
        <f t="shared" si="1"/>
        <v>37.625066263206321</v>
      </c>
      <c r="J38" s="108">
        <f t="shared" si="1"/>
        <v>52.288629585400962</v>
      </c>
      <c r="K38" s="108">
        <f t="shared" si="1"/>
        <v>74.061114743905847</v>
      </c>
      <c r="L38" s="108">
        <f t="shared" si="1"/>
        <v>81.693753883806068</v>
      </c>
      <c r="M38" s="108">
        <f t="shared" si="1"/>
        <v>98.487075604549872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2.243873137263078</v>
      </c>
      <c r="S38" s="108">
        <f>S39+1.25*S42</f>
        <v>0.62718940095381992</v>
      </c>
      <c r="T38" s="108"/>
      <c r="U38" s="108"/>
      <c r="V38" s="151"/>
      <c r="W38" s="125">
        <f>W39+1.25*W42</f>
        <v>11.54627234286718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IF(ISNUMBER(C110),C110,NA())</f>
        <v>4.0500000000000007</v>
      </c>
      <c r="D39" s="153">
        <f>IF(ISNUMBER(D110),D110,NA())</f>
        <v>4.38</v>
      </c>
      <c r="E39" s="121">
        <f t="shared" ref="E39:W39" si="2">IF(ISNUMBER(E110),E110,NA())</f>
        <v>6.85</v>
      </c>
      <c r="F39" s="121">
        <f t="shared" si="2"/>
        <v>12.860000000000003</v>
      </c>
      <c r="G39" s="121">
        <f t="shared" si="2"/>
        <v>16.84</v>
      </c>
      <c r="H39" s="121">
        <f t="shared" si="2"/>
        <v>21.91</v>
      </c>
      <c r="I39" s="121">
        <f t="shared" si="2"/>
        <v>29.22</v>
      </c>
      <c r="J39" s="121">
        <f t="shared" si="2"/>
        <v>43.620000000000005</v>
      </c>
      <c r="K39" s="121">
        <f t="shared" si="2"/>
        <v>65.820000000000007</v>
      </c>
      <c r="L39" s="121">
        <f t="shared" si="2"/>
        <v>78.14</v>
      </c>
      <c r="M39" s="121">
        <f t="shared" si="2"/>
        <v>95.96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1.2070000000000001</v>
      </c>
      <c r="S39" s="159">
        <f t="shared" si="2"/>
        <v>0.30399999999999999</v>
      </c>
      <c r="T39" s="159" t="e">
        <f t="shared" si="2"/>
        <v>#N/A</v>
      </c>
      <c r="U39" s="34">
        <f t="shared" si="2"/>
        <v>25</v>
      </c>
      <c r="V39" s="152">
        <f t="shared" si="2"/>
        <v>21</v>
      </c>
      <c r="W39" s="44">
        <f t="shared" si="2"/>
        <v>7.2369999999999992</v>
      </c>
    </row>
    <row r="40" spans="1:27" ht="12.75" customHeight="1" x14ac:dyDescent="0.25">
      <c r="A40" s="553" t="s">
        <v>51</v>
      </c>
      <c r="B40" s="554"/>
      <c r="C40" s="120">
        <f>C39-1.25*C42</f>
        <v>1.4284745217081483</v>
      </c>
      <c r="D40" s="108">
        <f t="shared" ref="D40:Q40" si="3">D39-1.25*D42</f>
        <v>1.6561342829639263</v>
      </c>
      <c r="E40" s="108">
        <f t="shared" si="3"/>
        <v>2.9460979278561701</v>
      </c>
      <c r="F40" s="108">
        <f t="shared" si="3"/>
        <v>5.9062340339129209</v>
      </c>
      <c r="G40" s="108">
        <f t="shared" si="3"/>
        <v>9.2335334528223161</v>
      </c>
      <c r="H40" s="108">
        <f t="shared" si="3"/>
        <v>13.735163525250863</v>
      </c>
      <c r="I40" s="108">
        <f t="shared" si="3"/>
        <v>20.814933736793677</v>
      </c>
      <c r="J40" s="108">
        <f t="shared" si="3"/>
        <v>34.951370414599047</v>
      </c>
      <c r="K40" s="108">
        <f t="shared" si="3"/>
        <v>57.578885256094168</v>
      </c>
      <c r="L40" s="108">
        <f t="shared" si="3"/>
        <v>74.586246116193934</v>
      </c>
      <c r="M40" s="108">
        <f>M39-1.25*M42</f>
        <v>93.432924395450115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0.1701268627369219</v>
      </c>
      <c r="S40" s="108">
        <f>S39-1.25*S42</f>
        <v>-1.918940095381988E-2</v>
      </c>
      <c r="T40" s="108"/>
      <c r="U40" s="108"/>
      <c r="V40" s="151"/>
      <c r="W40" s="125">
        <f>W39-1.25*W42</f>
        <v>2.9277276571328184</v>
      </c>
      <c r="Y40" s="155"/>
    </row>
    <row r="41" spans="1:27" ht="12.75" customHeight="1" x14ac:dyDescent="0.25">
      <c r="A41" s="493" t="s">
        <v>52</v>
      </c>
      <c r="B41" s="494"/>
      <c r="C41" s="33">
        <f>IF(ISNUMBER(C113),C113,NA())</f>
        <v>1.8</v>
      </c>
      <c r="D41" s="34">
        <f t="shared" ref="D41:W41" si="4">IF(ISNUMBER(D113),D113,NA())</f>
        <v>2</v>
      </c>
      <c r="E41" s="34">
        <f t="shared" si="4"/>
        <v>3.5</v>
      </c>
      <c r="F41" s="34">
        <f>IF(ISNUMBER(F113),F113,NA())</f>
        <v>6.1</v>
      </c>
      <c r="G41" s="34">
        <f t="shared" si="4"/>
        <v>8.4</v>
      </c>
      <c r="H41" s="34">
        <f t="shared" si="4"/>
        <v>11.7</v>
      </c>
      <c r="I41" s="34">
        <f t="shared" si="4"/>
        <v>17.8</v>
      </c>
      <c r="J41" s="34">
        <f t="shared" si="4"/>
        <v>31.7</v>
      </c>
      <c r="K41" s="34">
        <f t="shared" si="4"/>
        <v>56.9</v>
      </c>
      <c r="L41" s="34">
        <f t="shared" si="4"/>
        <v>75.5</v>
      </c>
      <c r="M41" s="34">
        <f t="shared" si="4"/>
        <v>93.9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0.15</v>
      </c>
      <c r="S41" s="34">
        <f t="shared" si="4"/>
        <v>0.02</v>
      </c>
      <c r="T41" s="34">
        <f t="shared" si="4"/>
        <v>0</v>
      </c>
      <c r="U41" s="34">
        <f>IF(ISNUMBER(U113),U113,NA())</f>
        <v>25</v>
      </c>
      <c r="V41" s="152">
        <f t="shared" si="4"/>
        <v>21</v>
      </c>
      <c r="W41" s="44">
        <f t="shared" si="4"/>
        <v>4.0999999999999996</v>
      </c>
    </row>
    <row r="42" spans="1:27" ht="12.75" customHeight="1" x14ac:dyDescent="0.25">
      <c r="A42" s="493" t="s">
        <v>53</v>
      </c>
      <c r="B42" s="494"/>
      <c r="C42" s="120">
        <f>IF(ISNUMBER(C111),C111,NA())</f>
        <v>2.0972203826334819</v>
      </c>
      <c r="D42" s="121">
        <f t="shared" ref="D42:W42" si="5">IF(ISNUMBER(D111),D111,NA())</f>
        <v>2.1790925736288589</v>
      </c>
      <c r="E42" s="121">
        <f t="shared" si="5"/>
        <v>3.1231216577150636</v>
      </c>
      <c r="F42" s="121">
        <f t="shared" si="5"/>
        <v>5.5630127728696657</v>
      </c>
      <c r="G42" s="121">
        <f t="shared" si="5"/>
        <v>6.085173237742147</v>
      </c>
      <c r="H42" s="121">
        <f t="shared" si="5"/>
        <v>6.53986917979931</v>
      </c>
      <c r="I42" s="121">
        <f t="shared" si="5"/>
        <v>6.7240530105650578</v>
      </c>
      <c r="J42" s="121">
        <f t="shared" si="5"/>
        <v>6.9349036683207661</v>
      </c>
      <c r="K42" s="121">
        <f t="shared" si="5"/>
        <v>6.5928917951246726</v>
      </c>
      <c r="L42" s="121">
        <f t="shared" si="5"/>
        <v>2.8430031070448516</v>
      </c>
      <c r="M42" s="121">
        <f t="shared" si="5"/>
        <v>2.0216604836398981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0.82949850981046247</v>
      </c>
      <c r="S42" s="121">
        <f t="shared" si="5"/>
        <v>0.25855152076305588</v>
      </c>
      <c r="T42" s="121"/>
      <c r="U42" s="121"/>
      <c r="V42" s="153"/>
      <c r="W42" s="126">
        <f t="shared" si="5"/>
        <v>3.4474178742937447</v>
      </c>
    </row>
    <row r="43" spans="1:27" ht="12.75" customHeight="1" x14ac:dyDescent="0.25">
      <c r="A43" s="553" t="s">
        <v>54</v>
      </c>
      <c r="B43" s="554"/>
      <c r="C43" s="33">
        <f>IF(ISNUMBER(C114),C114,NA())</f>
        <v>10</v>
      </c>
      <c r="D43" s="34">
        <f t="shared" ref="D43:W43" si="6">IF(ISNUMBER(D114),D114,NA())</f>
        <v>10</v>
      </c>
      <c r="E43" s="34">
        <f t="shared" si="6"/>
        <v>10</v>
      </c>
      <c r="F43" s="34">
        <f t="shared" si="6"/>
        <v>10</v>
      </c>
      <c r="G43" s="34">
        <f t="shared" si="6"/>
        <v>10</v>
      </c>
      <c r="H43" s="34">
        <f t="shared" si="6"/>
        <v>10</v>
      </c>
      <c r="I43" s="34">
        <f t="shared" si="6"/>
        <v>10</v>
      </c>
      <c r="J43" s="34">
        <f t="shared" si="6"/>
        <v>10</v>
      </c>
      <c r="K43" s="34">
        <f t="shared" si="6"/>
        <v>10</v>
      </c>
      <c r="L43" s="34">
        <f t="shared" si="6"/>
        <v>10</v>
      </c>
      <c r="M43" s="34">
        <f t="shared" si="6"/>
        <v>10</v>
      </c>
      <c r="N43" s="34">
        <f t="shared" si="6"/>
        <v>10</v>
      </c>
      <c r="O43" s="34">
        <f t="shared" si="6"/>
        <v>10</v>
      </c>
      <c r="P43" s="34">
        <f t="shared" si="6"/>
        <v>10</v>
      </c>
      <c r="Q43" s="34">
        <f t="shared" si="6"/>
        <v>10</v>
      </c>
      <c r="R43" s="34">
        <f t="shared" si="6"/>
        <v>10</v>
      </c>
      <c r="S43" s="34">
        <f t="shared" si="6"/>
        <v>10</v>
      </c>
      <c r="T43" s="34">
        <f t="shared" si="6"/>
        <v>0</v>
      </c>
      <c r="U43" s="34">
        <f t="shared" si="6"/>
        <v>1</v>
      </c>
      <c r="V43" s="152">
        <f t="shared" si="6"/>
        <v>1</v>
      </c>
      <c r="W43" s="44">
        <f t="shared" si="6"/>
        <v>10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41911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A84+(6*30)</f>
        <v>42015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719">
        <v>41835</v>
      </c>
      <c r="B84" s="519"/>
      <c r="C84" s="141">
        <v>3.7</v>
      </c>
      <c r="D84" s="141">
        <v>4.0999999999999996</v>
      </c>
      <c r="E84" s="141">
        <v>6.7</v>
      </c>
      <c r="F84" s="141">
        <v>12.9</v>
      </c>
      <c r="G84" s="141">
        <v>17.399999999999999</v>
      </c>
      <c r="H84" s="141">
        <v>23</v>
      </c>
      <c r="I84" s="141">
        <v>30.3</v>
      </c>
      <c r="J84" s="141">
        <v>41.8</v>
      </c>
      <c r="K84" s="141">
        <v>57.3</v>
      </c>
      <c r="L84" s="141">
        <v>75.7</v>
      </c>
      <c r="M84" s="141">
        <v>97.7</v>
      </c>
      <c r="N84" s="141">
        <v>100</v>
      </c>
      <c r="O84" s="141">
        <v>100</v>
      </c>
      <c r="P84" s="141">
        <v>100</v>
      </c>
      <c r="Q84" s="141">
        <v>100</v>
      </c>
      <c r="R84" s="141">
        <v>1.25</v>
      </c>
      <c r="S84" s="141">
        <v>0.28999999999999998</v>
      </c>
      <c r="T84" s="141"/>
      <c r="U84" s="141"/>
      <c r="V84" s="141"/>
      <c r="W84" s="142">
        <v>12.9</v>
      </c>
      <c r="X84" s="1"/>
      <c r="Y84" s="176">
        <f t="shared" ref="Y84:Y101" si="7">A84+$Y$82</f>
        <v>42015</v>
      </c>
    </row>
    <row r="85" spans="1:25" x14ac:dyDescent="0.25">
      <c r="A85" s="518">
        <v>41835</v>
      </c>
      <c r="B85" s="519"/>
      <c r="C85" s="141">
        <v>3.2</v>
      </c>
      <c r="D85" s="141">
        <v>3.6</v>
      </c>
      <c r="E85" s="141">
        <v>5.9</v>
      </c>
      <c r="F85" s="141">
        <v>10.8</v>
      </c>
      <c r="G85" s="141">
        <v>14.3</v>
      </c>
      <c r="H85" s="141">
        <v>18.399999999999999</v>
      </c>
      <c r="I85" s="141">
        <v>24.6</v>
      </c>
      <c r="J85" s="141">
        <v>37</v>
      </c>
      <c r="K85" s="141">
        <v>56.9</v>
      </c>
      <c r="L85" s="141">
        <v>76.099999999999994</v>
      </c>
      <c r="M85" s="141">
        <v>96.3</v>
      </c>
      <c r="N85" s="141">
        <v>100</v>
      </c>
      <c r="O85" s="141">
        <v>100</v>
      </c>
      <c r="P85" s="141">
        <v>100</v>
      </c>
      <c r="Q85" s="141">
        <v>100</v>
      </c>
      <c r="R85" s="141">
        <v>1.56</v>
      </c>
      <c r="S85" s="141">
        <v>0.28999999999999998</v>
      </c>
      <c r="T85" s="141"/>
      <c r="U85" s="141"/>
      <c r="V85" s="141"/>
      <c r="W85" s="142">
        <v>12.6</v>
      </c>
      <c r="X85" s="1"/>
      <c r="Y85" s="176">
        <f t="shared" si="7"/>
        <v>42015</v>
      </c>
    </row>
    <row r="86" spans="1:25" x14ac:dyDescent="0.25">
      <c r="A86" s="719">
        <v>41863</v>
      </c>
      <c r="B86" s="519"/>
      <c r="C86" s="141">
        <v>1.8</v>
      </c>
      <c r="D86" s="141">
        <v>2</v>
      </c>
      <c r="E86" s="141">
        <v>3.5</v>
      </c>
      <c r="F86" s="141">
        <v>6.1</v>
      </c>
      <c r="G86" s="141">
        <v>8.4</v>
      </c>
      <c r="H86" s="141">
        <v>11.7</v>
      </c>
      <c r="I86" s="141">
        <v>17.8</v>
      </c>
      <c r="J86" s="141">
        <v>31.7</v>
      </c>
      <c r="K86" s="141">
        <v>65</v>
      </c>
      <c r="L86" s="141">
        <v>80.2</v>
      </c>
      <c r="M86" s="141">
        <v>100</v>
      </c>
      <c r="N86" s="141">
        <v>100</v>
      </c>
      <c r="O86" s="141">
        <v>100</v>
      </c>
      <c r="P86" s="141">
        <v>100</v>
      </c>
      <c r="Q86" s="141">
        <v>100</v>
      </c>
      <c r="R86" s="141">
        <v>0.15</v>
      </c>
      <c r="S86" s="141">
        <v>0.02</v>
      </c>
      <c r="T86" s="141"/>
      <c r="U86" s="141"/>
      <c r="V86" s="141"/>
      <c r="W86" s="142">
        <v>5.15</v>
      </c>
      <c r="X86" s="1"/>
      <c r="Y86" s="176">
        <f t="shared" si="7"/>
        <v>42043</v>
      </c>
    </row>
    <row r="87" spans="1:25" x14ac:dyDescent="0.25">
      <c r="A87" s="518">
        <v>41863</v>
      </c>
      <c r="B87" s="519"/>
      <c r="C87" s="141">
        <v>2.1</v>
      </c>
      <c r="D87" s="141">
        <v>2.4</v>
      </c>
      <c r="E87" s="141">
        <v>4.0999999999999996</v>
      </c>
      <c r="F87" s="141">
        <v>7.1</v>
      </c>
      <c r="G87" s="141">
        <v>9.9</v>
      </c>
      <c r="H87" s="141">
        <v>14.2</v>
      </c>
      <c r="I87" s="141">
        <v>21.9</v>
      </c>
      <c r="J87" s="141">
        <v>38.9</v>
      </c>
      <c r="K87" s="141">
        <v>72.3</v>
      </c>
      <c r="L87" s="141">
        <v>84.4</v>
      </c>
      <c r="M87" s="141">
        <v>94.4</v>
      </c>
      <c r="N87" s="141">
        <v>100</v>
      </c>
      <c r="O87" s="141">
        <v>100</v>
      </c>
      <c r="P87" s="141">
        <v>100</v>
      </c>
      <c r="Q87" s="141">
        <v>100</v>
      </c>
      <c r="R87" s="141">
        <v>0.15</v>
      </c>
      <c r="S87" s="141">
        <v>0.02</v>
      </c>
      <c r="T87" s="141"/>
      <c r="U87" s="141"/>
      <c r="V87" s="141"/>
      <c r="W87" s="142">
        <v>5.17</v>
      </c>
      <c r="X87" s="1"/>
      <c r="Y87" s="176">
        <f t="shared" si="7"/>
        <v>42043</v>
      </c>
    </row>
    <row r="88" spans="1:25" x14ac:dyDescent="0.25">
      <c r="A88" s="518">
        <v>41905</v>
      </c>
      <c r="B88" s="519"/>
      <c r="C88" s="141">
        <v>2.6</v>
      </c>
      <c r="D88" s="141">
        <v>2.8</v>
      </c>
      <c r="E88" s="141">
        <v>4.5999999999999996</v>
      </c>
      <c r="F88" s="141">
        <v>9.4</v>
      </c>
      <c r="G88" s="141">
        <v>13.2</v>
      </c>
      <c r="H88" s="141">
        <v>18.399999999999999</v>
      </c>
      <c r="I88" s="141">
        <v>27</v>
      </c>
      <c r="J88" s="141">
        <v>41.9</v>
      </c>
      <c r="K88" s="141">
        <v>65.5</v>
      </c>
      <c r="L88" s="141">
        <v>75.5</v>
      </c>
      <c r="M88" s="141">
        <v>93.9</v>
      </c>
      <c r="N88" s="141">
        <v>100</v>
      </c>
      <c r="O88" s="141">
        <v>100</v>
      </c>
      <c r="P88" s="141">
        <v>100</v>
      </c>
      <c r="Q88" s="141">
        <v>100</v>
      </c>
      <c r="R88" s="141">
        <v>0.6</v>
      </c>
      <c r="S88" s="141">
        <v>0.11</v>
      </c>
      <c r="T88" s="141"/>
      <c r="U88" s="141"/>
      <c r="V88" s="141"/>
      <c r="W88" s="142">
        <v>4.5</v>
      </c>
      <c r="X88" s="1"/>
      <c r="Y88" s="176">
        <f t="shared" si="7"/>
        <v>42085</v>
      </c>
    </row>
    <row r="89" spans="1:25" x14ac:dyDescent="0.25">
      <c r="A89" s="518">
        <v>41905</v>
      </c>
      <c r="B89" s="519"/>
      <c r="C89" s="141">
        <v>2.9</v>
      </c>
      <c r="D89" s="141">
        <v>3.2</v>
      </c>
      <c r="E89" s="141">
        <v>5.4</v>
      </c>
      <c r="F89" s="141">
        <v>11.8</v>
      </c>
      <c r="G89" s="141">
        <v>17.600000000000001</v>
      </c>
      <c r="H89" s="141">
        <v>25.4</v>
      </c>
      <c r="I89" s="141">
        <v>33.799999999999997</v>
      </c>
      <c r="J89" s="141">
        <v>52.8</v>
      </c>
      <c r="K89" s="141">
        <v>60.1</v>
      </c>
      <c r="L89" s="141">
        <v>78.7</v>
      </c>
      <c r="M89" s="141">
        <v>94.8</v>
      </c>
      <c r="N89" s="141">
        <v>100</v>
      </c>
      <c r="O89" s="141">
        <v>100</v>
      </c>
      <c r="P89" s="141">
        <v>100</v>
      </c>
      <c r="Q89" s="141">
        <v>100</v>
      </c>
      <c r="R89" s="141">
        <v>0.51</v>
      </c>
      <c r="S89" s="141">
        <v>0.13</v>
      </c>
      <c r="T89" s="141"/>
      <c r="U89" s="141"/>
      <c r="V89" s="141"/>
      <c r="W89" s="142">
        <v>4.0999999999999996</v>
      </c>
      <c r="X89" s="1"/>
      <c r="Y89" s="176">
        <f t="shared" si="7"/>
        <v>42085</v>
      </c>
    </row>
    <row r="90" spans="1:25" x14ac:dyDescent="0.25">
      <c r="A90" s="518">
        <v>41907</v>
      </c>
      <c r="B90" s="519"/>
      <c r="C90" s="141">
        <v>7.9</v>
      </c>
      <c r="D90" s="141">
        <v>8.4</v>
      </c>
      <c r="E90" s="141">
        <v>13.1</v>
      </c>
      <c r="F90" s="141">
        <v>23.2</v>
      </c>
      <c r="G90" s="141">
        <v>26.8</v>
      </c>
      <c r="H90" s="141">
        <v>30.8</v>
      </c>
      <c r="I90" s="141">
        <v>36.9</v>
      </c>
      <c r="J90" s="141">
        <v>49.3</v>
      </c>
      <c r="K90" s="141">
        <v>76.099999999999994</v>
      </c>
      <c r="L90" s="141">
        <v>76.099999999999994</v>
      </c>
      <c r="M90" s="141">
        <v>94.3</v>
      </c>
      <c r="N90" s="141">
        <v>100</v>
      </c>
      <c r="O90" s="141">
        <v>100</v>
      </c>
      <c r="P90" s="141">
        <v>100</v>
      </c>
      <c r="Q90" s="141">
        <v>100</v>
      </c>
      <c r="R90" s="141">
        <v>2.4900000000000002</v>
      </c>
      <c r="S90" s="141">
        <v>0.77</v>
      </c>
      <c r="T90" s="141"/>
      <c r="U90" s="141">
        <v>25</v>
      </c>
      <c r="V90" s="141">
        <v>21</v>
      </c>
      <c r="W90" s="142">
        <v>10.15</v>
      </c>
      <c r="X90" s="1"/>
      <c r="Y90" s="176">
        <f t="shared" si="7"/>
        <v>42087</v>
      </c>
    </row>
    <row r="91" spans="1:25" x14ac:dyDescent="0.25">
      <c r="A91" s="518">
        <v>41907</v>
      </c>
      <c r="B91" s="519"/>
      <c r="C91" s="141">
        <v>7</v>
      </c>
      <c r="D91" s="141">
        <v>7.4</v>
      </c>
      <c r="E91" s="141">
        <v>11</v>
      </c>
      <c r="F91" s="141">
        <v>20.3</v>
      </c>
      <c r="G91" s="141">
        <v>24.9</v>
      </c>
      <c r="H91" s="141">
        <v>30.2</v>
      </c>
      <c r="I91" s="141">
        <v>37.6</v>
      </c>
      <c r="J91" s="141">
        <v>51</v>
      </c>
      <c r="K91" s="141">
        <v>71.900000000000006</v>
      </c>
      <c r="L91" s="141">
        <v>79</v>
      </c>
      <c r="M91" s="141">
        <v>96.2</v>
      </c>
      <c r="N91" s="141">
        <v>100</v>
      </c>
      <c r="O91" s="141">
        <v>100</v>
      </c>
      <c r="P91" s="141">
        <v>100</v>
      </c>
      <c r="Q91" s="141">
        <v>100</v>
      </c>
      <c r="R91" s="141">
        <v>2.25</v>
      </c>
      <c r="S91" s="141">
        <v>0.68</v>
      </c>
      <c r="T91" s="141"/>
      <c r="U91" s="141"/>
      <c r="V91" s="141"/>
      <c r="W91" s="142">
        <v>8</v>
      </c>
      <c r="X91" s="1"/>
      <c r="Y91" s="176">
        <f t="shared" si="7"/>
        <v>42087</v>
      </c>
    </row>
    <row r="92" spans="1:25" x14ac:dyDescent="0.25">
      <c r="A92" s="719">
        <v>41912</v>
      </c>
      <c r="B92" s="519"/>
      <c r="C92" s="141">
        <v>3.6</v>
      </c>
      <c r="D92" s="141">
        <v>3.8</v>
      </c>
      <c r="E92" s="141">
        <v>5.6</v>
      </c>
      <c r="F92" s="141">
        <v>10.4</v>
      </c>
      <c r="G92" s="141">
        <v>14.3</v>
      </c>
      <c r="H92" s="141">
        <v>19.600000000000001</v>
      </c>
      <c r="I92" s="141">
        <v>26.8</v>
      </c>
      <c r="J92" s="141">
        <v>41.6</v>
      </c>
      <c r="K92" s="141">
        <v>63.4</v>
      </c>
      <c r="L92" s="141">
        <v>76</v>
      </c>
      <c r="M92" s="141">
        <v>94.2</v>
      </c>
      <c r="N92" s="141">
        <v>100</v>
      </c>
      <c r="O92" s="141">
        <v>100</v>
      </c>
      <c r="P92" s="141">
        <v>100</v>
      </c>
      <c r="Q92" s="141">
        <v>100</v>
      </c>
      <c r="R92" s="141">
        <v>1.58</v>
      </c>
      <c r="S92" s="141">
        <v>0.31</v>
      </c>
      <c r="T92" s="141"/>
      <c r="U92" s="141"/>
      <c r="V92" s="141"/>
      <c r="W92" s="142">
        <v>5.2</v>
      </c>
      <c r="X92" s="1"/>
      <c r="Y92" s="176">
        <f t="shared" si="7"/>
        <v>42092</v>
      </c>
    </row>
    <row r="93" spans="1:25" x14ac:dyDescent="0.25">
      <c r="A93" s="518">
        <v>41912</v>
      </c>
      <c r="B93" s="519"/>
      <c r="C93" s="141">
        <v>5.7</v>
      </c>
      <c r="D93" s="141">
        <v>6.1</v>
      </c>
      <c r="E93" s="141">
        <v>8.6</v>
      </c>
      <c r="F93" s="141">
        <v>16.600000000000001</v>
      </c>
      <c r="G93" s="141">
        <v>21.6</v>
      </c>
      <c r="H93" s="141">
        <v>27.4</v>
      </c>
      <c r="I93" s="141">
        <v>35.5</v>
      </c>
      <c r="J93" s="141">
        <v>50.2</v>
      </c>
      <c r="K93" s="141">
        <v>69.7</v>
      </c>
      <c r="L93" s="141">
        <v>79.7</v>
      </c>
      <c r="M93" s="141">
        <v>97.8</v>
      </c>
      <c r="N93" s="141">
        <v>100</v>
      </c>
      <c r="O93" s="141">
        <v>100</v>
      </c>
      <c r="P93" s="141">
        <v>100</v>
      </c>
      <c r="Q93" s="141">
        <v>100</v>
      </c>
      <c r="R93" s="141">
        <v>1.53</v>
      </c>
      <c r="S93" s="141">
        <v>0.42</v>
      </c>
      <c r="T93" s="141"/>
      <c r="U93" s="141"/>
      <c r="V93" s="141"/>
      <c r="W93" s="142">
        <v>4.5999999999999996</v>
      </c>
      <c r="X93" s="1"/>
      <c r="Y93" s="176">
        <f t="shared" si="7"/>
        <v>42092</v>
      </c>
    </row>
    <row r="94" spans="1:25" x14ac:dyDescent="0.25">
      <c r="A94" s="719"/>
      <c r="B94" s="519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"/>
      <c r="Y94" s="176">
        <f t="shared" si="7"/>
        <v>180</v>
      </c>
    </row>
    <row r="95" spans="1:25" x14ac:dyDescent="0.25">
      <c r="A95" s="518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719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25" x14ac:dyDescent="0.25">
      <c r="A97" s="518"/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  <c r="Y97" s="176">
        <f t="shared" si="7"/>
        <v>180</v>
      </c>
    </row>
    <row r="98" spans="1:25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25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>
        <f t="shared" si="7"/>
        <v>180</v>
      </c>
    </row>
    <row r="100" spans="1:25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>
        <f t="shared" si="7"/>
        <v>180</v>
      </c>
    </row>
    <row r="101" spans="1:25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  <c r="Y101" s="176">
        <f t="shared" si="7"/>
        <v>180</v>
      </c>
    </row>
    <row r="102" spans="1:25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  <c r="Y102" s="176"/>
    </row>
    <row r="103" spans="1:25" x14ac:dyDescent="0.25">
      <c r="A103" s="518"/>
      <c r="B103" s="519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2"/>
      <c r="X103" s="1"/>
      <c r="Y103" s="176"/>
    </row>
    <row r="104" spans="1:25" x14ac:dyDescent="0.25">
      <c r="A104" s="518"/>
      <c r="B104" s="519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2"/>
      <c r="X104" s="1"/>
      <c r="Y104" s="176"/>
    </row>
    <row r="105" spans="1:25" x14ac:dyDescent="0.25">
      <c r="A105" s="518"/>
      <c r="B105" s="519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2"/>
      <c r="X105" s="1"/>
      <c r="Y105" s="176"/>
    </row>
    <row r="106" spans="1:25" x14ac:dyDescent="0.25">
      <c r="A106" s="518"/>
      <c r="B106" s="519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2"/>
      <c r="X106" s="1"/>
      <c r="Y106" s="176"/>
    </row>
    <row r="107" spans="1:25" x14ac:dyDescent="0.25">
      <c r="A107" s="518"/>
      <c r="B107" s="519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2"/>
      <c r="X107" s="1"/>
      <c r="Y107" s="176"/>
    </row>
    <row r="108" spans="1:25" x14ac:dyDescent="0.25">
      <c r="A108" s="518"/>
      <c r="B108" s="519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2"/>
      <c r="X108" s="1"/>
    </row>
    <row r="109" spans="1:25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2"/>
      <c r="X109" s="1"/>
    </row>
    <row r="110" spans="1:25" x14ac:dyDescent="0.25">
      <c r="A110" s="533" t="s">
        <v>63</v>
      </c>
      <c r="B110" s="532"/>
      <c r="C110" s="143">
        <f t="shared" ref="C110:W110" si="8">AVERAGE(C84:C107)</f>
        <v>4.0500000000000007</v>
      </c>
      <c r="D110" s="143">
        <f t="shared" si="8"/>
        <v>4.38</v>
      </c>
      <c r="E110" s="143">
        <f t="shared" si="8"/>
        <v>6.85</v>
      </c>
      <c r="F110" s="143">
        <f t="shared" si="8"/>
        <v>12.860000000000003</v>
      </c>
      <c r="G110" s="143">
        <f t="shared" si="8"/>
        <v>16.84</v>
      </c>
      <c r="H110" s="143">
        <f t="shared" si="8"/>
        <v>21.91</v>
      </c>
      <c r="I110" s="143">
        <f t="shared" si="8"/>
        <v>29.22</v>
      </c>
      <c r="J110" s="143">
        <f t="shared" si="8"/>
        <v>43.620000000000005</v>
      </c>
      <c r="K110" s="143">
        <f t="shared" si="8"/>
        <v>65.820000000000007</v>
      </c>
      <c r="L110" s="143">
        <f t="shared" si="8"/>
        <v>78.14</v>
      </c>
      <c r="M110" s="143">
        <f t="shared" si="8"/>
        <v>95.96</v>
      </c>
      <c r="N110" s="141">
        <f t="shared" si="8"/>
        <v>100</v>
      </c>
      <c r="O110" s="141">
        <f t="shared" si="8"/>
        <v>100</v>
      </c>
      <c r="P110" s="141">
        <f t="shared" si="8"/>
        <v>100</v>
      </c>
      <c r="Q110" s="141">
        <f t="shared" si="8"/>
        <v>100</v>
      </c>
      <c r="R110" s="141">
        <f t="shared" si="8"/>
        <v>1.2070000000000001</v>
      </c>
      <c r="S110" s="141">
        <f t="shared" si="8"/>
        <v>0.30399999999999999</v>
      </c>
      <c r="T110" s="141" t="e">
        <f t="shared" si="8"/>
        <v>#DIV/0!</v>
      </c>
      <c r="U110" s="141">
        <f t="shared" si="8"/>
        <v>25</v>
      </c>
      <c r="V110" s="141">
        <f t="shared" si="8"/>
        <v>21</v>
      </c>
      <c r="W110" s="142">
        <f t="shared" si="8"/>
        <v>7.2369999999999992</v>
      </c>
    </row>
    <row r="111" spans="1:25" x14ac:dyDescent="0.25">
      <c r="A111" s="533" t="s">
        <v>53</v>
      </c>
      <c r="B111" s="532"/>
      <c r="C111" s="143">
        <f t="shared" ref="C111:S111" si="9">STDEV(C84:C107)</f>
        <v>2.0972203826334819</v>
      </c>
      <c r="D111" s="143">
        <f t="shared" si="9"/>
        <v>2.1790925736288589</v>
      </c>
      <c r="E111" s="143">
        <f t="shared" si="9"/>
        <v>3.1231216577150636</v>
      </c>
      <c r="F111" s="143">
        <f t="shared" si="9"/>
        <v>5.5630127728696657</v>
      </c>
      <c r="G111" s="143">
        <f t="shared" si="9"/>
        <v>6.085173237742147</v>
      </c>
      <c r="H111" s="143">
        <f t="shared" si="9"/>
        <v>6.53986917979931</v>
      </c>
      <c r="I111" s="143">
        <f t="shared" si="9"/>
        <v>6.7240530105650578</v>
      </c>
      <c r="J111" s="143">
        <f t="shared" si="9"/>
        <v>6.9349036683207661</v>
      </c>
      <c r="K111" s="143">
        <f t="shared" si="9"/>
        <v>6.5928917951246726</v>
      </c>
      <c r="L111" s="143">
        <f t="shared" si="9"/>
        <v>2.8430031070448516</v>
      </c>
      <c r="M111" s="143">
        <f t="shared" si="9"/>
        <v>2.0216604836398981</v>
      </c>
      <c r="N111" s="143">
        <f t="shared" si="9"/>
        <v>0</v>
      </c>
      <c r="O111" s="143">
        <f t="shared" si="9"/>
        <v>0</v>
      </c>
      <c r="P111" s="143">
        <f t="shared" si="9"/>
        <v>0</v>
      </c>
      <c r="Q111" s="143">
        <f t="shared" si="9"/>
        <v>0</v>
      </c>
      <c r="R111" s="143">
        <f t="shared" si="9"/>
        <v>0.82949850981046247</v>
      </c>
      <c r="S111" s="143">
        <f t="shared" si="9"/>
        <v>0.25855152076305588</v>
      </c>
      <c r="T111" s="143"/>
      <c r="U111" s="143"/>
      <c r="V111" s="143"/>
      <c r="W111" s="144">
        <f>STDEV(W84:W107)</f>
        <v>3.4474178742937447</v>
      </c>
    </row>
    <row r="112" spans="1:25" x14ac:dyDescent="0.25">
      <c r="A112" s="533" t="s">
        <v>64</v>
      </c>
      <c r="B112" s="532"/>
      <c r="C112" s="141">
        <f t="shared" ref="C112:W112" si="10">MAX(C84:C107)</f>
        <v>7.9</v>
      </c>
      <c r="D112" s="141">
        <f t="shared" si="10"/>
        <v>8.4</v>
      </c>
      <c r="E112" s="141">
        <f t="shared" si="10"/>
        <v>13.1</v>
      </c>
      <c r="F112" s="141">
        <f t="shared" si="10"/>
        <v>23.2</v>
      </c>
      <c r="G112" s="141">
        <f t="shared" si="10"/>
        <v>26.8</v>
      </c>
      <c r="H112" s="141">
        <f t="shared" si="10"/>
        <v>30.8</v>
      </c>
      <c r="I112" s="141">
        <f t="shared" si="10"/>
        <v>37.6</v>
      </c>
      <c r="J112" s="141">
        <f t="shared" si="10"/>
        <v>52.8</v>
      </c>
      <c r="K112" s="141">
        <f t="shared" si="10"/>
        <v>76.099999999999994</v>
      </c>
      <c r="L112" s="141">
        <f t="shared" si="10"/>
        <v>84.4</v>
      </c>
      <c r="M112" s="141">
        <f t="shared" si="10"/>
        <v>100</v>
      </c>
      <c r="N112" s="141">
        <f t="shared" si="10"/>
        <v>100</v>
      </c>
      <c r="O112" s="141">
        <f t="shared" si="10"/>
        <v>100</v>
      </c>
      <c r="P112" s="141">
        <f t="shared" si="10"/>
        <v>100</v>
      </c>
      <c r="Q112" s="141">
        <f t="shared" si="10"/>
        <v>100</v>
      </c>
      <c r="R112" s="141">
        <f t="shared" si="10"/>
        <v>2.4900000000000002</v>
      </c>
      <c r="S112" s="141">
        <f t="shared" si="10"/>
        <v>0.77</v>
      </c>
      <c r="T112" s="141">
        <f t="shared" si="10"/>
        <v>0</v>
      </c>
      <c r="U112" s="141">
        <f t="shared" si="10"/>
        <v>25</v>
      </c>
      <c r="V112" s="141">
        <f t="shared" si="10"/>
        <v>21</v>
      </c>
      <c r="W112" s="141">
        <f t="shared" si="10"/>
        <v>12.9</v>
      </c>
    </row>
    <row r="113" spans="1:23" x14ac:dyDescent="0.25">
      <c r="A113" s="533" t="s">
        <v>52</v>
      </c>
      <c r="B113" s="532"/>
      <c r="C113" s="141">
        <f t="shared" ref="C113:W113" si="11">MIN(C84:C107)</f>
        <v>1.8</v>
      </c>
      <c r="D113" s="141">
        <f t="shared" si="11"/>
        <v>2</v>
      </c>
      <c r="E113" s="141">
        <f t="shared" si="11"/>
        <v>3.5</v>
      </c>
      <c r="F113" s="141">
        <f t="shared" si="11"/>
        <v>6.1</v>
      </c>
      <c r="G113" s="141">
        <f t="shared" si="11"/>
        <v>8.4</v>
      </c>
      <c r="H113" s="141">
        <f t="shared" si="11"/>
        <v>11.7</v>
      </c>
      <c r="I113" s="141">
        <f t="shared" si="11"/>
        <v>17.8</v>
      </c>
      <c r="J113" s="141">
        <f t="shared" si="11"/>
        <v>31.7</v>
      </c>
      <c r="K113" s="141">
        <f t="shared" si="11"/>
        <v>56.9</v>
      </c>
      <c r="L113" s="141">
        <f t="shared" si="11"/>
        <v>75.5</v>
      </c>
      <c r="M113" s="141">
        <f t="shared" si="11"/>
        <v>93.9</v>
      </c>
      <c r="N113" s="141">
        <f t="shared" si="11"/>
        <v>100</v>
      </c>
      <c r="O113" s="141">
        <f t="shared" si="11"/>
        <v>100</v>
      </c>
      <c r="P113" s="141">
        <f t="shared" si="11"/>
        <v>100</v>
      </c>
      <c r="Q113" s="141">
        <f t="shared" si="11"/>
        <v>100</v>
      </c>
      <c r="R113" s="141">
        <f t="shared" si="11"/>
        <v>0.15</v>
      </c>
      <c r="S113" s="141">
        <f t="shared" si="11"/>
        <v>0.02</v>
      </c>
      <c r="T113" s="141">
        <f t="shared" si="11"/>
        <v>0</v>
      </c>
      <c r="U113" s="141">
        <f t="shared" si="11"/>
        <v>25</v>
      </c>
      <c r="V113" s="141">
        <f t="shared" si="11"/>
        <v>21</v>
      </c>
      <c r="W113" s="142">
        <f t="shared" si="11"/>
        <v>4.0999999999999996</v>
      </c>
    </row>
    <row r="114" spans="1:23" x14ac:dyDescent="0.25">
      <c r="A114" s="534" t="s">
        <v>54</v>
      </c>
      <c r="B114" s="535"/>
      <c r="C114" s="141">
        <f t="shared" ref="C114:W114" si="12">COUNT(C84:C107)</f>
        <v>10</v>
      </c>
      <c r="D114" s="141">
        <f t="shared" si="12"/>
        <v>10</v>
      </c>
      <c r="E114" s="141">
        <f t="shared" si="12"/>
        <v>10</v>
      </c>
      <c r="F114" s="141">
        <f t="shared" si="12"/>
        <v>10</v>
      </c>
      <c r="G114" s="141">
        <f t="shared" si="12"/>
        <v>10</v>
      </c>
      <c r="H114" s="141">
        <f t="shared" si="12"/>
        <v>10</v>
      </c>
      <c r="I114" s="141">
        <f t="shared" si="12"/>
        <v>10</v>
      </c>
      <c r="J114" s="141">
        <f t="shared" si="12"/>
        <v>10</v>
      </c>
      <c r="K114" s="141">
        <f t="shared" si="12"/>
        <v>10</v>
      </c>
      <c r="L114" s="141">
        <f t="shared" si="12"/>
        <v>10</v>
      </c>
      <c r="M114" s="141">
        <f t="shared" si="12"/>
        <v>10</v>
      </c>
      <c r="N114" s="141">
        <f t="shared" si="12"/>
        <v>10</v>
      </c>
      <c r="O114" s="141">
        <f t="shared" si="12"/>
        <v>10</v>
      </c>
      <c r="P114" s="141">
        <f t="shared" si="12"/>
        <v>10</v>
      </c>
      <c r="Q114" s="141">
        <f t="shared" si="12"/>
        <v>10</v>
      </c>
      <c r="R114" s="141">
        <f t="shared" si="12"/>
        <v>10</v>
      </c>
      <c r="S114" s="141">
        <f t="shared" si="12"/>
        <v>10</v>
      </c>
      <c r="T114" s="141">
        <f t="shared" si="12"/>
        <v>0</v>
      </c>
      <c r="U114" s="141">
        <f t="shared" si="12"/>
        <v>1</v>
      </c>
      <c r="V114" s="141">
        <f t="shared" si="12"/>
        <v>1</v>
      </c>
      <c r="W114" s="142">
        <f t="shared" si="12"/>
        <v>10</v>
      </c>
    </row>
    <row r="115" spans="1:23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8"/>
    </row>
    <row r="116" spans="1:23" x14ac:dyDescent="0.25">
      <c r="B116" s="52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03:B103"/>
    <mergeCell ref="A92:B92"/>
    <mergeCell ref="A93:B93"/>
    <mergeCell ref="A104:B104"/>
    <mergeCell ref="A110:B110"/>
    <mergeCell ref="A101:B101"/>
    <mergeCell ref="A102:B102"/>
    <mergeCell ref="A94:B94"/>
    <mergeCell ref="A95:B95"/>
    <mergeCell ref="A99:B99"/>
    <mergeCell ref="A100:B100"/>
    <mergeCell ref="A111:B111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89:B89"/>
    <mergeCell ref="A90:B90"/>
    <mergeCell ref="A96:B96"/>
    <mergeCell ref="A97:B97"/>
    <mergeCell ref="A98:B98"/>
    <mergeCell ref="A91:B91"/>
    <mergeCell ref="P67:W67"/>
    <mergeCell ref="A86:B86"/>
    <mergeCell ref="A87:B87"/>
    <mergeCell ref="A81:B81"/>
    <mergeCell ref="R81:R82"/>
    <mergeCell ref="S81:S82"/>
    <mergeCell ref="A84:B84"/>
    <mergeCell ref="A85:B85"/>
    <mergeCell ref="W81:W82"/>
    <mergeCell ref="A82:B82"/>
    <mergeCell ref="A83:B83"/>
    <mergeCell ref="T81:T82"/>
    <mergeCell ref="U81:U82"/>
    <mergeCell ref="V81:V82"/>
    <mergeCell ref="A88:B88"/>
    <mergeCell ref="A73:W75"/>
    <mergeCell ref="A77:W79"/>
    <mergeCell ref="A68:G71"/>
    <mergeCell ref="H68:O71"/>
    <mergeCell ref="P68:W71"/>
    <mergeCell ref="A42:B42"/>
    <mergeCell ref="A43:B43"/>
    <mergeCell ref="A44:B44"/>
    <mergeCell ref="A67:G67"/>
    <mergeCell ref="H67:O67"/>
    <mergeCell ref="A38:B38"/>
    <mergeCell ref="A39:B39"/>
    <mergeCell ref="A40:B40"/>
    <mergeCell ref="A41:B41"/>
    <mergeCell ref="A37:B37"/>
    <mergeCell ref="A25:B25"/>
    <mergeCell ref="A26:B26"/>
    <mergeCell ref="A27:B27"/>
    <mergeCell ref="A28:B28"/>
    <mergeCell ref="A29:B29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G1697"/>
  <sheetViews>
    <sheetView topLeftCell="A40" zoomScaleNormal="100" workbookViewId="0">
      <selection activeCell="R39" sqref="R39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12</v>
      </c>
      <c r="H5" s="447"/>
      <c r="I5" s="448" t="s">
        <v>99</v>
      </c>
      <c r="J5" s="446"/>
      <c r="K5" s="446"/>
      <c r="L5" s="446"/>
      <c r="M5" s="447"/>
      <c r="N5" s="449">
        <v>41850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124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148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149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C120</f>
        <v>4.4000000000000004</v>
      </c>
      <c r="D37" s="123">
        <f t="shared" ref="D37:V37" si="0">D120</f>
        <v>6.1</v>
      </c>
      <c r="E37" s="123">
        <f t="shared" si="0"/>
        <v>11.1</v>
      </c>
      <c r="F37" s="123">
        <f t="shared" si="0"/>
        <v>15.6</v>
      </c>
      <c r="G37" s="123">
        <f t="shared" si="0"/>
        <v>20</v>
      </c>
      <c r="H37" s="123">
        <f t="shared" si="0"/>
        <v>31</v>
      </c>
      <c r="I37" s="123">
        <f t="shared" si="0"/>
        <v>46.6</v>
      </c>
      <c r="J37" s="123">
        <f t="shared" si="0"/>
        <v>69.5</v>
      </c>
      <c r="K37" s="123">
        <f t="shared" si="0"/>
        <v>78.599999999999994</v>
      </c>
      <c r="L37" s="123">
        <f t="shared" si="0"/>
        <v>85.6</v>
      </c>
      <c r="M37" s="123">
        <f t="shared" si="0"/>
        <v>91.3</v>
      </c>
      <c r="N37" s="123">
        <f t="shared" si="0"/>
        <v>97.8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0.05</v>
      </c>
      <c r="S37" s="123"/>
      <c r="T37" s="123">
        <f t="shared" si="0"/>
        <v>26</v>
      </c>
      <c r="U37" s="123">
        <f t="shared" si="0"/>
        <v>21</v>
      </c>
      <c r="V37" s="124">
        <f t="shared" si="0"/>
        <v>8.8000000000000007</v>
      </c>
    </row>
    <row r="38" spans="1:24" ht="12.75" customHeight="1" x14ac:dyDescent="0.25">
      <c r="A38" s="553" t="s">
        <v>49</v>
      </c>
      <c r="B38" s="554"/>
      <c r="C38" s="120">
        <f>C39+1.25*C42</f>
        <v>3.8366686517344188</v>
      </c>
      <c r="D38" s="108">
        <f t="shared" ref="D38:V38" si="1">D39+1.25*D42</f>
        <v>5.518682321711549</v>
      </c>
      <c r="E38" s="108">
        <f t="shared" si="1"/>
        <v>9.8959504273517105</v>
      </c>
      <c r="F38" s="108">
        <f t="shared" si="1"/>
        <v>13.366587827068912</v>
      </c>
      <c r="G38" s="108">
        <f t="shared" si="1"/>
        <v>17.792956274357774</v>
      </c>
      <c r="H38" s="108">
        <f t="shared" si="1"/>
        <v>27.563892533882786</v>
      </c>
      <c r="I38" s="108">
        <f t="shared" si="1"/>
        <v>40.304151999805086</v>
      </c>
      <c r="J38" s="108">
        <f t="shared" si="1"/>
        <v>58.302539706697488</v>
      </c>
      <c r="K38" s="108">
        <f t="shared" si="1"/>
        <v>70.962589845515666</v>
      </c>
      <c r="L38" s="108">
        <f t="shared" si="1"/>
        <v>79.957708168562519</v>
      </c>
      <c r="M38" s="108">
        <f t="shared" si="1"/>
        <v>88.163050606135684</v>
      </c>
      <c r="N38" s="108">
        <f t="shared" si="1"/>
        <v>94.326438473089553</v>
      </c>
      <c r="O38" s="108">
        <v>100</v>
      </c>
      <c r="P38" s="108">
        <f t="shared" si="1"/>
        <v>100</v>
      </c>
      <c r="Q38" s="108">
        <f t="shared" si="1"/>
        <v>100</v>
      </c>
      <c r="R38" s="159">
        <f t="shared" si="1"/>
        <v>4.8250142297660115E-2</v>
      </c>
      <c r="S38" s="108"/>
      <c r="T38" s="108"/>
      <c r="U38" s="108"/>
      <c r="V38" s="125">
        <f t="shared" si="1"/>
        <v>7.9022739629672207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C118</f>
        <v>2.7529411764705878</v>
      </c>
      <c r="D39" s="121">
        <f>D118</f>
        <v>4.0882352941176467</v>
      </c>
      <c r="E39" s="121">
        <f>E118</f>
        <v>7.4117647058823533</v>
      </c>
      <c r="F39" s="121">
        <f>F118</f>
        <v>10.19705882352941</v>
      </c>
      <c r="G39" s="121">
        <f>G118</f>
        <v>13.870588235294118</v>
      </c>
      <c r="H39" s="121">
        <f t="shared" ref="H39:V39" si="2">H118</f>
        <v>21.549999999999997</v>
      </c>
      <c r="I39" s="121">
        <f t="shared" si="2"/>
        <v>31.98235294117648</v>
      </c>
      <c r="J39" s="121">
        <f t="shared" si="2"/>
        <v>47.991176470588243</v>
      </c>
      <c r="K39" s="121">
        <f t="shared" si="2"/>
        <v>60.405882352941184</v>
      </c>
      <c r="L39" s="121">
        <f t="shared" si="2"/>
        <v>69.223529411764702</v>
      </c>
      <c r="M39" s="121">
        <f t="shared" si="2"/>
        <v>77.861764705882351</v>
      </c>
      <c r="N39" s="121">
        <f t="shared" si="2"/>
        <v>87.597058823529395</v>
      </c>
      <c r="O39" s="121">
        <f>O118</f>
        <v>96.479411764705873</v>
      </c>
      <c r="P39" s="108">
        <f t="shared" si="2"/>
        <v>100</v>
      </c>
      <c r="Q39" s="108">
        <f t="shared" si="2"/>
        <v>100</v>
      </c>
      <c r="R39" s="159">
        <f t="shared" si="2"/>
        <v>3.0588235294117656E-2</v>
      </c>
      <c r="S39" s="34">
        <f t="shared" si="2"/>
        <v>0.152</v>
      </c>
      <c r="T39" s="108">
        <f t="shared" si="2"/>
        <v>25.5</v>
      </c>
      <c r="U39" s="108">
        <f t="shared" si="2"/>
        <v>18.5</v>
      </c>
      <c r="V39" s="126">
        <f t="shared" si="2"/>
        <v>6.3005882352941187</v>
      </c>
      <c r="X39" s="15" t="s">
        <v>104</v>
      </c>
    </row>
    <row r="40" spans="1:24" ht="12.75" customHeight="1" x14ac:dyDescent="0.25">
      <c r="A40" s="553" t="s">
        <v>51</v>
      </c>
      <c r="B40" s="554"/>
      <c r="C40" s="120">
        <f>C39-1.25*C42</f>
        <v>1.6692137012067569</v>
      </c>
      <c r="D40" s="121">
        <f t="shared" ref="D40:V40" si="3">D39-1.25*D42</f>
        <v>2.6577882665237444</v>
      </c>
      <c r="E40" s="121">
        <f t="shared" si="3"/>
        <v>4.9275789844129951</v>
      </c>
      <c r="F40" s="121">
        <f t="shared" si="3"/>
        <v>7.0275298199899074</v>
      </c>
      <c r="G40" s="121">
        <f t="shared" si="3"/>
        <v>9.9482201962304622</v>
      </c>
      <c r="H40" s="121">
        <f t="shared" si="3"/>
        <v>15.53610746611721</v>
      </c>
      <c r="I40" s="121">
        <f t="shared" si="3"/>
        <v>23.660553882547873</v>
      </c>
      <c r="J40" s="121">
        <f t="shared" si="3"/>
        <v>37.679813234478999</v>
      </c>
      <c r="K40" s="121">
        <f t="shared" si="3"/>
        <v>49.849174860366702</v>
      </c>
      <c r="L40" s="121">
        <f t="shared" si="3"/>
        <v>58.489350654966884</v>
      </c>
      <c r="M40" s="121">
        <f t="shared" si="3"/>
        <v>67.560478805629018</v>
      </c>
      <c r="N40" s="121">
        <f t="shared" si="3"/>
        <v>80.867679173969236</v>
      </c>
      <c r="O40" s="121">
        <f t="shared" si="3"/>
        <v>94.26958963681902</v>
      </c>
      <c r="P40" s="108">
        <f t="shared" si="3"/>
        <v>100</v>
      </c>
      <c r="Q40" s="108">
        <f t="shared" si="3"/>
        <v>100</v>
      </c>
      <c r="R40" s="159">
        <f t="shared" si="3"/>
        <v>1.29263282905752E-2</v>
      </c>
      <c r="S40" s="108"/>
      <c r="T40" s="108"/>
      <c r="U40" s="108"/>
      <c r="V40" s="125">
        <f t="shared" si="3"/>
        <v>4.6989025076210167</v>
      </c>
    </row>
    <row r="41" spans="1:24" ht="12.75" customHeight="1" x14ac:dyDescent="0.25">
      <c r="A41" s="493" t="s">
        <v>52</v>
      </c>
      <c r="B41" s="494"/>
      <c r="C41" s="33">
        <f>C121</f>
        <v>0.9</v>
      </c>
      <c r="D41" s="34">
        <f>D121</f>
        <v>1.8</v>
      </c>
      <c r="E41" s="34">
        <f t="shared" ref="E41:V41" si="4">E121</f>
        <v>3.8</v>
      </c>
      <c r="F41" s="34">
        <f t="shared" si="4"/>
        <v>5.4</v>
      </c>
      <c r="G41" s="34">
        <f t="shared" si="4"/>
        <v>8</v>
      </c>
      <c r="H41" s="34">
        <f t="shared" si="4"/>
        <v>11.9</v>
      </c>
      <c r="I41" s="34">
        <f t="shared" si="4"/>
        <v>18.899999999999999</v>
      </c>
      <c r="J41" s="34">
        <f t="shared" si="4"/>
        <v>29.9</v>
      </c>
      <c r="K41" s="34">
        <f t="shared" si="4"/>
        <v>43.5</v>
      </c>
      <c r="L41" s="34">
        <f t="shared" si="4"/>
        <v>53</v>
      </c>
      <c r="M41" s="34">
        <f t="shared" si="4"/>
        <v>61.6</v>
      </c>
      <c r="N41" s="34">
        <f t="shared" si="4"/>
        <v>79.7</v>
      </c>
      <c r="O41" s="34">
        <f t="shared" si="4"/>
        <v>92.6</v>
      </c>
      <c r="P41" s="34">
        <f t="shared" si="4"/>
        <v>100</v>
      </c>
      <c r="Q41" s="34">
        <f t="shared" si="4"/>
        <v>100</v>
      </c>
      <c r="R41" s="34">
        <f t="shared" si="4"/>
        <v>0.01</v>
      </c>
      <c r="S41" s="34"/>
      <c r="T41" s="34">
        <f t="shared" si="4"/>
        <v>25</v>
      </c>
      <c r="U41" s="34">
        <f t="shared" si="4"/>
        <v>16</v>
      </c>
      <c r="V41" s="44">
        <f t="shared" si="4"/>
        <v>3.8</v>
      </c>
    </row>
    <row r="42" spans="1:24" ht="12.75" customHeight="1" x14ac:dyDescent="0.25">
      <c r="A42" s="493" t="s">
        <v>53</v>
      </c>
      <c r="B42" s="494"/>
      <c r="C42" s="120">
        <f>C119</f>
        <v>0.86698198021106465</v>
      </c>
      <c r="D42" s="121">
        <f t="shared" ref="D42:V42" si="5">D119</f>
        <v>1.1443576220751217</v>
      </c>
      <c r="E42" s="121">
        <f t="shared" si="5"/>
        <v>1.9873485771754864</v>
      </c>
      <c r="F42" s="121">
        <f t="shared" si="5"/>
        <v>2.5356232028316024</v>
      </c>
      <c r="G42" s="121">
        <f t="shared" si="5"/>
        <v>3.1378944312509254</v>
      </c>
      <c r="H42" s="121">
        <f t="shared" si="5"/>
        <v>4.81111402710623</v>
      </c>
      <c r="I42" s="121">
        <f t="shared" si="5"/>
        <v>6.6574392469028831</v>
      </c>
      <c r="J42" s="121">
        <f t="shared" si="5"/>
        <v>8.2490905888873929</v>
      </c>
      <c r="K42" s="121">
        <f t="shared" si="5"/>
        <v>8.4453659940595891</v>
      </c>
      <c r="L42" s="121">
        <f t="shared" si="5"/>
        <v>8.5873430054382567</v>
      </c>
      <c r="M42" s="121">
        <f t="shared" si="5"/>
        <v>8.2410287202026709</v>
      </c>
      <c r="N42" s="121">
        <f t="shared" si="5"/>
        <v>5.3835037196481297</v>
      </c>
      <c r="O42" s="121">
        <f t="shared" si="5"/>
        <v>1.7678577023094861</v>
      </c>
      <c r="P42" s="121">
        <f t="shared" si="5"/>
        <v>0</v>
      </c>
      <c r="Q42" s="121">
        <f t="shared" si="5"/>
        <v>0</v>
      </c>
      <c r="R42" s="121">
        <f t="shared" si="5"/>
        <v>1.4129525602833965E-2</v>
      </c>
      <c r="S42" s="121"/>
      <c r="T42" s="121"/>
      <c r="U42" s="121"/>
      <c r="V42" s="126">
        <f t="shared" si="5"/>
        <v>1.2813485821384816</v>
      </c>
    </row>
    <row r="43" spans="1:24" ht="12.75" customHeight="1" x14ac:dyDescent="0.25">
      <c r="A43" s="553" t="s">
        <v>54</v>
      </c>
      <c r="B43" s="554"/>
      <c r="C43" s="33">
        <f>C122</f>
        <v>34</v>
      </c>
      <c r="D43" s="34">
        <f>D122</f>
        <v>34</v>
      </c>
      <c r="E43" s="34">
        <f t="shared" ref="E43:V43" si="6">E122</f>
        <v>34</v>
      </c>
      <c r="F43" s="34">
        <f t="shared" si="6"/>
        <v>34</v>
      </c>
      <c r="G43" s="34">
        <f t="shared" si="6"/>
        <v>34</v>
      </c>
      <c r="H43" s="34">
        <f t="shared" si="6"/>
        <v>34</v>
      </c>
      <c r="I43" s="34">
        <f t="shared" si="6"/>
        <v>34</v>
      </c>
      <c r="J43" s="34">
        <f t="shared" si="6"/>
        <v>34</v>
      </c>
      <c r="K43" s="34">
        <f t="shared" si="6"/>
        <v>34</v>
      </c>
      <c r="L43" s="34">
        <f t="shared" si="6"/>
        <v>34</v>
      </c>
      <c r="M43" s="34">
        <f t="shared" si="6"/>
        <v>34</v>
      </c>
      <c r="N43" s="34">
        <f t="shared" si="6"/>
        <v>34</v>
      </c>
      <c r="O43" s="34">
        <f t="shared" si="6"/>
        <v>34</v>
      </c>
      <c r="P43" s="34">
        <f t="shared" si="6"/>
        <v>34</v>
      </c>
      <c r="Q43" s="34">
        <f t="shared" si="6"/>
        <v>34</v>
      </c>
      <c r="R43" s="34">
        <f t="shared" si="6"/>
        <v>34</v>
      </c>
      <c r="S43" s="34">
        <f t="shared" si="6"/>
        <v>2</v>
      </c>
      <c r="T43" s="34">
        <f t="shared" si="6"/>
        <v>2</v>
      </c>
      <c r="U43" s="34">
        <f t="shared" si="6"/>
        <v>2</v>
      </c>
      <c r="V43" s="44">
        <f t="shared" si="6"/>
        <v>34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41850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41911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4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4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  <c r="X82" s="1">
        <v>180</v>
      </c>
    </row>
    <row r="83" spans="1:24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4" x14ac:dyDescent="0.25">
      <c r="A84" s="518">
        <v>41731</v>
      </c>
      <c r="B84" s="519"/>
      <c r="C84" s="141">
        <v>0.9</v>
      </c>
      <c r="D84" s="141">
        <v>1.8</v>
      </c>
      <c r="E84" s="141">
        <v>3.9</v>
      </c>
      <c r="F84" s="141">
        <v>6.2</v>
      </c>
      <c r="G84" s="141">
        <v>9.3000000000000007</v>
      </c>
      <c r="H84" s="141">
        <v>16.2</v>
      </c>
      <c r="I84" s="141">
        <v>24.6</v>
      </c>
      <c r="J84" s="141">
        <v>39.700000000000003</v>
      </c>
      <c r="K84" s="141">
        <v>50.2</v>
      </c>
      <c r="L84" s="141">
        <v>55.4</v>
      </c>
      <c r="M84" s="141">
        <v>63.8</v>
      </c>
      <c r="N84" s="141">
        <v>79.7</v>
      </c>
      <c r="O84" s="141">
        <v>96.6</v>
      </c>
      <c r="P84" s="141">
        <v>100</v>
      </c>
      <c r="Q84" s="141">
        <v>100</v>
      </c>
      <c r="R84" s="141">
        <v>0.01</v>
      </c>
      <c r="S84" s="141">
        <v>0.128</v>
      </c>
      <c r="T84" s="141"/>
      <c r="U84" s="141"/>
      <c r="V84" s="142">
        <v>4.4000000000000004</v>
      </c>
      <c r="X84" s="176">
        <f t="shared" ref="X84:X117" si="7">A84+$X$82</f>
        <v>41911</v>
      </c>
    </row>
    <row r="85" spans="1:24" x14ac:dyDescent="0.25">
      <c r="A85" s="518">
        <v>41731</v>
      </c>
      <c r="B85" s="519"/>
      <c r="C85" s="168">
        <v>1.1000000000000001</v>
      </c>
      <c r="D85" s="168">
        <v>1.9</v>
      </c>
      <c r="E85" s="168">
        <v>4.0999999999999996</v>
      </c>
      <c r="F85" s="168">
        <v>6.3</v>
      </c>
      <c r="G85" s="168">
        <v>9.1</v>
      </c>
      <c r="H85" s="168">
        <v>15.6</v>
      </c>
      <c r="I85" s="168">
        <v>24.3</v>
      </c>
      <c r="J85" s="168">
        <v>37.9</v>
      </c>
      <c r="K85" s="168">
        <v>48.8</v>
      </c>
      <c r="L85" s="168">
        <v>54.7</v>
      </c>
      <c r="M85" s="168">
        <v>61.6</v>
      </c>
      <c r="N85" s="168">
        <v>80.5</v>
      </c>
      <c r="O85" s="168">
        <v>98.3</v>
      </c>
      <c r="P85" s="168">
        <v>100</v>
      </c>
      <c r="Q85" s="168">
        <v>100</v>
      </c>
      <c r="R85" s="168">
        <v>0.01</v>
      </c>
      <c r="S85" s="168"/>
      <c r="T85" s="168"/>
      <c r="U85" s="168"/>
      <c r="V85" s="169">
        <v>4.5999999999999996</v>
      </c>
      <c r="X85" s="176">
        <f t="shared" si="7"/>
        <v>41911</v>
      </c>
    </row>
    <row r="86" spans="1:24" x14ac:dyDescent="0.25">
      <c r="A86" s="518">
        <v>41738</v>
      </c>
      <c r="B86" s="519"/>
      <c r="C86" s="168">
        <v>2.2000000000000002</v>
      </c>
      <c r="D86" s="168">
        <v>3.2</v>
      </c>
      <c r="E86" s="168">
        <v>5.5</v>
      </c>
      <c r="F86" s="168">
        <v>7.1</v>
      </c>
      <c r="G86" s="168">
        <v>9.1999999999999993</v>
      </c>
      <c r="H86" s="168">
        <v>13.4</v>
      </c>
      <c r="I86" s="168">
        <v>21.1</v>
      </c>
      <c r="J86" s="168">
        <v>41.7</v>
      </c>
      <c r="K86" s="168">
        <v>55.9</v>
      </c>
      <c r="L86" s="168">
        <v>64.900000000000006</v>
      </c>
      <c r="M86" s="168">
        <v>73.400000000000006</v>
      </c>
      <c r="N86" s="168">
        <v>83.8</v>
      </c>
      <c r="O86" s="168">
        <v>96.5</v>
      </c>
      <c r="P86" s="168">
        <v>100</v>
      </c>
      <c r="Q86" s="168">
        <v>100</v>
      </c>
      <c r="R86" s="168">
        <v>0.03</v>
      </c>
      <c r="S86" s="168"/>
      <c r="T86" s="168"/>
      <c r="U86" s="168"/>
      <c r="V86" s="169">
        <v>8.8000000000000007</v>
      </c>
      <c r="X86" s="176">
        <f t="shared" si="7"/>
        <v>41918</v>
      </c>
    </row>
    <row r="87" spans="1:24" x14ac:dyDescent="0.25">
      <c r="A87" s="518">
        <v>41738</v>
      </c>
      <c r="B87" s="519"/>
      <c r="C87" s="168">
        <v>2.8</v>
      </c>
      <c r="D87" s="168">
        <v>4</v>
      </c>
      <c r="E87" s="168">
        <v>7.1</v>
      </c>
      <c r="F87" s="168">
        <v>9.5</v>
      </c>
      <c r="G87" s="168">
        <v>14.7</v>
      </c>
      <c r="H87" s="168">
        <v>19</v>
      </c>
      <c r="I87" s="168">
        <v>28.2</v>
      </c>
      <c r="J87" s="168">
        <v>43.8</v>
      </c>
      <c r="K87" s="168">
        <v>54.3</v>
      </c>
      <c r="L87" s="168">
        <v>62.4</v>
      </c>
      <c r="M87" s="168">
        <v>68.7</v>
      </c>
      <c r="N87" s="168">
        <v>82</v>
      </c>
      <c r="O87" s="168">
        <v>95.8</v>
      </c>
      <c r="P87" s="168">
        <v>100</v>
      </c>
      <c r="Q87" s="168">
        <v>100</v>
      </c>
      <c r="R87" s="168">
        <v>0.04</v>
      </c>
      <c r="S87" s="168"/>
      <c r="T87" s="168"/>
      <c r="U87" s="168"/>
      <c r="V87" s="169">
        <v>8.4</v>
      </c>
      <c r="X87" s="176">
        <f t="shared" si="7"/>
        <v>41918</v>
      </c>
    </row>
    <row r="88" spans="1:24" x14ac:dyDescent="0.25">
      <c r="A88" s="518">
        <v>41743</v>
      </c>
      <c r="B88" s="519"/>
      <c r="C88" s="168">
        <v>2.7</v>
      </c>
      <c r="D88" s="168">
        <v>4.8</v>
      </c>
      <c r="E88" s="168">
        <v>7.5</v>
      </c>
      <c r="F88" s="168">
        <v>10.3</v>
      </c>
      <c r="G88" s="168">
        <v>14.1</v>
      </c>
      <c r="H88" s="168">
        <v>22</v>
      </c>
      <c r="I88" s="168">
        <v>33.4</v>
      </c>
      <c r="J88" s="168">
        <v>49.5</v>
      </c>
      <c r="K88" s="168">
        <v>63.1</v>
      </c>
      <c r="L88" s="168">
        <v>69.3</v>
      </c>
      <c r="M88" s="168">
        <v>75.599999999999994</v>
      </c>
      <c r="N88" s="168">
        <v>84.7</v>
      </c>
      <c r="O88" s="168">
        <v>97.8</v>
      </c>
      <c r="P88" s="168">
        <v>100</v>
      </c>
      <c r="Q88" s="168">
        <v>100</v>
      </c>
      <c r="R88" s="168">
        <v>0.04</v>
      </c>
      <c r="S88" s="168"/>
      <c r="T88" s="168"/>
      <c r="U88" s="168"/>
      <c r="V88" s="169">
        <v>7.5</v>
      </c>
      <c r="X88" s="176">
        <f t="shared" si="7"/>
        <v>41923</v>
      </c>
    </row>
    <row r="89" spans="1:24" x14ac:dyDescent="0.25">
      <c r="A89" s="518">
        <v>41743</v>
      </c>
      <c r="B89" s="519"/>
      <c r="C89" s="141">
        <v>2.7</v>
      </c>
      <c r="D89" s="141">
        <v>3.9</v>
      </c>
      <c r="E89" s="141">
        <v>7.6</v>
      </c>
      <c r="F89" s="141">
        <v>10.9</v>
      </c>
      <c r="G89" s="141">
        <v>15.9</v>
      </c>
      <c r="H89" s="141">
        <v>26</v>
      </c>
      <c r="I89" s="141">
        <v>39.200000000000003</v>
      </c>
      <c r="J89" s="141">
        <v>54</v>
      </c>
      <c r="K89" s="141">
        <v>64.5</v>
      </c>
      <c r="L89" s="141">
        <v>71.8</v>
      </c>
      <c r="M89" s="141">
        <v>85.6</v>
      </c>
      <c r="N89" s="141">
        <v>97.8</v>
      </c>
      <c r="O89" s="141">
        <v>100</v>
      </c>
      <c r="P89" s="141">
        <v>100</v>
      </c>
      <c r="Q89" s="141">
        <v>100</v>
      </c>
      <c r="R89" s="141">
        <v>0.04</v>
      </c>
      <c r="S89" s="141"/>
      <c r="T89" s="141"/>
      <c r="U89" s="141"/>
      <c r="V89" s="142">
        <v>5.8</v>
      </c>
      <c r="X89" s="176">
        <f t="shared" si="7"/>
        <v>41923</v>
      </c>
    </row>
    <row r="90" spans="1:24" x14ac:dyDescent="0.25">
      <c r="A90" s="518">
        <v>41746</v>
      </c>
      <c r="B90" s="519"/>
      <c r="C90" s="172">
        <v>2.6</v>
      </c>
      <c r="D90" s="172">
        <v>3.7</v>
      </c>
      <c r="E90" s="172">
        <v>6.7</v>
      </c>
      <c r="F90" s="172">
        <v>9.1999999999999993</v>
      </c>
      <c r="G90" s="172">
        <v>12.1</v>
      </c>
      <c r="H90" s="172">
        <v>18.399999999999999</v>
      </c>
      <c r="I90" s="172">
        <v>27.6</v>
      </c>
      <c r="J90" s="172">
        <v>42</v>
      </c>
      <c r="K90" s="172">
        <v>55.4</v>
      </c>
      <c r="L90" s="172">
        <v>64.900000000000006</v>
      </c>
      <c r="M90" s="172">
        <v>72.3</v>
      </c>
      <c r="N90" s="172">
        <v>85.9</v>
      </c>
      <c r="O90" s="172">
        <v>96.2</v>
      </c>
      <c r="P90" s="172">
        <v>100</v>
      </c>
      <c r="Q90" s="172">
        <v>100</v>
      </c>
      <c r="R90" s="172">
        <v>0.04</v>
      </c>
      <c r="S90" s="172"/>
      <c r="T90" s="172">
        <v>26</v>
      </c>
      <c r="U90" s="172">
        <v>16</v>
      </c>
      <c r="V90" s="173">
        <v>5.5</v>
      </c>
      <c r="X90" s="176">
        <f t="shared" si="7"/>
        <v>41926</v>
      </c>
    </row>
    <row r="91" spans="1:24" x14ac:dyDescent="0.25">
      <c r="A91" s="518">
        <v>41746</v>
      </c>
      <c r="B91" s="519"/>
      <c r="C91" s="141">
        <v>3.1</v>
      </c>
      <c r="D91" s="141">
        <v>4.7</v>
      </c>
      <c r="E91" s="141">
        <v>9</v>
      </c>
      <c r="F91" s="141">
        <v>11.8</v>
      </c>
      <c r="G91" s="141">
        <v>14.9</v>
      </c>
      <c r="H91" s="141">
        <v>22.2</v>
      </c>
      <c r="I91" s="141">
        <v>34.4</v>
      </c>
      <c r="J91" s="141">
        <v>53.6</v>
      </c>
      <c r="K91" s="141">
        <v>65.599999999999994</v>
      </c>
      <c r="L91" s="141">
        <v>75.2</v>
      </c>
      <c r="M91" s="141">
        <v>82.5</v>
      </c>
      <c r="N91" s="141">
        <v>93.8</v>
      </c>
      <c r="O91" s="141">
        <v>98.1</v>
      </c>
      <c r="P91" s="141">
        <v>100</v>
      </c>
      <c r="Q91" s="141">
        <v>100</v>
      </c>
      <c r="R91" s="141">
        <v>0.05</v>
      </c>
      <c r="S91" s="141"/>
      <c r="T91" s="141"/>
      <c r="U91" s="141"/>
      <c r="V91" s="142">
        <v>5.0999999999999996</v>
      </c>
      <c r="X91" s="176">
        <f t="shared" si="7"/>
        <v>41926</v>
      </c>
    </row>
    <row r="92" spans="1:24" x14ac:dyDescent="0.25">
      <c r="A92" s="518">
        <v>41751</v>
      </c>
      <c r="B92" s="519"/>
      <c r="C92" s="168">
        <v>3.1</v>
      </c>
      <c r="D92" s="168">
        <v>4.3</v>
      </c>
      <c r="E92" s="168">
        <v>7.2</v>
      </c>
      <c r="F92" s="168">
        <v>9.5</v>
      </c>
      <c r="G92" s="168">
        <v>12.4</v>
      </c>
      <c r="H92" s="168">
        <v>19.3</v>
      </c>
      <c r="I92" s="168">
        <v>29.1</v>
      </c>
      <c r="J92" s="168">
        <v>40.6</v>
      </c>
      <c r="K92" s="168">
        <v>54.4</v>
      </c>
      <c r="L92" s="168">
        <v>62.6</v>
      </c>
      <c r="M92" s="168">
        <v>69.599999999999994</v>
      </c>
      <c r="N92" s="168">
        <v>80.599999999999994</v>
      </c>
      <c r="O92" s="168">
        <v>97.6</v>
      </c>
      <c r="P92" s="168">
        <v>100</v>
      </c>
      <c r="Q92" s="168">
        <v>100</v>
      </c>
      <c r="R92" s="168">
        <v>0.04</v>
      </c>
      <c r="S92" s="168"/>
      <c r="T92" s="168"/>
      <c r="U92" s="168"/>
      <c r="V92" s="169">
        <v>5.0999999999999996</v>
      </c>
      <c r="X92" s="176">
        <f t="shared" si="7"/>
        <v>41931</v>
      </c>
    </row>
    <row r="93" spans="1:24" x14ac:dyDescent="0.25">
      <c r="A93" s="518">
        <v>41753</v>
      </c>
      <c r="B93" s="519"/>
      <c r="C93" s="168">
        <v>3.7</v>
      </c>
      <c r="D93" s="168">
        <v>5</v>
      </c>
      <c r="E93" s="168">
        <v>8.6999999999999993</v>
      </c>
      <c r="F93" s="168">
        <v>11.5</v>
      </c>
      <c r="G93" s="168">
        <v>14.7</v>
      </c>
      <c r="H93" s="168">
        <v>21.7</v>
      </c>
      <c r="I93" s="168">
        <v>30.6</v>
      </c>
      <c r="J93" s="168">
        <v>42.3</v>
      </c>
      <c r="K93" s="168">
        <v>55.2</v>
      </c>
      <c r="L93" s="168">
        <v>62.7</v>
      </c>
      <c r="M93" s="168">
        <v>67.7</v>
      </c>
      <c r="N93" s="168">
        <v>80.2</v>
      </c>
      <c r="O93" s="168">
        <v>94</v>
      </c>
      <c r="P93" s="168">
        <v>100</v>
      </c>
      <c r="Q93" s="168">
        <v>100</v>
      </c>
      <c r="R93" s="168">
        <v>0.05</v>
      </c>
      <c r="S93" s="168"/>
      <c r="T93" s="168"/>
      <c r="U93" s="168"/>
      <c r="V93" s="169">
        <v>7.2</v>
      </c>
      <c r="X93" s="176">
        <f t="shared" si="7"/>
        <v>41933</v>
      </c>
    </row>
    <row r="94" spans="1:24" x14ac:dyDescent="0.25">
      <c r="A94" s="518">
        <v>41753</v>
      </c>
      <c r="B94" s="519"/>
      <c r="C94" s="168">
        <v>4.2</v>
      </c>
      <c r="D94" s="168">
        <v>6</v>
      </c>
      <c r="E94" s="168">
        <v>11.1</v>
      </c>
      <c r="F94" s="168">
        <v>15.6</v>
      </c>
      <c r="G94" s="168">
        <v>20</v>
      </c>
      <c r="H94" s="168">
        <v>27.7</v>
      </c>
      <c r="I94" s="168">
        <v>36.200000000000003</v>
      </c>
      <c r="J94" s="168">
        <v>47.8</v>
      </c>
      <c r="K94" s="168">
        <v>59.9</v>
      </c>
      <c r="L94" s="168">
        <v>67</v>
      </c>
      <c r="M94" s="168">
        <v>72.900000000000006</v>
      </c>
      <c r="N94" s="168">
        <v>81.8</v>
      </c>
      <c r="O94" s="168">
        <v>93.8</v>
      </c>
      <c r="P94" s="168">
        <v>100</v>
      </c>
      <c r="Q94" s="168">
        <v>100</v>
      </c>
      <c r="R94" s="168">
        <v>0.05</v>
      </c>
      <c r="S94" s="168"/>
      <c r="T94" s="168"/>
      <c r="U94" s="168"/>
      <c r="V94" s="169">
        <v>7.4</v>
      </c>
      <c r="X94" s="176">
        <f t="shared" si="7"/>
        <v>41933</v>
      </c>
    </row>
    <row r="95" spans="1:24" x14ac:dyDescent="0.25">
      <c r="A95" s="518">
        <v>41758</v>
      </c>
      <c r="B95" s="519"/>
      <c r="C95" s="168">
        <v>2.2999999999999998</v>
      </c>
      <c r="D95" s="168">
        <v>3.5</v>
      </c>
      <c r="E95" s="168">
        <v>5.7</v>
      </c>
      <c r="F95" s="168">
        <v>8.1</v>
      </c>
      <c r="G95" s="168">
        <v>11.2</v>
      </c>
      <c r="H95" s="168">
        <v>18.5</v>
      </c>
      <c r="I95" s="168">
        <v>29</v>
      </c>
      <c r="J95" s="168">
        <v>47.8</v>
      </c>
      <c r="K95" s="168">
        <v>60.2</v>
      </c>
      <c r="L95" s="168">
        <v>68.5</v>
      </c>
      <c r="M95" s="168">
        <v>77.3</v>
      </c>
      <c r="N95" s="168">
        <v>88.7</v>
      </c>
      <c r="O95" s="168">
        <v>96.3</v>
      </c>
      <c r="P95" s="168">
        <v>100</v>
      </c>
      <c r="Q95" s="168">
        <v>100</v>
      </c>
      <c r="R95" s="168">
        <v>0.03</v>
      </c>
      <c r="S95" s="168"/>
      <c r="T95" s="168"/>
      <c r="U95" s="168"/>
      <c r="V95" s="169">
        <v>4.7</v>
      </c>
      <c r="X95" s="176">
        <f t="shared" si="7"/>
        <v>41938</v>
      </c>
    </row>
    <row r="96" spans="1:24" x14ac:dyDescent="0.25">
      <c r="A96" s="518">
        <v>41758</v>
      </c>
      <c r="B96" s="519"/>
      <c r="C96" s="168">
        <v>2.6</v>
      </c>
      <c r="D96" s="168">
        <v>4.2</v>
      </c>
      <c r="E96" s="168">
        <v>7.8</v>
      </c>
      <c r="F96" s="168">
        <v>11</v>
      </c>
      <c r="G96" s="168">
        <v>14.9</v>
      </c>
      <c r="H96" s="168">
        <v>22.6</v>
      </c>
      <c r="I96" s="168">
        <v>31.9</v>
      </c>
      <c r="J96" s="168">
        <v>43.9</v>
      </c>
      <c r="K96" s="168">
        <v>54.7</v>
      </c>
      <c r="L96" s="168">
        <v>61.7</v>
      </c>
      <c r="M96" s="168">
        <v>69.3</v>
      </c>
      <c r="N96" s="168">
        <v>85</v>
      </c>
      <c r="O96" s="168">
        <v>95.3</v>
      </c>
      <c r="P96" s="168">
        <v>100</v>
      </c>
      <c r="Q96" s="168">
        <v>100</v>
      </c>
      <c r="R96" s="168">
        <v>0.04</v>
      </c>
      <c r="S96" s="168"/>
      <c r="T96" s="168"/>
      <c r="U96" s="168"/>
      <c r="V96" s="169">
        <v>5.6</v>
      </c>
      <c r="X96" s="176">
        <f t="shared" si="7"/>
        <v>41938</v>
      </c>
    </row>
    <row r="97" spans="1:24" x14ac:dyDescent="0.25">
      <c r="A97" s="518">
        <v>41765</v>
      </c>
      <c r="B97" s="519"/>
      <c r="C97" s="168">
        <v>2.6</v>
      </c>
      <c r="D97" s="168">
        <v>3.8</v>
      </c>
      <c r="E97" s="168">
        <v>7.3</v>
      </c>
      <c r="F97" s="168">
        <v>10</v>
      </c>
      <c r="G97" s="168">
        <v>13</v>
      </c>
      <c r="H97" s="168">
        <v>19</v>
      </c>
      <c r="I97" s="168">
        <v>26.9</v>
      </c>
      <c r="J97" s="168">
        <v>41.1</v>
      </c>
      <c r="K97" s="168">
        <v>51</v>
      </c>
      <c r="L97" s="168">
        <v>57.7</v>
      </c>
      <c r="M97" s="168">
        <v>68.599999999999994</v>
      </c>
      <c r="N97" s="168">
        <v>80.3</v>
      </c>
      <c r="O97" s="168">
        <v>94.1</v>
      </c>
      <c r="P97" s="168">
        <v>100</v>
      </c>
      <c r="Q97" s="168">
        <v>100</v>
      </c>
      <c r="R97" s="168">
        <v>0.01</v>
      </c>
      <c r="S97" s="168"/>
      <c r="T97" s="168"/>
      <c r="U97" s="168"/>
      <c r="V97" s="169">
        <v>7.1</v>
      </c>
      <c r="X97" s="176">
        <f t="shared" si="7"/>
        <v>41945</v>
      </c>
    </row>
    <row r="98" spans="1:24" x14ac:dyDescent="0.25">
      <c r="A98" s="518">
        <v>41765</v>
      </c>
      <c r="B98" s="519"/>
      <c r="C98" s="168">
        <v>2.5</v>
      </c>
      <c r="D98" s="168">
        <v>3.7</v>
      </c>
      <c r="E98" s="168">
        <v>6.7</v>
      </c>
      <c r="F98" s="168">
        <v>9.1999999999999993</v>
      </c>
      <c r="G98" s="168">
        <v>12.1</v>
      </c>
      <c r="H98" s="168">
        <v>17.899999999999999</v>
      </c>
      <c r="I98" s="168">
        <v>25.3</v>
      </c>
      <c r="J98" s="168">
        <v>38.1</v>
      </c>
      <c r="K98" s="168">
        <v>47.5</v>
      </c>
      <c r="L98" s="168">
        <v>53</v>
      </c>
      <c r="M98" s="168">
        <v>65.900000000000006</v>
      </c>
      <c r="N98" s="168">
        <v>81.5</v>
      </c>
      <c r="O98" s="168">
        <v>92.6</v>
      </c>
      <c r="P98" s="168">
        <v>100</v>
      </c>
      <c r="Q98" s="168">
        <v>100</v>
      </c>
      <c r="R98" s="168">
        <v>0.01</v>
      </c>
      <c r="S98" s="168"/>
      <c r="T98" s="168"/>
      <c r="U98" s="168"/>
      <c r="V98" s="169">
        <v>6.8</v>
      </c>
      <c r="X98" s="176">
        <f t="shared" si="7"/>
        <v>41945</v>
      </c>
    </row>
    <row r="99" spans="1:24" x14ac:dyDescent="0.25">
      <c r="A99" s="518">
        <v>41774</v>
      </c>
      <c r="B99" s="519"/>
      <c r="C99" s="168">
        <v>1.8</v>
      </c>
      <c r="D99" s="168">
        <v>3.1</v>
      </c>
      <c r="E99" s="168">
        <v>6.3</v>
      </c>
      <c r="F99" s="168">
        <v>9.1999999999999993</v>
      </c>
      <c r="G99" s="168">
        <v>13.2</v>
      </c>
      <c r="H99" s="168">
        <v>22.8</v>
      </c>
      <c r="I99" s="168">
        <v>34.4</v>
      </c>
      <c r="J99" s="168">
        <v>51</v>
      </c>
      <c r="K99" s="168">
        <v>64.900000000000006</v>
      </c>
      <c r="L99" s="168">
        <v>76.599999999999994</v>
      </c>
      <c r="M99" s="168">
        <v>85.3</v>
      </c>
      <c r="N99" s="168">
        <v>89.9</v>
      </c>
      <c r="O99" s="168">
        <v>96.7</v>
      </c>
      <c r="P99" s="168">
        <v>100</v>
      </c>
      <c r="Q99" s="168">
        <v>100</v>
      </c>
      <c r="R99" s="168">
        <v>0.03</v>
      </c>
      <c r="S99" s="168"/>
      <c r="T99" s="168"/>
      <c r="U99" s="168"/>
      <c r="V99" s="169">
        <v>3.8</v>
      </c>
      <c r="X99" s="176">
        <f t="shared" si="7"/>
        <v>41954</v>
      </c>
    </row>
    <row r="100" spans="1:24" x14ac:dyDescent="0.25">
      <c r="A100" s="724">
        <v>41795</v>
      </c>
      <c r="B100" s="725"/>
      <c r="C100" s="168">
        <v>2.4</v>
      </c>
      <c r="D100" s="168">
        <v>3.6</v>
      </c>
      <c r="E100" s="168">
        <v>7.4</v>
      </c>
      <c r="F100" s="168">
        <v>11.1</v>
      </c>
      <c r="G100" s="168">
        <v>16.5</v>
      </c>
      <c r="H100" s="168">
        <v>28</v>
      </c>
      <c r="I100" s="168">
        <v>43</v>
      </c>
      <c r="J100" s="168">
        <v>63.4</v>
      </c>
      <c r="K100" s="168">
        <v>74.2</v>
      </c>
      <c r="L100" s="168">
        <v>81.599999999999994</v>
      </c>
      <c r="M100" s="168">
        <v>90.8</v>
      </c>
      <c r="N100" s="168">
        <v>94</v>
      </c>
      <c r="O100" s="168">
        <v>97.3</v>
      </c>
      <c r="P100" s="168">
        <v>100</v>
      </c>
      <c r="Q100" s="168">
        <v>100</v>
      </c>
      <c r="R100" s="168">
        <v>0.02</v>
      </c>
      <c r="S100" s="168"/>
      <c r="T100" s="168"/>
      <c r="U100" s="168"/>
      <c r="V100" s="169">
        <v>5.0999999999999996</v>
      </c>
      <c r="X100" s="176">
        <f>A100+$X$82</f>
        <v>41975</v>
      </c>
    </row>
    <row r="101" spans="1:24" x14ac:dyDescent="0.25">
      <c r="A101" s="518">
        <v>41795</v>
      </c>
      <c r="B101" s="519"/>
      <c r="C101" s="168">
        <v>2.9</v>
      </c>
      <c r="D101" s="168">
        <v>4.3</v>
      </c>
      <c r="E101" s="168">
        <v>8.4</v>
      </c>
      <c r="F101" s="168">
        <v>11.5</v>
      </c>
      <c r="G101" s="168">
        <v>17.600000000000001</v>
      </c>
      <c r="H101" s="168">
        <v>31</v>
      </c>
      <c r="I101" s="168">
        <v>46.6</v>
      </c>
      <c r="J101" s="168">
        <v>69.5</v>
      </c>
      <c r="K101" s="168">
        <v>78.599999999999994</v>
      </c>
      <c r="L101" s="168">
        <v>85.6</v>
      </c>
      <c r="M101" s="168">
        <v>91.3</v>
      </c>
      <c r="N101" s="168">
        <v>96.8</v>
      </c>
      <c r="O101" s="168">
        <v>100</v>
      </c>
      <c r="P101" s="168">
        <v>100</v>
      </c>
      <c r="Q101" s="168">
        <v>100</v>
      </c>
      <c r="R101" s="168">
        <v>0.03</v>
      </c>
      <c r="S101" s="168"/>
      <c r="T101" s="168"/>
      <c r="U101" s="168"/>
      <c r="V101" s="169">
        <v>4.7</v>
      </c>
      <c r="X101" s="176">
        <f t="shared" si="7"/>
        <v>41975</v>
      </c>
    </row>
    <row r="102" spans="1:24" x14ac:dyDescent="0.25">
      <c r="A102" s="518">
        <v>41801</v>
      </c>
      <c r="B102" s="519"/>
      <c r="C102" s="168">
        <v>1.7</v>
      </c>
      <c r="D102" s="168">
        <v>3</v>
      </c>
      <c r="E102" s="168">
        <v>6.2</v>
      </c>
      <c r="F102" s="168">
        <v>8.8000000000000007</v>
      </c>
      <c r="G102" s="168">
        <v>12.2</v>
      </c>
      <c r="H102" s="168">
        <v>20</v>
      </c>
      <c r="I102" s="168">
        <v>31.1</v>
      </c>
      <c r="J102" s="168">
        <v>49.8</v>
      </c>
      <c r="K102" s="168">
        <v>60.4</v>
      </c>
      <c r="L102" s="168">
        <v>69.900000000000006</v>
      </c>
      <c r="M102" s="168">
        <v>82.7</v>
      </c>
      <c r="N102" s="168">
        <v>91.9</v>
      </c>
      <c r="O102" s="168">
        <v>97</v>
      </c>
      <c r="P102" s="168">
        <v>100</v>
      </c>
      <c r="Q102" s="168">
        <v>100</v>
      </c>
      <c r="R102" s="168">
        <v>0.01</v>
      </c>
      <c r="S102" s="168"/>
      <c r="T102" s="168"/>
      <c r="U102" s="168"/>
      <c r="V102" s="169">
        <v>5.2</v>
      </c>
      <c r="X102" s="176">
        <f t="shared" si="7"/>
        <v>41981</v>
      </c>
    </row>
    <row r="103" spans="1:24" x14ac:dyDescent="0.25">
      <c r="A103" s="518">
        <v>41801</v>
      </c>
      <c r="B103" s="519"/>
      <c r="C103" s="168">
        <v>1.3</v>
      </c>
      <c r="D103" s="168">
        <v>2.2000000000000002</v>
      </c>
      <c r="E103" s="168">
        <v>4.3</v>
      </c>
      <c r="F103" s="168">
        <v>6</v>
      </c>
      <c r="G103" s="168">
        <v>8.5</v>
      </c>
      <c r="H103" s="168">
        <v>15.1</v>
      </c>
      <c r="I103" s="168">
        <v>26.1</v>
      </c>
      <c r="J103" s="168">
        <v>46.5</v>
      </c>
      <c r="K103" s="168">
        <v>59.8</v>
      </c>
      <c r="L103" s="168">
        <v>69.3</v>
      </c>
      <c r="M103" s="168">
        <v>81.5</v>
      </c>
      <c r="N103" s="168">
        <v>89.2</v>
      </c>
      <c r="O103" s="168">
        <v>96.3</v>
      </c>
      <c r="P103" s="168">
        <v>100</v>
      </c>
      <c r="Q103" s="168">
        <v>100</v>
      </c>
      <c r="R103" s="168">
        <v>0.01</v>
      </c>
      <c r="S103" s="168"/>
      <c r="T103" s="168"/>
      <c r="U103" s="168"/>
      <c r="V103" s="169">
        <v>5</v>
      </c>
      <c r="X103" s="176">
        <f t="shared" si="7"/>
        <v>41981</v>
      </c>
    </row>
    <row r="104" spans="1:24" x14ac:dyDescent="0.25">
      <c r="A104" s="518">
        <v>41806</v>
      </c>
      <c r="B104" s="519"/>
      <c r="C104" s="168">
        <v>3.3</v>
      </c>
      <c r="D104" s="168">
        <v>4.9000000000000004</v>
      </c>
      <c r="E104" s="168">
        <v>8.8000000000000007</v>
      </c>
      <c r="F104" s="168">
        <v>11.7</v>
      </c>
      <c r="G104" s="168">
        <v>15.6</v>
      </c>
      <c r="H104" s="168">
        <v>24</v>
      </c>
      <c r="I104" s="168">
        <v>34.4</v>
      </c>
      <c r="J104" s="168">
        <v>47.8</v>
      </c>
      <c r="K104" s="168">
        <v>60.6</v>
      </c>
      <c r="L104" s="168">
        <v>72.5</v>
      </c>
      <c r="M104" s="168">
        <v>78.900000000000006</v>
      </c>
      <c r="N104" s="168">
        <v>87.2</v>
      </c>
      <c r="O104" s="168">
        <v>95.8</v>
      </c>
      <c r="P104" s="168">
        <v>100</v>
      </c>
      <c r="Q104" s="168">
        <v>100</v>
      </c>
      <c r="R104" s="168">
        <v>0.04</v>
      </c>
      <c r="S104" s="168">
        <v>0.17599999999999999</v>
      </c>
      <c r="T104" s="168">
        <v>25</v>
      </c>
      <c r="U104" s="168">
        <v>21</v>
      </c>
      <c r="V104" s="169">
        <v>7.1</v>
      </c>
      <c r="X104" s="176">
        <f t="shared" si="7"/>
        <v>41986</v>
      </c>
    </row>
    <row r="105" spans="1:24" x14ac:dyDescent="0.25">
      <c r="A105" s="518">
        <v>41806</v>
      </c>
      <c r="B105" s="519"/>
      <c r="C105" s="168">
        <v>2.8</v>
      </c>
      <c r="D105" s="168">
        <v>4.3</v>
      </c>
      <c r="E105" s="168">
        <v>8</v>
      </c>
      <c r="F105" s="168">
        <v>11</v>
      </c>
      <c r="G105" s="168">
        <v>15.6</v>
      </c>
      <c r="H105" s="168">
        <v>25.9</v>
      </c>
      <c r="I105" s="168">
        <v>38.1</v>
      </c>
      <c r="J105" s="168">
        <v>51.9</v>
      </c>
      <c r="K105" s="168">
        <v>63.4</v>
      </c>
      <c r="L105" s="168">
        <v>70.900000000000006</v>
      </c>
      <c r="M105" s="168">
        <v>75.8</v>
      </c>
      <c r="N105" s="168">
        <v>83.6</v>
      </c>
      <c r="O105" s="168">
        <v>93.8</v>
      </c>
      <c r="P105" s="168">
        <v>100</v>
      </c>
      <c r="Q105" s="168">
        <v>100</v>
      </c>
      <c r="R105" s="168">
        <v>0.04</v>
      </c>
      <c r="S105" s="168"/>
      <c r="T105" s="168"/>
      <c r="U105" s="168"/>
      <c r="V105" s="169">
        <v>5.9</v>
      </c>
      <c r="X105" s="176">
        <f t="shared" si="7"/>
        <v>41986</v>
      </c>
    </row>
    <row r="106" spans="1:24" x14ac:dyDescent="0.25">
      <c r="A106" s="518">
        <v>41809</v>
      </c>
      <c r="B106" s="519"/>
      <c r="C106" s="168">
        <v>2</v>
      </c>
      <c r="D106" s="168">
        <v>2.5</v>
      </c>
      <c r="E106" s="168">
        <v>3.8</v>
      </c>
      <c r="F106" s="168">
        <v>5.4</v>
      </c>
      <c r="G106" s="168">
        <v>8</v>
      </c>
      <c r="H106" s="168">
        <v>11.9</v>
      </c>
      <c r="I106" s="168">
        <v>18.899999999999999</v>
      </c>
      <c r="J106" s="168">
        <v>29.9</v>
      </c>
      <c r="K106" s="168">
        <v>43.5</v>
      </c>
      <c r="L106" s="168">
        <v>60</v>
      </c>
      <c r="M106" s="168">
        <v>79.8</v>
      </c>
      <c r="N106" s="168">
        <v>92.4</v>
      </c>
      <c r="O106" s="168">
        <v>97.5</v>
      </c>
      <c r="P106" s="168">
        <v>100</v>
      </c>
      <c r="Q106" s="168">
        <v>100</v>
      </c>
      <c r="R106" s="168">
        <v>0.01</v>
      </c>
      <c r="S106" s="168"/>
      <c r="T106" s="168"/>
      <c r="U106" s="168"/>
      <c r="V106" s="169">
        <v>8.1</v>
      </c>
      <c r="X106" s="176">
        <f t="shared" si="7"/>
        <v>41989</v>
      </c>
    </row>
    <row r="107" spans="1:24" x14ac:dyDescent="0.25">
      <c r="A107" s="518">
        <v>41809</v>
      </c>
      <c r="B107" s="519"/>
      <c r="C107" s="186">
        <v>2.2999999999999998</v>
      </c>
      <c r="D107" s="168">
        <v>3</v>
      </c>
      <c r="E107" s="168">
        <v>4.5999999999999996</v>
      </c>
      <c r="F107" s="168">
        <v>6.3</v>
      </c>
      <c r="G107" s="168">
        <v>9</v>
      </c>
      <c r="H107" s="168">
        <v>13.1</v>
      </c>
      <c r="I107" s="168">
        <v>20.7</v>
      </c>
      <c r="J107" s="168">
        <v>34.6</v>
      </c>
      <c r="K107" s="168">
        <v>49.6</v>
      </c>
      <c r="L107" s="168">
        <v>67</v>
      </c>
      <c r="M107" s="168">
        <v>84.1</v>
      </c>
      <c r="N107" s="168">
        <v>93.5</v>
      </c>
      <c r="O107" s="168">
        <v>98.2</v>
      </c>
      <c r="P107" s="168">
        <v>100</v>
      </c>
      <c r="Q107" s="168">
        <v>100</v>
      </c>
      <c r="R107" s="168">
        <v>0.01</v>
      </c>
      <c r="S107" s="168"/>
      <c r="T107" s="168"/>
      <c r="U107" s="168"/>
      <c r="V107" s="169">
        <v>6.9</v>
      </c>
      <c r="X107" s="176">
        <f t="shared" si="7"/>
        <v>41989</v>
      </c>
    </row>
    <row r="108" spans="1:24" x14ac:dyDescent="0.25">
      <c r="A108" s="518">
        <v>41814</v>
      </c>
      <c r="B108" s="519"/>
      <c r="C108" s="168">
        <v>2.1</v>
      </c>
      <c r="D108" s="168">
        <v>3.4</v>
      </c>
      <c r="E108" s="168">
        <v>6.7</v>
      </c>
      <c r="F108" s="168">
        <v>9</v>
      </c>
      <c r="G108" s="168">
        <v>12.3</v>
      </c>
      <c r="H108" s="168">
        <v>19.5</v>
      </c>
      <c r="I108" s="168">
        <v>29.5</v>
      </c>
      <c r="J108" s="168">
        <v>45.7</v>
      </c>
      <c r="K108" s="168">
        <v>54.3</v>
      </c>
      <c r="L108" s="168">
        <v>63</v>
      </c>
      <c r="M108" s="168">
        <v>76</v>
      </c>
      <c r="N108" s="168">
        <v>89.7</v>
      </c>
      <c r="O108" s="168">
        <v>96.9</v>
      </c>
      <c r="P108" s="168">
        <v>100</v>
      </c>
      <c r="Q108" s="168">
        <v>100</v>
      </c>
      <c r="R108" s="168">
        <v>0.02</v>
      </c>
      <c r="S108" s="168"/>
      <c r="T108" s="168"/>
      <c r="U108" s="168"/>
      <c r="V108" s="169">
        <v>5.9</v>
      </c>
      <c r="X108" s="176">
        <f t="shared" si="7"/>
        <v>41994</v>
      </c>
    </row>
    <row r="109" spans="1:24" x14ac:dyDescent="0.25">
      <c r="A109" s="518">
        <v>41814</v>
      </c>
      <c r="B109" s="519"/>
      <c r="C109" s="141">
        <v>3</v>
      </c>
      <c r="D109" s="141">
        <v>4.4000000000000004</v>
      </c>
      <c r="E109" s="141">
        <v>8.5</v>
      </c>
      <c r="F109" s="141">
        <v>11.8</v>
      </c>
      <c r="G109" s="141">
        <v>15.6</v>
      </c>
      <c r="H109" s="141">
        <v>23.8</v>
      </c>
      <c r="I109" s="141">
        <v>34.700000000000003</v>
      </c>
      <c r="J109" s="141">
        <v>51.2</v>
      </c>
      <c r="K109" s="141">
        <v>67.8</v>
      </c>
      <c r="L109" s="141">
        <v>76.2</v>
      </c>
      <c r="M109" s="141">
        <v>84.8</v>
      </c>
      <c r="N109" s="141">
        <v>90.6</v>
      </c>
      <c r="O109" s="141">
        <v>95.1</v>
      </c>
      <c r="P109" s="141">
        <v>100</v>
      </c>
      <c r="Q109" s="141">
        <v>100</v>
      </c>
      <c r="R109" s="141">
        <v>0.02</v>
      </c>
      <c r="S109" s="141"/>
      <c r="T109" s="141"/>
      <c r="U109" s="168"/>
      <c r="V109" s="169">
        <v>6.6</v>
      </c>
      <c r="X109" s="176">
        <f t="shared" si="7"/>
        <v>41994</v>
      </c>
    </row>
    <row r="110" spans="1:24" x14ac:dyDescent="0.25">
      <c r="A110" s="518">
        <v>41817</v>
      </c>
      <c r="B110" s="519"/>
      <c r="C110" s="168">
        <v>4</v>
      </c>
      <c r="D110" s="168">
        <v>5.8</v>
      </c>
      <c r="E110" s="168">
        <v>10.8</v>
      </c>
      <c r="F110" s="168">
        <v>13.4</v>
      </c>
      <c r="G110" s="168">
        <v>16</v>
      </c>
      <c r="H110" s="168">
        <v>21.9</v>
      </c>
      <c r="I110" s="168">
        <v>30.7</v>
      </c>
      <c r="J110" s="168">
        <v>51.4</v>
      </c>
      <c r="K110" s="168">
        <v>68.2</v>
      </c>
      <c r="L110" s="168">
        <v>79.900000000000006</v>
      </c>
      <c r="M110" s="168">
        <v>89.6</v>
      </c>
      <c r="N110" s="168">
        <v>95.7</v>
      </c>
      <c r="O110" s="168">
        <v>98.6</v>
      </c>
      <c r="P110" s="168">
        <v>100</v>
      </c>
      <c r="Q110" s="168">
        <v>100</v>
      </c>
      <c r="R110" s="168">
        <v>0.04</v>
      </c>
      <c r="S110" s="168"/>
      <c r="T110" s="168"/>
      <c r="U110" s="168"/>
      <c r="V110" s="169">
        <v>6.8</v>
      </c>
      <c r="X110" s="176">
        <f t="shared" si="7"/>
        <v>41997</v>
      </c>
    </row>
    <row r="111" spans="1:24" x14ac:dyDescent="0.25">
      <c r="A111" s="518">
        <v>41817</v>
      </c>
      <c r="B111" s="519"/>
      <c r="C111" s="168">
        <v>4.0999999999999996</v>
      </c>
      <c r="D111" s="168">
        <v>6</v>
      </c>
      <c r="E111" s="168">
        <v>11</v>
      </c>
      <c r="F111" s="168">
        <v>13.7</v>
      </c>
      <c r="G111" s="168">
        <v>16.600000000000001</v>
      </c>
      <c r="H111" s="168">
        <v>23</v>
      </c>
      <c r="I111" s="168">
        <v>32.1</v>
      </c>
      <c r="J111" s="168">
        <v>53.2</v>
      </c>
      <c r="K111" s="168">
        <v>67.7</v>
      </c>
      <c r="L111" s="168">
        <v>78</v>
      </c>
      <c r="M111" s="168">
        <v>87.1</v>
      </c>
      <c r="N111" s="168">
        <v>92.4</v>
      </c>
      <c r="O111" s="168">
        <v>98</v>
      </c>
      <c r="P111" s="168">
        <v>100</v>
      </c>
      <c r="Q111" s="168">
        <v>100</v>
      </c>
      <c r="R111" s="168">
        <v>0.04</v>
      </c>
      <c r="S111" s="168"/>
      <c r="T111" s="168"/>
      <c r="U111" s="168"/>
      <c r="V111" s="169">
        <v>7</v>
      </c>
      <c r="X111" s="176">
        <f t="shared" si="7"/>
        <v>41997</v>
      </c>
    </row>
    <row r="112" spans="1:24" x14ac:dyDescent="0.25">
      <c r="A112" s="518">
        <v>41821</v>
      </c>
      <c r="B112" s="519"/>
      <c r="C112" s="168">
        <v>3.9</v>
      </c>
      <c r="D112" s="168">
        <v>5.5</v>
      </c>
      <c r="E112" s="168">
        <v>9.6999999999999993</v>
      </c>
      <c r="F112" s="168">
        <v>13.4</v>
      </c>
      <c r="G112" s="168">
        <v>18.399999999999999</v>
      </c>
      <c r="H112" s="168">
        <v>27.8</v>
      </c>
      <c r="I112" s="168">
        <v>40.200000000000003</v>
      </c>
      <c r="J112" s="168">
        <v>55.5</v>
      </c>
      <c r="K112" s="168">
        <v>68.3</v>
      </c>
      <c r="L112" s="168">
        <v>74.3</v>
      </c>
      <c r="M112" s="168">
        <v>79.900000000000006</v>
      </c>
      <c r="N112" s="168">
        <v>90.1</v>
      </c>
      <c r="O112" s="168">
        <v>96.1</v>
      </c>
      <c r="P112" s="168">
        <v>100</v>
      </c>
      <c r="Q112" s="168">
        <v>100</v>
      </c>
      <c r="R112" s="168">
        <v>0.04</v>
      </c>
      <c r="S112" s="168"/>
      <c r="T112" s="168"/>
      <c r="U112" s="168"/>
      <c r="V112" s="169">
        <v>7.46</v>
      </c>
      <c r="X112" s="176">
        <f t="shared" si="7"/>
        <v>42001</v>
      </c>
    </row>
    <row r="113" spans="1:24" x14ac:dyDescent="0.25">
      <c r="A113" s="518">
        <v>41821</v>
      </c>
      <c r="B113" s="519"/>
      <c r="C113" s="168">
        <v>4.4000000000000004</v>
      </c>
      <c r="D113" s="168">
        <v>6.1</v>
      </c>
      <c r="E113" s="168">
        <v>10.6</v>
      </c>
      <c r="F113" s="168">
        <v>15</v>
      </c>
      <c r="G113" s="168">
        <v>19.8</v>
      </c>
      <c r="H113" s="168">
        <v>29.2</v>
      </c>
      <c r="I113" s="168">
        <v>41.5</v>
      </c>
      <c r="J113" s="168">
        <v>57.3</v>
      </c>
      <c r="K113" s="168">
        <v>72.900000000000006</v>
      </c>
      <c r="L113" s="168">
        <v>83.3</v>
      </c>
      <c r="M113" s="168">
        <v>87.3</v>
      </c>
      <c r="N113" s="168">
        <v>91.2</v>
      </c>
      <c r="O113" s="168">
        <v>97.8</v>
      </c>
      <c r="P113" s="168">
        <v>100</v>
      </c>
      <c r="Q113" s="168">
        <v>100</v>
      </c>
      <c r="R113" s="168">
        <v>0.05</v>
      </c>
      <c r="S113" s="168"/>
      <c r="T113" s="168"/>
      <c r="U113" s="168"/>
      <c r="V113" s="169">
        <v>7.46</v>
      </c>
      <c r="X113" s="176">
        <f t="shared" si="7"/>
        <v>42001</v>
      </c>
    </row>
    <row r="114" spans="1:24" x14ac:dyDescent="0.25">
      <c r="A114" s="518">
        <v>41823</v>
      </c>
      <c r="B114" s="519"/>
      <c r="C114" s="168">
        <v>3.3</v>
      </c>
      <c r="D114" s="168">
        <v>5.3</v>
      </c>
      <c r="E114" s="168">
        <v>8.9</v>
      </c>
      <c r="F114" s="168">
        <v>12.4</v>
      </c>
      <c r="G114" s="168">
        <v>16.399999999999999</v>
      </c>
      <c r="H114" s="168">
        <v>25.6</v>
      </c>
      <c r="I114" s="168">
        <v>37.200000000000003</v>
      </c>
      <c r="J114" s="168">
        <v>59.3</v>
      </c>
      <c r="K114" s="168">
        <v>71.400000000000006</v>
      </c>
      <c r="L114" s="168">
        <v>79.8</v>
      </c>
      <c r="M114" s="168">
        <v>84.5</v>
      </c>
      <c r="N114" s="168">
        <v>89.2</v>
      </c>
      <c r="O114" s="168">
        <v>97</v>
      </c>
      <c r="P114" s="168">
        <v>100</v>
      </c>
      <c r="Q114" s="168">
        <v>100</v>
      </c>
      <c r="R114" s="168">
        <v>0.03</v>
      </c>
      <c r="S114" s="168"/>
      <c r="T114" s="168"/>
      <c r="U114" s="168"/>
      <c r="V114" s="169">
        <v>6.5</v>
      </c>
      <c r="X114" s="176">
        <f t="shared" si="7"/>
        <v>42003</v>
      </c>
    </row>
    <row r="115" spans="1:24" x14ac:dyDescent="0.25">
      <c r="A115" s="518">
        <v>41823</v>
      </c>
      <c r="B115" s="519"/>
      <c r="C115" s="168">
        <v>3.6</v>
      </c>
      <c r="D115" s="168">
        <v>4.8</v>
      </c>
      <c r="E115" s="168">
        <v>7</v>
      </c>
      <c r="F115" s="168">
        <v>10.199999999999999</v>
      </c>
      <c r="G115" s="168">
        <v>15</v>
      </c>
      <c r="H115" s="168">
        <v>27.1</v>
      </c>
      <c r="I115" s="168">
        <v>42.3</v>
      </c>
      <c r="J115" s="168">
        <v>57.3</v>
      </c>
      <c r="K115" s="168">
        <v>71.2</v>
      </c>
      <c r="L115" s="168">
        <v>81.099999999999994</v>
      </c>
      <c r="M115" s="168">
        <v>87.6</v>
      </c>
      <c r="N115" s="168">
        <v>89.4</v>
      </c>
      <c r="O115" s="168">
        <v>95.9</v>
      </c>
      <c r="P115" s="168">
        <v>100</v>
      </c>
      <c r="Q115" s="168">
        <v>100</v>
      </c>
      <c r="R115" s="168">
        <v>0.03</v>
      </c>
      <c r="S115" s="168"/>
      <c r="T115" s="168"/>
      <c r="U115" s="168"/>
      <c r="V115" s="169">
        <v>5.4</v>
      </c>
      <c r="X115" s="176">
        <f t="shared" si="7"/>
        <v>42003</v>
      </c>
    </row>
    <row r="116" spans="1:24" x14ac:dyDescent="0.25">
      <c r="A116" s="518">
        <v>41829</v>
      </c>
      <c r="B116" s="519"/>
      <c r="C116" s="168">
        <v>2.2999999999999998</v>
      </c>
      <c r="D116" s="168">
        <v>3.6</v>
      </c>
      <c r="E116" s="168">
        <v>6.9</v>
      </c>
      <c r="F116" s="168">
        <v>9.8000000000000007</v>
      </c>
      <c r="G116" s="168">
        <v>13.7</v>
      </c>
      <c r="H116" s="168">
        <v>22.5</v>
      </c>
      <c r="I116" s="168">
        <v>33.6</v>
      </c>
      <c r="J116" s="168">
        <v>48.4</v>
      </c>
      <c r="K116" s="168">
        <v>59.7</v>
      </c>
      <c r="L116" s="168">
        <v>68.599999999999994</v>
      </c>
      <c r="M116" s="168">
        <v>75.2</v>
      </c>
      <c r="N116" s="168">
        <v>84.2</v>
      </c>
      <c r="O116" s="168">
        <v>95.8</v>
      </c>
      <c r="P116" s="168">
        <v>100</v>
      </c>
      <c r="Q116" s="168">
        <v>100</v>
      </c>
      <c r="R116" s="168">
        <v>0.03</v>
      </c>
      <c r="S116" s="168"/>
      <c r="T116" s="168"/>
      <c r="U116" s="168"/>
      <c r="V116" s="169">
        <v>7.9</v>
      </c>
      <c r="X116" s="176">
        <f t="shared" si="7"/>
        <v>42009</v>
      </c>
    </row>
    <row r="117" spans="1:24" ht="13.8" thickBot="1" x14ac:dyDescent="0.3">
      <c r="A117" s="720">
        <v>41829</v>
      </c>
      <c r="B117" s="721"/>
      <c r="C117" s="174">
        <v>3.3</v>
      </c>
      <c r="D117" s="174">
        <v>4.7</v>
      </c>
      <c r="E117" s="174">
        <v>8.1999999999999993</v>
      </c>
      <c r="F117" s="174">
        <v>10.8</v>
      </c>
      <c r="G117" s="174">
        <v>14</v>
      </c>
      <c r="H117" s="174">
        <v>21</v>
      </c>
      <c r="I117" s="174">
        <v>30.5</v>
      </c>
      <c r="J117" s="174">
        <v>44.2</v>
      </c>
      <c r="K117" s="174">
        <v>56.6</v>
      </c>
      <c r="L117" s="174">
        <v>64.2</v>
      </c>
      <c r="M117" s="174">
        <v>70.3</v>
      </c>
      <c r="N117" s="174">
        <v>81</v>
      </c>
      <c r="O117" s="174">
        <v>93.5</v>
      </c>
      <c r="P117" s="174">
        <v>100</v>
      </c>
      <c r="Q117" s="174">
        <v>100</v>
      </c>
      <c r="R117" s="174">
        <v>0.05</v>
      </c>
      <c r="S117" s="174"/>
      <c r="T117" s="174"/>
      <c r="U117" s="174"/>
      <c r="V117" s="175">
        <v>7.4</v>
      </c>
      <c r="X117" s="176">
        <f t="shared" si="7"/>
        <v>42009</v>
      </c>
    </row>
    <row r="118" spans="1:24" x14ac:dyDescent="0.25">
      <c r="A118" s="722" t="s">
        <v>63</v>
      </c>
      <c r="B118" s="723"/>
      <c r="C118" s="170">
        <f t="shared" ref="C118:V118" si="8">AVERAGE(C84:C117)</f>
        <v>2.7529411764705878</v>
      </c>
      <c r="D118" s="170">
        <f t="shared" si="8"/>
        <v>4.0882352941176467</v>
      </c>
      <c r="E118" s="170">
        <f t="shared" si="8"/>
        <v>7.4117647058823533</v>
      </c>
      <c r="F118" s="170">
        <f t="shared" si="8"/>
        <v>10.19705882352941</v>
      </c>
      <c r="G118" s="170">
        <f t="shared" si="8"/>
        <v>13.870588235294118</v>
      </c>
      <c r="H118" s="170">
        <f t="shared" si="8"/>
        <v>21.549999999999997</v>
      </c>
      <c r="I118" s="170">
        <f t="shared" si="8"/>
        <v>31.98235294117648</v>
      </c>
      <c r="J118" s="170">
        <f t="shared" si="8"/>
        <v>47.991176470588243</v>
      </c>
      <c r="K118" s="170">
        <f t="shared" si="8"/>
        <v>60.405882352941184</v>
      </c>
      <c r="L118" s="170">
        <f t="shared" si="8"/>
        <v>69.223529411764702</v>
      </c>
      <c r="M118" s="170">
        <f t="shared" si="8"/>
        <v>77.861764705882351</v>
      </c>
      <c r="N118" s="170">
        <f t="shared" si="8"/>
        <v>87.597058823529395</v>
      </c>
      <c r="O118" s="170">
        <f t="shared" si="8"/>
        <v>96.479411764705873</v>
      </c>
      <c r="P118" s="170">
        <f t="shared" si="8"/>
        <v>100</v>
      </c>
      <c r="Q118" s="170">
        <f t="shared" si="8"/>
        <v>100</v>
      </c>
      <c r="R118" s="184">
        <f t="shared" si="8"/>
        <v>3.0588235294117656E-2</v>
      </c>
      <c r="S118" s="170">
        <f t="shared" si="8"/>
        <v>0.152</v>
      </c>
      <c r="T118" s="170">
        <f t="shared" si="8"/>
        <v>25.5</v>
      </c>
      <c r="U118" s="170">
        <f t="shared" si="8"/>
        <v>18.5</v>
      </c>
      <c r="V118" s="171">
        <f t="shared" si="8"/>
        <v>6.3005882352941187</v>
      </c>
    </row>
    <row r="119" spans="1:24" x14ac:dyDescent="0.25">
      <c r="A119" s="533" t="s">
        <v>53</v>
      </c>
      <c r="B119" s="532"/>
      <c r="C119" s="143">
        <f t="shared" ref="C119:V119" si="9">STDEV(C84:C117)</f>
        <v>0.86698198021106465</v>
      </c>
      <c r="D119" s="143">
        <f t="shared" si="9"/>
        <v>1.1443576220751217</v>
      </c>
      <c r="E119" s="143">
        <f t="shared" si="9"/>
        <v>1.9873485771754864</v>
      </c>
      <c r="F119" s="143">
        <f t="shared" si="9"/>
        <v>2.5356232028316024</v>
      </c>
      <c r="G119" s="143">
        <f t="shared" si="9"/>
        <v>3.1378944312509254</v>
      </c>
      <c r="H119" s="143">
        <f t="shared" si="9"/>
        <v>4.81111402710623</v>
      </c>
      <c r="I119" s="143">
        <f t="shared" si="9"/>
        <v>6.6574392469028831</v>
      </c>
      <c r="J119" s="143">
        <f t="shared" si="9"/>
        <v>8.2490905888873929</v>
      </c>
      <c r="K119" s="143">
        <f t="shared" si="9"/>
        <v>8.4453659940595891</v>
      </c>
      <c r="L119" s="143">
        <f t="shared" si="9"/>
        <v>8.5873430054382567</v>
      </c>
      <c r="M119" s="143">
        <f t="shared" si="9"/>
        <v>8.2410287202026709</v>
      </c>
      <c r="N119" s="143">
        <f t="shared" si="9"/>
        <v>5.3835037196481297</v>
      </c>
      <c r="O119" s="143">
        <f t="shared" si="9"/>
        <v>1.7678577023094861</v>
      </c>
      <c r="P119" s="143">
        <f t="shared" si="9"/>
        <v>0</v>
      </c>
      <c r="Q119" s="143">
        <f t="shared" si="9"/>
        <v>0</v>
      </c>
      <c r="R119" s="185">
        <f t="shared" si="9"/>
        <v>1.4129525602833965E-2</v>
      </c>
      <c r="S119" s="143">
        <f t="shared" si="9"/>
        <v>3.3941125496954286E-2</v>
      </c>
      <c r="T119" s="143">
        <f t="shared" si="9"/>
        <v>0.70710678118654757</v>
      </c>
      <c r="U119" s="143">
        <f t="shared" si="9"/>
        <v>3.5355339059327378</v>
      </c>
      <c r="V119" s="144">
        <f t="shared" si="9"/>
        <v>1.2813485821384816</v>
      </c>
    </row>
    <row r="120" spans="1:24" x14ac:dyDescent="0.25">
      <c r="A120" s="533" t="s">
        <v>64</v>
      </c>
      <c r="B120" s="532"/>
      <c r="C120" s="141">
        <f t="shared" ref="C120:V120" si="10">MAX(C84:C117)</f>
        <v>4.4000000000000004</v>
      </c>
      <c r="D120" s="141">
        <f t="shared" si="10"/>
        <v>6.1</v>
      </c>
      <c r="E120" s="141">
        <f t="shared" si="10"/>
        <v>11.1</v>
      </c>
      <c r="F120" s="141">
        <f t="shared" si="10"/>
        <v>15.6</v>
      </c>
      <c r="G120" s="141">
        <f t="shared" si="10"/>
        <v>20</v>
      </c>
      <c r="H120" s="141">
        <f t="shared" si="10"/>
        <v>31</v>
      </c>
      <c r="I120" s="141">
        <f t="shared" si="10"/>
        <v>46.6</v>
      </c>
      <c r="J120" s="141">
        <f t="shared" si="10"/>
        <v>69.5</v>
      </c>
      <c r="K120" s="141">
        <f t="shared" si="10"/>
        <v>78.599999999999994</v>
      </c>
      <c r="L120" s="141">
        <f t="shared" si="10"/>
        <v>85.6</v>
      </c>
      <c r="M120" s="141">
        <f t="shared" si="10"/>
        <v>91.3</v>
      </c>
      <c r="N120" s="141">
        <f t="shared" si="10"/>
        <v>97.8</v>
      </c>
      <c r="O120" s="141">
        <f t="shared" si="10"/>
        <v>100</v>
      </c>
      <c r="P120" s="141">
        <f t="shared" si="10"/>
        <v>100</v>
      </c>
      <c r="Q120" s="141">
        <f t="shared" si="10"/>
        <v>100</v>
      </c>
      <c r="R120" s="141">
        <f t="shared" si="10"/>
        <v>0.05</v>
      </c>
      <c r="S120" s="141">
        <f t="shared" si="10"/>
        <v>0.17599999999999999</v>
      </c>
      <c r="T120" s="141">
        <f t="shared" si="10"/>
        <v>26</v>
      </c>
      <c r="U120" s="141">
        <f t="shared" si="10"/>
        <v>21</v>
      </c>
      <c r="V120" s="142">
        <f t="shared" si="10"/>
        <v>8.8000000000000007</v>
      </c>
      <c r="W120" s="1"/>
    </row>
    <row r="121" spans="1:24" x14ac:dyDescent="0.25">
      <c r="A121" s="533" t="s">
        <v>52</v>
      </c>
      <c r="B121" s="532"/>
      <c r="C121" s="141">
        <f t="shared" ref="C121:V121" si="11">MIN(C84:C117)</f>
        <v>0.9</v>
      </c>
      <c r="D121" s="141">
        <f t="shared" si="11"/>
        <v>1.8</v>
      </c>
      <c r="E121" s="141">
        <f t="shared" si="11"/>
        <v>3.8</v>
      </c>
      <c r="F121" s="141">
        <f t="shared" si="11"/>
        <v>5.4</v>
      </c>
      <c r="G121" s="141">
        <f t="shared" si="11"/>
        <v>8</v>
      </c>
      <c r="H121" s="141">
        <f t="shared" si="11"/>
        <v>11.9</v>
      </c>
      <c r="I121" s="141">
        <f t="shared" si="11"/>
        <v>18.899999999999999</v>
      </c>
      <c r="J121" s="141">
        <f t="shared" si="11"/>
        <v>29.9</v>
      </c>
      <c r="K121" s="141">
        <f t="shared" si="11"/>
        <v>43.5</v>
      </c>
      <c r="L121" s="141">
        <f t="shared" si="11"/>
        <v>53</v>
      </c>
      <c r="M121" s="141">
        <f t="shared" si="11"/>
        <v>61.6</v>
      </c>
      <c r="N121" s="141">
        <f t="shared" si="11"/>
        <v>79.7</v>
      </c>
      <c r="O121" s="141">
        <f t="shared" si="11"/>
        <v>92.6</v>
      </c>
      <c r="P121" s="141">
        <f t="shared" si="11"/>
        <v>100</v>
      </c>
      <c r="Q121" s="141">
        <f t="shared" si="11"/>
        <v>100</v>
      </c>
      <c r="R121" s="141">
        <f t="shared" si="11"/>
        <v>0.01</v>
      </c>
      <c r="S121" s="141">
        <f t="shared" si="11"/>
        <v>0.128</v>
      </c>
      <c r="T121" s="141">
        <f t="shared" si="11"/>
        <v>25</v>
      </c>
      <c r="U121" s="141">
        <f t="shared" si="11"/>
        <v>16</v>
      </c>
      <c r="V121" s="142">
        <f t="shared" si="11"/>
        <v>3.8</v>
      </c>
      <c r="W121" s="1"/>
    </row>
    <row r="122" spans="1:24" x14ac:dyDescent="0.25">
      <c r="A122" s="534" t="s">
        <v>54</v>
      </c>
      <c r="B122" s="535"/>
      <c r="C122" s="141">
        <f t="shared" ref="C122:R122" si="12">COUNT(C84:C117)</f>
        <v>34</v>
      </c>
      <c r="D122" s="141">
        <f t="shared" si="12"/>
        <v>34</v>
      </c>
      <c r="E122" s="141">
        <f t="shared" si="12"/>
        <v>34</v>
      </c>
      <c r="F122" s="141">
        <f t="shared" si="12"/>
        <v>34</v>
      </c>
      <c r="G122" s="141">
        <f t="shared" si="12"/>
        <v>34</v>
      </c>
      <c r="H122" s="141">
        <f t="shared" si="12"/>
        <v>34</v>
      </c>
      <c r="I122" s="141">
        <f t="shared" si="12"/>
        <v>34</v>
      </c>
      <c r="J122" s="141">
        <f t="shared" si="12"/>
        <v>34</v>
      </c>
      <c r="K122" s="141">
        <f t="shared" si="12"/>
        <v>34</v>
      </c>
      <c r="L122" s="141">
        <f t="shared" si="12"/>
        <v>34</v>
      </c>
      <c r="M122" s="141">
        <f t="shared" si="12"/>
        <v>34</v>
      </c>
      <c r="N122" s="141">
        <f t="shared" si="12"/>
        <v>34</v>
      </c>
      <c r="O122" s="141">
        <f t="shared" si="12"/>
        <v>34</v>
      </c>
      <c r="P122" s="141">
        <f t="shared" si="12"/>
        <v>34</v>
      </c>
      <c r="Q122" s="141">
        <f t="shared" si="12"/>
        <v>34</v>
      </c>
      <c r="R122" s="141">
        <f t="shared" si="12"/>
        <v>34</v>
      </c>
      <c r="S122" s="141">
        <f>COUNT(S84:S117)</f>
        <v>2</v>
      </c>
      <c r="T122" s="141">
        <f>COUNT(T84:T106)</f>
        <v>2</v>
      </c>
      <c r="U122" s="141">
        <f>COUNT(U84:U117)</f>
        <v>2</v>
      </c>
      <c r="V122" s="141">
        <f>COUNT(V84:V117)</f>
        <v>34</v>
      </c>
      <c r="W122" s="1"/>
    </row>
    <row r="123" spans="1:24" ht="13.8" thickBot="1" x14ac:dyDescent="0.3">
      <c r="A123" s="145"/>
      <c r="B123" s="146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8"/>
    </row>
    <row r="124" spans="1:24" x14ac:dyDescent="0.25">
      <c r="B124" s="52"/>
    </row>
    <row r="125" spans="1:24" x14ac:dyDescent="0.25">
      <c r="B125" s="52"/>
    </row>
    <row r="126" spans="1:24" x14ac:dyDescent="0.25">
      <c r="B126" s="52"/>
    </row>
    <row r="127" spans="1:24" x14ac:dyDescent="0.25">
      <c r="B127" s="52"/>
    </row>
    <row r="128" spans="1:2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  <row r="1691" spans="2:2" x14ac:dyDescent="0.25">
      <c r="B1691" s="52"/>
    </row>
    <row r="1692" spans="2:2" x14ac:dyDescent="0.25">
      <c r="B1692" s="52"/>
    </row>
    <row r="1693" spans="2:2" x14ac:dyDescent="0.25">
      <c r="B1693" s="52"/>
    </row>
    <row r="1694" spans="2:2" x14ac:dyDescent="0.25">
      <c r="B1694" s="52"/>
    </row>
    <row r="1695" spans="2:2" x14ac:dyDescent="0.25">
      <c r="B1695" s="52"/>
    </row>
    <row r="1696" spans="2:2" x14ac:dyDescent="0.25">
      <c r="B1696" s="52"/>
    </row>
    <row r="1697" spans="2:2" x14ac:dyDescent="0.25">
      <c r="B1697" s="52"/>
    </row>
  </sheetData>
  <mergeCells count="97">
    <mergeCell ref="A120:B120"/>
    <mergeCell ref="A121:B121"/>
    <mergeCell ref="A122:B122"/>
    <mergeCell ref="A110:B110"/>
    <mergeCell ref="A111:B111"/>
    <mergeCell ref="A112:B112"/>
    <mergeCell ref="A113:B113"/>
    <mergeCell ref="A114:B114"/>
    <mergeCell ref="A115:B115"/>
    <mergeCell ref="A116:B116"/>
    <mergeCell ref="A108:B108"/>
    <mergeCell ref="A109:B109"/>
    <mergeCell ref="A117:B117"/>
    <mergeCell ref="A118:B118"/>
    <mergeCell ref="A119:B119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V79"/>
    <mergeCell ref="A81:B81"/>
    <mergeCell ref="R81:R82"/>
    <mergeCell ref="S81:S82"/>
    <mergeCell ref="T81:T82"/>
    <mergeCell ref="U81:U82"/>
    <mergeCell ref="V81:V82"/>
    <mergeCell ref="A82:B82"/>
    <mergeCell ref="P67:V67"/>
    <mergeCell ref="A68:G71"/>
    <mergeCell ref="H68:O71"/>
    <mergeCell ref="P68:V71"/>
    <mergeCell ref="A73:V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300" r:id="rId1"/>
  <headerFooter alignWithMargins="0">
    <oddFooter xml:space="preserve">&amp;RRA-Q / FTP du  12/07/2013
</oddFooter>
  </headerFooter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H1689"/>
  <sheetViews>
    <sheetView topLeftCell="A61" zoomScaleNormal="100" workbookViewId="0">
      <selection activeCell="K82" sqref="K82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11</v>
      </c>
      <c r="H5" s="447"/>
      <c r="I5" s="448" t="s">
        <v>99</v>
      </c>
      <c r="J5" s="446"/>
      <c r="K5" s="446"/>
      <c r="L5" s="446"/>
      <c r="M5" s="447"/>
      <c r="N5" s="449">
        <v>41802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121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137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539" t="s">
        <v>138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7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IF(ISNUMBER(C112),C112,NA())</f>
        <v>4.0999999999999996</v>
      </c>
      <c r="D37" s="123">
        <f t="shared" ref="D37:W37" si="0">IF(ISNUMBER(D112),D112,NA())</f>
        <v>4.3</v>
      </c>
      <c r="E37" s="123">
        <f t="shared" si="0"/>
        <v>6.5</v>
      </c>
      <c r="F37" s="123">
        <f t="shared" si="0"/>
        <v>13.8</v>
      </c>
      <c r="G37" s="123">
        <f t="shared" si="0"/>
        <v>21.2</v>
      </c>
      <c r="H37" s="123">
        <f t="shared" si="0"/>
        <v>30.4</v>
      </c>
      <c r="I37" s="123">
        <f t="shared" si="0"/>
        <v>41.6</v>
      </c>
      <c r="J37" s="123">
        <f t="shared" si="0"/>
        <v>61</v>
      </c>
      <c r="K37" s="123">
        <f t="shared" si="0"/>
        <v>84.1</v>
      </c>
      <c r="L37" s="123">
        <f t="shared" si="0"/>
        <v>89.1</v>
      </c>
      <c r="M37" s="123">
        <f t="shared" si="0"/>
        <v>99.2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1.25</v>
      </c>
      <c r="S37" s="123">
        <f t="shared" si="0"/>
        <v>0.33</v>
      </c>
      <c r="T37" s="123">
        <f t="shared" si="0"/>
        <v>0.17599999999999999</v>
      </c>
      <c r="U37" s="123">
        <f t="shared" si="0"/>
        <v>26</v>
      </c>
      <c r="V37" s="150">
        <f t="shared" si="0"/>
        <v>16</v>
      </c>
      <c r="W37" s="124">
        <f t="shared" si="0"/>
        <v>6</v>
      </c>
    </row>
    <row r="38" spans="1:27" ht="12.75" customHeight="1" x14ac:dyDescent="0.25">
      <c r="A38" s="553" t="s">
        <v>49</v>
      </c>
      <c r="B38" s="554"/>
      <c r="C38" s="120">
        <f>C39+1.25*C42</f>
        <v>3.8660254037844393</v>
      </c>
      <c r="D38" s="108">
        <f t="shared" ref="D38:Q38" si="1">D39+1.25*D42</f>
        <v>4.0989839922221014</v>
      </c>
      <c r="E38" s="108">
        <f t="shared" si="1"/>
        <v>6.499698031951878</v>
      </c>
      <c r="F38" s="108">
        <f t="shared" si="1"/>
        <v>13.239186997436089</v>
      </c>
      <c r="G38" s="108">
        <f t="shared" si="1"/>
        <v>20.119826432975998</v>
      </c>
      <c r="H38" s="108">
        <f t="shared" si="1"/>
        <v>30.383060397250585</v>
      </c>
      <c r="I38" s="108">
        <f t="shared" si="1"/>
        <v>44.303414347537654</v>
      </c>
      <c r="J38" s="108">
        <f t="shared" si="1"/>
        <v>63.868229044615454</v>
      </c>
      <c r="K38" s="108">
        <f t="shared" si="1"/>
        <v>83.361887227001731</v>
      </c>
      <c r="L38" s="108">
        <f t="shared" si="1"/>
        <v>87.681112989397718</v>
      </c>
      <c r="M38" s="108">
        <f t="shared" si="1"/>
        <v>98.970857602867511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1.0162825263078656</v>
      </c>
      <c r="S38" s="108">
        <f>S39+1.25*S42</f>
        <v>0.2633675882065542</v>
      </c>
      <c r="T38" s="108"/>
      <c r="U38" s="108"/>
      <c r="V38" s="151"/>
      <c r="W38" s="125">
        <f>W39+1.25*W42</f>
        <v>5.7392218261771397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IF(ISNUMBER(C110),C110,NA())</f>
        <v>3</v>
      </c>
      <c r="D39" s="120">
        <f>IF(ISNUMBER(D110),D110,NA())</f>
        <v>3.2555555555555555</v>
      </c>
      <c r="E39" s="121">
        <f t="shared" ref="E39:W39" si="2">IF(ISNUMBER(E110),E110,NA())</f>
        <v>5.2222222222222223</v>
      </c>
      <c r="F39" s="121">
        <f t="shared" si="2"/>
        <v>10.233333333333333</v>
      </c>
      <c r="G39" s="121">
        <f t="shared" si="2"/>
        <v>15.211111111111112</v>
      </c>
      <c r="H39" s="121">
        <f t="shared" si="2"/>
        <v>23.1</v>
      </c>
      <c r="I39" s="121">
        <f t="shared" si="2"/>
        <v>34.6</v>
      </c>
      <c r="J39" s="121">
        <f t="shared" si="2"/>
        <v>53.86666666666666</v>
      </c>
      <c r="K39" s="121">
        <f t="shared" si="2"/>
        <v>76.63333333333334</v>
      </c>
      <c r="L39" s="121">
        <f t="shared" si="2"/>
        <v>83.244444444444454</v>
      </c>
      <c r="M39" s="121">
        <f t="shared" si="2"/>
        <v>97.222222222222229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0.67999999999999994</v>
      </c>
      <c r="S39" s="159">
        <f t="shared" si="2"/>
        <v>0.15888888888888889</v>
      </c>
      <c r="T39" s="159">
        <f t="shared" si="2"/>
        <v>0.152</v>
      </c>
      <c r="U39" s="34">
        <f t="shared" si="2"/>
        <v>26</v>
      </c>
      <c r="V39" s="152">
        <f t="shared" si="2"/>
        <v>16</v>
      </c>
      <c r="W39" s="44">
        <f t="shared" si="2"/>
        <v>4.7222222222222214</v>
      </c>
    </row>
    <row r="40" spans="1:27" ht="12.75" customHeight="1" x14ac:dyDescent="0.25">
      <c r="A40" s="553" t="s">
        <v>51</v>
      </c>
      <c r="B40" s="554"/>
      <c r="C40" s="120">
        <f>C39-1.25*C42</f>
        <v>2.1339745962155607</v>
      </c>
      <c r="D40" s="108">
        <f t="shared" ref="D40:Q40" si="3">D39-1.25*D42</f>
        <v>2.4121271188890097</v>
      </c>
      <c r="E40" s="108">
        <f t="shared" si="3"/>
        <v>3.9447464124925666</v>
      </c>
      <c r="F40" s="108">
        <f t="shared" si="3"/>
        <v>7.2274796692305747</v>
      </c>
      <c r="G40" s="108">
        <f t="shared" si="3"/>
        <v>10.302395789246228</v>
      </c>
      <c r="H40" s="108">
        <f t="shared" si="3"/>
        <v>15.816939602749418</v>
      </c>
      <c r="I40" s="108">
        <f t="shared" si="3"/>
        <v>24.896585652462345</v>
      </c>
      <c r="J40" s="108">
        <f t="shared" si="3"/>
        <v>43.865104288717866</v>
      </c>
      <c r="K40" s="108">
        <f t="shared" si="3"/>
        <v>69.904779439664949</v>
      </c>
      <c r="L40" s="108">
        <f t="shared" si="3"/>
        <v>78.80777589949119</v>
      </c>
      <c r="M40" s="108">
        <f>M39-1.25*M42</f>
        <v>95.473586841576946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0.34371747369213435</v>
      </c>
      <c r="S40" s="108">
        <f>S39-1.25*S42</f>
        <v>5.4410189571223566E-2</v>
      </c>
      <c r="T40" s="108"/>
      <c r="U40" s="108"/>
      <c r="V40" s="151"/>
      <c r="W40" s="125">
        <f>W39-1.25*W42</f>
        <v>3.7052226182673031</v>
      </c>
      <c r="Y40" s="155"/>
    </row>
    <row r="41" spans="1:27" ht="12.75" customHeight="1" x14ac:dyDescent="0.25">
      <c r="A41" s="493" t="s">
        <v>52</v>
      </c>
      <c r="B41" s="494"/>
      <c r="C41" s="33">
        <f>IF(ISNUMBER(C113),C113,NA())</f>
        <v>2</v>
      </c>
      <c r="D41" s="34">
        <f t="shared" ref="D41:W41" si="4">IF(ISNUMBER(D113),D113,NA())</f>
        <v>2.2999999999999998</v>
      </c>
      <c r="E41" s="34">
        <f t="shared" si="4"/>
        <v>3.5</v>
      </c>
      <c r="F41" s="34">
        <f>IF(ISNUMBER(F113),F113,NA())</f>
        <v>6.7</v>
      </c>
      <c r="G41" s="34">
        <f t="shared" si="4"/>
        <v>10.4</v>
      </c>
      <c r="H41" s="34">
        <f t="shared" si="4"/>
        <v>15.6</v>
      </c>
      <c r="I41" s="34">
        <f t="shared" si="4"/>
        <v>23.5</v>
      </c>
      <c r="J41" s="34">
        <f t="shared" si="4"/>
        <v>36.1</v>
      </c>
      <c r="K41" s="34">
        <f t="shared" si="4"/>
        <v>69.099999999999994</v>
      </c>
      <c r="L41" s="34">
        <f t="shared" si="4"/>
        <v>78.5</v>
      </c>
      <c r="M41" s="34">
        <f t="shared" si="4"/>
        <v>95.4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0.4</v>
      </c>
      <c r="S41" s="34">
        <f t="shared" si="4"/>
        <v>0.08</v>
      </c>
      <c r="T41" s="34">
        <f t="shared" si="4"/>
        <v>0.128</v>
      </c>
      <c r="U41" s="34">
        <f>IF(ISNUMBER(U113),U113,NA())</f>
        <v>26</v>
      </c>
      <c r="V41" s="152">
        <f t="shared" si="4"/>
        <v>16</v>
      </c>
      <c r="W41" s="44">
        <f t="shared" si="4"/>
        <v>3.4</v>
      </c>
    </row>
    <row r="42" spans="1:27" ht="12.75" customHeight="1" x14ac:dyDescent="0.25">
      <c r="A42" s="493" t="s">
        <v>53</v>
      </c>
      <c r="B42" s="494"/>
      <c r="C42" s="120">
        <f>IF(ISNUMBER(C111),C111,NA())</f>
        <v>0.69282032302755125</v>
      </c>
      <c r="D42" s="121">
        <f t="shared" ref="D42:W42" si="5">IF(ISNUMBER(D111),D111,NA())</f>
        <v>0.67474274933323675</v>
      </c>
      <c r="E42" s="121">
        <f t="shared" si="5"/>
        <v>1.0219806477837243</v>
      </c>
      <c r="F42" s="121">
        <f t="shared" si="5"/>
        <v>2.4046829312822062</v>
      </c>
      <c r="G42" s="121">
        <f t="shared" si="5"/>
        <v>3.9269722574919075</v>
      </c>
      <c r="H42" s="121">
        <f t="shared" si="5"/>
        <v>5.826448317800466</v>
      </c>
      <c r="I42" s="121">
        <f t="shared" si="5"/>
        <v>7.7627314780301244</v>
      </c>
      <c r="J42" s="121">
        <f t="shared" si="5"/>
        <v>8.0012499023590333</v>
      </c>
      <c r="K42" s="121">
        <f t="shared" si="5"/>
        <v>5.38284311493471</v>
      </c>
      <c r="L42" s="121">
        <f t="shared" si="5"/>
        <v>3.549334835962616</v>
      </c>
      <c r="M42" s="121">
        <f t="shared" si="5"/>
        <v>1.3989083045162207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0.26902602104629247</v>
      </c>
      <c r="S42" s="121">
        <f t="shared" si="5"/>
        <v>8.3582959454132258E-2</v>
      </c>
      <c r="T42" s="121"/>
      <c r="U42" s="121"/>
      <c r="V42" s="153"/>
      <c r="W42" s="126">
        <f t="shared" si="5"/>
        <v>0.8135996831639345</v>
      </c>
    </row>
    <row r="43" spans="1:27" ht="12.75" customHeight="1" x14ac:dyDescent="0.25">
      <c r="A43" s="553" t="s">
        <v>54</v>
      </c>
      <c r="B43" s="554"/>
      <c r="C43" s="33">
        <f>IF(ISNUMBER(C114),C114,NA())</f>
        <v>9</v>
      </c>
      <c r="D43" s="34">
        <f t="shared" ref="D43:W43" si="6">IF(ISNUMBER(D114),D114,NA())</f>
        <v>9</v>
      </c>
      <c r="E43" s="34">
        <f t="shared" si="6"/>
        <v>9</v>
      </c>
      <c r="F43" s="34">
        <f t="shared" si="6"/>
        <v>9</v>
      </c>
      <c r="G43" s="34">
        <f t="shared" si="6"/>
        <v>9</v>
      </c>
      <c r="H43" s="34">
        <f t="shared" si="6"/>
        <v>9</v>
      </c>
      <c r="I43" s="34">
        <f t="shared" si="6"/>
        <v>9</v>
      </c>
      <c r="J43" s="34">
        <f t="shared" si="6"/>
        <v>9</v>
      </c>
      <c r="K43" s="34">
        <f t="shared" si="6"/>
        <v>9</v>
      </c>
      <c r="L43" s="34">
        <f t="shared" si="6"/>
        <v>9</v>
      </c>
      <c r="M43" s="34">
        <f t="shared" si="6"/>
        <v>9</v>
      </c>
      <c r="N43" s="34">
        <f t="shared" si="6"/>
        <v>9</v>
      </c>
      <c r="O43" s="34">
        <f t="shared" si="6"/>
        <v>9</v>
      </c>
      <c r="P43" s="34">
        <f t="shared" si="6"/>
        <v>9</v>
      </c>
      <c r="Q43" s="34">
        <f t="shared" si="6"/>
        <v>9</v>
      </c>
      <c r="R43" s="34">
        <f t="shared" si="6"/>
        <v>9</v>
      </c>
      <c r="S43" s="34">
        <f t="shared" si="6"/>
        <v>9</v>
      </c>
      <c r="T43" s="34">
        <f t="shared" si="6"/>
        <v>2</v>
      </c>
      <c r="U43" s="34">
        <f t="shared" si="6"/>
        <v>1</v>
      </c>
      <c r="V43" s="152">
        <f t="shared" si="6"/>
        <v>1</v>
      </c>
      <c r="W43" s="44">
        <f t="shared" si="6"/>
        <v>9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41802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A84+(6*30)</f>
        <v>41911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719">
        <v>41731</v>
      </c>
      <c r="B84" s="519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>
        <v>0.128</v>
      </c>
      <c r="U84" s="141"/>
      <c r="V84" s="141"/>
      <c r="W84" s="142"/>
      <c r="Y84" s="176">
        <f t="shared" ref="Y84:Y102" si="7">A84+$Y$82</f>
        <v>41911</v>
      </c>
    </row>
    <row r="85" spans="1:25" x14ac:dyDescent="0.25">
      <c r="A85" s="719">
        <v>41746</v>
      </c>
      <c r="B85" s="519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>
        <v>26</v>
      </c>
      <c r="V85" s="141">
        <v>16</v>
      </c>
      <c r="W85" s="142"/>
      <c r="Y85" s="176">
        <f t="shared" si="7"/>
        <v>41926</v>
      </c>
    </row>
    <row r="86" spans="1:25" x14ac:dyDescent="0.25">
      <c r="A86" s="719">
        <v>41775</v>
      </c>
      <c r="B86" s="519"/>
      <c r="C86" s="141">
        <v>3.2</v>
      </c>
      <c r="D86" s="141">
        <v>3.4</v>
      </c>
      <c r="E86" s="141">
        <v>5.5</v>
      </c>
      <c r="F86" s="141">
        <v>11</v>
      </c>
      <c r="G86" s="141">
        <v>16.899999999999999</v>
      </c>
      <c r="H86" s="141">
        <v>26.5</v>
      </c>
      <c r="I86" s="141">
        <v>41.2</v>
      </c>
      <c r="J86" s="141">
        <v>60.4</v>
      </c>
      <c r="K86" s="141">
        <v>81</v>
      </c>
      <c r="L86" s="141">
        <v>84.4</v>
      </c>
      <c r="M86" s="141">
        <v>97</v>
      </c>
      <c r="N86" s="141">
        <v>100</v>
      </c>
      <c r="O86" s="141">
        <v>100</v>
      </c>
      <c r="P86" s="141">
        <v>100</v>
      </c>
      <c r="Q86" s="141">
        <v>100</v>
      </c>
      <c r="R86" s="141">
        <v>1.25</v>
      </c>
      <c r="S86" s="141">
        <v>0.33</v>
      </c>
      <c r="T86" s="141"/>
      <c r="U86" s="141"/>
      <c r="V86" s="141"/>
      <c r="W86" s="142">
        <v>3.4</v>
      </c>
      <c r="Y86" s="176">
        <f t="shared" si="7"/>
        <v>41955</v>
      </c>
    </row>
    <row r="87" spans="1:25" x14ac:dyDescent="0.25">
      <c r="A87" s="719">
        <v>41778</v>
      </c>
      <c r="B87" s="519"/>
      <c r="C87" s="141">
        <v>2.5</v>
      </c>
      <c r="D87" s="141">
        <v>2.8</v>
      </c>
      <c r="E87" s="141">
        <v>5.0999999999999996</v>
      </c>
      <c r="F87" s="141">
        <v>10.8</v>
      </c>
      <c r="G87" s="141">
        <v>16.3</v>
      </c>
      <c r="H87" s="141">
        <v>23.7</v>
      </c>
      <c r="I87" s="141">
        <v>34</v>
      </c>
      <c r="J87" s="141">
        <v>51.4</v>
      </c>
      <c r="K87" s="141">
        <v>78.3</v>
      </c>
      <c r="L87" s="141">
        <v>85.6</v>
      </c>
      <c r="M87" s="141">
        <v>96.6</v>
      </c>
      <c r="N87" s="141">
        <v>100</v>
      </c>
      <c r="O87" s="141">
        <v>100</v>
      </c>
      <c r="P87" s="141">
        <v>100</v>
      </c>
      <c r="Q87" s="141">
        <v>100</v>
      </c>
      <c r="R87" s="141">
        <v>0.4</v>
      </c>
      <c r="S87" s="141">
        <v>0.09</v>
      </c>
      <c r="T87" s="141"/>
      <c r="U87" s="141"/>
      <c r="V87" s="141"/>
      <c r="W87" s="142">
        <v>4.9000000000000004</v>
      </c>
      <c r="X87" s="1"/>
      <c r="Y87" s="176">
        <f t="shared" si="7"/>
        <v>41958</v>
      </c>
    </row>
    <row r="88" spans="1:25" x14ac:dyDescent="0.25">
      <c r="A88" s="518">
        <v>41778</v>
      </c>
      <c r="B88" s="519"/>
      <c r="C88" s="141">
        <v>3.3</v>
      </c>
      <c r="D88" s="141">
        <v>3.6</v>
      </c>
      <c r="E88" s="141">
        <v>6.2</v>
      </c>
      <c r="F88" s="141">
        <v>13.8</v>
      </c>
      <c r="G88" s="141">
        <v>21.2</v>
      </c>
      <c r="H88" s="141">
        <v>30.4</v>
      </c>
      <c r="I88" s="141">
        <v>41.1</v>
      </c>
      <c r="J88" s="141">
        <v>57.2</v>
      </c>
      <c r="K88" s="141">
        <v>74</v>
      </c>
      <c r="L88" s="141">
        <v>78.5</v>
      </c>
      <c r="M88" s="141">
        <v>95.4</v>
      </c>
      <c r="N88" s="141">
        <v>100</v>
      </c>
      <c r="O88" s="141">
        <v>100</v>
      </c>
      <c r="P88" s="141">
        <v>100</v>
      </c>
      <c r="Q88" s="141">
        <v>100</v>
      </c>
      <c r="R88" s="141">
        <v>0.4</v>
      </c>
      <c r="S88" s="141">
        <v>0.12</v>
      </c>
      <c r="T88" s="141"/>
      <c r="U88" s="141"/>
      <c r="V88" s="141"/>
      <c r="W88" s="142">
        <v>4.5999999999999996</v>
      </c>
      <c r="X88" s="1"/>
      <c r="Y88" s="176">
        <f t="shared" si="7"/>
        <v>41958</v>
      </c>
    </row>
    <row r="89" spans="1:25" x14ac:dyDescent="0.25">
      <c r="A89" s="518">
        <v>41782</v>
      </c>
      <c r="B89" s="519"/>
      <c r="C89" s="141">
        <v>2</v>
      </c>
      <c r="D89" s="141">
        <v>2.2999999999999998</v>
      </c>
      <c r="E89" s="141">
        <v>3.8</v>
      </c>
      <c r="F89" s="141">
        <v>7.5</v>
      </c>
      <c r="G89" s="141">
        <v>10.9</v>
      </c>
      <c r="H89" s="141">
        <v>15.8</v>
      </c>
      <c r="I89" s="141">
        <v>23.5</v>
      </c>
      <c r="J89" s="141">
        <v>36.1</v>
      </c>
      <c r="K89" s="141">
        <v>69.099999999999994</v>
      </c>
      <c r="L89" s="141">
        <v>81.099999999999994</v>
      </c>
      <c r="M89" s="141">
        <v>96.6</v>
      </c>
      <c r="N89" s="141">
        <v>100</v>
      </c>
      <c r="O89" s="141">
        <v>100</v>
      </c>
      <c r="P89" s="141">
        <v>100</v>
      </c>
      <c r="Q89" s="141">
        <v>100</v>
      </c>
      <c r="R89" s="141">
        <v>0.51</v>
      </c>
      <c r="S89" s="141">
        <v>0.08</v>
      </c>
      <c r="T89" s="141"/>
      <c r="U89" s="141"/>
      <c r="V89" s="141"/>
      <c r="W89" s="142">
        <v>5.8</v>
      </c>
      <c r="X89" s="1"/>
      <c r="Y89" s="176">
        <f t="shared" si="7"/>
        <v>41962</v>
      </c>
    </row>
    <row r="90" spans="1:25" x14ac:dyDescent="0.25">
      <c r="A90" s="518">
        <v>41782</v>
      </c>
      <c r="B90" s="519"/>
      <c r="C90" s="141">
        <v>2.2000000000000002</v>
      </c>
      <c r="D90" s="141">
        <v>2.4</v>
      </c>
      <c r="E90" s="141">
        <v>3.5</v>
      </c>
      <c r="F90" s="141">
        <v>6.7</v>
      </c>
      <c r="G90" s="141">
        <v>10.4</v>
      </c>
      <c r="H90" s="141">
        <v>16.600000000000001</v>
      </c>
      <c r="I90" s="141">
        <v>27.1</v>
      </c>
      <c r="J90" s="141">
        <v>47</v>
      </c>
      <c r="K90" s="141">
        <v>69.8</v>
      </c>
      <c r="L90" s="141">
        <v>79.2</v>
      </c>
      <c r="M90" s="141">
        <v>96.7</v>
      </c>
      <c r="N90" s="141">
        <v>100</v>
      </c>
      <c r="O90" s="141">
        <v>100</v>
      </c>
      <c r="P90" s="141">
        <v>100</v>
      </c>
      <c r="Q90" s="141">
        <v>100</v>
      </c>
      <c r="R90" s="141">
        <v>0.51</v>
      </c>
      <c r="S90" s="141">
        <v>0.08</v>
      </c>
      <c r="T90" s="141"/>
      <c r="U90" s="141"/>
      <c r="V90" s="141"/>
      <c r="W90" s="142">
        <v>4.7</v>
      </c>
      <c r="X90" s="1"/>
      <c r="Y90" s="176">
        <f t="shared" si="7"/>
        <v>41962</v>
      </c>
    </row>
    <row r="91" spans="1:25" x14ac:dyDescent="0.25">
      <c r="A91" s="719">
        <v>41785</v>
      </c>
      <c r="B91" s="519"/>
      <c r="C91" s="141">
        <v>2.7</v>
      </c>
      <c r="D91" s="141">
        <v>3</v>
      </c>
      <c r="E91" s="141">
        <v>5</v>
      </c>
      <c r="F91" s="141">
        <v>8.1999999999999993</v>
      </c>
      <c r="G91" s="141">
        <v>10.5</v>
      </c>
      <c r="H91" s="141">
        <v>15.6</v>
      </c>
      <c r="I91" s="141">
        <v>23.8</v>
      </c>
      <c r="J91" s="141">
        <v>58.3</v>
      </c>
      <c r="K91" s="141">
        <v>82.4</v>
      </c>
      <c r="L91" s="141">
        <v>86.7</v>
      </c>
      <c r="M91" s="141">
        <v>95.8</v>
      </c>
      <c r="N91" s="141">
        <v>100</v>
      </c>
      <c r="O91" s="141">
        <v>100</v>
      </c>
      <c r="P91" s="141">
        <v>100</v>
      </c>
      <c r="Q91" s="141">
        <v>100</v>
      </c>
      <c r="R91" s="141">
        <v>0.75</v>
      </c>
      <c r="S91" s="141">
        <v>0.12</v>
      </c>
      <c r="T91" s="141"/>
      <c r="U91" s="141"/>
      <c r="V91" s="141"/>
      <c r="W91" s="142">
        <v>4</v>
      </c>
      <c r="X91" s="1"/>
      <c r="Y91" s="176">
        <f t="shared" si="7"/>
        <v>41965</v>
      </c>
    </row>
    <row r="92" spans="1:25" x14ac:dyDescent="0.25">
      <c r="A92" s="719">
        <v>41787</v>
      </c>
      <c r="B92" s="519"/>
      <c r="C92" s="141">
        <v>3.4</v>
      </c>
      <c r="D92" s="141">
        <v>3.7</v>
      </c>
      <c r="E92" s="141">
        <v>6</v>
      </c>
      <c r="F92" s="141">
        <v>12.2</v>
      </c>
      <c r="G92" s="141">
        <v>18.399999999999999</v>
      </c>
      <c r="H92" s="141">
        <v>27.4</v>
      </c>
      <c r="I92" s="141">
        <v>40.5</v>
      </c>
      <c r="J92" s="141">
        <v>61</v>
      </c>
      <c r="K92" s="141">
        <v>84.1</v>
      </c>
      <c r="L92" s="141">
        <v>89.1</v>
      </c>
      <c r="M92" s="141">
        <v>98.9</v>
      </c>
      <c r="N92" s="141">
        <v>100</v>
      </c>
      <c r="O92" s="141">
        <v>100</v>
      </c>
      <c r="P92" s="141">
        <v>100</v>
      </c>
      <c r="Q92" s="141">
        <v>100</v>
      </c>
      <c r="R92" s="141">
        <v>0.79</v>
      </c>
      <c r="S92" s="141">
        <v>0.22</v>
      </c>
      <c r="T92" s="141"/>
      <c r="U92" s="141"/>
      <c r="V92" s="141"/>
      <c r="W92" s="142">
        <v>6</v>
      </c>
      <c r="X92" s="1"/>
      <c r="Y92" s="176">
        <f t="shared" si="7"/>
        <v>41967</v>
      </c>
    </row>
    <row r="93" spans="1:25" x14ac:dyDescent="0.25">
      <c r="A93" s="719">
        <v>41793</v>
      </c>
      <c r="B93" s="519"/>
      <c r="C93" s="141">
        <v>4.0999999999999996</v>
      </c>
      <c r="D93" s="141">
        <v>4.3</v>
      </c>
      <c r="E93" s="141">
        <v>6.5</v>
      </c>
      <c r="F93" s="141">
        <v>12.3</v>
      </c>
      <c r="G93" s="141">
        <v>18.100000000000001</v>
      </c>
      <c r="H93" s="141">
        <v>29.1</v>
      </c>
      <c r="I93" s="141">
        <v>41.6</v>
      </c>
      <c r="J93" s="141">
        <v>57.9</v>
      </c>
      <c r="K93" s="141">
        <v>77.5</v>
      </c>
      <c r="L93" s="141">
        <v>83.4</v>
      </c>
      <c r="M93" s="141">
        <v>98.8</v>
      </c>
      <c r="N93" s="141">
        <v>100</v>
      </c>
      <c r="O93" s="141">
        <v>100</v>
      </c>
      <c r="P93" s="141">
        <v>100</v>
      </c>
      <c r="Q93" s="141">
        <v>100</v>
      </c>
      <c r="R93" s="141">
        <v>0.68</v>
      </c>
      <c r="S93" s="141">
        <v>0.2</v>
      </c>
      <c r="T93" s="141"/>
      <c r="U93" s="141"/>
      <c r="V93" s="141"/>
      <c r="W93" s="142">
        <v>4.8</v>
      </c>
      <c r="X93" s="1"/>
      <c r="Y93" s="176">
        <f t="shared" si="7"/>
        <v>41973</v>
      </c>
    </row>
    <row r="94" spans="1:25" x14ac:dyDescent="0.25">
      <c r="A94" s="719">
        <v>41793</v>
      </c>
      <c r="B94" s="519"/>
      <c r="C94" s="141">
        <v>3.6</v>
      </c>
      <c r="D94" s="141">
        <v>3.8</v>
      </c>
      <c r="E94" s="141">
        <v>5.4</v>
      </c>
      <c r="F94" s="141">
        <v>9.6</v>
      </c>
      <c r="G94" s="141">
        <v>14.2</v>
      </c>
      <c r="H94" s="141">
        <v>22.8</v>
      </c>
      <c r="I94" s="141">
        <v>38.6</v>
      </c>
      <c r="J94" s="141">
        <v>55.5</v>
      </c>
      <c r="K94" s="141">
        <v>73.5</v>
      </c>
      <c r="L94" s="141">
        <v>81.2</v>
      </c>
      <c r="M94" s="141">
        <v>99.2</v>
      </c>
      <c r="N94" s="141">
        <v>100</v>
      </c>
      <c r="O94" s="141">
        <v>100</v>
      </c>
      <c r="P94" s="141">
        <v>100</v>
      </c>
      <c r="Q94" s="141">
        <v>100</v>
      </c>
      <c r="R94" s="141">
        <v>0.83</v>
      </c>
      <c r="S94" s="141">
        <v>0.19</v>
      </c>
      <c r="T94" s="141"/>
      <c r="U94" s="141"/>
      <c r="V94" s="141"/>
      <c r="W94" s="142">
        <v>4.3</v>
      </c>
      <c r="X94" s="1"/>
      <c r="Y94" s="176">
        <f t="shared" si="7"/>
        <v>41973</v>
      </c>
    </row>
    <row r="95" spans="1:25" x14ac:dyDescent="0.25">
      <c r="A95" s="719"/>
      <c r="B95" s="519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"/>
      <c r="Y95" s="176">
        <f t="shared" si="7"/>
        <v>180</v>
      </c>
    </row>
    <row r="96" spans="1:25" x14ac:dyDescent="0.25">
      <c r="A96" s="719"/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"/>
      <c r="Y96" s="176">
        <f t="shared" si="7"/>
        <v>180</v>
      </c>
    </row>
    <row r="97" spans="1:25" x14ac:dyDescent="0.25">
      <c r="A97" s="518">
        <v>41806</v>
      </c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>
        <v>0.17599999999999999</v>
      </c>
      <c r="U97" s="141"/>
      <c r="V97" s="141"/>
      <c r="W97" s="142"/>
      <c r="X97" s="1"/>
      <c r="Y97" s="176">
        <f t="shared" si="7"/>
        <v>41986</v>
      </c>
    </row>
    <row r="98" spans="1:25" x14ac:dyDescent="0.25">
      <c r="A98" s="518"/>
      <c r="B98" s="519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  <c r="Y98" s="176">
        <f t="shared" si="7"/>
        <v>180</v>
      </c>
    </row>
    <row r="99" spans="1:25" x14ac:dyDescent="0.25">
      <c r="A99" s="518"/>
      <c r="B99" s="519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  <c r="Y99" s="176">
        <f t="shared" si="7"/>
        <v>180</v>
      </c>
    </row>
    <row r="100" spans="1:25" x14ac:dyDescent="0.25">
      <c r="A100" s="518"/>
      <c r="B100" s="519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"/>
      <c r="Y100" s="176">
        <f t="shared" si="7"/>
        <v>180</v>
      </c>
    </row>
    <row r="101" spans="1:25" x14ac:dyDescent="0.25">
      <c r="A101" s="518"/>
      <c r="B101" s="519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"/>
      <c r="Y101" s="176">
        <f t="shared" si="7"/>
        <v>180</v>
      </c>
    </row>
    <row r="102" spans="1:25" x14ac:dyDescent="0.25">
      <c r="A102" s="518"/>
      <c r="B102" s="519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"/>
      <c r="Y102" s="176">
        <f t="shared" si="7"/>
        <v>180</v>
      </c>
    </row>
    <row r="103" spans="1:25" x14ac:dyDescent="0.25">
      <c r="A103" s="518"/>
      <c r="B103" s="519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2"/>
      <c r="X103" s="1"/>
      <c r="Y103" s="176"/>
    </row>
    <row r="104" spans="1:25" x14ac:dyDescent="0.25">
      <c r="A104" s="518"/>
      <c r="B104" s="519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2"/>
      <c r="X104" s="1"/>
      <c r="Y104" s="176"/>
    </row>
    <row r="105" spans="1:25" x14ac:dyDescent="0.25">
      <c r="A105" s="518"/>
      <c r="B105" s="519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2"/>
      <c r="X105" s="1"/>
      <c r="Y105" s="176"/>
    </row>
    <row r="106" spans="1:25" x14ac:dyDescent="0.25">
      <c r="A106" s="518"/>
      <c r="B106" s="519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2"/>
      <c r="X106" s="1"/>
      <c r="Y106" s="176"/>
    </row>
    <row r="107" spans="1:25" x14ac:dyDescent="0.25">
      <c r="A107" s="518"/>
      <c r="B107" s="519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2"/>
      <c r="X107" s="1"/>
      <c r="Y107" s="176"/>
    </row>
    <row r="108" spans="1:25" x14ac:dyDescent="0.25">
      <c r="A108" s="518"/>
      <c r="B108" s="519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2"/>
      <c r="X108" s="1"/>
    </row>
    <row r="109" spans="1:25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2"/>
      <c r="X109" s="1"/>
    </row>
    <row r="110" spans="1:25" x14ac:dyDescent="0.25">
      <c r="A110" s="533" t="s">
        <v>63</v>
      </c>
      <c r="B110" s="532"/>
      <c r="C110" s="143">
        <f t="shared" ref="C110:W110" si="8">AVERAGE(C84:C107)</f>
        <v>3</v>
      </c>
      <c r="D110" s="143">
        <f t="shared" si="8"/>
        <v>3.2555555555555555</v>
      </c>
      <c r="E110" s="143">
        <f t="shared" si="8"/>
        <v>5.2222222222222223</v>
      </c>
      <c r="F110" s="143">
        <f t="shared" si="8"/>
        <v>10.233333333333333</v>
      </c>
      <c r="G110" s="143">
        <f t="shared" si="8"/>
        <v>15.211111111111112</v>
      </c>
      <c r="H110" s="143">
        <f t="shared" si="8"/>
        <v>23.1</v>
      </c>
      <c r="I110" s="143">
        <f t="shared" si="8"/>
        <v>34.6</v>
      </c>
      <c r="J110" s="143">
        <f t="shared" si="8"/>
        <v>53.86666666666666</v>
      </c>
      <c r="K110" s="143">
        <f t="shared" si="8"/>
        <v>76.63333333333334</v>
      </c>
      <c r="L110" s="143">
        <f t="shared" si="8"/>
        <v>83.244444444444454</v>
      </c>
      <c r="M110" s="143">
        <f t="shared" si="8"/>
        <v>97.222222222222229</v>
      </c>
      <c r="N110" s="141">
        <f t="shared" si="8"/>
        <v>100</v>
      </c>
      <c r="O110" s="141">
        <f t="shared" si="8"/>
        <v>100</v>
      </c>
      <c r="P110" s="141">
        <f t="shared" si="8"/>
        <v>100</v>
      </c>
      <c r="Q110" s="141">
        <f t="shared" si="8"/>
        <v>100</v>
      </c>
      <c r="R110" s="141">
        <f t="shared" si="8"/>
        <v>0.67999999999999994</v>
      </c>
      <c r="S110" s="141">
        <f t="shared" si="8"/>
        <v>0.15888888888888889</v>
      </c>
      <c r="T110" s="141">
        <f t="shared" si="8"/>
        <v>0.152</v>
      </c>
      <c r="U110" s="141">
        <f t="shared" si="8"/>
        <v>26</v>
      </c>
      <c r="V110" s="141">
        <f t="shared" si="8"/>
        <v>16</v>
      </c>
      <c r="W110" s="142">
        <f t="shared" si="8"/>
        <v>4.7222222222222214</v>
      </c>
    </row>
    <row r="111" spans="1:25" x14ac:dyDescent="0.25">
      <c r="A111" s="533" t="s">
        <v>53</v>
      </c>
      <c r="B111" s="532"/>
      <c r="C111" s="143">
        <f t="shared" ref="C111:S111" si="9">STDEV(C84:C107)</f>
        <v>0.69282032302755125</v>
      </c>
      <c r="D111" s="143">
        <f t="shared" si="9"/>
        <v>0.67474274933323675</v>
      </c>
      <c r="E111" s="143">
        <f t="shared" si="9"/>
        <v>1.0219806477837243</v>
      </c>
      <c r="F111" s="143">
        <f t="shared" si="9"/>
        <v>2.4046829312822062</v>
      </c>
      <c r="G111" s="143">
        <f t="shared" si="9"/>
        <v>3.9269722574919075</v>
      </c>
      <c r="H111" s="143">
        <f t="shared" si="9"/>
        <v>5.826448317800466</v>
      </c>
      <c r="I111" s="143">
        <f t="shared" si="9"/>
        <v>7.7627314780301244</v>
      </c>
      <c r="J111" s="143">
        <f t="shared" si="9"/>
        <v>8.0012499023590333</v>
      </c>
      <c r="K111" s="143">
        <f t="shared" si="9"/>
        <v>5.38284311493471</v>
      </c>
      <c r="L111" s="143">
        <f t="shared" si="9"/>
        <v>3.549334835962616</v>
      </c>
      <c r="M111" s="143">
        <f t="shared" si="9"/>
        <v>1.3989083045162207</v>
      </c>
      <c r="N111" s="143">
        <f t="shared" si="9"/>
        <v>0</v>
      </c>
      <c r="O111" s="143">
        <f t="shared" si="9"/>
        <v>0</v>
      </c>
      <c r="P111" s="143">
        <f t="shared" si="9"/>
        <v>0</v>
      </c>
      <c r="Q111" s="143">
        <f t="shared" si="9"/>
        <v>0</v>
      </c>
      <c r="R111" s="143">
        <f t="shared" si="9"/>
        <v>0.26902602104629247</v>
      </c>
      <c r="S111" s="143">
        <f t="shared" si="9"/>
        <v>8.3582959454132258E-2</v>
      </c>
      <c r="T111" s="143"/>
      <c r="U111" s="143"/>
      <c r="V111" s="143"/>
      <c r="W111" s="144">
        <f>STDEV(W84:W107)</f>
        <v>0.8135996831639345</v>
      </c>
    </row>
    <row r="112" spans="1:25" x14ac:dyDescent="0.25">
      <c r="A112" s="533" t="s">
        <v>64</v>
      </c>
      <c r="B112" s="532"/>
      <c r="C112" s="141">
        <f t="shared" ref="C112:W112" si="10">MAX(C84:C107)</f>
        <v>4.0999999999999996</v>
      </c>
      <c r="D112" s="141">
        <f t="shared" si="10"/>
        <v>4.3</v>
      </c>
      <c r="E112" s="141">
        <f t="shared" si="10"/>
        <v>6.5</v>
      </c>
      <c r="F112" s="141">
        <f t="shared" si="10"/>
        <v>13.8</v>
      </c>
      <c r="G112" s="141">
        <f t="shared" si="10"/>
        <v>21.2</v>
      </c>
      <c r="H112" s="141">
        <f t="shared" si="10"/>
        <v>30.4</v>
      </c>
      <c r="I112" s="141">
        <f t="shared" si="10"/>
        <v>41.6</v>
      </c>
      <c r="J112" s="141">
        <f t="shared" si="10"/>
        <v>61</v>
      </c>
      <c r="K112" s="141">
        <f t="shared" si="10"/>
        <v>84.1</v>
      </c>
      <c r="L112" s="141">
        <f t="shared" si="10"/>
        <v>89.1</v>
      </c>
      <c r="M112" s="141">
        <f t="shared" si="10"/>
        <v>99.2</v>
      </c>
      <c r="N112" s="141">
        <f t="shared" si="10"/>
        <v>100</v>
      </c>
      <c r="O112" s="141">
        <f t="shared" si="10"/>
        <v>100</v>
      </c>
      <c r="P112" s="141">
        <f t="shared" si="10"/>
        <v>100</v>
      </c>
      <c r="Q112" s="141">
        <f t="shared" si="10"/>
        <v>100</v>
      </c>
      <c r="R112" s="141">
        <f t="shared" si="10"/>
        <v>1.25</v>
      </c>
      <c r="S112" s="141">
        <f t="shared" si="10"/>
        <v>0.33</v>
      </c>
      <c r="T112" s="141">
        <f t="shared" si="10"/>
        <v>0.17599999999999999</v>
      </c>
      <c r="U112" s="141">
        <f t="shared" si="10"/>
        <v>26</v>
      </c>
      <c r="V112" s="141">
        <f t="shared" si="10"/>
        <v>16</v>
      </c>
      <c r="W112" s="141">
        <f t="shared" si="10"/>
        <v>6</v>
      </c>
    </row>
    <row r="113" spans="1:23" x14ac:dyDescent="0.25">
      <c r="A113" s="533" t="s">
        <v>52</v>
      </c>
      <c r="B113" s="532"/>
      <c r="C113" s="141">
        <f t="shared" ref="C113:W113" si="11">MIN(C84:C107)</f>
        <v>2</v>
      </c>
      <c r="D113" s="141">
        <f t="shared" si="11"/>
        <v>2.2999999999999998</v>
      </c>
      <c r="E113" s="141">
        <f t="shared" si="11"/>
        <v>3.5</v>
      </c>
      <c r="F113" s="141">
        <f t="shared" si="11"/>
        <v>6.7</v>
      </c>
      <c r="G113" s="141">
        <f t="shared" si="11"/>
        <v>10.4</v>
      </c>
      <c r="H113" s="141">
        <f t="shared" si="11"/>
        <v>15.6</v>
      </c>
      <c r="I113" s="141">
        <f t="shared" si="11"/>
        <v>23.5</v>
      </c>
      <c r="J113" s="141">
        <f t="shared" si="11"/>
        <v>36.1</v>
      </c>
      <c r="K113" s="141">
        <f t="shared" si="11"/>
        <v>69.099999999999994</v>
      </c>
      <c r="L113" s="141">
        <f t="shared" si="11"/>
        <v>78.5</v>
      </c>
      <c r="M113" s="141">
        <f t="shared" si="11"/>
        <v>95.4</v>
      </c>
      <c r="N113" s="141">
        <f t="shared" si="11"/>
        <v>100</v>
      </c>
      <c r="O113" s="141">
        <f t="shared" si="11"/>
        <v>100</v>
      </c>
      <c r="P113" s="141">
        <f t="shared" si="11"/>
        <v>100</v>
      </c>
      <c r="Q113" s="141">
        <f t="shared" si="11"/>
        <v>100</v>
      </c>
      <c r="R113" s="141">
        <f t="shared" si="11"/>
        <v>0.4</v>
      </c>
      <c r="S113" s="141">
        <f t="shared" si="11"/>
        <v>0.08</v>
      </c>
      <c r="T113" s="141">
        <f t="shared" si="11"/>
        <v>0.128</v>
      </c>
      <c r="U113" s="141">
        <f t="shared" si="11"/>
        <v>26</v>
      </c>
      <c r="V113" s="141">
        <f t="shared" si="11"/>
        <v>16</v>
      </c>
      <c r="W113" s="142">
        <f t="shared" si="11"/>
        <v>3.4</v>
      </c>
    </row>
    <row r="114" spans="1:23" x14ac:dyDescent="0.25">
      <c r="A114" s="534" t="s">
        <v>54</v>
      </c>
      <c r="B114" s="535"/>
      <c r="C114" s="141">
        <f t="shared" ref="C114:W114" si="12">COUNT(C84:C107)</f>
        <v>9</v>
      </c>
      <c r="D114" s="141">
        <f t="shared" si="12"/>
        <v>9</v>
      </c>
      <c r="E114" s="141">
        <f t="shared" si="12"/>
        <v>9</v>
      </c>
      <c r="F114" s="141">
        <f t="shared" si="12"/>
        <v>9</v>
      </c>
      <c r="G114" s="141">
        <f t="shared" si="12"/>
        <v>9</v>
      </c>
      <c r="H114" s="141">
        <f t="shared" si="12"/>
        <v>9</v>
      </c>
      <c r="I114" s="141">
        <f t="shared" si="12"/>
        <v>9</v>
      </c>
      <c r="J114" s="141">
        <f t="shared" si="12"/>
        <v>9</v>
      </c>
      <c r="K114" s="141">
        <f t="shared" si="12"/>
        <v>9</v>
      </c>
      <c r="L114" s="141">
        <f t="shared" si="12"/>
        <v>9</v>
      </c>
      <c r="M114" s="141">
        <f t="shared" si="12"/>
        <v>9</v>
      </c>
      <c r="N114" s="141">
        <f t="shared" si="12"/>
        <v>9</v>
      </c>
      <c r="O114" s="141">
        <f t="shared" si="12"/>
        <v>9</v>
      </c>
      <c r="P114" s="141">
        <f t="shared" si="12"/>
        <v>9</v>
      </c>
      <c r="Q114" s="141">
        <f t="shared" si="12"/>
        <v>9</v>
      </c>
      <c r="R114" s="141">
        <f t="shared" si="12"/>
        <v>9</v>
      </c>
      <c r="S114" s="141">
        <f t="shared" si="12"/>
        <v>9</v>
      </c>
      <c r="T114" s="141">
        <f t="shared" si="12"/>
        <v>2</v>
      </c>
      <c r="U114" s="141">
        <f t="shared" si="12"/>
        <v>1</v>
      </c>
      <c r="V114" s="141">
        <f t="shared" si="12"/>
        <v>1</v>
      </c>
      <c r="W114" s="142">
        <f t="shared" si="12"/>
        <v>9</v>
      </c>
    </row>
    <row r="115" spans="1:23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8"/>
    </row>
    <row r="116" spans="1:23" x14ac:dyDescent="0.25">
      <c r="B116" s="52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10:B110"/>
    <mergeCell ref="A111:B111"/>
    <mergeCell ref="A112:B112"/>
    <mergeCell ref="A113:B113"/>
    <mergeCell ref="A114:B114"/>
    <mergeCell ref="A109:B109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W79"/>
    <mergeCell ref="A81:B81"/>
    <mergeCell ref="R81:R82"/>
    <mergeCell ref="S81:S82"/>
    <mergeCell ref="T81:T82"/>
    <mergeCell ref="U81:U82"/>
    <mergeCell ref="V81:V82"/>
    <mergeCell ref="W81:W82"/>
    <mergeCell ref="A82:B82"/>
    <mergeCell ref="P67:W67"/>
    <mergeCell ref="A68:G71"/>
    <mergeCell ref="H68:O71"/>
    <mergeCell ref="P68:W71"/>
    <mergeCell ref="A73:W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36:B36"/>
    <mergeCell ref="A25:B25"/>
    <mergeCell ref="A26:B26"/>
    <mergeCell ref="A27:B27"/>
    <mergeCell ref="A28:B28"/>
    <mergeCell ref="A29:B29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1:E6"/>
    <mergeCell ref="F1:Q4"/>
    <mergeCell ref="R1:W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AG1690"/>
  <sheetViews>
    <sheetView topLeftCell="A79" zoomScaleNormal="100" workbookViewId="0">
      <selection activeCell="S110" sqref="S110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10</v>
      </c>
      <c r="H5" s="447"/>
      <c r="I5" s="448" t="s">
        <v>99</v>
      </c>
      <c r="J5" s="446"/>
      <c r="K5" s="446"/>
      <c r="L5" s="446"/>
      <c r="M5" s="447"/>
      <c r="N5" s="449">
        <v>41802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124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140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139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C113</f>
        <v>4.8</v>
      </c>
      <c r="D37" s="123">
        <f t="shared" ref="D37:V37" si="0">D113</f>
        <v>6</v>
      </c>
      <c r="E37" s="123">
        <f t="shared" si="0"/>
        <v>11.1</v>
      </c>
      <c r="F37" s="123">
        <f t="shared" si="0"/>
        <v>15.6</v>
      </c>
      <c r="G37" s="123">
        <f t="shared" si="0"/>
        <v>20</v>
      </c>
      <c r="H37" s="123">
        <f t="shared" si="0"/>
        <v>29.2</v>
      </c>
      <c r="I37" s="123">
        <f t="shared" si="0"/>
        <v>47.4</v>
      </c>
      <c r="J37" s="123">
        <f t="shared" si="0"/>
        <v>59</v>
      </c>
      <c r="K37" s="123">
        <f t="shared" si="0"/>
        <v>70.5</v>
      </c>
      <c r="L37" s="123">
        <f t="shared" si="0"/>
        <v>78.400000000000006</v>
      </c>
      <c r="M37" s="123">
        <f t="shared" si="0"/>
        <v>86.3</v>
      </c>
      <c r="N37" s="123">
        <f t="shared" si="0"/>
        <v>97.8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0.05</v>
      </c>
      <c r="S37" s="123"/>
      <c r="T37" s="123">
        <f t="shared" si="0"/>
        <v>26</v>
      </c>
      <c r="U37" s="123">
        <f t="shared" si="0"/>
        <v>16</v>
      </c>
      <c r="V37" s="124">
        <f t="shared" si="0"/>
        <v>10.8</v>
      </c>
    </row>
    <row r="38" spans="1:24" ht="12.75" customHeight="1" x14ac:dyDescent="0.25">
      <c r="A38" s="553" t="s">
        <v>49</v>
      </c>
      <c r="B38" s="554"/>
      <c r="C38" s="120">
        <f>C39+1.25*C42</f>
        <v>3.8095017363259558</v>
      </c>
      <c r="D38" s="108">
        <f t="shared" ref="D38:V38" si="1">D39+1.25*D42</f>
        <v>5.15235276600216</v>
      </c>
      <c r="E38" s="108">
        <f t="shared" si="1"/>
        <v>9.1081857340054899</v>
      </c>
      <c r="F38" s="108">
        <f t="shared" si="1"/>
        <v>12.49982580264763</v>
      </c>
      <c r="G38" s="108">
        <f t="shared" si="1"/>
        <v>16.830468966522183</v>
      </c>
      <c r="H38" s="108">
        <f t="shared" si="1"/>
        <v>26.405899457387367</v>
      </c>
      <c r="I38" s="108">
        <f t="shared" si="1"/>
        <v>38.978763873300323</v>
      </c>
      <c r="J38" s="108">
        <f t="shared" si="1"/>
        <v>53.151016436064204</v>
      </c>
      <c r="K38" s="108">
        <f t="shared" si="1"/>
        <v>65.994580610151573</v>
      </c>
      <c r="L38" s="108">
        <f t="shared" si="1"/>
        <v>76.017353599185981</v>
      </c>
      <c r="M38" s="108">
        <f t="shared" si="1"/>
        <v>84.876992541877939</v>
      </c>
      <c r="N38" s="108">
        <f t="shared" si="1"/>
        <v>92.502341356129904</v>
      </c>
      <c r="O38" s="108">
        <v>100</v>
      </c>
      <c r="P38" s="108">
        <f t="shared" si="1"/>
        <v>100</v>
      </c>
      <c r="Q38" s="108">
        <f t="shared" si="1"/>
        <v>100</v>
      </c>
      <c r="R38" s="159">
        <f t="shared" si="1"/>
        <v>5.2299883935964533E-2</v>
      </c>
      <c r="S38" s="108"/>
      <c r="T38" s="108"/>
      <c r="U38" s="108"/>
      <c r="V38" s="125">
        <f t="shared" si="1"/>
        <v>9.6837371057829049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C111</f>
        <v>2.7625000000000006</v>
      </c>
      <c r="D39" s="121">
        <f>D111</f>
        <v>3.9499999999999997</v>
      </c>
      <c r="E39" s="121">
        <f>E111</f>
        <v>7.1125000000000007</v>
      </c>
      <c r="F39" s="121">
        <f>F111</f>
        <v>9.7916666666666643</v>
      </c>
      <c r="G39" s="121">
        <f>G111</f>
        <v>13.337499999999999</v>
      </c>
      <c r="H39" s="121">
        <f t="shared" ref="H39:V39" si="2">H111</f>
        <v>21.083333333333332</v>
      </c>
      <c r="I39" s="121">
        <f t="shared" si="2"/>
        <v>31.354166666666668</v>
      </c>
      <c r="J39" s="121">
        <f t="shared" si="2"/>
        <v>45.724999999999994</v>
      </c>
      <c r="K39" s="121">
        <f t="shared" si="2"/>
        <v>58.237500000000004</v>
      </c>
      <c r="L39" s="121">
        <f t="shared" si="2"/>
        <v>66.941666666666649</v>
      </c>
      <c r="M39" s="121">
        <f t="shared" si="2"/>
        <v>75.499999999999986</v>
      </c>
      <c r="N39" s="121">
        <f t="shared" si="2"/>
        <v>86.191666666666663</v>
      </c>
      <c r="O39" s="121">
        <f>O111</f>
        <v>95.620833333333294</v>
      </c>
      <c r="P39" s="108">
        <f t="shared" si="2"/>
        <v>100</v>
      </c>
      <c r="Q39" s="108">
        <f t="shared" si="2"/>
        <v>100</v>
      </c>
      <c r="R39" s="159">
        <f t="shared" si="2"/>
        <v>3.5416666666666687E-2</v>
      </c>
      <c r="S39" s="34">
        <f t="shared" si="2"/>
        <v>0.152</v>
      </c>
      <c r="T39" s="34">
        <f t="shared" si="2"/>
        <v>26</v>
      </c>
      <c r="U39" s="34">
        <f t="shared" si="2"/>
        <v>16</v>
      </c>
      <c r="V39" s="126">
        <f t="shared" si="2"/>
        <v>7.1041666666666652</v>
      </c>
      <c r="X39" s="15" t="s">
        <v>104</v>
      </c>
    </row>
    <row r="40" spans="1:24" ht="12.75" customHeight="1" x14ac:dyDescent="0.25">
      <c r="A40" s="553" t="s">
        <v>51</v>
      </c>
      <c r="B40" s="554"/>
      <c r="C40" s="120">
        <f>C39-1.25*C42</f>
        <v>1.7154982636740457</v>
      </c>
      <c r="D40" s="121">
        <f t="shared" ref="D40:V40" si="3">D39-1.25*D42</f>
        <v>2.7476472339978395</v>
      </c>
      <c r="E40" s="121">
        <f t="shared" si="3"/>
        <v>5.1168142659945115</v>
      </c>
      <c r="F40" s="121">
        <f t="shared" si="3"/>
        <v>7.0835075306856989</v>
      </c>
      <c r="G40" s="121">
        <f t="shared" si="3"/>
        <v>9.8445310334778142</v>
      </c>
      <c r="H40" s="121">
        <f t="shared" si="3"/>
        <v>15.760767209279297</v>
      </c>
      <c r="I40" s="121">
        <f t="shared" si="3"/>
        <v>23.729569460033016</v>
      </c>
      <c r="J40" s="121">
        <f t="shared" si="3"/>
        <v>38.298983563935785</v>
      </c>
      <c r="K40" s="121">
        <f t="shared" si="3"/>
        <v>50.480419389848436</v>
      </c>
      <c r="L40" s="121">
        <f t="shared" si="3"/>
        <v>57.865979734147317</v>
      </c>
      <c r="M40" s="121">
        <f t="shared" si="3"/>
        <v>66.123007458122032</v>
      </c>
      <c r="N40" s="121">
        <f t="shared" si="3"/>
        <v>79.880991977203422</v>
      </c>
      <c r="O40" s="121">
        <f t="shared" si="3"/>
        <v>93.070529864959951</v>
      </c>
      <c r="P40" s="108">
        <f t="shared" si="3"/>
        <v>100</v>
      </c>
      <c r="Q40" s="108">
        <f t="shared" si="3"/>
        <v>100</v>
      </c>
      <c r="R40" s="159">
        <f t="shared" si="3"/>
        <v>1.853344939736884E-2</v>
      </c>
      <c r="S40" s="108"/>
      <c r="T40" s="108"/>
      <c r="U40" s="108"/>
      <c r="V40" s="125">
        <f t="shared" si="3"/>
        <v>4.5245962275504255</v>
      </c>
    </row>
    <row r="41" spans="1:24" ht="12.75" customHeight="1" x14ac:dyDescent="0.25">
      <c r="A41" s="493" t="s">
        <v>52</v>
      </c>
      <c r="B41" s="494"/>
      <c r="C41" s="33">
        <f>C114</f>
        <v>0.9</v>
      </c>
      <c r="D41" s="34">
        <f>D114</f>
        <v>1.8</v>
      </c>
      <c r="E41" s="34">
        <f t="shared" ref="E41:V41" si="4">E114</f>
        <v>3.9</v>
      </c>
      <c r="F41" s="34">
        <f t="shared" si="4"/>
        <v>6.2</v>
      </c>
      <c r="G41" s="34">
        <f t="shared" si="4"/>
        <v>9.1</v>
      </c>
      <c r="H41" s="34">
        <f t="shared" si="4"/>
        <v>13.4</v>
      </c>
      <c r="I41" s="34">
        <f t="shared" si="4"/>
        <v>21.1</v>
      </c>
      <c r="J41" s="34">
        <f t="shared" si="4"/>
        <v>37.9</v>
      </c>
      <c r="K41" s="34">
        <f t="shared" si="4"/>
        <v>47.5</v>
      </c>
      <c r="L41" s="34">
        <f t="shared" si="4"/>
        <v>53</v>
      </c>
      <c r="M41" s="34">
        <f t="shared" si="4"/>
        <v>61.6</v>
      </c>
      <c r="N41" s="34">
        <f t="shared" si="4"/>
        <v>79.7</v>
      </c>
      <c r="O41" s="34">
        <f t="shared" si="4"/>
        <v>90.8</v>
      </c>
      <c r="P41" s="34">
        <f t="shared" si="4"/>
        <v>100</v>
      </c>
      <c r="Q41" s="34">
        <f t="shared" si="4"/>
        <v>100</v>
      </c>
      <c r="R41" s="34">
        <f t="shared" si="4"/>
        <v>0.01</v>
      </c>
      <c r="S41" s="34"/>
      <c r="T41" s="34">
        <f t="shared" si="4"/>
        <v>26</v>
      </c>
      <c r="U41" s="34">
        <f t="shared" si="4"/>
        <v>16</v>
      </c>
      <c r="V41" s="44">
        <f t="shared" si="4"/>
        <v>3.8</v>
      </c>
    </row>
    <row r="42" spans="1:24" ht="12.75" customHeight="1" x14ac:dyDescent="0.25">
      <c r="A42" s="493" t="s">
        <v>53</v>
      </c>
      <c r="B42" s="494"/>
      <c r="C42" s="120">
        <f>C112</f>
        <v>0.83760138906076398</v>
      </c>
      <c r="D42" s="121">
        <f t="shared" ref="D42:V42" si="5">D112</f>
        <v>0.96188221280172814</v>
      </c>
      <c r="E42" s="121">
        <f t="shared" si="5"/>
        <v>1.5965485872043916</v>
      </c>
      <c r="F42" s="121">
        <f t="shared" si="5"/>
        <v>2.1665273087847727</v>
      </c>
      <c r="G42" s="121">
        <f t="shared" si="5"/>
        <v>2.7943751732177469</v>
      </c>
      <c r="H42" s="121">
        <f t="shared" si="5"/>
        <v>4.2580528992432285</v>
      </c>
      <c r="I42" s="121">
        <f t="shared" si="5"/>
        <v>6.0996777653069225</v>
      </c>
      <c r="J42" s="121">
        <f t="shared" si="5"/>
        <v>5.9408131488513698</v>
      </c>
      <c r="K42" s="121">
        <f t="shared" si="5"/>
        <v>6.2056644881212559</v>
      </c>
      <c r="L42" s="121">
        <f t="shared" si="5"/>
        <v>7.2605495460154632</v>
      </c>
      <c r="M42" s="121">
        <f t="shared" si="5"/>
        <v>7.5015940335023634</v>
      </c>
      <c r="N42" s="121">
        <f t="shared" si="5"/>
        <v>5.048539751570587</v>
      </c>
      <c r="O42" s="121">
        <f t="shared" si="5"/>
        <v>2.0402427746986738</v>
      </c>
      <c r="P42" s="121">
        <f t="shared" si="5"/>
        <v>0</v>
      </c>
      <c r="Q42" s="121">
        <f t="shared" si="5"/>
        <v>0</v>
      </c>
      <c r="R42" s="121">
        <f t="shared" si="5"/>
        <v>1.3506573815438279E-2</v>
      </c>
      <c r="S42" s="121"/>
      <c r="T42" s="121"/>
      <c r="U42" s="121"/>
      <c r="V42" s="126">
        <f t="shared" si="5"/>
        <v>2.0636563512929915</v>
      </c>
    </row>
    <row r="43" spans="1:24" ht="12.75" customHeight="1" x14ac:dyDescent="0.25">
      <c r="A43" s="553" t="s">
        <v>54</v>
      </c>
      <c r="B43" s="554"/>
      <c r="C43" s="33">
        <f>C115</f>
        <v>24</v>
      </c>
      <c r="D43" s="34">
        <f>D115</f>
        <v>24</v>
      </c>
      <c r="E43" s="34">
        <f t="shared" ref="E43:V43" si="6">E115</f>
        <v>24</v>
      </c>
      <c r="F43" s="34">
        <f t="shared" si="6"/>
        <v>24</v>
      </c>
      <c r="G43" s="34">
        <f t="shared" si="6"/>
        <v>24</v>
      </c>
      <c r="H43" s="34">
        <f t="shared" si="6"/>
        <v>24</v>
      </c>
      <c r="I43" s="34">
        <f t="shared" si="6"/>
        <v>24</v>
      </c>
      <c r="J43" s="34">
        <f t="shared" si="6"/>
        <v>24</v>
      </c>
      <c r="K43" s="34">
        <f t="shared" si="6"/>
        <v>24</v>
      </c>
      <c r="L43" s="34">
        <f t="shared" si="6"/>
        <v>24</v>
      </c>
      <c r="M43" s="34">
        <f t="shared" si="6"/>
        <v>24</v>
      </c>
      <c r="N43" s="34">
        <f t="shared" si="6"/>
        <v>24</v>
      </c>
      <c r="O43" s="34">
        <f t="shared" si="6"/>
        <v>24</v>
      </c>
      <c r="P43" s="34">
        <f t="shared" si="6"/>
        <v>24</v>
      </c>
      <c r="Q43" s="34">
        <f t="shared" si="6"/>
        <v>24</v>
      </c>
      <c r="R43" s="34">
        <f t="shared" si="6"/>
        <v>24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24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41802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41847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4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4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  <c r="X82" s="1">
        <v>180</v>
      </c>
    </row>
    <row r="83" spans="1:24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4" x14ac:dyDescent="0.25">
      <c r="A84" s="518">
        <v>41667</v>
      </c>
      <c r="B84" s="519"/>
      <c r="C84" s="168">
        <v>3.1</v>
      </c>
      <c r="D84" s="168">
        <v>4.4000000000000004</v>
      </c>
      <c r="E84" s="168">
        <v>7.8</v>
      </c>
      <c r="F84" s="168">
        <v>10.4</v>
      </c>
      <c r="G84" s="168">
        <v>14</v>
      </c>
      <c r="H84" s="168">
        <v>21.9</v>
      </c>
      <c r="I84" s="168">
        <v>31.7</v>
      </c>
      <c r="J84" s="168">
        <v>44.9</v>
      </c>
      <c r="K84" s="168">
        <v>56.7</v>
      </c>
      <c r="L84" s="168">
        <v>66.400000000000006</v>
      </c>
      <c r="M84" s="168">
        <v>74.900000000000006</v>
      </c>
      <c r="N84" s="168">
        <v>82.2</v>
      </c>
      <c r="O84" s="168">
        <v>90.8</v>
      </c>
      <c r="P84" s="168">
        <v>100</v>
      </c>
      <c r="Q84" s="168">
        <v>100</v>
      </c>
      <c r="R84" s="168">
        <v>0.04</v>
      </c>
      <c r="S84" s="168"/>
      <c r="T84" s="168"/>
      <c r="U84" s="168"/>
      <c r="V84" s="169">
        <v>8.6</v>
      </c>
      <c r="X84" s="176">
        <f t="shared" ref="X84:X107" si="7">A84+$X$82</f>
        <v>41847</v>
      </c>
    </row>
    <row r="85" spans="1:24" x14ac:dyDescent="0.25">
      <c r="A85" s="518">
        <v>41667</v>
      </c>
      <c r="B85" s="519"/>
      <c r="C85" s="168">
        <v>3.3</v>
      </c>
      <c r="D85" s="168">
        <v>4.5</v>
      </c>
      <c r="E85" s="168">
        <v>8.3000000000000007</v>
      </c>
      <c r="F85" s="168">
        <v>11.8</v>
      </c>
      <c r="G85" s="168">
        <v>16.600000000000001</v>
      </c>
      <c r="H85" s="168">
        <v>26.8</v>
      </c>
      <c r="I85" s="168">
        <v>39.299999999999997</v>
      </c>
      <c r="J85" s="168">
        <v>55.2</v>
      </c>
      <c r="K85" s="168">
        <v>70</v>
      </c>
      <c r="L85" s="168">
        <v>78.400000000000006</v>
      </c>
      <c r="M85" s="168">
        <v>85.3</v>
      </c>
      <c r="N85" s="168">
        <v>90.9</v>
      </c>
      <c r="O85" s="168">
        <v>93.5</v>
      </c>
      <c r="P85" s="168">
        <v>100</v>
      </c>
      <c r="Q85" s="168">
        <v>100</v>
      </c>
      <c r="R85" s="168">
        <v>0.04</v>
      </c>
      <c r="S85" s="168"/>
      <c r="T85" s="168"/>
      <c r="U85" s="168"/>
      <c r="V85" s="169">
        <v>8.1</v>
      </c>
      <c r="X85" s="176">
        <f t="shared" si="7"/>
        <v>41847</v>
      </c>
    </row>
    <row r="86" spans="1:24" x14ac:dyDescent="0.25">
      <c r="A86" s="518">
        <v>41669</v>
      </c>
      <c r="B86" s="519"/>
      <c r="C86" s="168">
        <v>4.8</v>
      </c>
      <c r="D86" s="168">
        <v>5.6</v>
      </c>
      <c r="E86" s="168">
        <v>9.3000000000000007</v>
      </c>
      <c r="F86" s="168">
        <v>13</v>
      </c>
      <c r="G86" s="168">
        <v>17.3</v>
      </c>
      <c r="H86" s="168">
        <v>27.5</v>
      </c>
      <c r="I86" s="168">
        <v>38.700000000000003</v>
      </c>
      <c r="J86" s="168">
        <v>49</v>
      </c>
      <c r="K86" s="168">
        <v>60.3</v>
      </c>
      <c r="L86" s="168">
        <v>68.8</v>
      </c>
      <c r="M86" s="168">
        <v>80</v>
      </c>
      <c r="N86" s="168">
        <v>88.1</v>
      </c>
      <c r="O86" s="168">
        <v>95.5</v>
      </c>
      <c r="P86" s="168">
        <v>100</v>
      </c>
      <c r="Q86" s="168">
        <v>100</v>
      </c>
      <c r="R86" s="168">
        <v>0.05</v>
      </c>
      <c r="S86" s="168"/>
      <c r="T86" s="168"/>
      <c r="U86" s="168"/>
      <c r="V86" s="169">
        <v>8.1999999999999993</v>
      </c>
      <c r="X86" s="176">
        <f t="shared" si="7"/>
        <v>41849</v>
      </c>
    </row>
    <row r="87" spans="1:24" x14ac:dyDescent="0.25">
      <c r="A87" s="518">
        <v>41669</v>
      </c>
      <c r="B87" s="519"/>
      <c r="C87" s="168">
        <v>3.1</v>
      </c>
      <c r="D87" s="168">
        <v>4</v>
      </c>
      <c r="E87" s="168">
        <v>6.8</v>
      </c>
      <c r="F87" s="168">
        <v>9.9</v>
      </c>
      <c r="G87" s="168">
        <v>14.9</v>
      </c>
      <c r="H87" s="168">
        <v>29.2</v>
      </c>
      <c r="I87" s="168">
        <v>47.4</v>
      </c>
      <c r="J87" s="168">
        <v>59</v>
      </c>
      <c r="K87" s="168">
        <v>70.5</v>
      </c>
      <c r="L87" s="168">
        <v>78.400000000000006</v>
      </c>
      <c r="M87" s="168">
        <v>86.3</v>
      </c>
      <c r="N87" s="168">
        <v>92.1</v>
      </c>
      <c r="O87" s="168">
        <v>96</v>
      </c>
      <c r="P87" s="168">
        <v>100</v>
      </c>
      <c r="Q87" s="168">
        <v>100</v>
      </c>
      <c r="R87" s="168">
        <v>0.04</v>
      </c>
      <c r="S87" s="168"/>
      <c r="T87" s="168"/>
      <c r="U87" s="168"/>
      <c r="V87" s="169">
        <v>6.4</v>
      </c>
      <c r="X87" s="176">
        <f t="shared" si="7"/>
        <v>41849</v>
      </c>
    </row>
    <row r="88" spans="1:24" x14ac:dyDescent="0.25">
      <c r="A88" s="518">
        <v>41673</v>
      </c>
      <c r="B88" s="519"/>
      <c r="C88" s="168">
        <v>3.3</v>
      </c>
      <c r="D88" s="168">
        <v>4.2</v>
      </c>
      <c r="E88" s="168">
        <v>7.8</v>
      </c>
      <c r="F88" s="168">
        <v>10.5</v>
      </c>
      <c r="G88" s="168">
        <v>14.1</v>
      </c>
      <c r="H88" s="168">
        <v>22.7</v>
      </c>
      <c r="I88" s="168">
        <v>33.700000000000003</v>
      </c>
      <c r="J88" s="168">
        <v>47.4</v>
      </c>
      <c r="K88" s="168">
        <v>60.5</v>
      </c>
      <c r="L88" s="168">
        <v>73.7</v>
      </c>
      <c r="M88" s="168">
        <v>81.5</v>
      </c>
      <c r="N88" s="168">
        <v>90</v>
      </c>
      <c r="O88" s="168">
        <v>93.9</v>
      </c>
      <c r="P88" s="168">
        <v>100</v>
      </c>
      <c r="Q88" s="168">
        <v>100</v>
      </c>
      <c r="R88" s="168">
        <v>0.05</v>
      </c>
      <c r="S88" s="168"/>
      <c r="T88" s="168"/>
      <c r="U88" s="168"/>
      <c r="V88" s="169">
        <v>10.8</v>
      </c>
      <c r="X88" s="176">
        <f t="shared" si="7"/>
        <v>41853</v>
      </c>
    </row>
    <row r="89" spans="1:24" x14ac:dyDescent="0.25">
      <c r="A89" s="518">
        <v>41673</v>
      </c>
      <c r="B89" s="519"/>
      <c r="C89" s="168">
        <v>2.8</v>
      </c>
      <c r="D89" s="168">
        <v>3.8</v>
      </c>
      <c r="E89" s="168">
        <v>6.9</v>
      </c>
      <c r="F89" s="168">
        <v>9.4</v>
      </c>
      <c r="G89" s="168">
        <v>13.4</v>
      </c>
      <c r="H89" s="168">
        <v>23</v>
      </c>
      <c r="I89" s="168">
        <v>34.299999999999997</v>
      </c>
      <c r="J89" s="168">
        <v>48.9</v>
      </c>
      <c r="K89" s="168">
        <v>62.5</v>
      </c>
      <c r="L89" s="168">
        <v>72.599999999999994</v>
      </c>
      <c r="M89" s="168">
        <v>81.8</v>
      </c>
      <c r="N89" s="168">
        <v>89.1</v>
      </c>
      <c r="O89" s="168">
        <v>94.1</v>
      </c>
      <c r="P89" s="168">
        <v>100</v>
      </c>
      <c r="Q89" s="168">
        <v>100</v>
      </c>
      <c r="R89" s="168">
        <v>0.05</v>
      </c>
      <c r="S89" s="168"/>
      <c r="T89" s="168"/>
      <c r="U89" s="168"/>
      <c r="V89" s="169">
        <v>9.5</v>
      </c>
      <c r="X89" s="176">
        <f t="shared" si="7"/>
        <v>41853</v>
      </c>
    </row>
    <row r="90" spans="1:24" x14ac:dyDescent="0.25">
      <c r="A90" s="518">
        <v>41677</v>
      </c>
      <c r="B90" s="519"/>
      <c r="C90" s="168">
        <v>2.6</v>
      </c>
      <c r="D90" s="168">
        <v>3.4</v>
      </c>
      <c r="E90" s="168">
        <v>5.9</v>
      </c>
      <c r="F90" s="168">
        <v>7.5</v>
      </c>
      <c r="G90" s="168">
        <v>9.8000000000000007</v>
      </c>
      <c r="H90" s="168">
        <v>16.100000000000001</v>
      </c>
      <c r="I90" s="168">
        <v>25.2</v>
      </c>
      <c r="J90" s="168">
        <v>38.700000000000003</v>
      </c>
      <c r="K90" s="168">
        <v>56.2</v>
      </c>
      <c r="L90" s="168">
        <v>69.2</v>
      </c>
      <c r="M90" s="168">
        <v>80.099999999999994</v>
      </c>
      <c r="N90" s="168">
        <v>89.7</v>
      </c>
      <c r="O90" s="168">
        <v>95.4</v>
      </c>
      <c r="P90" s="168">
        <v>100</v>
      </c>
      <c r="Q90" s="168">
        <v>100</v>
      </c>
      <c r="R90" s="168">
        <v>0.03</v>
      </c>
      <c r="S90" s="168"/>
      <c r="T90" s="168"/>
      <c r="U90" s="168"/>
      <c r="V90" s="169">
        <v>10.8</v>
      </c>
      <c r="X90" s="176">
        <f t="shared" si="7"/>
        <v>41857</v>
      </c>
    </row>
    <row r="91" spans="1:24" x14ac:dyDescent="0.25">
      <c r="A91" s="518">
        <v>41677</v>
      </c>
      <c r="B91" s="519"/>
      <c r="C91" s="141">
        <v>2.4</v>
      </c>
      <c r="D91" s="141">
        <v>3.3</v>
      </c>
      <c r="E91" s="141">
        <v>5.7</v>
      </c>
      <c r="F91" s="141">
        <v>7.1</v>
      </c>
      <c r="G91" s="141">
        <v>9.1999999999999993</v>
      </c>
      <c r="H91" s="141">
        <v>16.5</v>
      </c>
      <c r="I91" s="141">
        <v>26</v>
      </c>
      <c r="J91" s="141">
        <v>39.5</v>
      </c>
      <c r="K91" s="141">
        <v>55.4</v>
      </c>
      <c r="L91" s="141">
        <v>70.7</v>
      </c>
      <c r="M91" s="141">
        <v>82</v>
      </c>
      <c r="N91" s="141">
        <v>90.3</v>
      </c>
      <c r="O91" s="141">
        <v>96</v>
      </c>
      <c r="P91" s="141">
        <v>100</v>
      </c>
      <c r="Q91" s="141">
        <v>100</v>
      </c>
      <c r="R91" s="141">
        <v>0.03</v>
      </c>
      <c r="S91" s="141"/>
      <c r="T91" s="141"/>
      <c r="U91" s="141"/>
      <c r="V91" s="142">
        <v>10.3</v>
      </c>
      <c r="X91" s="176">
        <f t="shared" si="7"/>
        <v>41857</v>
      </c>
    </row>
    <row r="92" spans="1:24" x14ac:dyDescent="0.25">
      <c r="A92" s="531">
        <v>41731</v>
      </c>
      <c r="B92" s="532"/>
      <c r="C92" s="141">
        <v>0.9</v>
      </c>
      <c r="D92" s="141">
        <v>1.8</v>
      </c>
      <c r="E92" s="141">
        <v>3.9</v>
      </c>
      <c r="F92" s="141">
        <v>6.2</v>
      </c>
      <c r="G92" s="141">
        <v>9.3000000000000007</v>
      </c>
      <c r="H92" s="141">
        <v>16.2</v>
      </c>
      <c r="I92" s="141">
        <v>24.6</v>
      </c>
      <c r="J92" s="141">
        <v>39.700000000000003</v>
      </c>
      <c r="K92" s="141">
        <v>50.2</v>
      </c>
      <c r="L92" s="141">
        <v>55.4</v>
      </c>
      <c r="M92" s="141">
        <v>63.8</v>
      </c>
      <c r="N92" s="141">
        <v>79.7</v>
      </c>
      <c r="O92" s="141">
        <v>96.6</v>
      </c>
      <c r="P92" s="141">
        <v>100</v>
      </c>
      <c r="Q92" s="141">
        <v>100</v>
      </c>
      <c r="R92" s="141">
        <v>0.01</v>
      </c>
      <c r="S92" s="141">
        <v>0.128</v>
      </c>
      <c r="T92" s="141"/>
      <c r="U92" s="141"/>
      <c r="V92" s="142">
        <v>4.4000000000000004</v>
      </c>
      <c r="X92" s="176">
        <f t="shared" si="7"/>
        <v>41911</v>
      </c>
    </row>
    <row r="93" spans="1:24" x14ac:dyDescent="0.25">
      <c r="A93" s="728">
        <v>41731</v>
      </c>
      <c r="B93" s="729"/>
      <c r="C93" s="168">
        <v>1.1000000000000001</v>
      </c>
      <c r="D93" s="168">
        <v>1.9</v>
      </c>
      <c r="E93" s="168">
        <v>4.0999999999999996</v>
      </c>
      <c r="F93" s="168">
        <v>6.3</v>
      </c>
      <c r="G93" s="168">
        <v>9.1</v>
      </c>
      <c r="H93" s="168">
        <v>15.6</v>
      </c>
      <c r="I93" s="168">
        <v>24.3</v>
      </c>
      <c r="J93" s="168">
        <v>37.9</v>
      </c>
      <c r="K93" s="168">
        <v>48.8</v>
      </c>
      <c r="L93" s="168">
        <v>54.7</v>
      </c>
      <c r="M93" s="168">
        <v>61.6</v>
      </c>
      <c r="N93" s="168">
        <v>80.5</v>
      </c>
      <c r="O93" s="168">
        <v>98.3</v>
      </c>
      <c r="P93" s="168">
        <v>100</v>
      </c>
      <c r="Q93" s="168">
        <v>100</v>
      </c>
      <c r="R93" s="168">
        <v>0.01</v>
      </c>
      <c r="S93" s="168"/>
      <c r="T93" s="168"/>
      <c r="U93" s="168"/>
      <c r="V93" s="169">
        <v>4.5999999999999996</v>
      </c>
      <c r="X93" s="176">
        <f t="shared" si="7"/>
        <v>41911</v>
      </c>
    </row>
    <row r="94" spans="1:24" x14ac:dyDescent="0.25">
      <c r="A94" s="518">
        <v>41738</v>
      </c>
      <c r="B94" s="519"/>
      <c r="C94" s="168">
        <v>2.2000000000000002</v>
      </c>
      <c r="D94" s="168">
        <v>3.2</v>
      </c>
      <c r="E94" s="168">
        <v>5.5</v>
      </c>
      <c r="F94" s="168">
        <v>7.1</v>
      </c>
      <c r="G94" s="168">
        <v>9.1999999999999993</v>
      </c>
      <c r="H94" s="168">
        <v>13.4</v>
      </c>
      <c r="I94" s="168">
        <v>21.1</v>
      </c>
      <c r="J94" s="168">
        <v>41.7</v>
      </c>
      <c r="K94" s="168">
        <v>55.9</v>
      </c>
      <c r="L94" s="168">
        <v>64.900000000000006</v>
      </c>
      <c r="M94" s="168">
        <v>73.400000000000006</v>
      </c>
      <c r="N94" s="168">
        <v>83.8</v>
      </c>
      <c r="O94" s="168">
        <v>96.5</v>
      </c>
      <c r="P94" s="168">
        <v>100</v>
      </c>
      <c r="Q94" s="168">
        <v>100</v>
      </c>
      <c r="R94" s="168">
        <v>0.03</v>
      </c>
      <c r="S94" s="168"/>
      <c r="T94" s="168"/>
      <c r="U94" s="168"/>
      <c r="V94" s="169">
        <v>8.8000000000000007</v>
      </c>
      <c r="X94" s="176">
        <f t="shared" si="7"/>
        <v>41918</v>
      </c>
    </row>
    <row r="95" spans="1:24" x14ac:dyDescent="0.25">
      <c r="A95" s="518">
        <v>41738</v>
      </c>
      <c r="B95" s="519"/>
      <c r="C95" s="168">
        <v>2.8</v>
      </c>
      <c r="D95" s="168">
        <v>4</v>
      </c>
      <c r="E95" s="168">
        <v>7.1</v>
      </c>
      <c r="F95" s="168">
        <v>9.5</v>
      </c>
      <c r="G95" s="168">
        <v>14.7</v>
      </c>
      <c r="H95" s="168">
        <v>19</v>
      </c>
      <c r="I95" s="168">
        <v>28.2</v>
      </c>
      <c r="J95" s="168">
        <v>43.8</v>
      </c>
      <c r="K95" s="168">
        <v>54.3</v>
      </c>
      <c r="L95" s="168">
        <v>62.4</v>
      </c>
      <c r="M95" s="168">
        <v>68.7</v>
      </c>
      <c r="N95" s="168">
        <v>82</v>
      </c>
      <c r="O95" s="168">
        <v>95.8</v>
      </c>
      <c r="P95" s="168">
        <v>100</v>
      </c>
      <c r="Q95" s="168">
        <v>100</v>
      </c>
      <c r="R95" s="168">
        <v>0.04</v>
      </c>
      <c r="S95" s="168"/>
      <c r="T95" s="168"/>
      <c r="U95" s="168"/>
      <c r="V95" s="169">
        <v>8.4</v>
      </c>
      <c r="X95" s="176">
        <f t="shared" si="7"/>
        <v>41918</v>
      </c>
    </row>
    <row r="96" spans="1:24" x14ac:dyDescent="0.25">
      <c r="A96" s="728">
        <v>41743</v>
      </c>
      <c r="B96" s="729"/>
      <c r="C96" s="168">
        <v>2.7</v>
      </c>
      <c r="D96" s="168">
        <v>4.8</v>
      </c>
      <c r="E96" s="168">
        <v>7.5</v>
      </c>
      <c r="F96" s="168">
        <v>10.3</v>
      </c>
      <c r="G96" s="168">
        <v>14.1</v>
      </c>
      <c r="H96" s="168">
        <v>22</v>
      </c>
      <c r="I96" s="168">
        <v>33.4</v>
      </c>
      <c r="J96" s="168">
        <v>49.5</v>
      </c>
      <c r="K96" s="168">
        <v>63.1</v>
      </c>
      <c r="L96" s="168">
        <v>69.3</v>
      </c>
      <c r="M96" s="168">
        <v>75.599999999999994</v>
      </c>
      <c r="N96" s="168">
        <v>84.7</v>
      </c>
      <c r="O96" s="168">
        <v>97.8</v>
      </c>
      <c r="P96" s="168">
        <v>100</v>
      </c>
      <c r="Q96" s="168">
        <v>100</v>
      </c>
      <c r="R96" s="168">
        <v>0.04</v>
      </c>
      <c r="S96" s="168"/>
      <c r="T96" s="168"/>
      <c r="U96" s="168"/>
      <c r="V96" s="169">
        <v>7.5</v>
      </c>
      <c r="X96" s="176">
        <f t="shared" si="7"/>
        <v>41923</v>
      </c>
    </row>
    <row r="97" spans="1:24" x14ac:dyDescent="0.25">
      <c r="A97" s="531">
        <v>41743</v>
      </c>
      <c r="B97" s="532"/>
      <c r="C97" s="141">
        <v>2.7</v>
      </c>
      <c r="D97" s="141">
        <v>3.9</v>
      </c>
      <c r="E97" s="141">
        <v>7.6</v>
      </c>
      <c r="F97" s="141">
        <v>10.9</v>
      </c>
      <c r="G97" s="141">
        <v>15.9</v>
      </c>
      <c r="H97" s="141">
        <v>26</v>
      </c>
      <c r="I97" s="141">
        <v>39.200000000000003</v>
      </c>
      <c r="J97" s="141">
        <v>54</v>
      </c>
      <c r="K97" s="141">
        <v>64.5</v>
      </c>
      <c r="L97" s="141">
        <v>71.8</v>
      </c>
      <c r="M97" s="141">
        <v>85.6</v>
      </c>
      <c r="N97" s="141">
        <v>97.8</v>
      </c>
      <c r="O97" s="141">
        <v>100</v>
      </c>
      <c r="P97" s="141">
        <v>100</v>
      </c>
      <c r="Q97" s="141">
        <v>100</v>
      </c>
      <c r="R97" s="141">
        <v>0.04</v>
      </c>
      <c r="S97" s="141"/>
      <c r="T97" s="141"/>
      <c r="U97" s="141"/>
      <c r="V97" s="142">
        <v>5.8</v>
      </c>
      <c r="X97" s="176">
        <f t="shared" si="7"/>
        <v>41923</v>
      </c>
    </row>
    <row r="98" spans="1:24" x14ac:dyDescent="0.25">
      <c r="A98" s="724">
        <v>41746</v>
      </c>
      <c r="B98" s="725"/>
      <c r="C98" s="172">
        <v>2.6</v>
      </c>
      <c r="D98" s="172">
        <v>3.7</v>
      </c>
      <c r="E98" s="172">
        <v>6.7</v>
      </c>
      <c r="F98" s="172">
        <v>9.1999999999999993</v>
      </c>
      <c r="G98" s="172">
        <v>12.1</v>
      </c>
      <c r="H98" s="172">
        <v>18.399999999999999</v>
      </c>
      <c r="I98" s="172">
        <v>27.6</v>
      </c>
      <c r="J98" s="172">
        <v>42</v>
      </c>
      <c r="K98" s="172">
        <v>55.4</v>
      </c>
      <c r="L98" s="172">
        <v>64.900000000000006</v>
      </c>
      <c r="M98" s="172">
        <v>72.3</v>
      </c>
      <c r="N98" s="172">
        <v>85.9</v>
      </c>
      <c r="O98" s="172">
        <v>96.2</v>
      </c>
      <c r="P98" s="172">
        <v>100</v>
      </c>
      <c r="Q98" s="172">
        <v>100</v>
      </c>
      <c r="R98" s="172">
        <v>0.04</v>
      </c>
      <c r="S98" s="172"/>
      <c r="T98" s="172">
        <v>26</v>
      </c>
      <c r="U98" s="172">
        <v>16</v>
      </c>
      <c r="V98" s="173">
        <v>5.5</v>
      </c>
      <c r="X98" s="176">
        <f t="shared" si="7"/>
        <v>41926</v>
      </c>
    </row>
    <row r="99" spans="1:24" x14ac:dyDescent="0.25">
      <c r="A99" s="518">
        <v>41746</v>
      </c>
      <c r="B99" s="519"/>
      <c r="C99" s="141">
        <v>3.1</v>
      </c>
      <c r="D99" s="141">
        <v>4.7</v>
      </c>
      <c r="E99" s="141">
        <v>9</v>
      </c>
      <c r="F99" s="141">
        <v>11.8</v>
      </c>
      <c r="G99" s="141">
        <v>14.9</v>
      </c>
      <c r="H99" s="141">
        <v>22.2</v>
      </c>
      <c r="I99" s="141">
        <v>34.4</v>
      </c>
      <c r="J99" s="141">
        <v>53.6</v>
      </c>
      <c r="K99" s="141">
        <v>65.599999999999994</v>
      </c>
      <c r="L99" s="141">
        <v>75.2</v>
      </c>
      <c r="M99" s="141">
        <v>82.5</v>
      </c>
      <c r="N99" s="141">
        <v>93.8</v>
      </c>
      <c r="O99" s="141">
        <v>98.1</v>
      </c>
      <c r="P99" s="141">
        <v>100</v>
      </c>
      <c r="Q99" s="141">
        <v>100</v>
      </c>
      <c r="R99" s="141">
        <v>0.05</v>
      </c>
      <c r="S99" s="141"/>
      <c r="T99" s="141"/>
      <c r="U99" s="141"/>
      <c r="V99" s="142">
        <v>5.0999999999999996</v>
      </c>
      <c r="X99" s="176">
        <f t="shared" si="7"/>
        <v>41926</v>
      </c>
    </row>
    <row r="100" spans="1:24" x14ac:dyDescent="0.25">
      <c r="A100" s="724">
        <v>41751</v>
      </c>
      <c r="B100" s="725"/>
      <c r="C100" s="168">
        <v>3.1</v>
      </c>
      <c r="D100" s="168">
        <v>4.3</v>
      </c>
      <c r="E100" s="168">
        <v>7.2</v>
      </c>
      <c r="F100" s="168">
        <v>9.5</v>
      </c>
      <c r="G100" s="168">
        <v>12.4</v>
      </c>
      <c r="H100" s="168">
        <v>19.3</v>
      </c>
      <c r="I100" s="168">
        <v>29.1</v>
      </c>
      <c r="J100" s="168">
        <v>40.6</v>
      </c>
      <c r="K100" s="168">
        <v>54.4</v>
      </c>
      <c r="L100" s="168">
        <v>62.6</v>
      </c>
      <c r="M100" s="168">
        <v>69.599999999999994</v>
      </c>
      <c r="N100" s="168">
        <v>80.599999999999994</v>
      </c>
      <c r="O100" s="168">
        <v>97.6</v>
      </c>
      <c r="P100" s="168">
        <v>100</v>
      </c>
      <c r="Q100" s="168">
        <v>100</v>
      </c>
      <c r="R100" s="168">
        <v>0.04</v>
      </c>
      <c r="S100" s="168"/>
      <c r="T100" s="168"/>
      <c r="U100" s="168"/>
      <c r="V100" s="169">
        <v>5.0999999999999996</v>
      </c>
      <c r="X100" s="176">
        <f>A100+$X$82</f>
        <v>41931</v>
      </c>
    </row>
    <row r="101" spans="1:24" x14ac:dyDescent="0.25">
      <c r="A101" s="518">
        <v>41753</v>
      </c>
      <c r="B101" s="519"/>
      <c r="C101" s="168">
        <v>3.7</v>
      </c>
      <c r="D101" s="168">
        <v>5</v>
      </c>
      <c r="E101" s="168">
        <v>8.6999999999999993</v>
      </c>
      <c r="F101" s="168">
        <v>11.5</v>
      </c>
      <c r="G101" s="168">
        <v>14.7</v>
      </c>
      <c r="H101" s="168">
        <v>21.7</v>
      </c>
      <c r="I101" s="168">
        <v>30.6</v>
      </c>
      <c r="J101" s="168">
        <v>42.3</v>
      </c>
      <c r="K101" s="168">
        <v>55.2</v>
      </c>
      <c r="L101" s="168">
        <v>62.7</v>
      </c>
      <c r="M101" s="168">
        <v>67.7</v>
      </c>
      <c r="N101" s="168">
        <v>80.2</v>
      </c>
      <c r="O101" s="168">
        <v>94</v>
      </c>
      <c r="P101" s="168">
        <v>100</v>
      </c>
      <c r="Q101" s="168">
        <v>100</v>
      </c>
      <c r="R101" s="168">
        <v>0.05</v>
      </c>
      <c r="S101" s="168"/>
      <c r="T101" s="168"/>
      <c r="U101" s="168"/>
      <c r="V101" s="169">
        <v>7.2</v>
      </c>
      <c r="X101" s="176">
        <f t="shared" si="7"/>
        <v>41933</v>
      </c>
    </row>
    <row r="102" spans="1:24" x14ac:dyDescent="0.25">
      <c r="A102" s="518">
        <v>41753</v>
      </c>
      <c r="B102" s="519"/>
      <c r="C102" s="168">
        <v>4.2</v>
      </c>
      <c r="D102" s="168">
        <v>6</v>
      </c>
      <c r="E102" s="168">
        <v>11.1</v>
      </c>
      <c r="F102" s="168">
        <v>15.6</v>
      </c>
      <c r="G102" s="168">
        <v>20</v>
      </c>
      <c r="H102" s="168">
        <v>27.7</v>
      </c>
      <c r="I102" s="168">
        <v>36.200000000000003</v>
      </c>
      <c r="J102" s="168">
        <v>47.8</v>
      </c>
      <c r="K102" s="168">
        <v>59.9</v>
      </c>
      <c r="L102" s="168">
        <v>67</v>
      </c>
      <c r="M102" s="168">
        <v>72.900000000000006</v>
      </c>
      <c r="N102" s="168">
        <v>81.8</v>
      </c>
      <c r="O102" s="168">
        <v>93.8</v>
      </c>
      <c r="P102" s="168">
        <v>100</v>
      </c>
      <c r="Q102" s="168">
        <v>100</v>
      </c>
      <c r="R102" s="168">
        <v>0.05</v>
      </c>
      <c r="S102" s="168"/>
      <c r="T102" s="168"/>
      <c r="U102" s="168"/>
      <c r="V102" s="169">
        <v>7.4</v>
      </c>
      <c r="X102" s="176">
        <f t="shared" si="7"/>
        <v>41933</v>
      </c>
    </row>
    <row r="103" spans="1:24" x14ac:dyDescent="0.25">
      <c r="A103" s="518">
        <v>41758</v>
      </c>
      <c r="B103" s="519"/>
      <c r="C103" s="168">
        <v>2.2999999999999998</v>
      </c>
      <c r="D103" s="168">
        <v>3.5</v>
      </c>
      <c r="E103" s="168">
        <v>5.7</v>
      </c>
      <c r="F103" s="168">
        <v>8.1</v>
      </c>
      <c r="G103" s="168">
        <v>11.2</v>
      </c>
      <c r="H103" s="168">
        <v>18.5</v>
      </c>
      <c r="I103" s="168">
        <v>29</v>
      </c>
      <c r="J103" s="168">
        <v>47.8</v>
      </c>
      <c r="K103" s="168">
        <v>60.2</v>
      </c>
      <c r="L103" s="168">
        <v>68.5</v>
      </c>
      <c r="M103" s="168">
        <v>77.3</v>
      </c>
      <c r="N103" s="168">
        <v>88.7</v>
      </c>
      <c r="O103" s="168">
        <v>96.3</v>
      </c>
      <c r="P103" s="168">
        <v>100</v>
      </c>
      <c r="Q103" s="168">
        <v>100</v>
      </c>
      <c r="R103" s="168">
        <v>0.03</v>
      </c>
      <c r="S103" s="168"/>
      <c r="T103" s="168"/>
      <c r="U103" s="168"/>
      <c r="V103" s="169">
        <v>4.7</v>
      </c>
      <c r="X103" s="176">
        <f t="shared" si="7"/>
        <v>41938</v>
      </c>
    </row>
    <row r="104" spans="1:24" x14ac:dyDescent="0.25">
      <c r="A104" s="518">
        <v>41758</v>
      </c>
      <c r="B104" s="519"/>
      <c r="C104" s="168">
        <v>2.6</v>
      </c>
      <c r="D104" s="168">
        <v>4.2</v>
      </c>
      <c r="E104" s="168">
        <v>7.8</v>
      </c>
      <c r="F104" s="168">
        <v>11</v>
      </c>
      <c r="G104" s="168">
        <v>14.9</v>
      </c>
      <c r="H104" s="168">
        <v>22.6</v>
      </c>
      <c r="I104" s="168">
        <v>31.9</v>
      </c>
      <c r="J104" s="168">
        <v>43.9</v>
      </c>
      <c r="K104" s="168">
        <v>54.7</v>
      </c>
      <c r="L104" s="168">
        <v>61.7</v>
      </c>
      <c r="M104" s="168">
        <v>69.3</v>
      </c>
      <c r="N104" s="168">
        <v>85</v>
      </c>
      <c r="O104" s="168">
        <v>95.3</v>
      </c>
      <c r="P104" s="168">
        <v>100</v>
      </c>
      <c r="Q104" s="168">
        <v>100</v>
      </c>
      <c r="R104" s="168">
        <v>0.04</v>
      </c>
      <c r="S104" s="168"/>
      <c r="T104" s="168"/>
      <c r="U104" s="168"/>
      <c r="V104" s="169">
        <v>5.6</v>
      </c>
      <c r="X104" s="176">
        <f t="shared" si="7"/>
        <v>41938</v>
      </c>
    </row>
    <row r="105" spans="1:24" x14ac:dyDescent="0.25">
      <c r="A105" s="518">
        <v>41765</v>
      </c>
      <c r="B105" s="519"/>
      <c r="C105" s="168">
        <v>2.6</v>
      </c>
      <c r="D105" s="168">
        <v>3.8</v>
      </c>
      <c r="E105" s="168">
        <v>7.3</v>
      </c>
      <c r="F105" s="168">
        <v>10</v>
      </c>
      <c r="G105" s="168">
        <v>13</v>
      </c>
      <c r="H105" s="168">
        <v>19</v>
      </c>
      <c r="I105" s="168">
        <v>26.9</v>
      </c>
      <c r="J105" s="168">
        <v>41.1</v>
      </c>
      <c r="K105" s="168">
        <v>51</v>
      </c>
      <c r="L105" s="168">
        <v>57.7</v>
      </c>
      <c r="M105" s="168">
        <v>68.599999999999994</v>
      </c>
      <c r="N105" s="168">
        <v>80.3</v>
      </c>
      <c r="O105" s="168">
        <v>94.1</v>
      </c>
      <c r="P105" s="168">
        <v>100</v>
      </c>
      <c r="Q105" s="168">
        <v>100</v>
      </c>
      <c r="R105" s="168">
        <v>0.01</v>
      </c>
      <c r="S105" s="168"/>
      <c r="T105" s="168"/>
      <c r="U105" s="168"/>
      <c r="V105" s="169">
        <v>7.1</v>
      </c>
      <c r="X105" s="176">
        <f t="shared" si="7"/>
        <v>41945</v>
      </c>
    </row>
    <row r="106" spans="1:24" x14ac:dyDescent="0.25">
      <c r="A106" s="518">
        <v>41765</v>
      </c>
      <c r="B106" s="519"/>
      <c r="C106" s="168">
        <v>2.5</v>
      </c>
      <c r="D106" s="168">
        <v>3.7</v>
      </c>
      <c r="E106" s="168">
        <v>6.7</v>
      </c>
      <c r="F106" s="168">
        <v>9.1999999999999993</v>
      </c>
      <c r="G106" s="168">
        <v>12.1</v>
      </c>
      <c r="H106" s="168">
        <v>17.899999999999999</v>
      </c>
      <c r="I106" s="168">
        <v>25.3</v>
      </c>
      <c r="J106" s="168">
        <v>38.1</v>
      </c>
      <c r="K106" s="168">
        <v>47.5</v>
      </c>
      <c r="L106" s="168">
        <v>53</v>
      </c>
      <c r="M106" s="168">
        <v>65.900000000000006</v>
      </c>
      <c r="N106" s="168">
        <v>81.5</v>
      </c>
      <c r="O106" s="168">
        <v>92.6</v>
      </c>
      <c r="P106" s="168">
        <v>100</v>
      </c>
      <c r="Q106" s="168">
        <v>100</v>
      </c>
      <c r="R106" s="168">
        <v>0.01</v>
      </c>
      <c r="S106" s="168"/>
      <c r="T106" s="168"/>
      <c r="U106" s="168"/>
      <c r="V106" s="169">
        <v>6.8</v>
      </c>
      <c r="X106" s="176">
        <f t="shared" si="7"/>
        <v>41945</v>
      </c>
    </row>
    <row r="107" spans="1:24" x14ac:dyDescent="0.25">
      <c r="A107" s="518">
        <v>41774</v>
      </c>
      <c r="B107" s="519"/>
      <c r="C107" s="168">
        <v>1.8</v>
      </c>
      <c r="D107" s="168">
        <v>3.1</v>
      </c>
      <c r="E107" s="168">
        <v>6.3</v>
      </c>
      <c r="F107" s="168">
        <v>9.1999999999999993</v>
      </c>
      <c r="G107" s="168">
        <v>13.2</v>
      </c>
      <c r="H107" s="168">
        <v>22.8</v>
      </c>
      <c r="I107" s="168">
        <v>34.4</v>
      </c>
      <c r="J107" s="168">
        <v>51</v>
      </c>
      <c r="K107" s="168">
        <v>64.900000000000006</v>
      </c>
      <c r="L107" s="168">
        <v>76.599999999999994</v>
      </c>
      <c r="M107" s="168">
        <v>85.3</v>
      </c>
      <c r="N107" s="168">
        <v>89.9</v>
      </c>
      <c r="O107" s="168">
        <v>96.7</v>
      </c>
      <c r="P107" s="168">
        <v>100</v>
      </c>
      <c r="Q107" s="168">
        <v>100</v>
      </c>
      <c r="R107" s="168">
        <v>0.03</v>
      </c>
      <c r="S107" s="168"/>
      <c r="T107" s="168"/>
      <c r="U107" s="168"/>
      <c r="V107" s="169">
        <v>3.8</v>
      </c>
      <c r="X107" s="176">
        <f t="shared" si="7"/>
        <v>41954</v>
      </c>
    </row>
    <row r="108" spans="1:24" x14ac:dyDescent="0.25">
      <c r="A108" s="518"/>
      <c r="B108" s="51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X108" s="176"/>
    </row>
    <row r="109" spans="1:24" x14ac:dyDescent="0.25">
      <c r="A109" s="518">
        <v>41806</v>
      </c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>
        <v>0.17599999999999999</v>
      </c>
      <c r="T109" s="141"/>
      <c r="U109" s="168"/>
      <c r="V109" s="169"/>
      <c r="X109" s="176"/>
    </row>
    <row r="110" spans="1:24" ht="13.8" thickBot="1" x14ac:dyDescent="0.3">
      <c r="A110" s="720"/>
      <c r="B110" s="721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5"/>
      <c r="X110" s="176"/>
    </row>
    <row r="111" spans="1:24" x14ac:dyDescent="0.25">
      <c r="A111" s="722" t="s">
        <v>63</v>
      </c>
      <c r="B111" s="723"/>
      <c r="C111" s="170">
        <f t="shared" ref="C111:V111" si="8">AVERAGE(C84:C110)</f>
        <v>2.7625000000000006</v>
      </c>
      <c r="D111" s="170">
        <f t="shared" si="8"/>
        <v>3.9499999999999997</v>
      </c>
      <c r="E111" s="170">
        <f t="shared" si="8"/>
        <v>7.1125000000000007</v>
      </c>
      <c r="F111" s="170">
        <f t="shared" si="8"/>
        <v>9.7916666666666643</v>
      </c>
      <c r="G111" s="170">
        <f t="shared" si="8"/>
        <v>13.337499999999999</v>
      </c>
      <c r="H111" s="170">
        <f t="shared" si="8"/>
        <v>21.083333333333332</v>
      </c>
      <c r="I111" s="170">
        <f t="shared" si="8"/>
        <v>31.354166666666668</v>
      </c>
      <c r="J111" s="170">
        <f t="shared" si="8"/>
        <v>45.724999999999994</v>
      </c>
      <c r="K111" s="170">
        <f t="shared" si="8"/>
        <v>58.237500000000004</v>
      </c>
      <c r="L111" s="170">
        <f t="shared" si="8"/>
        <v>66.941666666666649</v>
      </c>
      <c r="M111" s="170">
        <f t="shared" si="8"/>
        <v>75.499999999999986</v>
      </c>
      <c r="N111" s="170">
        <f t="shared" si="8"/>
        <v>86.191666666666663</v>
      </c>
      <c r="O111" s="170">
        <f t="shared" si="8"/>
        <v>95.620833333333294</v>
      </c>
      <c r="P111" s="170">
        <f t="shared" si="8"/>
        <v>100</v>
      </c>
      <c r="Q111" s="170">
        <f t="shared" si="8"/>
        <v>100</v>
      </c>
      <c r="R111" s="184">
        <f t="shared" si="8"/>
        <v>3.5416666666666687E-2</v>
      </c>
      <c r="S111" s="170">
        <f t="shared" si="8"/>
        <v>0.152</v>
      </c>
      <c r="T111" s="170">
        <f t="shared" si="8"/>
        <v>26</v>
      </c>
      <c r="U111" s="170">
        <f t="shared" si="8"/>
        <v>16</v>
      </c>
      <c r="V111" s="171">
        <f t="shared" si="8"/>
        <v>7.1041666666666652</v>
      </c>
    </row>
    <row r="112" spans="1:24" x14ac:dyDescent="0.25">
      <c r="A112" s="533" t="s">
        <v>53</v>
      </c>
      <c r="B112" s="532"/>
      <c r="C112" s="143">
        <f t="shared" ref="C112:V112" si="9">STDEV(C84:C110)</f>
        <v>0.83760138906076398</v>
      </c>
      <c r="D112" s="143">
        <f t="shared" si="9"/>
        <v>0.96188221280172814</v>
      </c>
      <c r="E112" s="143">
        <f t="shared" si="9"/>
        <v>1.5965485872043916</v>
      </c>
      <c r="F112" s="143">
        <f t="shared" si="9"/>
        <v>2.1665273087847727</v>
      </c>
      <c r="G112" s="143">
        <f t="shared" si="9"/>
        <v>2.7943751732177469</v>
      </c>
      <c r="H112" s="143">
        <f t="shared" si="9"/>
        <v>4.2580528992432285</v>
      </c>
      <c r="I112" s="143">
        <f t="shared" si="9"/>
        <v>6.0996777653069225</v>
      </c>
      <c r="J112" s="143">
        <f t="shared" si="9"/>
        <v>5.9408131488513698</v>
      </c>
      <c r="K112" s="143">
        <f t="shared" si="9"/>
        <v>6.2056644881212559</v>
      </c>
      <c r="L112" s="143">
        <f t="shared" si="9"/>
        <v>7.2605495460154632</v>
      </c>
      <c r="M112" s="143">
        <f t="shared" si="9"/>
        <v>7.5015940335023634</v>
      </c>
      <c r="N112" s="143">
        <f t="shared" si="9"/>
        <v>5.048539751570587</v>
      </c>
      <c r="O112" s="143">
        <f t="shared" si="9"/>
        <v>2.0402427746986738</v>
      </c>
      <c r="P112" s="143">
        <f t="shared" si="9"/>
        <v>0</v>
      </c>
      <c r="Q112" s="143">
        <f t="shared" si="9"/>
        <v>0</v>
      </c>
      <c r="R112" s="185">
        <f t="shared" si="9"/>
        <v>1.3506573815438279E-2</v>
      </c>
      <c r="S112" s="143">
        <f t="shared" si="9"/>
        <v>3.3941125496954286E-2</v>
      </c>
      <c r="T112" s="143" t="e">
        <f t="shared" si="9"/>
        <v>#DIV/0!</v>
      </c>
      <c r="U112" s="143" t="e">
        <f t="shared" si="9"/>
        <v>#DIV/0!</v>
      </c>
      <c r="V112" s="144">
        <f t="shared" si="9"/>
        <v>2.0636563512929915</v>
      </c>
    </row>
    <row r="113" spans="1:23" x14ac:dyDescent="0.25">
      <c r="A113" s="533" t="s">
        <v>64</v>
      </c>
      <c r="B113" s="532"/>
      <c r="C113" s="141">
        <f t="shared" ref="C113:V113" si="10">MAX(C84:C110)</f>
        <v>4.8</v>
      </c>
      <c r="D113" s="141">
        <f t="shared" si="10"/>
        <v>6</v>
      </c>
      <c r="E113" s="141">
        <f t="shared" si="10"/>
        <v>11.1</v>
      </c>
      <c r="F113" s="141">
        <f t="shared" si="10"/>
        <v>15.6</v>
      </c>
      <c r="G113" s="141">
        <f t="shared" si="10"/>
        <v>20</v>
      </c>
      <c r="H113" s="141">
        <f t="shared" si="10"/>
        <v>29.2</v>
      </c>
      <c r="I113" s="141">
        <f t="shared" si="10"/>
        <v>47.4</v>
      </c>
      <c r="J113" s="141">
        <f t="shared" si="10"/>
        <v>59</v>
      </c>
      <c r="K113" s="141">
        <f t="shared" si="10"/>
        <v>70.5</v>
      </c>
      <c r="L113" s="141">
        <f t="shared" si="10"/>
        <v>78.400000000000006</v>
      </c>
      <c r="M113" s="141">
        <f t="shared" si="10"/>
        <v>86.3</v>
      </c>
      <c r="N113" s="141">
        <f t="shared" si="10"/>
        <v>97.8</v>
      </c>
      <c r="O113" s="141">
        <f t="shared" si="10"/>
        <v>100</v>
      </c>
      <c r="P113" s="141">
        <f t="shared" si="10"/>
        <v>100</v>
      </c>
      <c r="Q113" s="141">
        <f t="shared" si="10"/>
        <v>100</v>
      </c>
      <c r="R113" s="141">
        <f t="shared" si="10"/>
        <v>0.05</v>
      </c>
      <c r="S113" s="141">
        <f t="shared" si="10"/>
        <v>0.17599999999999999</v>
      </c>
      <c r="T113" s="141">
        <f t="shared" si="10"/>
        <v>26</v>
      </c>
      <c r="U113" s="141">
        <f t="shared" si="10"/>
        <v>16</v>
      </c>
      <c r="V113" s="142">
        <f t="shared" si="10"/>
        <v>10.8</v>
      </c>
      <c r="W113" s="1"/>
    </row>
    <row r="114" spans="1:23" x14ac:dyDescent="0.25">
      <c r="A114" s="533" t="s">
        <v>52</v>
      </c>
      <c r="B114" s="532"/>
      <c r="C114" s="141">
        <f t="shared" ref="C114:V114" si="11">MIN(C84:C110)</f>
        <v>0.9</v>
      </c>
      <c r="D114" s="141">
        <f t="shared" si="11"/>
        <v>1.8</v>
      </c>
      <c r="E114" s="141">
        <f t="shared" si="11"/>
        <v>3.9</v>
      </c>
      <c r="F114" s="141">
        <f t="shared" si="11"/>
        <v>6.2</v>
      </c>
      <c r="G114" s="141">
        <f t="shared" si="11"/>
        <v>9.1</v>
      </c>
      <c r="H114" s="141">
        <f t="shared" si="11"/>
        <v>13.4</v>
      </c>
      <c r="I114" s="141">
        <f t="shared" si="11"/>
        <v>21.1</v>
      </c>
      <c r="J114" s="141">
        <f t="shared" si="11"/>
        <v>37.9</v>
      </c>
      <c r="K114" s="141">
        <f t="shared" si="11"/>
        <v>47.5</v>
      </c>
      <c r="L114" s="141">
        <f t="shared" si="11"/>
        <v>53</v>
      </c>
      <c r="M114" s="141">
        <f t="shared" si="11"/>
        <v>61.6</v>
      </c>
      <c r="N114" s="141">
        <f t="shared" si="11"/>
        <v>79.7</v>
      </c>
      <c r="O114" s="141">
        <f t="shared" si="11"/>
        <v>90.8</v>
      </c>
      <c r="P114" s="141">
        <f t="shared" si="11"/>
        <v>100</v>
      </c>
      <c r="Q114" s="141">
        <f t="shared" si="11"/>
        <v>100</v>
      </c>
      <c r="R114" s="141">
        <f t="shared" si="11"/>
        <v>0.01</v>
      </c>
      <c r="S114" s="141">
        <f t="shared" si="11"/>
        <v>0.128</v>
      </c>
      <c r="T114" s="141">
        <f t="shared" si="11"/>
        <v>26</v>
      </c>
      <c r="U114" s="141">
        <f t="shared" si="11"/>
        <v>16</v>
      </c>
      <c r="V114" s="142">
        <f t="shared" si="11"/>
        <v>3.8</v>
      </c>
      <c r="W114" s="1"/>
    </row>
    <row r="115" spans="1:23" x14ac:dyDescent="0.25">
      <c r="A115" s="534" t="s">
        <v>54</v>
      </c>
      <c r="B115" s="535"/>
      <c r="C115" s="141">
        <f t="shared" ref="C115:R115" si="12">COUNT(C84:C110)</f>
        <v>24</v>
      </c>
      <c r="D115" s="141">
        <f t="shared" si="12"/>
        <v>24</v>
      </c>
      <c r="E115" s="141">
        <f t="shared" si="12"/>
        <v>24</v>
      </c>
      <c r="F115" s="141">
        <f t="shared" si="12"/>
        <v>24</v>
      </c>
      <c r="G115" s="141">
        <f t="shared" si="12"/>
        <v>24</v>
      </c>
      <c r="H115" s="141">
        <f t="shared" si="12"/>
        <v>24</v>
      </c>
      <c r="I115" s="141">
        <f t="shared" si="12"/>
        <v>24</v>
      </c>
      <c r="J115" s="141">
        <f t="shared" si="12"/>
        <v>24</v>
      </c>
      <c r="K115" s="141">
        <f t="shared" si="12"/>
        <v>24</v>
      </c>
      <c r="L115" s="141">
        <f t="shared" si="12"/>
        <v>24</v>
      </c>
      <c r="M115" s="141">
        <f t="shared" si="12"/>
        <v>24</v>
      </c>
      <c r="N115" s="141">
        <f t="shared" si="12"/>
        <v>24</v>
      </c>
      <c r="O115" s="141">
        <f t="shared" si="12"/>
        <v>24</v>
      </c>
      <c r="P115" s="141">
        <f t="shared" si="12"/>
        <v>24</v>
      </c>
      <c r="Q115" s="141">
        <f t="shared" si="12"/>
        <v>24</v>
      </c>
      <c r="R115" s="141">
        <f t="shared" si="12"/>
        <v>24</v>
      </c>
      <c r="S115" s="141">
        <f>COUNT(S84:S93)</f>
        <v>1</v>
      </c>
      <c r="T115" s="141">
        <f>COUNT(T84:T106)</f>
        <v>1</v>
      </c>
      <c r="U115" s="141">
        <f>COUNT(U84:U110)</f>
        <v>1</v>
      </c>
      <c r="V115" s="141">
        <f>COUNT(V84:V110)</f>
        <v>24</v>
      </c>
      <c r="W115" s="1"/>
    </row>
    <row r="116" spans="1:23" ht="13.8" thickBot="1" x14ac:dyDescent="0.3">
      <c r="A116" s="145"/>
      <c r="B116" s="146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8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</sheetData>
  <mergeCells count="90">
    <mergeCell ref="A114:B114"/>
    <mergeCell ref="A115:B115"/>
    <mergeCell ref="A107:B10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13:B113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V79"/>
    <mergeCell ref="A81:B81"/>
    <mergeCell ref="R81:R82"/>
    <mergeCell ref="S81:S82"/>
    <mergeCell ref="T81:T82"/>
    <mergeCell ref="U81:U82"/>
    <mergeCell ref="V81:V82"/>
    <mergeCell ref="A82:B82"/>
    <mergeCell ref="P67:V67"/>
    <mergeCell ref="A68:G71"/>
    <mergeCell ref="H68:O71"/>
    <mergeCell ref="P68:V71"/>
    <mergeCell ref="A73:V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300" r:id="rId1"/>
  <headerFooter alignWithMargins="0">
    <oddFooter xml:space="preserve">&amp;RRA-Q / FTP du  12/07/2013
</oddFooter>
  </headerFooter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H1689"/>
  <sheetViews>
    <sheetView zoomScaleNormal="100" workbookViewId="0">
      <selection activeCell="AC5" sqref="AC5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123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9</v>
      </c>
      <c r="H5" s="447"/>
      <c r="I5" s="448" t="s">
        <v>99</v>
      </c>
      <c r="J5" s="446"/>
      <c r="K5" s="446"/>
      <c r="L5" s="446"/>
      <c r="M5" s="447"/>
      <c r="N5" s="449">
        <v>41786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121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134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539" t="s">
        <v>117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7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IF(ISNUMBER(C112),C112,NA())</f>
        <v>8.8000000000000007</v>
      </c>
      <c r="D37" s="123">
        <f t="shared" ref="D37:W37" si="0">IF(ISNUMBER(D112),D112,NA())</f>
        <v>9.5</v>
      </c>
      <c r="E37" s="123">
        <f t="shared" si="0"/>
        <v>14.4</v>
      </c>
      <c r="F37" s="123">
        <f t="shared" si="0"/>
        <v>24.7</v>
      </c>
      <c r="G37" s="123">
        <f t="shared" si="0"/>
        <v>30.2</v>
      </c>
      <c r="H37" s="123">
        <f t="shared" si="0"/>
        <v>36.700000000000003</v>
      </c>
      <c r="I37" s="123">
        <f t="shared" si="0"/>
        <v>45.5</v>
      </c>
      <c r="J37" s="123">
        <f t="shared" si="0"/>
        <v>60.4</v>
      </c>
      <c r="K37" s="123">
        <f t="shared" si="0"/>
        <v>81</v>
      </c>
      <c r="L37" s="123">
        <f t="shared" si="0"/>
        <v>85.6</v>
      </c>
      <c r="M37" s="123">
        <f t="shared" si="0"/>
        <v>98.7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2.25</v>
      </c>
      <c r="S37" s="123">
        <f t="shared" si="0"/>
        <v>0.83</v>
      </c>
      <c r="T37" s="123">
        <f t="shared" si="0"/>
        <v>0.128</v>
      </c>
      <c r="U37" s="123">
        <f t="shared" si="0"/>
        <v>26</v>
      </c>
      <c r="V37" s="150">
        <f t="shared" si="0"/>
        <v>16</v>
      </c>
      <c r="W37" s="124">
        <f t="shared" si="0"/>
        <v>12.5</v>
      </c>
    </row>
    <row r="38" spans="1:27" ht="12.75" customHeight="1" x14ac:dyDescent="0.25">
      <c r="A38" s="553" t="s">
        <v>49</v>
      </c>
      <c r="B38" s="554"/>
      <c r="C38" s="120">
        <f>C39+1.25*C42</f>
        <v>7.2683950285499099</v>
      </c>
      <c r="D38" s="108">
        <f t="shared" ref="D38:Q38" si="1">D39+1.25*D42</f>
        <v>7.6714014875223135</v>
      </c>
      <c r="E38" s="108">
        <f t="shared" si="1"/>
        <v>10.950278998954142</v>
      </c>
      <c r="F38" s="108">
        <f t="shared" si="1"/>
        <v>20.043002093160396</v>
      </c>
      <c r="G38" s="108">
        <f t="shared" si="1"/>
        <v>26.042515474355419</v>
      </c>
      <c r="H38" s="108">
        <f t="shared" si="1"/>
        <v>33.498411134996012</v>
      </c>
      <c r="I38" s="108">
        <f t="shared" si="1"/>
        <v>43.656516329100612</v>
      </c>
      <c r="J38" s="108">
        <f t="shared" si="1"/>
        <v>59.872466116309539</v>
      </c>
      <c r="K38" s="108">
        <f t="shared" si="1"/>
        <v>80.793970068239844</v>
      </c>
      <c r="L38" s="108">
        <f t="shared" si="1"/>
        <v>86.451780611972282</v>
      </c>
      <c r="M38" s="108">
        <f t="shared" si="1"/>
        <v>98.646809021197029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1.9721743599183839</v>
      </c>
      <c r="S38" s="108">
        <f>S39+1.25*S42</f>
        <v>0.59682794057727462</v>
      </c>
      <c r="T38" s="108"/>
      <c r="U38" s="108"/>
      <c r="V38" s="151"/>
      <c r="W38" s="125">
        <f>W39+1.25*W42</f>
        <v>11.343964407418403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IF(ISNUMBER(C110),C110,NA())</f>
        <v>4.7411764705882353</v>
      </c>
      <c r="D39" s="120">
        <f>IF(ISNUMBER(D110),D110,NA())</f>
        <v>5.0411764705882351</v>
      </c>
      <c r="E39" s="121">
        <f t="shared" ref="E39:W39" si="2">IF(ISNUMBER(E110),E110,NA())</f>
        <v>7.3588235294117652</v>
      </c>
      <c r="F39" s="121">
        <f t="shared" si="2"/>
        <v>13.747058823529413</v>
      </c>
      <c r="G39" s="121">
        <f t="shared" si="2"/>
        <v>18.547058823529408</v>
      </c>
      <c r="H39" s="121">
        <f t="shared" si="2"/>
        <v>24.747058823529411</v>
      </c>
      <c r="I39" s="121">
        <f t="shared" si="2"/>
        <v>33.417647058823526</v>
      </c>
      <c r="J39" s="121">
        <f t="shared" si="2"/>
        <v>47.852941176470594</v>
      </c>
      <c r="K39" s="121">
        <f t="shared" si="2"/>
        <v>69.699999999999989</v>
      </c>
      <c r="L39" s="121">
        <f t="shared" si="2"/>
        <v>78.135294117647049</v>
      </c>
      <c r="M39" s="121">
        <f t="shared" si="2"/>
        <v>96.370588235294122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1.2341176470588235</v>
      </c>
      <c r="S39" s="159">
        <f t="shared" si="2"/>
        <v>0.32794117647058818</v>
      </c>
      <c r="T39" s="159">
        <f t="shared" si="2"/>
        <v>0.128</v>
      </c>
      <c r="U39" s="34">
        <f t="shared" si="2"/>
        <v>26</v>
      </c>
      <c r="V39" s="152">
        <f t="shared" si="2"/>
        <v>16</v>
      </c>
      <c r="W39" s="44">
        <f t="shared" si="2"/>
        <v>7.7470588235294109</v>
      </c>
    </row>
    <row r="40" spans="1:27" ht="12.75" customHeight="1" x14ac:dyDescent="0.25">
      <c r="A40" s="553" t="s">
        <v>51</v>
      </c>
      <c r="B40" s="554"/>
      <c r="C40" s="120">
        <f>C39-1.25*C42</f>
        <v>2.2139579126265607</v>
      </c>
      <c r="D40" s="108">
        <f t="shared" ref="D40:Q40" si="3">D39-1.25*D42</f>
        <v>2.4109514536541568</v>
      </c>
      <c r="E40" s="108">
        <f t="shared" si="3"/>
        <v>3.7673680598693884</v>
      </c>
      <c r="F40" s="108">
        <f t="shared" si="3"/>
        <v>7.4511155538984291</v>
      </c>
      <c r="G40" s="108">
        <f t="shared" si="3"/>
        <v>11.051602172703397</v>
      </c>
      <c r="H40" s="108">
        <f t="shared" si="3"/>
        <v>15.99570651206281</v>
      </c>
      <c r="I40" s="108">
        <f t="shared" si="3"/>
        <v>23.178777788546441</v>
      </c>
      <c r="J40" s="108">
        <f t="shared" si="3"/>
        <v>35.833416236631649</v>
      </c>
      <c r="K40" s="108">
        <f t="shared" si="3"/>
        <v>58.606029931760133</v>
      </c>
      <c r="L40" s="108">
        <f t="shared" si="3"/>
        <v>69.818807623321817</v>
      </c>
      <c r="M40" s="108">
        <f>M39-1.25*M42</f>
        <v>94.094367449391214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0.49606093419926323</v>
      </c>
      <c r="S40" s="108">
        <f>S39-1.25*S42</f>
        <v>5.9054412363901743E-2</v>
      </c>
      <c r="T40" s="108"/>
      <c r="U40" s="108"/>
      <c r="V40" s="151"/>
      <c r="W40" s="125">
        <f>W39-1.25*W42</f>
        <v>4.150153239640419</v>
      </c>
      <c r="Y40" s="155"/>
    </row>
    <row r="41" spans="1:27" ht="12.75" customHeight="1" x14ac:dyDescent="0.25">
      <c r="A41" s="493" t="s">
        <v>52</v>
      </c>
      <c r="B41" s="494"/>
      <c r="C41" s="33">
        <f>IF(ISNUMBER(C113),C113,NA())</f>
        <v>2</v>
      </c>
      <c r="D41" s="34">
        <f t="shared" ref="D41:W41" si="4">IF(ISNUMBER(D113),D113,NA())</f>
        <v>2.2999999999999998</v>
      </c>
      <c r="E41" s="34">
        <f t="shared" si="4"/>
        <v>3.4</v>
      </c>
      <c r="F41" s="34">
        <f>IF(ISNUMBER(F113),F113,NA())</f>
        <v>5.5</v>
      </c>
      <c r="G41" s="34">
        <f t="shared" si="4"/>
        <v>7.2</v>
      </c>
      <c r="H41" s="34">
        <f t="shared" si="4"/>
        <v>9.6999999999999993</v>
      </c>
      <c r="I41" s="34">
        <f t="shared" si="4"/>
        <v>14.2</v>
      </c>
      <c r="J41" s="34">
        <f t="shared" si="4"/>
        <v>24.4</v>
      </c>
      <c r="K41" s="34">
        <f t="shared" si="4"/>
        <v>46.2</v>
      </c>
      <c r="L41" s="34">
        <f t="shared" si="4"/>
        <v>59.4</v>
      </c>
      <c r="M41" s="34">
        <f t="shared" si="4"/>
        <v>91.6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0.4</v>
      </c>
      <c r="S41" s="34">
        <f t="shared" si="4"/>
        <v>7.4999999999999997E-2</v>
      </c>
      <c r="T41" s="34">
        <f t="shared" si="4"/>
        <v>0.128</v>
      </c>
      <c r="U41" s="34">
        <f>IF(ISNUMBER(U113),U113,NA())</f>
        <v>26</v>
      </c>
      <c r="V41" s="152">
        <f t="shared" si="4"/>
        <v>16</v>
      </c>
      <c r="W41" s="44">
        <f t="shared" si="4"/>
        <v>3.4</v>
      </c>
    </row>
    <row r="42" spans="1:27" ht="12.75" customHeight="1" x14ac:dyDescent="0.25">
      <c r="A42" s="493" t="s">
        <v>53</v>
      </c>
      <c r="B42" s="494"/>
      <c r="C42" s="120">
        <f>IF(ISNUMBER(C111),C111,NA())</f>
        <v>2.0217748463693397</v>
      </c>
      <c r="D42" s="121">
        <f t="shared" ref="D42:W42" si="5">IF(ISNUMBER(D111),D111,NA())</f>
        <v>2.1041800135472628</v>
      </c>
      <c r="E42" s="121">
        <f t="shared" si="5"/>
        <v>2.8731643756339014</v>
      </c>
      <c r="F42" s="121">
        <f t="shared" si="5"/>
        <v>5.0367546157047869</v>
      </c>
      <c r="G42" s="121">
        <f t="shared" si="5"/>
        <v>5.9963653206608081</v>
      </c>
      <c r="H42" s="121">
        <f t="shared" si="5"/>
        <v>7.0010818491732811</v>
      </c>
      <c r="I42" s="121">
        <f t="shared" si="5"/>
        <v>8.1910954162216676</v>
      </c>
      <c r="J42" s="121">
        <f t="shared" si="5"/>
        <v>9.6156199518711585</v>
      </c>
      <c r="K42" s="121">
        <f t="shared" si="5"/>
        <v>8.875176054591881</v>
      </c>
      <c r="L42" s="121">
        <f t="shared" si="5"/>
        <v>6.6531891954601914</v>
      </c>
      <c r="M42" s="121">
        <f t="shared" si="5"/>
        <v>1.8209766287223295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0.59044537028764821</v>
      </c>
      <c r="S42" s="121">
        <f t="shared" si="5"/>
        <v>0.21510941128534916</v>
      </c>
      <c r="T42" s="121"/>
      <c r="U42" s="121"/>
      <c r="V42" s="153"/>
      <c r="W42" s="126">
        <f t="shared" si="5"/>
        <v>2.8775244671111935</v>
      </c>
    </row>
    <row r="43" spans="1:27" ht="12.75" customHeight="1" x14ac:dyDescent="0.25">
      <c r="A43" s="553" t="s">
        <v>54</v>
      </c>
      <c r="B43" s="554"/>
      <c r="C43" s="33">
        <f>IF(ISNUMBER(C114),C114,NA())</f>
        <v>17</v>
      </c>
      <c r="D43" s="34">
        <f t="shared" ref="D43:W43" si="6">IF(ISNUMBER(D114),D114,NA())</f>
        <v>17</v>
      </c>
      <c r="E43" s="34">
        <f t="shared" si="6"/>
        <v>17</v>
      </c>
      <c r="F43" s="34">
        <f t="shared" si="6"/>
        <v>17</v>
      </c>
      <c r="G43" s="34">
        <f t="shared" si="6"/>
        <v>17</v>
      </c>
      <c r="H43" s="34">
        <f t="shared" si="6"/>
        <v>17</v>
      </c>
      <c r="I43" s="34">
        <f t="shared" si="6"/>
        <v>17</v>
      </c>
      <c r="J43" s="34">
        <f t="shared" si="6"/>
        <v>17</v>
      </c>
      <c r="K43" s="34">
        <f t="shared" si="6"/>
        <v>17</v>
      </c>
      <c r="L43" s="34">
        <f t="shared" si="6"/>
        <v>17</v>
      </c>
      <c r="M43" s="34">
        <f t="shared" si="6"/>
        <v>17</v>
      </c>
      <c r="N43" s="34">
        <f t="shared" si="6"/>
        <v>17</v>
      </c>
      <c r="O43" s="34">
        <f t="shared" si="6"/>
        <v>17</v>
      </c>
      <c r="P43" s="34">
        <f t="shared" si="6"/>
        <v>17</v>
      </c>
      <c r="Q43" s="34">
        <f t="shared" si="6"/>
        <v>17</v>
      </c>
      <c r="R43" s="34">
        <f t="shared" si="6"/>
        <v>17</v>
      </c>
      <c r="S43" s="34">
        <f t="shared" si="6"/>
        <v>17</v>
      </c>
      <c r="T43" s="34">
        <f t="shared" si="6"/>
        <v>1</v>
      </c>
      <c r="U43" s="34">
        <f t="shared" si="6"/>
        <v>1</v>
      </c>
      <c r="V43" s="152">
        <f t="shared" si="6"/>
        <v>1</v>
      </c>
      <c r="W43" s="44">
        <f t="shared" si="6"/>
        <v>17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41786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A84+(6*30)</f>
        <v>41804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691">
        <v>41624</v>
      </c>
      <c r="B84" s="691"/>
      <c r="C84" s="141">
        <v>6.6</v>
      </c>
      <c r="D84" s="141">
        <v>6.9</v>
      </c>
      <c r="E84" s="141">
        <v>9.6</v>
      </c>
      <c r="F84" s="141">
        <v>18.5</v>
      </c>
      <c r="G84" s="141">
        <v>23.5</v>
      </c>
      <c r="H84" s="141">
        <v>29.6</v>
      </c>
      <c r="I84" s="141">
        <v>38.5</v>
      </c>
      <c r="J84" s="141">
        <v>52.7</v>
      </c>
      <c r="K84" s="141">
        <v>73.5</v>
      </c>
      <c r="L84" s="141">
        <v>83.1</v>
      </c>
      <c r="M84" s="141">
        <v>98.3</v>
      </c>
      <c r="N84" s="141">
        <v>100</v>
      </c>
      <c r="O84" s="141">
        <v>100</v>
      </c>
      <c r="P84" s="141">
        <v>100</v>
      </c>
      <c r="Q84" s="141">
        <v>100</v>
      </c>
      <c r="R84" s="141">
        <v>1.86</v>
      </c>
      <c r="S84" s="141">
        <v>0.55000000000000004</v>
      </c>
      <c r="T84" s="141"/>
      <c r="U84" s="141"/>
      <c r="V84" s="141"/>
      <c r="W84" s="142">
        <v>11.6</v>
      </c>
      <c r="Y84" s="176">
        <f t="shared" ref="Y84:Y102" si="7">A84+$Y$82</f>
        <v>41804</v>
      </c>
    </row>
    <row r="85" spans="1:25" x14ac:dyDescent="0.25">
      <c r="A85" s="691">
        <v>41626</v>
      </c>
      <c r="B85" s="691"/>
      <c r="C85" s="141">
        <v>8.8000000000000007</v>
      </c>
      <c r="D85" s="141">
        <v>9.5</v>
      </c>
      <c r="E85" s="141">
        <v>14.4</v>
      </c>
      <c r="F85" s="141">
        <v>24.7</v>
      </c>
      <c r="G85" s="141">
        <v>30.2</v>
      </c>
      <c r="H85" s="141">
        <v>36.700000000000003</v>
      </c>
      <c r="I85" s="141">
        <v>45.5</v>
      </c>
      <c r="J85" s="141">
        <v>59.5</v>
      </c>
      <c r="K85" s="141">
        <v>78.3</v>
      </c>
      <c r="L85" s="141">
        <v>82.1</v>
      </c>
      <c r="M85" s="141">
        <v>98.7</v>
      </c>
      <c r="N85" s="141">
        <v>100</v>
      </c>
      <c r="O85" s="141">
        <v>100</v>
      </c>
      <c r="P85" s="141">
        <v>100</v>
      </c>
      <c r="Q85" s="141">
        <v>100</v>
      </c>
      <c r="R85" s="141">
        <v>2.25</v>
      </c>
      <c r="S85" s="141">
        <v>0.83</v>
      </c>
      <c r="T85" s="141"/>
      <c r="U85" s="141"/>
      <c r="V85" s="141"/>
      <c r="W85" s="142">
        <v>12.5</v>
      </c>
      <c r="Y85" s="176">
        <f t="shared" si="7"/>
        <v>41806</v>
      </c>
    </row>
    <row r="86" spans="1:25" x14ac:dyDescent="0.25">
      <c r="A86" s="691">
        <v>41626</v>
      </c>
      <c r="B86" s="691"/>
      <c r="C86" s="141">
        <v>5.8</v>
      </c>
      <c r="D86" s="141">
        <v>6.3</v>
      </c>
      <c r="E86" s="141">
        <v>9.6999999999999993</v>
      </c>
      <c r="F86" s="141">
        <v>17.2</v>
      </c>
      <c r="G86" s="141">
        <v>21.4</v>
      </c>
      <c r="H86" s="141">
        <v>26.6</v>
      </c>
      <c r="I86" s="141">
        <v>34.200000000000003</v>
      </c>
      <c r="J86" s="141">
        <v>47.1</v>
      </c>
      <c r="K86" s="141">
        <v>67.8</v>
      </c>
      <c r="L86" s="141">
        <v>76.7</v>
      </c>
      <c r="M86" s="141">
        <v>97.8</v>
      </c>
      <c r="N86" s="141">
        <v>100</v>
      </c>
      <c r="O86" s="141">
        <v>100</v>
      </c>
      <c r="P86" s="141">
        <v>100</v>
      </c>
      <c r="Q86" s="141">
        <v>100</v>
      </c>
      <c r="R86" s="141">
        <v>2</v>
      </c>
      <c r="S86" s="141">
        <v>0.53</v>
      </c>
      <c r="T86" s="141"/>
      <c r="U86" s="141"/>
      <c r="V86" s="141"/>
      <c r="W86" s="142">
        <v>11.6</v>
      </c>
      <c r="Y86" s="176">
        <f t="shared" si="7"/>
        <v>41806</v>
      </c>
    </row>
    <row r="87" spans="1:25" x14ac:dyDescent="0.25">
      <c r="A87" s="691">
        <v>41647</v>
      </c>
      <c r="B87" s="691"/>
      <c r="C87" s="141">
        <v>5.7</v>
      </c>
      <c r="D87" s="141">
        <v>6.1</v>
      </c>
      <c r="E87" s="141">
        <v>9</v>
      </c>
      <c r="F87" s="141">
        <v>16</v>
      </c>
      <c r="G87" s="141">
        <v>20.9</v>
      </c>
      <c r="H87" s="141">
        <v>26.5</v>
      </c>
      <c r="I87" s="141">
        <v>34.299999999999997</v>
      </c>
      <c r="J87" s="141">
        <v>47.8</v>
      </c>
      <c r="K87" s="141">
        <v>70.3</v>
      </c>
      <c r="L87" s="141">
        <v>78.7</v>
      </c>
      <c r="M87" s="141">
        <v>97</v>
      </c>
      <c r="N87" s="141">
        <v>100</v>
      </c>
      <c r="O87" s="141">
        <v>100</v>
      </c>
      <c r="P87" s="141">
        <v>100</v>
      </c>
      <c r="Q87" s="141">
        <v>100</v>
      </c>
      <c r="R87" s="141">
        <v>1.23</v>
      </c>
      <c r="S87" s="141">
        <v>0.33</v>
      </c>
      <c r="T87" s="141"/>
      <c r="U87" s="141"/>
      <c r="V87" s="141"/>
      <c r="W87" s="142">
        <v>7.9</v>
      </c>
      <c r="X87" s="1"/>
      <c r="Y87" s="176">
        <f t="shared" si="7"/>
        <v>41827</v>
      </c>
    </row>
    <row r="88" spans="1:25" x14ac:dyDescent="0.25">
      <c r="A88" s="691">
        <v>41647</v>
      </c>
      <c r="B88" s="691"/>
      <c r="C88" s="141">
        <v>3.7</v>
      </c>
      <c r="D88" s="141">
        <v>4</v>
      </c>
      <c r="E88" s="141">
        <v>6.2</v>
      </c>
      <c r="F88" s="141">
        <v>11.6</v>
      </c>
      <c r="G88" s="141">
        <v>15</v>
      </c>
      <c r="H88" s="141">
        <v>19.2</v>
      </c>
      <c r="I88" s="141">
        <v>25.7</v>
      </c>
      <c r="J88" s="141">
        <v>38.799999999999997</v>
      </c>
      <c r="K88" s="141">
        <v>64.099999999999994</v>
      </c>
      <c r="L88" s="141">
        <v>75.7</v>
      </c>
      <c r="M88" s="141">
        <v>95.7</v>
      </c>
      <c r="N88" s="141">
        <v>100</v>
      </c>
      <c r="O88" s="141">
        <v>100</v>
      </c>
      <c r="P88" s="141">
        <v>100</v>
      </c>
      <c r="Q88" s="141">
        <v>100</v>
      </c>
      <c r="R88" s="141">
        <v>1.25</v>
      </c>
      <c r="S88" s="141">
        <v>0.25</v>
      </c>
      <c r="T88" s="141"/>
      <c r="U88" s="141"/>
      <c r="V88" s="141"/>
      <c r="W88" s="142">
        <v>7.3</v>
      </c>
      <c r="X88" s="1"/>
      <c r="Y88" s="176">
        <f t="shared" si="7"/>
        <v>41827</v>
      </c>
    </row>
    <row r="89" spans="1:25" x14ac:dyDescent="0.25">
      <c r="A89" s="691">
        <v>41648</v>
      </c>
      <c r="B89" s="691"/>
      <c r="C89" s="141">
        <v>7</v>
      </c>
      <c r="D89" s="141">
        <v>7.4</v>
      </c>
      <c r="E89" s="141">
        <v>9.8000000000000007</v>
      </c>
      <c r="F89" s="141">
        <v>19.3</v>
      </c>
      <c r="G89" s="141">
        <v>26.2</v>
      </c>
      <c r="H89" s="141">
        <v>33.5</v>
      </c>
      <c r="I89" s="141">
        <v>43.2</v>
      </c>
      <c r="J89" s="141">
        <v>58.8</v>
      </c>
      <c r="K89" s="141">
        <v>77.3</v>
      </c>
      <c r="L89" s="141">
        <v>83.2</v>
      </c>
      <c r="M89" s="141">
        <v>98.3</v>
      </c>
      <c r="N89" s="141">
        <v>100</v>
      </c>
      <c r="O89" s="141">
        <v>100</v>
      </c>
      <c r="P89" s="141">
        <v>100</v>
      </c>
      <c r="Q89" s="141">
        <v>100</v>
      </c>
      <c r="R89" s="141">
        <v>1.58</v>
      </c>
      <c r="S89" s="141">
        <v>0.53</v>
      </c>
      <c r="T89" s="141"/>
      <c r="U89" s="141"/>
      <c r="V89" s="141"/>
      <c r="W89" s="142">
        <v>8</v>
      </c>
      <c r="X89" s="1"/>
      <c r="Y89" s="176">
        <f t="shared" si="7"/>
        <v>41828</v>
      </c>
    </row>
    <row r="90" spans="1:25" x14ac:dyDescent="0.25">
      <c r="A90" s="691">
        <v>41648</v>
      </c>
      <c r="B90" s="691"/>
      <c r="C90" s="141">
        <v>5.7</v>
      </c>
      <c r="D90" s="141">
        <v>5.8</v>
      </c>
      <c r="E90" s="141">
        <v>7.6</v>
      </c>
      <c r="F90" s="141">
        <v>15</v>
      </c>
      <c r="G90" s="141">
        <v>21</v>
      </c>
      <c r="H90" s="141">
        <v>27.2</v>
      </c>
      <c r="I90" s="141">
        <v>35.4</v>
      </c>
      <c r="J90" s="141">
        <v>49</v>
      </c>
      <c r="K90" s="141">
        <v>70.3</v>
      </c>
      <c r="L90" s="141">
        <v>79.5</v>
      </c>
      <c r="M90" s="141">
        <v>96.8</v>
      </c>
      <c r="N90" s="141">
        <v>100</v>
      </c>
      <c r="O90" s="141">
        <v>100</v>
      </c>
      <c r="P90" s="141">
        <v>100</v>
      </c>
      <c r="Q90" s="141">
        <v>100</v>
      </c>
      <c r="R90" s="141">
        <v>1.53</v>
      </c>
      <c r="S90" s="141">
        <v>0.42</v>
      </c>
      <c r="T90" s="141"/>
      <c r="U90" s="141"/>
      <c r="V90" s="141"/>
      <c r="W90" s="142">
        <v>8.1999999999999993</v>
      </c>
      <c r="X90" s="1"/>
      <c r="Y90" s="176">
        <f t="shared" si="7"/>
        <v>41828</v>
      </c>
    </row>
    <row r="91" spans="1:25" x14ac:dyDescent="0.25">
      <c r="A91" s="691">
        <v>41653</v>
      </c>
      <c r="B91" s="691"/>
      <c r="C91" s="141">
        <v>5.6</v>
      </c>
      <c r="D91" s="141">
        <v>5.9</v>
      </c>
      <c r="E91" s="141">
        <v>7.9</v>
      </c>
      <c r="F91" s="141">
        <v>13.6</v>
      </c>
      <c r="G91" s="141">
        <v>17.3</v>
      </c>
      <c r="H91" s="141">
        <v>22.3</v>
      </c>
      <c r="I91" s="141">
        <v>29.9</v>
      </c>
      <c r="J91" s="141">
        <v>44.1</v>
      </c>
      <c r="K91" s="141">
        <v>67.900000000000006</v>
      </c>
      <c r="L91" s="141">
        <v>73.5</v>
      </c>
      <c r="M91" s="141">
        <v>95.6</v>
      </c>
      <c r="N91" s="141">
        <v>100</v>
      </c>
      <c r="O91" s="141">
        <v>100</v>
      </c>
      <c r="P91" s="141">
        <v>100</v>
      </c>
      <c r="Q91" s="141">
        <v>100</v>
      </c>
      <c r="R91" s="141">
        <v>1.87</v>
      </c>
      <c r="S91" s="141">
        <v>0.42</v>
      </c>
      <c r="T91" s="141"/>
      <c r="U91" s="141"/>
      <c r="V91" s="141"/>
      <c r="W91" s="142">
        <v>9</v>
      </c>
      <c r="X91" s="1"/>
      <c r="Y91" s="176">
        <f t="shared" si="7"/>
        <v>41833</v>
      </c>
    </row>
    <row r="92" spans="1:25" x14ac:dyDescent="0.25">
      <c r="A92" s="691">
        <v>41653</v>
      </c>
      <c r="B92" s="691"/>
      <c r="C92" s="141">
        <v>6.4</v>
      </c>
      <c r="D92" s="141">
        <v>6.6</v>
      </c>
      <c r="E92" s="141">
        <v>9</v>
      </c>
      <c r="F92" s="141">
        <v>16.2</v>
      </c>
      <c r="G92" s="141">
        <v>21.6</v>
      </c>
      <c r="H92" s="141">
        <v>29.1</v>
      </c>
      <c r="I92" s="141">
        <v>36.5</v>
      </c>
      <c r="J92" s="141">
        <v>49.6</v>
      </c>
      <c r="K92" s="141">
        <v>73</v>
      </c>
      <c r="L92" s="141">
        <v>81.599999999999994</v>
      </c>
      <c r="M92" s="141">
        <v>96.6</v>
      </c>
      <c r="N92" s="141">
        <v>100</v>
      </c>
      <c r="O92" s="141">
        <v>100</v>
      </c>
      <c r="P92" s="141">
        <v>100</v>
      </c>
      <c r="Q92" s="141">
        <v>100</v>
      </c>
      <c r="R92" s="141">
        <v>1.54</v>
      </c>
      <c r="S92" s="141">
        <v>0.43</v>
      </c>
      <c r="T92" s="141"/>
      <c r="U92" s="141"/>
      <c r="V92" s="141"/>
      <c r="W92" s="142">
        <v>11.4</v>
      </c>
      <c r="X92" s="1"/>
      <c r="Y92" s="176">
        <f t="shared" si="7"/>
        <v>41833</v>
      </c>
    </row>
    <row r="93" spans="1:25" x14ac:dyDescent="0.25">
      <c r="A93" s="691">
        <v>41656</v>
      </c>
      <c r="B93" s="691"/>
      <c r="C93" s="141">
        <v>6.2</v>
      </c>
      <c r="D93" s="141">
        <v>6.4</v>
      </c>
      <c r="E93" s="141">
        <v>8.9</v>
      </c>
      <c r="F93" s="141">
        <v>17</v>
      </c>
      <c r="G93" s="141">
        <v>22.3</v>
      </c>
      <c r="H93" s="141">
        <v>29.2</v>
      </c>
      <c r="I93" s="141">
        <v>38.5</v>
      </c>
      <c r="J93" s="141">
        <v>53</v>
      </c>
      <c r="K93" s="141">
        <v>71.3</v>
      </c>
      <c r="L93" s="141">
        <v>79.7</v>
      </c>
      <c r="M93" s="141">
        <v>96.7</v>
      </c>
      <c r="N93" s="141">
        <v>100</v>
      </c>
      <c r="O93" s="141">
        <v>100</v>
      </c>
      <c r="P93" s="141">
        <v>100</v>
      </c>
      <c r="Q93" s="141">
        <v>100</v>
      </c>
      <c r="R93" s="141">
        <v>1.25</v>
      </c>
      <c r="S93" s="141">
        <v>0.37</v>
      </c>
      <c r="T93" s="141"/>
      <c r="U93" s="141"/>
      <c r="V93" s="141"/>
      <c r="W93" s="142">
        <v>9.8000000000000007</v>
      </c>
      <c r="X93" s="1"/>
      <c r="Y93" s="176">
        <f t="shared" si="7"/>
        <v>41836</v>
      </c>
    </row>
    <row r="94" spans="1:25" x14ac:dyDescent="0.25">
      <c r="A94" s="691">
        <v>41656</v>
      </c>
      <c r="B94" s="691"/>
      <c r="C94" s="141">
        <v>3.6</v>
      </c>
      <c r="D94" s="141">
        <v>3.9</v>
      </c>
      <c r="E94" s="141">
        <v>5.5</v>
      </c>
      <c r="F94" s="141">
        <v>9.3000000000000007</v>
      </c>
      <c r="G94" s="141">
        <v>13</v>
      </c>
      <c r="H94" s="141">
        <v>18.100000000000001</v>
      </c>
      <c r="I94" s="141">
        <v>25.3</v>
      </c>
      <c r="J94" s="141">
        <v>36.6</v>
      </c>
      <c r="K94" s="141">
        <v>52.7</v>
      </c>
      <c r="L94" s="141">
        <v>66.3</v>
      </c>
      <c r="M94" s="141">
        <v>92.9</v>
      </c>
      <c r="N94" s="141">
        <v>100</v>
      </c>
      <c r="O94" s="141">
        <v>100</v>
      </c>
      <c r="P94" s="141">
        <v>100</v>
      </c>
      <c r="Q94" s="141">
        <v>100</v>
      </c>
      <c r="R94" s="141">
        <v>0.78</v>
      </c>
      <c r="S94" s="141">
        <v>0.14000000000000001</v>
      </c>
      <c r="T94" s="141"/>
      <c r="U94" s="141"/>
      <c r="V94" s="141"/>
      <c r="W94" s="142">
        <v>6</v>
      </c>
      <c r="X94" s="1"/>
      <c r="Y94" s="176">
        <f t="shared" si="7"/>
        <v>41836</v>
      </c>
    </row>
    <row r="95" spans="1:25" x14ac:dyDescent="0.25">
      <c r="A95" s="691">
        <v>41656</v>
      </c>
      <c r="B95" s="691"/>
      <c r="C95" s="141">
        <v>2.2999999999999998</v>
      </c>
      <c r="D95" s="141">
        <v>2.4</v>
      </c>
      <c r="E95" s="141">
        <v>3.4</v>
      </c>
      <c r="F95" s="141">
        <v>5.5</v>
      </c>
      <c r="G95" s="141">
        <v>7.2</v>
      </c>
      <c r="H95" s="141">
        <v>9.6999999999999993</v>
      </c>
      <c r="I95" s="141">
        <v>14.2</v>
      </c>
      <c r="J95" s="141">
        <v>24.4</v>
      </c>
      <c r="K95" s="141">
        <v>46.2</v>
      </c>
      <c r="L95" s="141">
        <v>59.4</v>
      </c>
      <c r="M95" s="141">
        <v>91.6</v>
      </c>
      <c r="N95" s="141">
        <v>100</v>
      </c>
      <c r="O95" s="141">
        <v>100</v>
      </c>
      <c r="P95" s="141">
        <v>100</v>
      </c>
      <c r="Q95" s="141">
        <v>100</v>
      </c>
      <c r="R95" s="141">
        <v>0.77</v>
      </c>
      <c r="S95" s="141">
        <v>7.4999999999999997E-2</v>
      </c>
      <c r="T95" s="141"/>
      <c r="U95" s="141"/>
      <c r="V95" s="141"/>
      <c r="W95" s="142">
        <v>5</v>
      </c>
      <c r="X95" s="1"/>
      <c r="Y95" s="176">
        <f t="shared" si="7"/>
        <v>41836</v>
      </c>
    </row>
    <row r="96" spans="1:25" x14ac:dyDescent="0.25">
      <c r="A96" s="518">
        <v>41731</v>
      </c>
      <c r="B96" s="519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>
        <v>0.128</v>
      </c>
      <c r="U96" s="141"/>
      <c r="V96" s="141"/>
      <c r="W96" s="142"/>
      <c r="X96" s="1"/>
      <c r="Y96" s="176">
        <f t="shared" si="7"/>
        <v>41911</v>
      </c>
    </row>
    <row r="97" spans="1:25" x14ac:dyDescent="0.25">
      <c r="A97" s="518">
        <v>41746</v>
      </c>
      <c r="B97" s="519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>
        <v>26</v>
      </c>
      <c r="V97" s="141">
        <v>16</v>
      </c>
      <c r="W97" s="142"/>
      <c r="X97" s="1"/>
      <c r="Y97" s="176">
        <f t="shared" si="7"/>
        <v>41926</v>
      </c>
    </row>
    <row r="98" spans="1:25" x14ac:dyDescent="0.25">
      <c r="A98" s="518">
        <v>41775</v>
      </c>
      <c r="B98" s="519"/>
      <c r="C98" s="141">
        <v>3.2</v>
      </c>
      <c r="D98" s="141">
        <v>3.4</v>
      </c>
      <c r="E98" s="141">
        <v>5.5</v>
      </c>
      <c r="F98" s="141">
        <v>11</v>
      </c>
      <c r="G98" s="141">
        <v>16.899999999999999</v>
      </c>
      <c r="H98" s="141">
        <v>26.5</v>
      </c>
      <c r="I98" s="141">
        <v>41.2</v>
      </c>
      <c r="J98" s="141">
        <v>60.4</v>
      </c>
      <c r="K98" s="141">
        <v>81</v>
      </c>
      <c r="L98" s="141">
        <v>84.4</v>
      </c>
      <c r="M98" s="141">
        <v>97</v>
      </c>
      <c r="N98" s="141">
        <v>100</v>
      </c>
      <c r="O98" s="141">
        <v>100</v>
      </c>
      <c r="P98" s="141">
        <v>100</v>
      </c>
      <c r="Q98" s="141">
        <v>100</v>
      </c>
      <c r="R98" s="141">
        <v>1.25</v>
      </c>
      <c r="S98" s="141">
        <v>0.33</v>
      </c>
      <c r="T98" s="141"/>
      <c r="U98" s="141"/>
      <c r="V98" s="141"/>
      <c r="W98" s="142">
        <v>3.4</v>
      </c>
      <c r="X98" s="1"/>
      <c r="Y98" s="176">
        <f t="shared" si="7"/>
        <v>41955</v>
      </c>
    </row>
    <row r="99" spans="1:25" x14ac:dyDescent="0.25">
      <c r="A99" s="518">
        <v>41778</v>
      </c>
      <c r="B99" s="519"/>
      <c r="C99" s="141">
        <v>2.5</v>
      </c>
      <c r="D99" s="141">
        <v>2.8</v>
      </c>
      <c r="E99" s="141">
        <v>5.0999999999999996</v>
      </c>
      <c r="F99" s="141">
        <v>10.8</v>
      </c>
      <c r="G99" s="141">
        <v>16.3</v>
      </c>
      <c r="H99" s="141">
        <v>23.7</v>
      </c>
      <c r="I99" s="141">
        <v>34</v>
      </c>
      <c r="J99" s="141">
        <v>51.4</v>
      </c>
      <c r="K99" s="141">
        <v>78.3</v>
      </c>
      <c r="L99" s="141">
        <v>85.6</v>
      </c>
      <c r="M99" s="141">
        <v>96.6</v>
      </c>
      <c r="N99" s="141">
        <v>100</v>
      </c>
      <c r="O99" s="141">
        <v>100</v>
      </c>
      <c r="P99" s="141">
        <v>100</v>
      </c>
      <c r="Q99" s="141">
        <v>100</v>
      </c>
      <c r="R99" s="141">
        <v>0.4</v>
      </c>
      <c r="S99" s="141">
        <v>0.09</v>
      </c>
      <c r="T99" s="141"/>
      <c r="U99" s="141"/>
      <c r="V99" s="141"/>
      <c r="W99" s="142">
        <v>4.9000000000000004</v>
      </c>
      <c r="X99" s="1"/>
      <c r="Y99" s="176">
        <f t="shared" si="7"/>
        <v>41958</v>
      </c>
    </row>
    <row r="100" spans="1:25" x14ac:dyDescent="0.25">
      <c r="A100" s="518">
        <v>41778</v>
      </c>
      <c r="B100" s="519"/>
      <c r="C100" s="141">
        <v>3.3</v>
      </c>
      <c r="D100" s="141">
        <v>3.6</v>
      </c>
      <c r="E100" s="141">
        <v>6.2</v>
      </c>
      <c r="F100" s="141">
        <v>13.8</v>
      </c>
      <c r="G100" s="141">
        <v>21.2</v>
      </c>
      <c r="H100" s="141">
        <v>30.4</v>
      </c>
      <c r="I100" s="141">
        <v>41.1</v>
      </c>
      <c r="J100" s="141">
        <v>57.2</v>
      </c>
      <c r="K100" s="141">
        <v>74</v>
      </c>
      <c r="L100" s="141">
        <v>78.5</v>
      </c>
      <c r="M100" s="141">
        <v>95.4</v>
      </c>
      <c r="N100" s="141">
        <v>100</v>
      </c>
      <c r="O100" s="141">
        <v>100</v>
      </c>
      <c r="P100" s="141">
        <v>100</v>
      </c>
      <c r="Q100" s="141">
        <v>100</v>
      </c>
      <c r="R100" s="141">
        <v>0.4</v>
      </c>
      <c r="S100" s="141">
        <v>0.12</v>
      </c>
      <c r="T100" s="141"/>
      <c r="U100" s="141"/>
      <c r="V100" s="141"/>
      <c r="W100" s="142">
        <v>4.5999999999999996</v>
      </c>
      <c r="X100" s="1"/>
      <c r="Y100" s="176">
        <f t="shared" si="7"/>
        <v>41958</v>
      </c>
    </row>
    <row r="101" spans="1:25" x14ac:dyDescent="0.25">
      <c r="A101" s="518">
        <v>41782</v>
      </c>
      <c r="B101" s="519"/>
      <c r="C101" s="141">
        <v>2</v>
      </c>
      <c r="D101" s="141">
        <v>2.2999999999999998</v>
      </c>
      <c r="E101" s="141">
        <v>3.8</v>
      </c>
      <c r="F101" s="141">
        <v>7.5</v>
      </c>
      <c r="G101" s="141">
        <v>10.9</v>
      </c>
      <c r="H101" s="141">
        <v>15.8</v>
      </c>
      <c r="I101" s="141">
        <v>23.5</v>
      </c>
      <c r="J101" s="141">
        <v>36.1</v>
      </c>
      <c r="K101" s="141">
        <v>69.099999999999994</v>
      </c>
      <c r="L101" s="141">
        <v>81.099999999999994</v>
      </c>
      <c r="M101" s="141">
        <v>96.6</v>
      </c>
      <c r="N101" s="141">
        <v>100</v>
      </c>
      <c r="O101" s="141">
        <v>100</v>
      </c>
      <c r="P101" s="141">
        <v>100</v>
      </c>
      <c r="Q101" s="141">
        <v>100</v>
      </c>
      <c r="R101" s="141">
        <v>0.51</v>
      </c>
      <c r="S101" s="141">
        <v>0.08</v>
      </c>
      <c r="T101" s="141"/>
      <c r="U101" s="141"/>
      <c r="V101" s="141"/>
      <c r="W101" s="142">
        <v>5.8</v>
      </c>
      <c r="X101" s="1"/>
      <c r="Y101" s="176">
        <f t="shared" si="7"/>
        <v>41962</v>
      </c>
    </row>
    <row r="102" spans="1:25" x14ac:dyDescent="0.25">
      <c r="A102" s="518">
        <v>41782</v>
      </c>
      <c r="B102" s="519"/>
      <c r="C102" s="141">
        <v>2.2000000000000002</v>
      </c>
      <c r="D102" s="141">
        <v>2.4</v>
      </c>
      <c r="E102" s="141">
        <v>3.5</v>
      </c>
      <c r="F102" s="141">
        <v>6.7</v>
      </c>
      <c r="G102" s="141">
        <v>10.4</v>
      </c>
      <c r="H102" s="141">
        <v>16.600000000000001</v>
      </c>
      <c r="I102" s="141">
        <v>27.1</v>
      </c>
      <c r="J102" s="141">
        <v>47</v>
      </c>
      <c r="K102" s="141">
        <v>69.8</v>
      </c>
      <c r="L102" s="141">
        <v>79.2</v>
      </c>
      <c r="M102" s="141">
        <v>96.7</v>
      </c>
      <c r="N102" s="141">
        <v>100</v>
      </c>
      <c r="O102" s="141">
        <v>100</v>
      </c>
      <c r="P102" s="141">
        <v>100</v>
      </c>
      <c r="Q102" s="141">
        <v>100</v>
      </c>
      <c r="R102" s="141">
        <v>0.51</v>
      </c>
      <c r="S102" s="141">
        <v>0.08</v>
      </c>
      <c r="T102" s="141"/>
      <c r="U102" s="141"/>
      <c r="V102" s="141"/>
      <c r="W102" s="142">
        <v>4.7</v>
      </c>
      <c r="X102" s="1"/>
      <c r="Y102" s="176">
        <f t="shared" si="7"/>
        <v>41962</v>
      </c>
    </row>
    <row r="103" spans="1:25" x14ac:dyDescent="0.25">
      <c r="A103" s="518"/>
      <c r="B103" s="519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2"/>
      <c r="X103" s="1"/>
      <c r="Y103" s="176"/>
    </row>
    <row r="104" spans="1:25" x14ac:dyDescent="0.25">
      <c r="A104" s="518"/>
      <c r="B104" s="519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2"/>
      <c r="X104" s="1"/>
      <c r="Y104" s="176"/>
    </row>
    <row r="105" spans="1:25" x14ac:dyDescent="0.25">
      <c r="A105" s="518"/>
      <c r="B105" s="519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2"/>
      <c r="X105" s="1"/>
      <c r="Y105" s="176"/>
    </row>
    <row r="106" spans="1:25" x14ac:dyDescent="0.25">
      <c r="A106" s="518"/>
      <c r="B106" s="519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2"/>
      <c r="X106" s="1"/>
      <c r="Y106" s="176"/>
    </row>
    <row r="107" spans="1:25" x14ac:dyDescent="0.25">
      <c r="A107" s="518"/>
      <c r="B107" s="519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2"/>
      <c r="X107" s="1"/>
      <c r="Y107" s="176"/>
    </row>
    <row r="108" spans="1:25" x14ac:dyDescent="0.25">
      <c r="A108" s="518"/>
      <c r="B108" s="519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2"/>
      <c r="X108" s="1"/>
    </row>
    <row r="109" spans="1:25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2"/>
      <c r="X109" s="1"/>
    </row>
    <row r="110" spans="1:25" x14ac:dyDescent="0.25">
      <c r="A110" s="533" t="s">
        <v>63</v>
      </c>
      <c r="B110" s="532"/>
      <c r="C110" s="143">
        <f t="shared" ref="C110:W110" si="8">AVERAGE(C84:C107)</f>
        <v>4.7411764705882353</v>
      </c>
      <c r="D110" s="143">
        <f t="shared" si="8"/>
        <v>5.0411764705882351</v>
      </c>
      <c r="E110" s="143">
        <f t="shared" si="8"/>
        <v>7.3588235294117652</v>
      </c>
      <c r="F110" s="143">
        <f t="shared" si="8"/>
        <v>13.747058823529413</v>
      </c>
      <c r="G110" s="143">
        <f t="shared" si="8"/>
        <v>18.547058823529408</v>
      </c>
      <c r="H110" s="143">
        <f t="shared" si="8"/>
        <v>24.747058823529411</v>
      </c>
      <c r="I110" s="143">
        <f t="shared" si="8"/>
        <v>33.417647058823526</v>
      </c>
      <c r="J110" s="143">
        <f t="shared" si="8"/>
        <v>47.852941176470594</v>
      </c>
      <c r="K110" s="143">
        <f t="shared" si="8"/>
        <v>69.699999999999989</v>
      </c>
      <c r="L110" s="143">
        <f t="shared" si="8"/>
        <v>78.135294117647049</v>
      </c>
      <c r="M110" s="143">
        <f t="shared" si="8"/>
        <v>96.370588235294122</v>
      </c>
      <c r="N110" s="141">
        <f t="shared" si="8"/>
        <v>100</v>
      </c>
      <c r="O110" s="141">
        <f t="shared" si="8"/>
        <v>100</v>
      </c>
      <c r="P110" s="141">
        <f t="shared" si="8"/>
        <v>100</v>
      </c>
      <c r="Q110" s="141">
        <f t="shared" si="8"/>
        <v>100</v>
      </c>
      <c r="R110" s="141">
        <f t="shared" si="8"/>
        <v>1.2341176470588235</v>
      </c>
      <c r="S110" s="141">
        <f t="shared" si="8"/>
        <v>0.32794117647058818</v>
      </c>
      <c r="T110" s="141">
        <f t="shared" si="8"/>
        <v>0.128</v>
      </c>
      <c r="U110" s="141">
        <f t="shared" si="8"/>
        <v>26</v>
      </c>
      <c r="V110" s="141">
        <f t="shared" si="8"/>
        <v>16</v>
      </c>
      <c r="W110" s="142">
        <f t="shared" si="8"/>
        <v>7.7470588235294109</v>
      </c>
    </row>
    <row r="111" spans="1:25" x14ac:dyDescent="0.25">
      <c r="A111" s="533" t="s">
        <v>53</v>
      </c>
      <c r="B111" s="532"/>
      <c r="C111" s="143">
        <f t="shared" ref="C111:S111" si="9">STDEV(C84:C107)</f>
        <v>2.0217748463693397</v>
      </c>
      <c r="D111" s="143">
        <f t="shared" si="9"/>
        <v>2.1041800135472628</v>
      </c>
      <c r="E111" s="143">
        <f t="shared" si="9"/>
        <v>2.8731643756339014</v>
      </c>
      <c r="F111" s="143">
        <f t="shared" si="9"/>
        <v>5.0367546157047869</v>
      </c>
      <c r="G111" s="143">
        <f t="shared" si="9"/>
        <v>5.9963653206608081</v>
      </c>
      <c r="H111" s="143">
        <f t="shared" si="9"/>
        <v>7.0010818491732811</v>
      </c>
      <c r="I111" s="143">
        <f t="shared" si="9"/>
        <v>8.1910954162216676</v>
      </c>
      <c r="J111" s="143">
        <f t="shared" si="9"/>
        <v>9.6156199518711585</v>
      </c>
      <c r="K111" s="143">
        <f t="shared" si="9"/>
        <v>8.875176054591881</v>
      </c>
      <c r="L111" s="143">
        <f t="shared" si="9"/>
        <v>6.6531891954601914</v>
      </c>
      <c r="M111" s="143">
        <f t="shared" si="9"/>
        <v>1.8209766287223295</v>
      </c>
      <c r="N111" s="143">
        <f t="shared" si="9"/>
        <v>0</v>
      </c>
      <c r="O111" s="143">
        <f t="shared" si="9"/>
        <v>0</v>
      </c>
      <c r="P111" s="143">
        <f t="shared" si="9"/>
        <v>0</v>
      </c>
      <c r="Q111" s="143">
        <f t="shared" si="9"/>
        <v>0</v>
      </c>
      <c r="R111" s="143">
        <f t="shared" si="9"/>
        <v>0.59044537028764821</v>
      </c>
      <c r="S111" s="143">
        <f t="shared" si="9"/>
        <v>0.21510941128534916</v>
      </c>
      <c r="T111" s="143"/>
      <c r="U111" s="143"/>
      <c r="V111" s="143"/>
      <c r="W111" s="144">
        <f>STDEV(W84:W107)</f>
        <v>2.8775244671111935</v>
      </c>
    </row>
    <row r="112" spans="1:25" x14ac:dyDescent="0.25">
      <c r="A112" s="533" t="s">
        <v>64</v>
      </c>
      <c r="B112" s="532"/>
      <c r="C112" s="141">
        <f t="shared" ref="C112:W112" si="10">MAX(C84:C107)</f>
        <v>8.8000000000000007</v>
      </c>
      <c r="D112" s="141">
        <f t="shared" si="10"/>
        <v>9.5</v>
      </c>
      <c r="E112" s="141">
        <f t="shared" si="10"/>
        <v>14.4</v>
      </c>
      <c r="F112" s="141">
        <f t="shared" si="10"/>
        <v>24.7</v>
      </c>
      <c r="G112" s="141">
        <f t="shared" si="10"/>
        <v>30.2</v>
      </c>
      <c r="H112" s="141">
        <f t="shared" si="10"/>
        <v>36.700000000000003</v>
      </c>
      <c r="I112" s="141">
        <f t="shared" si="10"/>
        <v>45.5</v>
      </c>
      <c r="J112" s="141">
        <f t="shared" si="10"/>
        <v>60.4</v>
      </c>
      <c r="K112" s="141">
        <f t="shared" si="10"/>
        <v>81</v>
      </c>
      <c r="L112" s="141">
        <f t="shared" si="10"/>
        <v>85.6</v>
      </c>
      <c r="M112" s="141">
        <f t="shared" si="10"/>
        <v>98.7</v>
      </c>
      <c r="N112" s="141">
        <f t="shared" si="10"/>
        <v>100</v>
      </c>
      <c r="O112" s="141">
        <f t="shared" si="10"/>
        <v>100</v>
      </c>
      <c r="P112" s="141">
        <f t="shared" si="10"/>
        <v>100</v>
      </c>
      <c r="Q112" s="141">
        <f t="shared" si="10"/>
        <v>100</v>
      </c>
      <c r="R112" s="141">
        <f t="shared" si="10"/>
        <v>2.25</v>
      </c>
      <c r="S112" s="141">
        <f t="shared" si="10"/>
        <v>0.83</v>
      </c>
      <c r="T112" s="141">
        <f t="shared" si="10"/>
        <v>0.128</v>
      </c>
      <c r="U112" s="141">
        <f t="shared" si="10"/>
        <v>26</v>
      </c>
      <c r="V112" s="141">
        <f t="shared" si="10"/>
        <v>16</v>
      </c>
      <c r="W112" s="141">
        <f t="shared" si="10"/>
        <v>12.5</v>
      </c>
    </row>
    <row r="113" spans="1:23" x14ac:dyDescent="0.25">
      <c r="A113" s="533" t="s">
        <v>52</v>
      </c>
      <c r="B113" s="532"/>
      <c r="C113" s="141">
        <f t="shared" ref="C113:W113" si="11">MIN(C84:C107)</f>
        <v>2</v>
      </c>
      <c r="D113" s="141">
        <f t="shared" si="11"/>
        <v>2.2999999999999998</v>
      </c>
      <c r="E113" s="141">
        <f t="shared" si="11"/>
        <v>3.4</v>
      </c>
      <c r="F113" s="141">
        <f t="shared" si="11"/>
        <v>5.5</v>
      </c>
      <c r="G113" s="141">
        <f t="shared" si="11"/>
        <v>7.2</v>
      </c>
      <c r="H113" s="141">
        <f t="shared" si="11"/>
        <v>9.6999999999999993</v>
      </c>
      <c r="I113" s="141">
        <f t="shared" si="11"/>
        <v>14.2</v>
      </c>
      <c r="J113" s="141">
        <f t="shared" si="11"/>
        <v>24.4</v>
      </c>
      <c r="K113" s="141">
        <f t="shared" si="11"/>
        <v>46.2</v>
      </c>
      <c r="L113" s="141">
        <f t="shared" si="11"/>
        <v>59.4</v>
      </c>
      <c r="M113" s="141">
        <f t="shared" si="11"/>
        <v>91.6</v>
      </c>
      <c r="N113" s="141">
        <f t="shared" si="11"/>
        <v>100</v>
      </c>
      <c r="O113" s="141">
        <f t="shared" si="11"/>
        <v>100</v>
      </c>
      <c r="P113" s="141">
        <f t="shared" si="11"/>
        <v>100</v>
      </c>
      <c r="Q113" s="141">
        <f t="shared" si="11"/>
        <v>100</v>
      </c>
      <c r="R113" s="141">
        <f t="shared" si="11"/>
        <v>0.4</v>
      </c>
      <c r="S113" s="141">
        <f t="shared" si="11"/>
        <v>7.4999999999999997E-2</v>
      </c>
      <c r="T113" s="141">
        <f t="shared" si="11"/>
        <v>0.128</v>
      </c>
      <c r="U113" s="141">
        <f t="shared" si="11"/>
        <v>26</v>
      </c>
      <c r="V113" s="141">
        <f t="shared" si="11"/>
        <v>16</v>
      </c>
      <c r="W113" s="142">
        <f t="shared" si="11"/>
        <v>3.4</v>
      </c>
    </row>
    <row r="114" spans="1:23" x14ac:dyDescent="0.25">
      <c r="A114" s="534" t="s">
        <v>54</v>
      </c>
      <c r="B114" s="535"/>
      <c r="C114" s="141">
        <f t="shared" ref="C114:W114" si="12">COUNT(C84:C107)</f>
        <v>17</v>
      </c>
      <c r="D114" s="141">
        <f t="shared" si="12"/>
        <v>17</v>
      </c>
      <c r="E114" s="141">
        <f t="shared" si="12"/>
        <v>17</v>
      </c>
      <c r="F114" s="141">
        <f t="shared" si="12"/>
        <v>17</v>
      </c>
      <c r="G114" s="141">
        <f t="shared" si="12"/>
        <v>17</v>
      </c>
      <c r="H114" s="141">
        <f t="shared" si="12"/>
        <v>17</v>
      </c>
      <c r="I114" s="141">
        <f t="shared" si="12"/>
        <v>17</v>
      </c>
      <c r="J114" s="141">
        <f t="shared" si="12"/>
        <v>17</v>
      </c>
      <c r="K114" s="141">
        <f t="shared" si="12"/>
        <v>17</v>
      </c>
      <c r="L114" s="141">
        <f t="shared" si="12"/>
        <v>17</v>
      </c>
      <c r="M114" s="141">
        <f t="shared" si="12"/>
        <v>17</v>
      </c>
      <c r="N114" s="141">
        <f t="shared" si="12"/>
        <v>17</v>
      </c>
      <c r="O114" s="141">
        <f t="shared" si="12"/>
        <v>17</v>
      </c>
      <c r="P114" s="141">
        <f t="shared" si="12"/>
        <v>17</v>
      </c>
      <c r="Q114" s="141">
        <f t="shared" si="12"/>
        <v>17</v>
      </c>
      <c r="R114" s="141">
        <f t="shared" si="12"/>
        <v>17</v>
      </c>
      <c r="S114" s="141">
        <f t="shared" si="12"/>
        <v>17</v>
      </c>
      <c r="T114" s="141">
        <f t="shared" si="12"/>
        <v>1</v>
      </c>
      <c r="U114" s="141">
        <f t="shared" si="12"/>
        <v>1</v>
      </c>
      <c r="V114" s="141">
        <f t="shared" si="12"/>
        <v>1</v>
      </c>
      <c r="W114" s="142">
        <f t="shared" si="12"/>
        <v>17</v>
      </c>
    </row>
    <row r="115" spans="1:23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8"/>
    </row>
    <row r="116" spans="1:23" x14ac:dyDescent="0.25">
      <c r="B116" s="52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92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29:B29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24:B24"/>
    <mergeCell ref="A25:B25"/>
    <mergeCell ref="A26:B26"/>
    <mergeCell ref="A27:B27"/>
    <mergeCell ref="A28:B28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P67:W6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A82:B82"/>
    <mergeCell ref="A83:B83"/>
    <mergeCell ref="A68:G71"/>
    <mergeCell ref="H68:O71"/>
    <mergeCell ref="P68:W71"/>
    <mergeCell ref="A73:W75"/>
    <mergeCell ref="A77:W79"/>
    <mergeCell ref="A81:B81"/>
    <mergeCell ref="R81:R82"/>
    <mergeCell ref="V81:V82"/>
    <mergeCell ref="S81:S82"/>
    <mergeCell ref="T81:T82"/>
    <mergeCell ref="U81:U82"/>
    <mergeCell ref="W81:W82"/>
    <mergeCell ref="A94:B94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106:B106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13:B113"/>
    <mergeCell ref="A114:B114"/>
    <mergeCell ref="A107:B107"/>
    <mergeCell ref="A108:B108"/>
    <mergeCell ref="A109:B109"/>
    <mergeCell ref="A110:B110"/>
    <mergeCell ref="A111:B111"/>
    <mergeCell ref="A112:B1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AG1690"/>
  <sheetViews>
    <sheetView zoomScaleNormal="100" workbookViewId="0">
      <selection activeCell="X71" sqref="X71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122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8</v>
      </c>
      <c r="H5" s="447"/>
      <c r="I5" s="448" t="s">
        <v>99</v>
      </c>
      <c r="J5" s="446"/>
      <c r="K5" s="446"/>
      <c r="L5" s="446"/>
      <c r="M5" s="447"/>
      <c r="N5" s="449" t="s">
        <v>135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124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133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116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C113</f>
        <v>4.8</v>
      </c>
      <c r="D37" s="123">
        <f t="shared" ref="D37:V37" si="0">D113</f>
        <v>6</v>
      </c>
      <c r="E37" s="123">
        <f t="shared" si="0"/>
        <v>11.1</v>
      </c>
      <c r="F37" s="123">
        <f t="shared" si="0"/>
        <v>15.6</v>
      </c>
      <c r="G37" s="123">
        <f t="shared" si="0"/>
        <v>20</v>
      </c>
      <c r="H37" s="123">
        <f t="shared" si="0"/>
        <v>29.2</v>
      </c>
      <c r="I37" s="123">
        <f t="shared" si="0"/>
        <v>47.4</v>
      </c>
      <c r="J37" s="123">
        <f t="shared" si="0"/>
        <v>59</v>
      </c>
      <c r="K37" s="123">
        <f t="shared" si="0"/>
        <v>70.5</v>
      </c>
      <c r="L37" s="123">
        <f t="shared" si="0"/>
        <v>78.400000000000006</v>
      </c>
      <c r="M37" s="123">
        <f t="shared" si="0"/>
        <v>86.3</v>
      </c>
      <c r="N37" s="123">
        <f t="shared" si="0"/>
        <v>97.8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0.05</v>
      </c>
      <c r="S37" s="123"/>
      <c r="T37" s="123">
        <f t="shared" si="0"/>
        <v>26</v>
      </c>
      <c r="U37" s="123">
        <f t="shared" si="0"/>
        <v>16</v>
      </c>
      <c r="V37" s="124">
        <f t="shared" si="0"/>
        <v>10.8</v>
      </c>
    </row>
    <row r="38" spans="1:24" ht="12.75" customHeight="1" x14ac:dyDescent="0.25">
      <c r="A38" s="553" t="s">
        <v>49</v>
      </c>
      <c r="B38" s="554"/>
      <c r="C38" s="120">
        <f>C39+1.25*C42</f>
        <v>3.8095017363259558</v>
      </c>
      <c r="D38" s="108">
        <f t="shared" ref="D38:V38" si="1">D39+1.25*D42</f>
        <v>5.15235276600216</v>
      </c>
      <c r="E38" s="108">
        <f t="shared" si="1"/>
        <v>9.1081857340054899</v>
      </c>
      <c r="F38" s="108">
        <f t="shared" si="1"/>
        <v>12.49982580264763</v>
      </c>
      <c r="G38" s="108">
        <f t="shared" si="1"/>
        <v>16.830468966522183</v>
      </c>
      <c r="H38" s="108">
        <f t="shared" si="1"/>
        <v>26.405899457387367</v>
      </c>
      <c r="I38" s="108">
        <f t="shared" si="1"/>
        <v>38.978763873300323</v>
      </c>
      <c r="J38" s="108">
        <f t="shared" si="1"/>
        <v>53.151016436064204</v>
      </c>
      <c r="K38" s="108">
        <f t="shared" si="1"/>
        <v>65.994580610151573</v>
      </c>
      <c r="L38" s="108">
        <f t="shared" si="1"/>
        <v>76.017353599185981</v>
      </c>
      <c r="M38" s="108">
        <f t="shared" si="1"/>
        <v>84.876992541877939</v>
      </c>
      <c r="N38" s="108">
        <f t="shared" si="1"/>
        <v>92.502341356129904</v>
      </c>
      <c r="O38" s="108">
        <v>100</v>
      </c>
      <c r="P38" s="108">
        <f t="shared" si="1"/>
        <v>100</v>
      </c>
      <c r="Q38" s="108">
        <f t="shared" si="1"/>
        <v>100</v>
      </c>
      <c r="R38" s="159">
        <f t="shared" si="1"/>
        <v>5.2299883935964533E-2</v>
      </c>
      <c r="S38" s="108"/>
      <c r="T38" s="108"/>
      <c r="U38" s="108"/>
      <c r="V38" s="125">
        <f t="shared" si="1"/>
        <v>9.6837371057829049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C111</f>
        <v>2.7625000000000006</v>
      </c>
      <c r="D39" s="121">
        <f>D111</f>
        <v>3.9499999999999997</v>
      </c>
      <c r="E39" s="121">
        <f>E111</f>
        <v>7.1125000000000007</v>
      </c>
      <c r="F39" s="121">
        <f>F111</f>
        <v>9.7916666666666643</v>
      </c>
      <c r="G39" s="121">
        <f>G111</f>
        <v>13.337499999999999</v>
      </c>
      <c r="H39" s="121">
        <f t="shared" ref="H39:V39" si="2">H111</f>
        <v>21.083333333333332</v>
      </c>
      <c r="I39" s="121">
        <f t="shared" si="2"/>
        <v>31.354166666666668</v>
      </c>
      <c r="J39" s="121">
        <f t="shared" si="2"/>
        <v>45.724999999999994</v>
      </c>
      <c r="K39" s="121">
        <f t="shared" si="2"/>
        <v>58.237500000000004</v>
      </c>
      <c r="L39" s="121">
        <f t="shared" si="2"/>
        <v>66.941666666666649</v>
      </c>
      <c r="M39" s="121">
        <f t="shared" si="2"/>
        <v>75.499999999999986</v>
      </c>
      <c r="N39" s="121">
        <f t="shared" si="2"/>
        <v>86.191666666666663</v>
      </c>
      <c r="O39" s="121">
        <f>O111</f>
        <v>95.620833333333294</v>
      </c>
      <c r="P39" s="108">
        <f t="shared" si="2"/>
        <v>100</v>
      </c>
      <c r="Q39" s="108">
        <f t="shared" si="2"/>
        <v>100</v>
      </c>
      <c r="R39" s="159">
        <f t="shared" si="2"/>
        <v>3.5416666666666687E-2</v>
      </c>
      <c r="S39" s="34">
        <f t="shared" si="2"/>
        <v>0.128</v>
      </c>
      <c r="T39" s="34">
        <f t="shared" si="2"/>
        <v>26</v>
      </c>
      <c r="U39" s="34">
        <f t="shared" si="2"/>
        <v>16</v>
      </c>
      <c r="V39" s="126">
        <f t="shared" si="2"/>
        <v>7.1041666666666652</v>
      </c>
      <c r="X39" s="15" t="s">
        <v>104</v>
      </c>
    </row>
    <row r="40" spans="1:24" ht="12.75" customHeight="1" x14ac:dyDescent="0.25">
      <c r="A40" s="553" t="s">
        <v>51</v>
      </c>
      <c r="B40" s="554"/>
      <c r="C40" s="120">
        <f>C39-1.25*C42</f>
        <v>1.7154982636740457</v>
      </c>
      <c r="D40" s="121">
        <f t="shared" ref="D40:V40" si="3">D39-1.25*D42</f>
        <v>2.7476472339978395</v>
      </c>
      <c r="E40" s="121">
        <f t="shared" si="3"/>
        <v>5.1168142659945115</v>
      </c>
      <c r="F40" s="121">
        <f t="shared" si="3"/>
        <v>7.0835075306856989</v>
      </c>
      <c r="G40" s="121">
        <f t="shared" si="3"/>
        <v>9.8445310334778142</v>
      </c>
      <c r="H40" s="121">
        <f t="shared" si="3"/>
        <v>15.760767209279297</v>
      </c>
      <c r="I40" s="121">
        <f t="shared" si="3"/>
        <v>23.729569460033016</v>
      </c>
      <c r="J40" s="121">
        <f t="shared" si="3"/>
        <v>38.298983563935785</v>
      </c>
      <c r="K40" s="121">
        <f t="shared" si="3"/>
        <v>50.480419389848436</v>
      </c>
      <c r="L40" s="121">
        <f t="shared" si="3"/>
        <v>57.865979734147317</v>
      </c>
      <c r="M40" s="121">
        <f t="shared" si="3"/>
        <v>66.123007458122032</v>
      </c>
      <c r="N40" s="121">
        <f t="shared" si="3"/>
        <v>79.880991977203422</v>
      </c>
      <c r="O40" s="121">
        <f t="shared" si="3"/>
        <v>93.070529864959951</v>
      </c>
      <c r="P40" s="108">
        <f t="shared" si="3"/>
        <v>100</v>
      </c>
      <c r="Q40" s="108">
        <f t="shared" si="3"/>
        <v>100</v>
      </c>
      <c r="R40" s="159">
        <f t="shared" si="3"/>
        <v>1.853344939736884E-2</v>
      </c>
      <c r="S40" s="108"/>
      <c r="T40" s="108"/>
      <c r="U40" s="108"/>
      <c r="V40" s="125">
        <f t="shared" si="3"/>
        <v>4.5245962275504255</v>
      </c>
    </row>
    <row r="41" spans="1:24" ht="12.75" customHeight="1" x14ac:dyDescent="0.25">
      <c r="A41" s="493" t="s">
        <v>52</v>
      </c>
      <c r="B41" s="494"/>
      <c r="C41" s="33">
        <f>C114</f>
        <v>0.9</v>
      </c>
      <c r="D41" s="34">
        <f>D114</f>
        <v>1.8</v>
      </c>
      <c r="E41" s="34">
        <f t="shared" ref="E41:V41" si="4">E114</f>
        <v>3.9</v>
      </c>
      <c r="F41" s="34">
        <f t="shared" si="4"/>
        <v>6.2</v>
      </c>
      <c r="G41" s="34">
        <f t="shared" si="4"/>
        <v>9.1</v>
      </c>
      <c r="H41" s="34">
        <f t="shared" si="4"/>
        <v>13.4</v>
      </c>
      <c r="I41" s="34">
        <f t="shared" si="4"/>
        <v>21.1</v>
      </c>
      <c r="J41" s="34">
        <f t="shared" si="4"/>
        <v>37.9</v>
      </c>
      <c r="K41" s="34">
        <f t="shared" si="4"/>
        <v>47.5</v>
      </c>
      <c r="L41" s="34">
        <f t="shared" si="4"/>
        <v>53</v>
      </c>
      <c r="M41" s="34">
        <f t="shared" si="4"/>
        <v>61.6</v>
      </c>
      <c r="N41" s="34">
        <f t="shared" si="4"/>
        <v>79.7</v>
      </c>
      <c r="O41" s="34">
        <f t="shared" si="4"/>
        <v>90.8</v>
      </c>
      <c r="P41" s="34">
        <f t="shared" si="4"/>
        <v>100</v>
      </c>
      <c r="Q41" s="34">
        <f t="shared" si="4"/>
        <v>100</v>
      </c>
      <c r="R41" s="34">
        <f t="shared" si="4"/>
        <v>0.01</v>
      </c>
      <c r="S41" s="34"/>
      <c r="T41" s="34">
        <f t="shared" si="4"/>
        <v>26</v>
      </c>
      <c r="U41" s="34">
        <f t="shared" si="4"/>
        <v>16</v>
      </c>
      <c r="V41" s="44">
        <f t="shared" si="4"/>
        <v>3.8</v>
      </c>
    </row>
    <row r="42" spans="1:24" ht="12.75" customHeight="1" x14ac:dyDescent="0.25">
      <c r="A42" s="493" t="s">
        <v>53</v>
      </c>
      <c r="B42" s="494"/>
      <c r="C42" s="120">
        <f>C112</f>
        <v>0.83760138906076398</v>
      </c>
      <c r="D42" s="121">
        <f t="shared" ref="D42:V42" si="5">D112</f>
        <v>0.96188221280172814</v>
      </c>
      <c r="E42" s="121">
        <f t="shared" si="5"/>
        <v>1.5965485872043916</v>
      </c>
      <c r="F42" s="121">
        <f t="shared" si="5"/>
        <v>2.1665273087847727</v>
      </c>
      <c r="G42" s="121">
        <f t="shared" si="5"/>
        <v>2.7943751732177469</v>
      </c>
      <c r="H42" s="121">
        <f t="shared" si="5"/>
        <v>4.2580528992432285</v>
      </c>
      <c r="I42" s="121">
        <f t="shared" si="5"/>
        <v>6.0996777653069225</v>
      </c>
      <c r="J42" s="121">
        <f t="shared" si="5"/>
        <v>5.9408131488513698</v>
      </c>
      <c r="K42" s="121">
        <f t="shared" si="5"/>
        <v>6.2056644881212559</v>
      </c>
      <c r="L42" s="121">
        <f t="shared" si="5"/>
        <v>7.2605495460154632</v>
      </c>
      <c r="M42" s="121">
        <f t="shared" si="5"/>
        <v>7.5015940335023634</v>
      </c>
      <c r="N42" s="121">
        <f t="shared" si="5"/>
        <v>5.048539751570587</v>
      </c>
      <c r="O42" s="121">
        <f t="shared" si="5"/>
        <v>2.0402427746986738</v>
      </c>
      <c r="P42" s="121">
        <f t="shared" si="5"/>
        <v>0</v>
      </c>
      <c r="Q42" s="121">
        <f t="shared" si="5"/>
        <v>0</v>
      </c>
      <c r="R42" s="121">
        <f t="shared" si="5"/>
        <v>1.3506573815438279E-2</v>
      </c>
      <c r="S42" s="121"/>
      <c r="T42" s="121"/>
      <c r="U42" s="121"/>
      <c r="V42" s="126">
        <f t="shared" si="5"/>
        <v>2.0636563512929915</v>
      </c>
    </row>
    <row r="43" spans="1:24" ht="12.75" customHeight="1" x14ac:dyDescent="0.25">
      <c r="A43" s="553" t="s">
        <v>54</v>
      </c>
      <c r="B43" s="554"/>
      <c r="C43" s="33">
        <f>C115</f>
        <v>24</v>
      </c>
      <c r="D43" s="34">
        <f>D115</f>
        <v>24</v>
      </c>
      <c r="E43" s="34">
        <f t="shared" ref="E43:V43" si="6">E115</f>
        <v>24</v>
      </c>
      <c r="F43" s="34">
        <f t="shared" si="6"/>
        <v>24</v>
      </c>
      <c r="G43" s="34">
        <f t="shared" si="6"/>
        <v>24</v>
      </c>
      <c r="H43" s="34">
        <f t="shared" si="6"/>
        <v>24</v>
      </c>
      <c r="I43" s="34">
        <f t="shared" si="6"/>
        <v>24</v>
      </c>
      <c r="J43" s="34">
        <f t="shared" si="6"/>
        <v>24</v>
      </c>
      <c r="K43" s="34">
        <f t="shared" si="6"/>
        <v>24</v>
      </c>
      <c r="L43" s="34">
        <f t="shared" si="6"/>
        <v>24</v>
      </c>
      <c r="M43" s="34">
        <f t="shared" si="6"/>
        <v>24</v>
      </c>
      <c r="N43" s="34">
        <f t="shared" si="6"/>
        <v>24</v>
      </c>
      <c r="O43" s="34">
        <f t="shared" si="6"/>
        <v>24</v>
      </c>
      <c r="P43" s="34">
        <f t="shared" si="6"/>
        <v>24</v>
      </c>
      <c r="Q43" s="34">
        <f t="shared" si="6"/>
        <v>24</v>
      </c>
      <c r="R43" s="34">
        <f t="shared" si="6"/>
        <v>24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24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41786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41847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4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4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  <c r="X82" s="1">
        <v>180</v>
      </c>
    </row>
    <row r="83" spans="1:24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4" x14ac:dyDescent="0.25">
      <c r="A84" s="518">
        <v>41667</v>
      </c>
      <c r="B84" s="519"/>
      <c r="C84" s="168">
        <v>3.1</v>
      </c>
      <c r="D84" s="168">
        <v>4.4000000000000004</v>
      </c>
      <c r="E84" s="168">
        <v>7.8</v>
      </c>
      <c r="F84" s="168">
        <v>10.4</v>
      </c>
      <c r="G84" s="168">
        <v>14</v>
      </c>
      <c r="H84" s="168">
        <v>21.9</v>
      </c>
      <c r="I84" s="168">
        <v>31.7</v>
      </c>
      <c r="J84" s="168">
        <v>44.9</v>
      </c>
      <c r="K84" s="168">
        <v>56.7</v>
      </c>
      <c r="L84" s="168">
        <v>66.400000000000006</v>
      </c>
      <c r="M84" s="168">
        <v>74.900000000000006</v>
      </c>
      <c r="N84" s="168">
        <v>82.2</v>
      </c>
      <c r="O84" s="168">
        <v>90.8</v>
      </c>
      <c r="P84" s="168">
        <v>100</v>
      </c>
      <c r="Q84" s="168">
        <v>100</v>
      </c>
      <c r="R84" s="168">
        <v>0.04</v>
      </c>
      <c r="S84" s="168"/>
      <c r="T84" s="168"/>
      <c r="U84" s="168"/>
      <c r="V84" s="169">
        <v>8.6</v>
      </c>
      <c r="X84" s="176">
        <f t="shared" ref="X84:X107" si="7">A84+$X$82</f>
        <v>41847</v>
      </c>
    </row>
    <row r="85" spans="1:24" x14ac:dyDescent="0.25">
      <c r="A85" s="518">
        <v>41667</v>
      </c>
      <c r="B85" s="519"/>
      <c r="C85" s="168">
        <v>3.3</v>
      </c>
      <c r="D85" s="168">
        <v>4.5</v>
      </c>
      <c r="E85" s="168">
        <v>8.3000000000000007</v>
      </c>
      <c r="F85" s="168">
        <v>11.8</v>
      </c>
      <c r="G85" s="168">
        <v>16.600000000000001</v>
      </c>
      <c r="H85" s="168">
        <v>26.8</v>
      </c>
      <c r="I85" s="168">
        <v>39.299999999999997</v>
      </c>
      <c r="J85" s="168">
        <v>55.2</v>
      </c>
      <c r="K85" s="168">
        <v>70</v>
      </c>
      <c r="L85" s="168">
        <v>78.400000000000006</v>
      </c>
      <c r="M85" s="168">
        <v>85.3</v>
      </c>
      <c r="N85" s="168">
        <v>90.9</v>
      </c>
      <c r="O85" s="168">
        <v>93.5</v>
      </c>
      <c r="P85" s="168">
        <v>100</v>
      </c>
      <c r="Q85" s="168">
        <v>100</v>
      </c>
      <c r="R85" s="168">
        <v>0.04</v>
      </c>
      <c r="S85" s="168"/>
      <c r="T85" s="168"/>
      <c r="U85" s="168"/>
      <c r="V85" s="169">
        <v>8.1</v>
      </c>
      <c r="X85" s="176">
        <f t="shared" si="7"/>
        <v>41847</v>
      </c>
    </row>
    <row r="86" spans="1:24" x14ac:dyDescent="0.25">
      <c r="A86" s="518">
        <v>41669</v>
      </c>
      <c r="B86" s="519"/>
      <c r="C86" s="168">
        <v>4.8</v>
      </c>
      <c r="D86" s="168">
        <v>5.6</v>
      </c>
      <c r="E86" s="168">
        <v>9.3000000000000007</v>
      </c>
      <c r="F86" s="168">
        <v>13</v>
      </c>
      <c r="G86" s="168">
        <v>17.3</v>
      </c>
      <c r="H86" s="168">
        <v>27.5</v>
      </c>
      <c r="I86" s="168">
        <v>38.700000000000003</v>
      </c>
      <c r="J86" s="168">
        <v>49</v>
      </c>
      <c r="K86" s="168">
        <v>60.3</v>
      </c>
      <c r="L86" s="168">
        <v>68.8</v>
      </c>
      <c r="M86" s="168">
        <v>80</v>
      </c>
      <c r="N86" s="168">
        <v>88.1</v>
      </c>
      <c r="O86" s="168">
        <v>95.5</v>
      </c>
      <c r="P86" s="168">
        <v>100</v>
      </c>
      <c r="Q86" s="168">
        <v>100</v>
      </c>
      <c r="R86" s="168">
        <v>0.05</v>
      </c>
      <c r="S86" s="168"/>
      <c r="T86" s="168"/>
      <c r="U86" s="168"/>
      <c r="V86" s="169">
        <v>8.1999999999999993</v>
      </c>
      <c r="X86" s="176">
        <f t="shared" si="7"/>
        <v>41849</v>
      </c>
    </row>
    <row r="87" spans="1:24" x14ac:dyDescent="0.25">
      <c r="A87" s="518">
        <v>41669</v>
      </c>
      <c r="B87" s="519"/>
      <c r="C87" s="168">
        <v>3.1</v>
      </c>
      <c r="D87" s="168">
        <v>4</v>
      </c>
      <c r="E87" s="168">
        <v>6.8</v>
      </c>
      <c r="F87" s="168">
        <v>9.9</v>
      </c>
      <c r="G87" s="168">
        <v>14.9</v>
      </c>
      <c r="H87" s="168">
        <v>29.2</v>
      </c>
      <c r="I87" s="168">
        <v>47.4</v>
      </c>
      <c r="J87" s="168">
        <v>59</v>
      </c>
      <c r="K87" s="168">
        <v>70.5</v>
      </c>
      <c r="L87" s="168">
        <v>78.400000000000006</v>
      </c>
      <c r="M87" s="168">
        <v>86.3</v>
      </c>
      <c r="N87" s="168">
        <v>92.1</v>
      </c>
      <c r="O87" s="168">
        <v>96</v>
      </c>
      <c r="P87" s="168">
        <v>100</v>
      </c>
      <c r="Q87" s="168">
        <v>100</v>
      </c>
      <c r="R87" s="168">
        <v>0.04</v>
      </c>
      <c r="S87" s="168"/>
      <c r="T87" s="168"/>
      <c r="U87" s="168"/>
      <c r="V87" s="169">
        <v>6.4</v>
      </c>
      <c r="X87" s="176">
        <f t="shared" si="7"/>
        <v>41849</v>
      </c>
    </row>
    <row r="88" spans="1:24" x14ac:dyDescent="0.25">
      <c r="A88" s="518">
        <v>41673</v>
      </c>
      <c r="B88" s="519"/>
      <c r="C88" s="168">
        <v>3.3</v>
      </c>
      <c r="D88" s="168">
        <v>4.2</v>
      </c>
      <c r="E88" s="168">
        <v>7.8</v>
      </c>
      <c r="F88" s="168">
        <v>10.5</v>
      </c>
      <c r="G88" s="168">
        <v>14.1</v>
      </c>
      <c r="H88" s="168">
        <v>22.7</v>
      </c>
      <c r="I88" s="168">
        <v>33.700000000000003</v>
      </c>
      <c r="J88" s="168">
        <v>47.4</v>
      </c>
      <c r="K88" s="168">
        <v>60.5</v>
      </c>
      <c r="L88" s="168">
        <v>73.7</v>
      </c>
      <c r="M88" s="168">
        <v>81.5</v>
      </c>
      <c r="N88" s="168">
        <v>90</v>
      </c>
      <c r="O88" s="168">
        <v>93.9</v>
      </c>
      <c r="P88" s="168">
        <v>100</v>
      </c>
      <c r="Q88" s="168">
        <v>100</v>
      </c>
      <c r="R88" s="168">
        <v>0.05</v>
      </c>
      <c r="S88" s="168"/>
      <c r="T88" s="168"/>
      <c r="U88" s="168"/>
      <c r="V88" s="169">
        <v>10.8</v>
      </c>
      <c r="X88" s="176">
        <f t="shared" si="7"/>
        <v>41853</v>
      </c>
    </row>
    <row r="89" spans="1:24" x14ac:dyDescent="0.25">
      <c r="A89" s="518">
        <v>41673</v>
      </c>
      <c r="B89" s="519"/>
      <c r="C89" s="168">
        <v>2.8</v>
      </c>
      <c r="D89" s="168">
        <v>3.8</v>
      </c>
      <c r="E89" s="168">
        <v>6.9</v>
      </c>
      <c r="F89" s="168">
        <v>9.4</v>
      </c>
      <c r="G89" s="168">
        <v>13.4</v>
      </c>
      <c r="H89" s="168">
        <v>23</v>
      </c>
      <c r="I89" s="168">
        <v>34.299999999999997</v>
      </c>
      <c r="J89" s="168">
        <v>48.9</v>
      </c>
      <c r="K89" s="168">
        <v>62.5</v>
      </c>
      <c r="L89" s="168">
        <v>72.599999999999994</v>
      </c>
      <c r="M89" s="168">
        <v>81.8</v>
      </c>
      <c r="N89" s="168">
        <v>89.1</v>
      </c>
      <c r="O89" s="168">
        <v>94.1</v>
      </c>
      <c r="P89" s="168">
        <v>100</v>
      </c>
      <c r="Q89" s="168">
        <v>100</v>
      </c>
      <c r="R89" s="168">
        <v>0.05</v>
      </c>
      <c r="S89" s="168"/>
      <c r="T89" s="168"/>
      <c r="U89" s="168"/>
      <c r="V89" s="169">
        <v>9.5</v>
      </c>
      <c r="X89" s="176">
        <f t="shared" si="7"/>
        <v>41853</v>
      </c>
    </row>
    <row r="90" spans="1:24" x14ac:dyDescent="0.25">
      <c r="A90" s="518">
        <v>41677</v>
      </c>
      <c r="B90" s="519"/>
      <c r="C90" s="168">
        <v>2.6</v>
      </c>
      <c r="D90" s="168">
        <v>3.4</v>
      </c>
      <c r="E90" s="168">
        <v>5.9</v>
      </c>
      <c r="F90" s="168">
        <v>7.5</v>
      </c>
      <c r="G90" s="168">
        <v>9.8000000000000007</v>
      </c>
      <c r="H90" s="168">
        <v>16.100000000000001</v>
      </c>
      <c r="I90" s="168">
        <v>25.2</v>
      </c>
      <c r="J90" s="168">
        <v>38.700000000000003</v>
      </c>
      <c r="K90" s="168">
        <v>56.2</v>
      </c>
      <c r="L90" s="168">
        <v>69.2</v>
      </c>
      <c r="M90" s="168">
        <v>80.099999999999994</v>
      </c>
      <c r="N90" s="168">
        <v>89.7</v>
      </c>
      <c r="O90" s="168">
        <v>95.4</v>
      </c>
      <c r="P90" s="168">
        <v>100</v>
      </c>
      <c r="Q90" s="168">
        <v>100</v>
      </c>
      <c r="R90" s="168">
        <v>0.03</v>
      </c>
      <c r="S90" s="168"/>
      <c r="T90" s="168"/>
      <c r="U90" s="168"/>
      <c r="V90" s="169">
        <v>10.8</v>
      </c>
      <c r="X90" s="176">
        <f t="shared" si="7"/>
        <v>41857</v>
      </c>
    </row>
    <row r="91" spans="1:24" x14ac:dyDescent="0.25">
      <c r="A91" s="518">
        <v>41677</v>
      </c>
      <c r="B91" s="519"/>
      <c r="C91" s="141">
        <v>2.4</v>
      </c>
      <c r="D91" s="141">
        <v>3.3</v>
      </c>
      <c r="E91" s="141">
        <v>5.7</v>
      </c>
      <c r="F91" s="141">
        <v>7.1</v>
      </c>
      <c r="G91" s="141">
        <v>9.1999999999999993</v>
      </c>
      <c r="H91" s="141">
        <v>16.5</v>
      </c>
      <c r="I91" s="141">
        <v>26</v>
      </c>
      <c r="J91" s="141">
        <v>39.5</v>
      </c>
      <c r="K91" s="141">
        <v>55.4</v>
      </c>
      <c r="L91" s="141">
        <v>70.7</v>
      </c>
      <c r="M91" s="141">
        <v>82</v>
      </c>
      <c r="N91" s="141">
        <v>90.3</v>
      </c>
      <c r="O91" s="141">
        <v>96</v>
      </c>
      <c r="P91" s="141">
        <v>100</v>
      </c>
      <c r="Q91" s="141">
        <v>100</v>
      </c>
      <c r="R91" s="141">
        <v>0.03</v>
      </c>
      <c r="S91" s="141"/>
      <c r="T91" s="141"/>
      <c r="U91" s="141"/>
      <c r="V91" s="142">
        <v>10.3</v>
      </c>
      <c r="X91" s="176">
        <f t="shared" si="7"/>
        <v>41857</v>
      </c>
    </row>
    <row r="92" spans="1:24" x14ac:dyDescent="0.25">
      <c r="A92" s="531">
        <v>41731</v>
      </c>
      <c r="B92" s="532"/>
      <c r="C92" s="141">
        <v>0.9</v>
      </c>
      <c r="D92" s="141">
        <v>1.8</v>
      </c>
      <c r="E92" s="141">
        <v>3.9</v>
      </c>
      <c r="F92" s="141">
        <v>6.2</v>
      </c>
      <c r="G92" s="141">
        <v>9.3000000000000007</v>
      </c>
      <c r="H92" s="141">
        <v>16.2</v>
      </c>
      <c r="I92" s="141">
        <v>24.6</v>
      </c>
      <c r="J92" s="141">
        <v>39.700000000000003</v>
      </c>
      <c r="K92" s="141">
        <v>50.2</v>
      </c>
      <c r="L92" s="141">
        <v>55.4</v>
      </c>
      <c r="M92" s="141">
        <v>63.8</v>
      </c>
      <c r="N92" s="141">
        <v>79.7</v>
      </c>
      <c r="O92" s="141">
        <v>96.6</v>
      </c>
      <c r="P92" s="141">
        <v>100</v>
      </c>
      <c r="Q92" s="141">
        <v>100</v>
      </c>
      <c r="R92" s="141">
        <v>0.01</v>
      </c>
      <c r="S92" s="141">
        <v>0.128</v>
      </c>
      <c r="T92" s="141"/>
      <c r="U92" s="141"/>
      <c r="V92" s="142">
        <v>4.4000000000000004</v>
      </c>
      <c r="X92" s="176">
        <f t="shared" si="7"/>
        <v>41911</v>
      </c>
    </row>
    <row r="93" spans="1:24" x14ac:dyDescent="0.25">
      <c r="A93" s="728">
        <v>41731</v>
      </c>
      <c r="B93" s="729"/>
      <c r="C93" s="168">
        <v>1.1000000000000001</v>
      </c>
      <c r="D93" s="168">
        <v>1.9</v>
      </c>
      <c r="E93" s="168">
        <v>4.0999999999999996</v>
      </c>
      <c r="F93" s="168">
        <v>6.3</v>
      </c>
      <c r="G93" s="168">
        <v>9.1</v>
      </c>
      <c r="H93" s="168">
        <v>15.6</v>
      </c>
      <c r="I93" s="168">
        <v>24.3</v>
      </c>
      <c r="J93" s="168">
        <v>37.9</v>
      </c>
      <c r="K93" s="168">
        <v>48.8</v>
      </c>
      <c r="L93" s="168">
        <v>54.7</v>
      </c>
      <c r="M93" s="168">
        <v>61.6</v>
      </c>
      <c r="N93" s="168">
        <v>80.5</v>
      </c>
      <c r="O93" s="168">
        <v>98.3</v>
      </c>
      <c r="P93" s="168">
        <v>100</v>
      </c>
      <c r="Q93" s="168">
        <v>100</v>
      </c>
      <c r="R93" s="168">
        <v>0.01</v>
      </c>
      <c r="S93" s="168"/>
      <c r="T93" s="168"/>
      <c r="U93" s="168"/>
      <c r="V93" s="169">
        <v>4.5999999999999996</v>
      </c>
      <c r="X93" s="176">
        <f t="shared" si="7"/>
        <v>41911</v>
      </c>
    </row>
    <row r="94" spans="1:24" x14ac:dyDescent="0.25">
      <c r="A94" s="518">
        <v>41738</v>
      </c>
      <c r="B94" s="519"/>
      <c r="C94" s="168">
        <v>2.2000000000000002</v>
      </c>
      <c r="D94" s="168">
        <v>3.2</v>
      </c>
      <c r="E94" s="168">
        <v>5.5</v>
      </c>
      <c r="F94" s="168">
        <v>7.1</v>
      </c>
      <c r="G94" s="168">
        <v>9.1999999999999993</v>
      </c>
      <c r="H94" s="168">
        <v>13.4</v>
      </c>
      <c r="I94" s="168">
        <v>21.1</v>
      </c>
      <c r="J94" s="168">
        <v>41.7</v>
      </c>
      <c r="K94" s="168">
        <v>55.9</v>
      </c>
      <c r="L94" s="168">
        <v>64.900000000000006</v>
      </c>
      <c r="M94" s="168">
        <v>73.400000000000006</v>
      </c>
      <c r="N94" s="168">
        <v>83.8</v>
      </c>
      <c r="O94" s="168">
        <v>96.5</v>
      </c>
      <c r="P94" s="168">
        <v>100</v>
      </c>
      <c r="Q94" s="168">
        <v>100</v>
      </c>
      <c r="R94" s="168">
        <v>0.03</v>
      </c>
      <c r="S94" s="168"/>
      <c r="T94" s="168"/>
      <c r="U94" s="168"/>
      <c r="V94" s="169">
        <v>8.8000000000000007</v>
      </c>
      <c r="X94" s="176">
        <f t="shared" si="7"/>
        <v>41918</v>
      </c>
    </row>
    <row r="95" spans="1:24" x14ac:dyDescent="0.25">
      <c r="A95" s="518">
        <v>41738</v>
      </c>
      <c r="B95" s="519"/>
      <c r="C95" s="168">
        <v>2.8</v>
      </c>
      <c r="D95" s="168">
        <v>4</v>
      </c>
      <c r="E95" s="168">
        <v>7.1</v>
      </c>
      <c r="F95" s="168">
        <v>9.5</v>
      </c>
      <c r="G95" s="168">
        <v>14.7</v>
      </c>
      <c r="H95" s="168">
        <v>19</v>
      </c>
      <c r="I95" s="168">
        <v>28.2</v>
      </c>
      <c r="J95" s="168">
        <v>43.8</v>
      </c>
      <c r="K95" s="168">
        <v>54.3</v>
      </c>
      <c r="L95" s="168">
        <v>62.4</v>
      </c>
      <c r="M95" s="168">
        <v>68.7</v>
      </c>
      <c r="N95" s="168">
        <v>82</v>
      </c>
      <c r="O95" s="168">
        <v>95.8</v>
      </c>
      <c r="P95" s="168">
        <v>100</v>
      </c>
      <c r="Q95" s="168">
        <v>100</v>
      </c>
      <c r="R95" s="168">
        <v>0.04</v>
      </c>
      <c r="S95" s="168"/>
      <c r="T95" s="168"/>
      <c r="U95" s="168"/>
      <c r="V95" s="169">
        <v>8.4</v>
      </c>
      <c r="X95" s="176">
        <f t="shared" si="7"/>
        <v>41918</v>
      </c>
    </row>
    <row r="96" spans="1:24" x14ac:dyDescent="0.25">
      <c r="A96" s="728">
        <v>41743</v>
      </c>
      <c r="B96" s="729"/>
      <c r="C96" s="168">
        <v>2.7</v>
      </c>
      <c r="D96" s="168">
        <v>4.8</v>
      </c>
      <c r="E96" s="168">
        <v>7.5</v>
      </c>
      <c r="F96" s="168">
        <v>10.3</v>
      </c>
      <c r="G96" s="168">
        <v>14.1</v>
      </c>
      <c r="H96" s="168">
        <v>22</v>
      </c>
      <c r="I96" s="168">
        <v>33.4</v>
      </c>
      <c r="J96" s="168">
        <v>49.5</v>
      </c>
      <c r="K96" s="168">
        <v>63.1</v>
      </c>
      <c r="L96" s="168">
        <v>69.3</v>
      </c>
      <c r="M96" s="168">
        <v>75.599999999999994</v>
      </c>
      <c r="N96" s="168">
        <v>84.7</v>
      </c>
      <c r="O96" s="168">
        <v>97.8</v>
      </c>
      <c r="P96" s="168">
        <v>100</v>
      </c>
      <c r="Q96" s="168">
        <v>100</v>
      </c>
      <c r="R96" s="168">
        <v>0.04</v>
      </c>
      <c r="S96" s="168"/>
      <c r="T96" s="168"/>
      <c r="U96" s="168"/>
      <c r="V96" s="169">
        <v>7.5</v>
      </c>
      <c r="X96" s="176">
        <f t="shared" si="7"/>
        <v>41923</v>
      </c>
    </row>
    <row r="97" spans="1:24" x14ac:dyDescent="0.25">
      <c r="A97" s="531">
        <v>41743</v>
      </c>
      <c r="B97" s="532"/>
      <c r="C97" s="141">
        <v>2.7</v>
      </c>
      <c r="D97" s="141">
        <v>3.9</v>
      </c>
      <c r="E97" s="141">
        <v>7.6</v>
      </c>
      <c r="F97" s="141">
        <v>10.9</v>
      </c>
      <c r="G97" s="141">
        <v>15.9</v>
      </c>
      <c r="H97" s="141">
        <v>26</v>
      </c>
      <c r="I97" s="141">
        <v>39.200000000000003</v>
      </c>
      <c r="J97" s="141">
        <v>54</v>
      </c>
      <c r="K97" s="141">
        <v>64.5</v>
      </c>
      <c r="L97" s="141">
        <v>71.8</v>
      </c>
      <c r="M97" s="141">
        <v>85.6</v>
      </c>
      <c r="N97" s="141">
        <v>97.8</v>
      </c>
      <c r="O97" s="141">
        <v>100</v>
      </c>
      <c r="P97" s="141">
        <v>100</v>
      </c>
      <c r="Q97" s="141">
        <v>100</v>
      </c>
      <c r="R97" s="141">
        <v>0.04</v>
      </c>
      <c r="S97" s="141"/>
      <c r="T97" s="141"/>
      <c r="U97" s="141"/>
      <c r="V97" s="142">
        <v>5.8</v>
      </c>
      <c r="X97" s="176">
        <f t="shared" si="7"/>
        <v>41923</v>
      </c>
    </row>
    <row r="98" spans="1:24" x14ac:dyDescent="0.25">
      <c r="A98" s="724">
        <v>41746</v>
      </c>
      <c r="B98" s="725"/>
      <c r="C98" s="172">
        <v>2.6</v>
      </c>
      <c r="D98" s="172">
        <v>3.7</v>
      </c>
      <c r="E98" s="172">
        <v>6.7</v>
      </c>
      <c r="F98" s="172">
        <v>9.1999999999999993</v>
      </c>
      <c r="G98" s="172">
        <v>12.1</v>
      </c>
      <c r="H98" s="172">
        <v>18.399999999999999</v>
      </c>
      <c r="I98" s="172">
        <v>27.6</v>
      </c>
      <c r="J98" s="172">
        <v>42</v>
      </c>
      <c r="K98" s="172">
        <v>55.4</v>
      </c>
      <c r="L98" s="172">
        <v>64.900000000000006</v>
      </c>
      <c r="M98" s="172">
        <v>72.3</v>
      </c>
      <c r="N98" s="172">
        <v>85.9</v>
      </c>
      <c r="O98" s="172">
        <v>96.2</v>
      </c>
      <c r="P98" s="172">
        <v>100</v>
      </c>
      <c r="Q98" s="172">
        <v>100</v>
      </c>
      <c r="R98" s="172">
        <v>0.04</v>
      </c>
      <c r="S98" s="172"/>
      <c r="T98" s="172">
        <v>26</v>
      </c>
      <c r="U98" s="172">
        <v>16</v>
      </c>
      <c r="V98" s="173">
        <v>5.5</v>
      </c>
      <c r="X98" s="176">
        <f t="shared" si="7"/>
        <v>41926</v>
      </c>
    </row>
    <row r="99" spans="1:24" x14ac:dyDescent="0.25">
      <c r="A99" s="518">
        <v>41746</v>
      </c>
      <c r="B99" s="519"/>
      <c r="C99" s="141">
        <v>3.1</v>
      </c>
      <c r="D99" s="141">
        <v>4.7</v>
      </c>
      <c r="E99" s="141">
        <v>9</v>
      </c>
      <c r="F99" s="141">
        <v>11.8</v>
      </c>
      <c r="G99" s="141">
        <v>14.9</v>
      </c>
      <c r="H99" s="141">
        <v>22.2</v>
      </c>
      <c r="I99" s="141">
        <v>34.4</v>
      </c>
      <c r="J99" s="141">
        <v>53.6</v>
      </c>
      <c r="K99" s="141">
        <v>65.599999999999994</v>
      </c>
      <c r="L99" s="141">
        <v>75.2</v>
      </c>
      <c r="M99" s="141">
        <v>82.5</v>
      </c>
      <c r="N99" s="141">
        <v>93.8</v>
      </c>
      <c r="O99" s="141">
        <v>98.1</v>
      </c>
      <c r="P99" s="141">
        <v>100</v>
      </c>
      <c r="Q99" s="141">
        <v>100</v>
      </c>
      <c r="R99" s="141">
        <v>0.05</v>
      </c>
      <c r="S99" s="141"/>
      <c r="T99" s="141"/>
      <c r="U99" s="141"/>
      <c r="V99" s="142">
        <v>5.0999999999999996</v>
      </c>
      <c r="X99" s="176">
        <f t="shared" si="7"/>
        <v>41926</v>
      </c>
    </row>
    <row r="100" spans="1:24" x14ac:dyDescent="0.25">
      <c r="A100" s="724">
        <v>41751</v>
      </c>
      <c r="B100" s="725"/>
      <c r="C100" s="168">
        <v>3.1</v>
      </c>
      <c r="D100" s="168">
        <v>4.3</v>
      </c>
      <c r="E100" s="168">
        <v>7.2</v>
      </c>
      <c r="F100" s="168">
        <v>9.5</v>
      </c>
      <c r="G100" s="168">
        <v>12.4</v>
      </c>
      <c r="H100" s="168">
        <v>19.3</v>
      </c>
      <c r="I100" s="168">
        <v>29.1</v>
      </c>
      <c r="J100" s="168">
        <v>40.6</v>
      </c>
      <c r="K100" s="168">
        <v>54.4</v>
      </c>
      <c r="L100" s="168">
        <v>62.6</v>
      </c>
      <c r="M100" s="168">
        <v>69.599999999999994</v>
      </c>
      <c r="N100" s="168">
        <v>80.599999999999994</v>
      </c>
      <c r="O100" s="168">
        <v>97.6</v>
      </c>
      <c r="P100" s="168">
        <v>100</v>
      </c>
      <c r="Q100" s="168">
        <v>100</v>
      </c>
      <c r="R100" s="168">
        <v>0.04</v>
      </c>
      <c r="S100" s="168"/>
      <c r="T100" s="168"/>
      <c r="U100" s="168"/>
      <c r="V100" s="169">
        <v>5.0999999999999996</v>
      </c>
      <c r="X100" s="176">
        <f>A100+$X$82</f>
        <v>41931</v>
      </c>
    </row>
    <row r="101" spans="1:24" x14ac:dyDescent="0.25">
      <c r="A101" s="518">
        <v>41753</v>
      </c>
      <c r="B101" s="519"/>
      <c r="C101" s="168">
        <v>3.7</v>
      </c>
      <c r="D101" s="168">
        <v>5</v>
      </c>
      <c r="E101" s="168">
        <v>8.6999999999999993</v>
      </c>
      <c r="F101" s="168">
        <v>11.5</v>
      </c>
      <c r="G101" s="168">
        <v>14.7</v>
      </c>
      <c r="H101" s="168">
        <v>21.7</v>
      </c>
      <c r="I101" s="168">
        <v>30.6</v>
      </c>
      <c r="J101" s="168">
        <v>42.3</v>
      </c>
      <c r="K101" s="168">
        <v>55.2</v>
      </c>
      <c r="L101" s="168">
        <v>62.7</v>
      </c>
      <c r="M101" s="168">
        <v>67.7</v>
      </c>
      <c r="N101" s="168">
        <v>80.2</v>
      </c>
      <c r="O101" s="168">
        <v>94</v>
      </c>
      <c r="P101" s="168">
        <v>100</v>
      </c>
      <c r="Q101" s="168">
        <v>100</v>
      </c>
      <c r="R101" s="168">
        <v>0.05</v>
      </c>
      <c r="S101" s="168"/>
      <c r="T101" s="168"/>
      <c r="U101" s="168"/>
      <c r="V101" s="169">
        <v>7.2</v>
      </c>
      <c r="X101" s="176">
        <f t="shared" si="7"/>
        <v>41933</v>
      </c>
    </row>
    <row r="102" spans="1:24" x14ac:dyDescent="0.25">
      <c r="A102" s="518">
        <v>41753</v>
      </c>
      <c r="B102" s="519"/>
      <c r="C102" s="168">
        <v>4.2</v>
      </c>
      <c r="D102" s="168">
        <v>6</v>
      </c>
      <c r="E102" s="168">
        <v>11.1</v>
      </c>
      <c r="F102" s="168">
        <v>15.6</v>
      </c>
      <c r="G102" s="168">
        <v>20</v>
      </c>
      <c r="H102" s="168">
        <v>27.7</v>
      </c>
      <c r="I102" s="168">
        <v>36.200000000000003</v>
      </c>
      <c r="J102" s="168">
        <v>47.8</v>
      </c>
      <c r="K102" s="168">
        <v>59.9</v>
      </c>
      <c r="L102" s="168">
        <v>67</v>
      </c>
      <c r="M102" s="168">
        <v>72.900000000000006</v>
      </c>
      <c r="N102" s="168">
        <v>81.8</v>
      </c>
      <c r="O102" s="168">
        <v>93.8</v>
      </c>
      <c r="P102" s="168">
        <v>100</v>
      </c>
      <c r="Q102" s="168">
        <v>100</v>
      </c>
      <c r="R102" s="168">
        <v>0.05</v>
      </c>
      <c r="S102" s="168"/>
      <c r="T102" s="168"/>
      <c r="U102" s="168"/>
      <c r="V102" s="169">
        <v>7.4</v>
      </c>
      <c r="X102" s="176">
        <f t="shared" si="7"/>
        <v>41933</v>
      </c>
    </row>
    <row r="103" spans="1:24" x14ac:dyDescent="0.25">
      <c r="A103" s="518">
        <v>41758</v>
      </c>
      <c r="B103" s="519"/>
      <c r="C103" s="168">
        <v>2.2999999999999998</v>
      </c>
      <c r="D103" s="168">
        <v>3.5</v>
      </c>
      <c r="E103" s="168">
        <v>5.7</v>
      </c>
      <c r="F103" s="168">
        <v>8.1</v>
      </c>
      <c r="G103" s="168">
        <v>11.2</v>
      </c>
      <c r="H103" s="168">
        <v>18.5</v>
      </c>
      <c r="I103" s="168">
        <v>29</v>
      </c>
      <c r="J103" s="168">
        <v>47.8</v>
      </c>
      <c r="K103" s="168">
        <v>60.2</v>
      </c>
      <c r="L103" s="168">
        <v>68.5</v>
      </c>
      <c r="M103" s="168">
        <v>77.3</v>
      </c>
      <c r="N103" s="168">
        <v>88.7</v>
      </c>
      <c r="O103" s="168">
        <v>96.3</v>
      </c>
      <c r="P103" s="168">
        <v>100</v>
      </c>
      <c r="Q103" s="168">
        <v>100</v>
      </c>
      <c r="R103" s="168">
        <v>0.03</v>
      </c>
      <c r="S103" s="168"/>
      <c r="T103" s="168"/>
      <c r="U103" s="168"/>
      <c r="V103" s="169">
        <v>4.7</v>
      </c>
      <c r="X103" s="176">
        <f t="shared" si="7"/>
        <v>41938</v>
      </c>
    </row>
    <row r="104" spans="1:24" x14ac:dyDescent="0.25">
      <c r="A104" s="518">
        <v>41758</v>
      </c>
      <c r="B104" s="519"/>
      <c r="C104" s="168">
        <v>2.6</v>
      </c>
      <c r="D104" s="168">
        <v>4.2</v>
      </c>
      <c r="E104" s="168">
        <v>7.8</v>
      </c>
      <c r="F104" s="168">
        <v>11</v>
      </c>
      <c r="G104" s="168">
        <v>14.9</v>
      </c>
      <c r="H104" s="168">
        <v>22.6</v>
      </c>
      <c r="I104" s="168">
        <v>31.9</v>
      </c>
      <c r="J104" s="168">
        <v>43.9</v>
      </c>
      <c r="K104" s="168">
        <v>54.7</v>
      </c>
      <c r="L104" s="168">
        <v>61.7</v>
      </c>
      <c r="M104" s="168">
        <v>69.3</v>
      </c>
      <c r="N104" s="168">
        <v>85</v>
      </c>
      <c r="O104" s="168">
        <v>95.3</v>
      </c>
      <c r="P104" s="168">
        <v>100</v>
      </c>
      <c r="Q104" s="168">
        <v>100</v>
      </c>
      <c r="R104" s="168">
        <v>0.04</v>
      </c>
      <c r="S104" s="168"/>
      <c r="T104" s="168"/>
      <c r="U104" s="168"/>
      <c r="V104" s="169">
        <v>5.6</v>
      </c>
      <c r="X104" s="176">
        <f t="shared" si="7"/>
        <v>41938</v>
      </c>
    </row>
    <row r="105" spans="1:24" x14ac:dyDescent="0.25">
      <c r="A105" s="518">
        <v>41765</v>
      </c>
      <c r="B105" s="519"/>
      <c r="C105" s="168">
        <v>2.6</v>
      </c>
      <c r="D105" s="168">
        <v>3.8</v>
      </c>
      <c r="E105" s="168">
        <v>7.3</v>
      </c>
      <c r="F105" s="168">
        <v>10</v>
      </c>
      <c r="G105" s="168">
        <v>13</v>
      </c>
      <c r="H105" s="168">
        <v>19</v>
      </c>
      <c r="I105" s="168">
        <v>26.9</v>
      </c>
      <c r="J105" s="168">
        <v>41.1</v>
      </c>
      <c r="K105" s="168">
        <v>51</v>
      </c>
      <c r="L105" s="168">
        <v>57.7</v>
      </c>
      <c r="M105" s="168">
        <v>68.599999999999994</v>
      </c>
      <c r="N105" s="168">
        <v>80.3</v>
      </c>
      <c r="O105" s="168">
        <v>94.1</v>
      </c>
      <c r="P105" s="168">
        <v>100</v>
      </c>
      <c r="Q105" s="168">
        <v>100</v>
      </c>
      <c r="R105" s="168">
        <v>0.01</v>
      </c>
      <c r="S105" s="168"/>
      <c r="T105" s="168"/>
      <c r="U105" s="168"/>
      <c r="V105" s="169">
        <v>7.1</v>
      </c>
      <c r="X105" s="176">
        <f t="shared" si="7"/>
        <v>41945</v>
      </c>
    </row>
    <row r="106" spans="1:24" x14ac:dyDescent="0.25">
      <c r="A106" s="518">
        <v>41765</v>
      </c>
      <c r="B106" s="519"/>
      <c r="C106" s="168">
        <v>2.5</v>
      </c>
      <c r="D106" s="168">
        <v>3.7</v>
      </c>
      <c r="E106" s="168">
        <v>6.7</v>
      </c>
      <c r="F106" s="168">
        <v>9.1999999999999993</v>
      </c>
      <c r="G106" s="168">
        <v>12.1</v>
      </c>
      <c r="H106" s="168">
        <v>17.899999999999999</v>
      </c>
      <c r="I106" s="168">
        <v>25.3</v>
      </c>
      <c r="J106" s="168">
        <v>38.1</v>
      </c>
      <c r="K106" s="168">
        <v>47.5</v>
      </c>
      <c r="L106" s="168">
        <v>53</v>
      </c>
      <c r="M106" s="168">
        <v>65.900000000000006</v>
      </c>
      <c r="N106" s="168">
        <v>81.5</v>
      </c>
      <c r="O106" s="168">
        <v>92.6</v>
      </c>
      <c r="P106" s="168">
        <v>100</v>
      </c>
      <c r="Q106" s="168">
        <v>100</v>
      </c>
      <c r="R106" s="168">
        <v>0.01</v>
      </c>
      <c r="S106" s="168"/>
      <c r="T106" s="168"/>
      <c r="U106" s="168"/>
      <c r="V106" s="169">
        <v>6.8</v>
      </c>
      <c r="X106" s="176">
        <f t="shared" si="7"/>
        <v>41945</v>
      </c>
    </row>
    <row r="107" spans="1:24" x14ac:dyDescent="0.25">
      <c r="A107" s="518">
        <v>41774</v>
      </c>
      <c r="B107" s="519"/>
      <c r="C107" s="168">
        <v>1.8</v>
      </c>
      <c r="D107" s="168">
        <v>3.1</v>
      </c>
      <c r="E107" s="168">
        <v>6.3</v>
      </c>
      <c r="F107" s="168">
        <v>9.1999999999999993</v>
      </c>
      <c r="G107" s="168">
        <v>13.2</v>
      </c>
      <c r="H107" s="168">
        <v>22.8</v>
      </c>
      <c r="I107" s="168">
        <v>34.4</v>
      </c>
      <c r="J107" s="168">
        <v>51</v>
      </c>
      <c r="K107" s="168">
        <v>64.900000000000006</v>
      </c>
      <c r="L107" s="168">
        <v>76.599999999999994</v>
      </c>
      <c r="M107" s="168">
        <v>85.3</v>
      </c>
      <c r="N107" s="168">
        <v>89.9</v>
      </c>
      <c r="O107" s="168">
        <v>96.7</v>
      </c>
      <c r="P107" s="168">
        <v>100</v>
      </c>
      <c r="Q107" s="168">
        <v>100</v>
      </c>
      <c r="R107" s="168">
        <v>0.03</v>
      </c>
      <c r="S107" s="168"/>
      <c r="T107" s="168"/>
      <c r="U107" s="168"/>
      <c r="V107" s="169">
        <v>3.8</v>
      </c>
      <c r="X107" s="176">
        <f t="shared" si="7"/>
        <v>41954</v>
      </c>
    </row>
    <row r="108" spans="1:24" x14ac:dyDescent="0.25">
      <c r="A108" s="518"/>
      <c r="B108" s="519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9"/>
      <c r="X108" s="176"/>
    </row>
    <row r="109" spans="1:24" x14ac:dyDescent="0.25">
      <c r="A109" s="518"/>
      <c r="B109" s="51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9"/>
      <c r="X109" s="176"/>
    </row>
    <row r="110" spans="1:24" ht="13.8" thickBot="1" x14ac:dyDescent="0.3">
      <c r="A110" s="720"/>
      <c r="B110" s="721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5"/>
      <c r="X110" s="176"/>
    </row>
    <row r="111" spans="1:24" x14ac:dyDescent="0.25">
      <c r="A111" s="722" t="s">
        <v>63</v>
      </c>
      <c r="B111" s="723"/>
      <c r="C111" s="170">
        <f t="shared" ref="C111:V111" si="8">AVERAGE(C84:C110)</f>
        <v>2.7625000000000006</v>
      </c>
      <c r="D111" s="170">
        <f t="shared" si="8"/>
        <v>3.9499999999999997</v>
      </c>
      <c r="E111" s="170">
        <f t="shared" si="8"/>
        <v>7.1125000000000007</v>
      </c>
      <c r="F111" s="170">
        <f t="shared" si="8"/>
        <v>9.7916666666666643</v>
      </c>
      <c r="G111" s="170">
        <f t="shared" si="8"/>
        <v>13.337499999999999</v>
      </c>
      <c r="H111" s="170">
        <f t="shared" si="8"/>
        <v>21.083333333333332</v>
      </c>
      <c r="I111" s="170">
        <f t="shared" si="8"/>
        <v>31.354166666666668</v>
      </c>
      <c r="J111" s="170">
        <f t="shared" si="8"/>
        <v>45.724999999999994</v>
      </c>
      <c r="K111" s="170">
        <f t="shared" si="8"/>
        <v>58.237500000000004</v>
      </c>
      <c r="L111" s="170">
        <f t="shared" si="8"/>
        <v>66.941666666666649</v>
      </c>
      <c r="M111" s="170">
        <f t="shared" si="8"/>
        <v>75.499999999999986</v>
      </c>
      <c r="N111" s="170">
        <f t="shared" si="8"/>
        <v>86.191666666666663</v>
      </c>
      <c r="O111" s="170">
        <f t="shared" si="8"/>
        <v>95.620833333333294</v>
      </c>
      <c r="P111" s="170">
        <f t="shared" si="8"/>
        <v>100</v>
      </c>
      <c r="Q111" s="170">
        <f t="shared" si="8"/>
        <v>100</v>
      </c>
      <c r="R111" s="184">
        <f t="shared" si="8"/>
        <v>3.5416666666666687E-2</v>
      </c>
      <c r="S111" s="170">
        <f t="shared" si="8"/>
        <v>0.128</v>
      </c>
      <c r="T111" s="170">
        <f t="shared" si="8"/>
        <v>26</v>
      </c>
      <c r="U111" s="170">
        <f t="shared" si="8"/>
        <v>16</v>
      </c>
      <c r="V111" s="171">
        <f t="shared" si="8"/>
        <v>7.1041666666666652</v>
      </c>
    </row>
    <row r="112" spans="1:24" x14ac:dyDescent="0.25">
      <c r="A112" s="533" t="s">
        <v>53</v>
      </c>
      <c r="B112" s="532"/>
      <c r="C112" s="143">
        <f t="shared" ref="C112:V112" si="9">STDEV(C84:C110)</f>
        <v>0.83760138906076398</v>
      </c>
      <c r="D112" s="143">
        <f t="shared" si="9"/>
        <v>0.96188221280172814</v>
      </c>
      <c r="E112" s="143">
        <f t="shared" si="9"/>
        <v>1.5965485872043916</v>
      </c>
      <c r="F112" s="143">
        <f t="shared" si="9"/>
        <v>2.1665273087847727</v>
      </c>
      <c r="G112" s="143">
        <f t="shared" si="9"/>
        <v>2.7943751732177469</v>
      </c>
      <c r="H112" s="143">
        <f t="shared" si="9"/>
        <v>4.2580528992432285</v>
      </c>
      <c r="I112" s="143">
        <f t="shared" si="9"/>
        <v>6.0996777653069225</v>
      </c>
      <c r="J112" s="143">
        <f t="shared" si="9"/>
        <v>5.9408131488513698</v>
      </c>
      <c r="K112" s="143">
        <f t="shared" si="9"/>
        <v>6.2056644881212559</v>
      </c>
      <c r="L112" s="143">
        <f t="shared" si="9"/>
        <v>7.2605495460154632</v>
      </c>
      <c r="M112" s="143">
        <f t="shared" si="9"/>
        <v>7.5015940335023634</v>
      </c>
      <c r="N112" s="143">
        <f t="shared" si="9"/>
        <v>5.048539751570587</v>
      </c>
      <c r="O112" s="143">
        <f t="shared" si="9"/>
        <v>2.0402427746986738</v>
      </c>
      <c r="P112" s="143">
        <f t="shared" si="9"/>
        <v>0</v>
      </c>
      <c r="Q112" s="143">
        <f t="shared" si="9"/>
        <v>0</v>
      </c>
      <c r="R112" s="185">
        <f t="shared" si="9"/>
        <v>1.3506573815438279E-2</v>
      </c>
      <c r="S112" s="143" t="e">
        <f t="shared" si="9"/>
        <v>#DIV/0!</v>
      </c>
      <c r="T112" s="143" t="e">
        <f t="shared" si="9"/>
        <v>#DIV/0!</v>
      </c>
      <c r="U112" s="143" t="e">
        <f t="shared" si="9"/>
        <v>#DIV/0!</v>
      </c>
      <c r="V112" s="144">
        <f t="shared" si="9"/>
        <v>2.0636563512929915</v>
      </c>
    </row>
    <row r="113" spans="1:23" x14ac:dyDescent="0.25">
      <c r="A113" s="533" t="s">
        <v>64</v>
      </c>
      <c r="B113" s="532"/>
      <c r="C113" s="141">
        <f t="shared" ref="C113:V113" si="10">MAX(C84:C110)</f>
        <v>4.8</v>
      </c>
      <c r="D113" s="141">
        <f t="shared" si="10"/>
        <v>6</v>
      </c>
      <c r="E113" s="141">
        <f t="shared" si="10"/>
        <v>11.1</v>
      </c>
      <c r="F113" s="141">
        <f t="shared" si="10"/>
        <v>15.6</v>
      </c>
      <c r="G113" s="141">
        <f t="shared" si="10"/>
        <v>20</v>
      </c>
      <c r="H113" s="141">
        <f t="shared" si="10"/>
        <v>29.2</v>
      </c>
      <c r="I113" s="141">
        <f t="shared" si="10"/>
        <v>47.4</v>
      </c>
      <c r="J113" s="141">
        <f t="shared" si="10"/>
        <v>59</v>
      </c>
      <c r="K113" s="141">
        <f t="shared" si="10"/>
        <v>70.5</v>
      </c>
      <c r="L113" s="141">
        <f t="shared" si="10"/>
        <v>78.400000000000006</v>
      </c>
      <c r="M113" s="141">
        <f t="shared" si="10"/>
        <v>86.3</v>
      </c>
      <c r="N113" s="141">
        <f t="shared" si="10"/>
        <v>97.8</v>
      </c>
      <c r="O113" s="141">
        <f t="shared" si="10"/>
        <v>100</v>
      </c>
      <c r="P113" s="141">
        <f t="shared" si="10"/>
        <v>100</v>
      </c>
      <c r="Q113" s="141">
        <f t="shared" si="10"/>
        <v>100</v>
      </c>
      <c r="R113" s="141">
        <f t="shared" si="10"/>
        <v>0.05</v>
      </c>
      <c r="S113" s="141">
        <f t="shared" si="10"/>
        <v>0.128</v>
      </c>
      <c r="T113" s="141">
        <f t="shared" si="10"/>
        <v>26</v>
      </c>
      <c r="U113" s="141">
        <f t="shared" si="10"/>
        <v>16</v>
      </c>
      <c r="V113" s="142">
        <f t="shared" si="10"/>
        <v>10.8</v>
      </c>
      <c r="W113" s="1"/>
    </row>
    <row r="114" spans="1:23" x14ac:dyDescent="0.25">
      <c r="A114" s="533" t="s">
        <v>52</v>
      </c>
      <c r="B114" s="532"/>
      <c r="C114" s="141">
        <f t="shared" ref="C114:V114" si="11">MIN(C84:C110)</f>
        <v>0.9</v>
      </c>
      <c r="D114" s="141">
        <f t="shared" si="11"/>
        <v>1.8</v>
      </c>
      <c r="E114" s="141">
        <f t="shared" si="11"/>
        <v>3.9</v>
      </c>
      <c r="F114" s="141">
        <f t="shared" si="11"/>
        <v>6.2</v>
      </c>
      <c r="G114" s="141">
        <f t="shared" si="11"/>
        <v>9.1</v>
      </c>
      <c r="H114" s="141">
        <f t="shared" si="11"/>
        <v>13.4</v>
      </c>
      <c r="I114" s="141">
        <f t="shared" si="11"/>
        <v>21.1</v>
      </c>
      <c r="J114" s="141">
        <f t="shared" si="11"/>
        <v>37.9</v>
      </c>
      <c r="K114" s="141">
        <f t="shared" si="11"/>
        <v>47.5</v>
      </c>
      <c r="L114" s="141">
        <f t="shared" si="11"/>
        <v>53</v>
      </c>
      <c r="M114" s="141">
        <f t="shared" si="11"/>
        <v>61.6</v>
      </c>
      <c r="N114" s="141">
        <f t="shared" si="11"/>
        <v>79.7</v>
      </c>
      <c r="O114" s="141">
        <f t="shared" si="11"/>
        <v>90.8</v>
      </c>
      <c r="P114" s="141">
        <f t="shared" si="11"/>
        <v>100</v>
      </c>
      <c r="Q114" s="141">
        <f t="shared" si="11"/>
        <v>100</v>
      </c>
      <c r="R114" s="141">
        <f t="shared" si="11"/>
        <v>0.01</v>
      </c>
      <c r="S114" s="141">
        <f t="shared" si="11"/>
        <v>0.128</v>
      </c>
      <c r="T114" s="141">
        <f t="shared" si="11"/>
        <v>26</v>
      </c>
      <c r="U114" s="141">
        <f t="shared" si="11"/>
        <v>16</v>
      </c>
      <c r="V114" s="142">
        <f t="shared" si="11"/>
        <v>3.8</v>
      </c>
      <c r="W114" s="1"/>
    </row>
    <row r="115" spans="1:23" x14ac:dyDescent="0.25">
      <c r="A115" s="534" t="s">
        <v>54</v>
      </c>
      <c r="B115" s="535"/>
      <c r="C115" s="141">
        <f t="shared" ref="C115:R115" si="12">COUNT(C84:C110)</f>
        <v>24</v>
      </c>
      <c r="D115" s="141">
        <f t="shared" si="12"/>
        <v>24</v>
      </c>
      <c r="E115" s="141">
        <f t="shared" si="12"/>
        <v>24</v>
      </c>
      <c r="F115" s="141">
        <f t="shared" si="12"/>
        <v>24</v>
      </c>
      <c r="G115" s="141">
        <f t="shared" si="12"/>
        <v>24</v>
      </c>
      <c r="H115" s="141">
        <f t="shared" si="12"/>
        <v>24</v>
      </c>
      <c r="I115" s="141">
        <f t="shared" si="12"/>
        <v>24</v>
      </c>
      <c r="J115" s="141">
        <f t="shared" si="12"/>
        <v>24</v>
      </c>
      <c r="K115" s="141">
        <f t="shared" si="12"/>
        <v>24</v>
      </c>
      <c r="L115" s="141">
        <f t="shared" si="12"/>
        <v>24</v>
      </c>
      <c r="M115" s="141">
        <f t="shared" si="12"/>
        <v>24</v>
      </c>
      <c r="N115" s="141">
        <f t="shared" si="12"/>
        <v>24</v>
      </c>
      <c r="O115" s="141">
        <f t="shared" si="12"/>
        <v>24</v>
      </c>
      <c r="P115" s="141">
        <f t="shared" si="12"/>
        <v>24</v>
      </c>
      <c r="Q115" s="141">
        <f t="shared" si="12"/>
        <v>24</v>
      </c>
      <c r="R115" s="141">
        <f t="shared" si="12"/>
        <v>24</v>
      </c>
      <c r="S115" s="141">
        <f>COUNT(S84:S93)</f>
        <v>1</v>
      </c>
      <c r="T115" s="141">
        <f>COUNT(T84:T106)</f>
        <v>1</v>
      </c>
      <c r="U115" s="141">
        <f>COUNT(U84:U110)</f>
        <v>1</v>
      </c>
      <c r="V115" s="141">
        <f>COUNT(V84:V110)</f>
        <v>24</v>
      </c>
      <c r="W115" s="1"/>
    </row>
    <row r="116" spans="1:23" ht="13.8" thickBot="1" x14ac:dyDescent="0.3">
      <c r="A116" s="145"/>
      <c r="B116" s="146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8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</sheetData>
  <mergeCells count="90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68:G71"/>
    <mergeCell ref="H68:O71"/>
    <mergeCell ref="P68:V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V67"/>
    <mergeCell ref="A73:V75"/>
    <mergeCell ref="A77:V79"/>
    <mergeCell ref="A81:B81"/>
    <mergeCell ref="R81:R82"/>
    <mergeCell ref="S81:S82"/>
    <mergeCell ref="T81:T82"/>
    <mergeCell ref="U81:U82"/>
    <mergeCell ref="V81:V82"/>
    <mergeCell ref="A82:B82"/>
    <mergeCell ref="A92:B9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104:B10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5:B105"/>
    <mergeCell ref="A106:B106"/>
    <mergeCell ref="A109:B109"/>
    <mergeCell ref="A110:B110"/>
    <mergeCell ref="A111:B111"/>
    <mergeCell ref="A113:B113"/>
    <mergeCell ref="A114:B114"/>
    <mergeCell ref="A115:B115"/>
    <mergeCell ref="A107:B107"/>
    <mergeCell ref="A108:B108"/>
    <mergeCell ref="A112:B1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300" r:id="rId1"/>
  <headerFooter alignWithMargins="0">
    <oddFooter xml:space="preserve">&amp;RRA-Q / FTP du  12/07/2013
</oddFooter>
  </headerFooter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AG1690"/>
  <sheetViews>
    <sheetView topLeftCell="A61" zoomScaleNormal="100" workbookViewId="0">
      <selection activeCell="X86" sqref="X86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122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7</v>
      </c>
      <c r="H5" s="447"/>
      <c r="I5" s="448" t="s">
        <v>99</v>
      </c>
      <c r="J5" s="446"/>
      <c r="K5" s="446"/>
      <c r="L5" s="446"/>
      <c r="M5" s="447"/>
      <c r="N5" s="449">
        <v>41772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124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132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116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C113</f>
        <v>4.8</v>
      </c>
      <c r="D37" s="123">
        <f t="shared" ref="D37:V37" si="0">D113</f>
        <v>6</v>
      </c>
      <c r="E37" s="123">
        <f t="shared" si="0"/>
        <v>11.1</v>
      </c>
      <c r="F37" s="123">
        <f t="shared" si="0"/>
        <v>15.6</v>
      </c>
      <c r="G37" s="123">
        <f t="shared" si="0"/>
        <v>20</v>
      </c>
      <c r="H37" s="123">
        <f t="shared" si="0"/>
        <v>29.2</v>
      </c>
      <c r="I37" s="123">
        <f t="shared" si="0"/>
        <v>47.4</v>
      </c>
      <c r="J37" s="123">
        <f t="shared" si="0"/>
        <v>59</v>
      </c>
      <c r="K37" s="123">
        <f t="shared" si="0"/>
        <v>70.5</v>
      </c>
      <c r="L37" s="123">
        <f t="shared" si="0"/>
        <v>78.400000000000006</v>
      </c>
      <c r="M37" s="123">
        <f t="shared" si="0"/>
        <v>86.3</v>
      </c>
      <c r="N37" s="123">
        <f t="shared" si="0"/>
        <v>97.8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0.06</v>
      </c>
      <c r="S37" s="123"/>
      <c r="T37" s="123">
        <f t="shared" si="0"/>
        <v>26</v>
      </c>
      <c r="U37" s="123">
        <f t="shared" si="0"/>
        <v>16</v>
      </c>
      <c r="V37" s="124">
        <f t="shared" si="0"/>
        <v>10.8</v>
      </c>
    </row>
    <row r="38" spans="1:24" ht="12.75" customHeight="1" x14ac:dyDescent="0.25">
      <c r="A38" s="553" t="s">
        <v>49</v>
      </c>
      <c r="B38" s="554"/>
      <c r="C38" s="120">
        <f>C39+1.25*C42</f>
        <v>3.9093995935350385</v>
      </c>
      <c r="D38" s="108">
        <f t="shared" ref="D38:V38" si="1">D39+1.25*D42</f>
        <v>5.3915059267805949</v>
      </c>
      <c r="E38" s="108">
        <f t="shared" si="1"/>
        <v>9.6829155806955001</v>
      </c>
      <c r="F38" s="108">
        <f t="shared" si="1"/>
        <v>12.8970770404901</v>
      </c>
      <c r="G38" s="108">
        <f t="shared" si="1"/>
        <v>17.188432729595181</v>
      </c>
      <c r="H38" s="108">
        <f t="shared" si="1"/>
        <v>26.398834246022847</v>
      </c>
      <c r="I38" s="108">
        <f t="shared" si="1"/>
        <v>38.664796574093245</v>
      </c>
      <c r="J38" s="108">
        <f t="shared" si="1"/>
        <v>52.767863308299582</v>
      </c>
      <c r="K38" s="108">
        <f t="shared" si="1"/>
        <v>65.72399199315474</v>
      </c>
      <c r="L38" s="108">
        <f t="shared" si="1"/>
        <v>75.550756498754453</v>
      </c>
      <c r="M38" s="108">
        <f t="shared" si="1"/>
        <v>84.746205233515681</v>
      </c>
      <c r="N38" s="108">
        <f t="shared" si="1"/>
        <v>92.407347337513258</v>
      </c>
      <c r="O38" s="108">
        <v>100</v>
      </c>
      <c r="P38" s="108">
        <f t="shared" si="1"/>
        <v>100</v>
      </c>
      <c r="Q38" s="108">
        <f t="shared" si="1"/>
        <v>100</v>
      </c>
      <c r="R38" s="159">
        <f t="shared" si="1"/>
        <v>5.5068151368659626E-2</v>
      </c>
      <c r="S38" s="108"/>
      <c r="T38" s="108"/>
      <c r="U38" s="108"/>
      <c r="V38" s="125">
        <f t="shared" si="1"/>
        <v>9.7942927617688067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C111</f>
        <v>2.8720000000000003</v>
      </c>
      <c r="D39" s="121">
        <f>D111</f>
        <v>4.1120000000000001</v>
      </c>
      <c r="E39" s="121">
        <f>E111</f>
        <v>7.4159999999999995</v>
      </c>
      <c r="F39" s="121">
        <f>F111</f>
        <v>10.056000000000001</v>
      </c>
      <c r="G39" s="121">
        <f>G111</f>
        <v>13.595999999999998</v>
      </c>
      <c r="H39" s="121">
        <f t="shared" ref="H39:V39" si="2">H111</f>
        <v>21.163999999999998</v>
      </c>
      <c r="I39" s="121">
        <f t="shared" si="2"/>
        <v>31.24</v>
      </c>
      <c r="J39" s="121">
        <f t="shared" si="2"/>
        <v>45.603999999999985</v>
      </c>
      <c r="K39" s="121">
        <f t="shared" si="2"/>
        <v>58.220000000000006</v>
      </c>
      <c r="L39" s="121">
        <f t="shared" si="2"/>
        <v>66.868000000000009</v>
      </c>
      <c r="M39" s="121">
        <f t="shared" si="2"/>
        <v>75.571999999999989</v>
      </c>
      <c r="N39" s="121">
        <f t="shared" si="2"/>
        <v>86.183999999999997</v>
      </c>
      <c r="O39" s="121">
        <f>O111</f>
        <v>95.407999999999987</v>
      </c>
      <c r="P39" s="108">
        <f t="shared" si="2"/>
        <v>100</v>
      </c>
      <c r="Q39" s="108">
        <f t="shared" si="2"/>
        <v>100</v>
      </c>
      <c r="R39" s="159">
        <f t="shared" si="2"/>
        <v>3.7200000000000018E-2</v>
      </c>
      <c r="S39" s="34">
        <f t="shared" si="2"/>
        <v>0.128</v>
      </c>
      <c r="T39" s="34">
        <f t="shared" si="2"/>
        <v>26</v>
      </c>
      <c r="U39" s="34">
        <f t="shared" si="2"/>
        <v>16</v>
      </c>
      <c r="V39" s="126">
        <f t="shared" si="2"/>
        <v>7.3599999999999985</v>
      </c>
      <c r="X39" s="15" t="s">
        <v>104</v>
      </c>
    </row>
    <row r="40" spans="1:24" ht="12.75" customHeight="1" x14ac:dyDescent="0.25">
      <c r="A40" s="553" t="s">
        <v>51</v>
      </c>
      <c r="B40" s="554"/>
      <c r="C40" s="120">
        <f>C39-1.25*C42</f>
        <v>1.8346004064649624</v>
      </c>
      <c r="D40" s="121">
        <f t="shared" ref="D40:V40" si="3">D39-1.25*D42</f>
        <v>2.8324940732194053</v>
      </c>
      <c r="E40" s="121">
        <f t="shared" si="3"/>
        <v>5.1490844193044989</v>
      </c>
      <c r="F40" s="121">
        <f t="shared" si="3"/>
        <v>7.2149229595099023</v>
      </c>
      <c r="G40" s="121">
        <f t="shared" si="3"/>
        <v>10.003567270404815</v>
      </c>
      <c r="H40" s="121">
        <f t="shared" si="3"/>
        <v>15.929165753977149</v>
      </c>
      <c r="I40" s="121">
        <f t="shared" si="3"/>
        <v>23.815203425906752</v>
      </c>
      <c r="J40" s="121">
        <f t="shared" si="3"/>
        <v>38.440136691700388</v>
      </c>
      <c r="K40" s="121">
        <f t="shared" si="3"/>
        <v>50.716008006845271</v>
      </c>
      <c r="L40" s="121">
        <f t="shared" si="3"/>
        <v>58.185243501245559</v>
      </c>
      <c r="M40" s="121">
        <f t="shared" si="3"/>
        <v>66.397794766484296</v>
      </c>
      <c r="N40" s="121">
        <f t="shared" si="3"/>
        <v>79.960652662486737</v>
      </c>
      <c r="O40" s="121">
        <f t="shared" si="3"/>
        <v>92.716646174010791</v>
      </c>
      <c r="P40" s="108">
        <f t="shared" si="3"/>
        <v>100</v>
      </c>
      <c r="Q40" s="108">
        <f t="shared" si="3"/>
        <v>100</v>
      </c>
      <c r="R40" s="159">
        <f t="shared" si="3"/>
        <v>1.9331848631340406E-2</v>
      </c>
      <c r="S40" s="108"/>
      <c r="T40" s="108"/>
      <c r="U40" s="108"/>
      <c r="V40" s="125">
        <f t="shared" si="3"/>
        <v>4.9257072382311904</v>
      </c>
    </row>
    <row r="41" spans="1:24" ht="12.75" customHeight="1" x14ac:dyDescent="0.25">
      <c r="A41" s="493" t="s">
        <v>52</v>
      </c>
      <c r="B41" s="494"/>
      <c r="C41" s="33">
        <f>C114</f>
        <v>0.9</v>
      </c>
      <c r="D41" s="34">
        <f>D114</f>
        <v>1.8</v>
      </c>
      <c r="E41" s="34">
        <f t="shared" ref="E41:V41" si="4">E114</f>
        <v>3.9</v>
      </c>
      <c r="F41" s="34">
        <f t="shared" si="4"/>
        <v>6.2</v>
      </c>
      <c r="G41" s="34">
        <f t="shared" si="4"/>
        <v>9.1</v>
      </c>
      <c r="H41" s="34">
        <f t="shared" si="4"/>
        <v>13.4</v>
      </c>
      <c r="I41" s="34">
        <f t="shared" si="4"/>
        <v>21.1</v>
      </c>
      <c r="J41" s="34">
        <f t="shared" si="4"/>
        <v>37.9</v>
      </c>
      <c r="K41" s="34">
        <f t="shared" si="4"/>
        <v>47.5</v>
      </c>
      <c r="L41" s="34">
        <f t="shared" si="4"/>
        <v>53</v>
      </c>
      <c r="M41" s="34">
        <f t="shared" si="4"/>
        <v>61.6</v>
      </c>
      <c r="N41" s="34">
        <f t="shared" si="4"/>
        <v>79.7</v>
      </c>
      <c r="O41" s="34">
        <f t="shared" si="4"/>
        <v>90.8</v>
      </c>
      <c r="P41" s="34">
        <f t="shared" si="4"/>
        <v>100</v>
      </c>
      <c r="Q41" s="34">
        <f t="shared" si="4"/>
        <v>100</v>
      </c>
      <c r="R41" s="34">
        <f t="shared" si="4"/>
        <v>0.01</v>
      </c>
      <c r="S41" s="34"/>
      <c r="T41" s="34">
        <f t="shared" si="4"/>
        <v>26</v>
      </c>
      <c r="U41" s="34">
        <f t="shared" si="4"/>
        <v>16</v>
      </c>
      <c r="V41" s="44">
        <f t="shared" si="4"/>
        <v>4.4000000000000004</v>
      </c>
    </row>
    <row r="42" spans="1:24" ht="12.75" customHeight="1" x14ac:dyDescent="0.25">
      <c r="A42" s="493" t="s">
        <v>53</v>
      </c>
      <c r="B42" s="494"/>
      <c r="C42" s="120">
        <f>C112</f>
        <v>0.82991967482803042</v>
      </c>
      <c r="D42" s="121">
        <f t="shared" ref="D42:V42" si="5">D112</f>
        <v>1.0236047414244758</v>
      </c>
      <c r="E42" s="121">
        <f t="shared" si="5"/>
        <v>1.8135324645564006</v>
      </c>
      <c r="F42" s="121">
        <f t="shared" si="5"/>
        <v>2.2728616323920785</v>
      </c>
      <c r="G42" s="121">
        <f t="shared" si="5"/>
        <v>2.8739461836761473</v>
      </c>
      <c r="H42" s="121">
        <f t="shared" si="5"/>
        <v>4.1878673968182794</v>
      </c>
      <c r="I42" s="121">
        <f t="shared" si="5"/>
        <v>5.9398372592745963</v>
      </c>
      <c r="J42" s="121">
        <f t="shared" si="5"/>
        <v>5.7310906466396743</v>
      </c>
      <c r="K42" s="121">
        <f t="shared" si="5"/>
        <v>6.0031935945237889</v>
      </c>
      <c r="L42" s="121">
        <f t="shared" si="5"/>
        <v>6.9462051990035594</v>
      </c>
      <c r="M42" s="121">
        <f t="shared" si="5"/>
        <v>7.339364186812551</v>
      </c>
      <c r="N42" s="121">
        <f t="shared" si="5"/>
        <v>4.9786778700106034</v>
      </c>
      <c r="O42" s="121">
        <f t="shared" si="5"/>
        <v>2.1530830607913538</v>
      </c>
      <c r="P42" s="121">
        <f t="shared" si="5"/>
        <v>0</v>
      </c>
      <c r="Q42" s="121">
        <f t="shared" si="5"/>
        <v>0</v>
      </c>
      <c r="R42" s="121">
        <f t="shared" si="5"/>
        <v>1.429452109492769E-2</v>
      </c>
      <c r="S42" s="121"/>
      <c r="T42" s="121"/>
      <c r="U42" s="121"/>
      <c r="V42" s="126">
        <f t="shared" si="5"/>
        <v>1.947434209415047</v>
      </c>
    </row>
    <row r="43" spans="1:24" ht="12.75" customHeight="1" x14ac:dyDescent="0.25">
      <c r="A43" s="553" t="s">
        <v>54</v>
      </c>
      <c r="B43" s="554"/>
      <c r="C43" s="33">
        <f>C115</f>
        <v>25</v>
      </c>
      <c r="D43" s="34">
        <f>D115</f>
        <v>25</v>
      </c>
      <c r="E43" s="34">
        <f t="shared" ref="E43:V43" si="6">E115</f>
        <v>25</v>
      </c>
      <c r="F43" s="34">
        <f t="shared" si="6"/>
        <v>25</v>
      </c>
      <c r="G43" s="34">
        <f t="shared" si="6"/>
        <v>25</v>
      </c>
      <c r="H43" s="34">
        <f t="shared" si="6"/>
        <v>25</v>
      </c>
      <c r="I43" s="34">
        <f t="shared" si="6"/>
        <v>25</v>
      </c>
      <c r="J43" s="34">
        <f t="shared" si="6"/>
        <v>25</v>
      </c>
      <c r="K43" s="34">
        <f t="shared" si="6"/>
        <v>25</v>
      </c>
      <c r="L43" s="34">
        <f t="shared" si="6"/>
        <v>25</v>
      </c>
      <c r="M43" s="34">
        <f t="shared" si="6"/>
        <v>25</v>
      </c>
      <c r="N43" s="34">
        <f t="shared" si="6"/>
        <v>25</v>
      </c>
      <c r="O43" s="34">
        <f t="shared" si="6"/>
        <v>25</v>
      </c>
      <c r="P43" s="34">
        <f t="shared" si="6"/>
        <v>25</v>
      </c>
      <c r="Q43" s="34">
        <f t="shared" si="6"/>
        <v>25</v>
      </c>
      <c r="R43" s="34">
        <f t="shared" si="6"/>
        <v>25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25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41772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41793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4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4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  <c r="X82" s="1">
        <v>180</v>
      </c>
    </row>
    <row r="83" spans="1:24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4" x14ac:dyDescent="0.25">
      <c r="A84" s="518">
        <v>41613</v>
      </c>
      <c r="B84" s="519"/>
      <c r="C84" s="141">
        <v>3.5</v>
      </c>
      <c r="D84" s="141">
        <v>5.3</v>
      </c>
      <c r="E84" s="141">
        <v>10.1</v>
      </c>
      <c r="F84" s="141">
        <v>12.9</v>
      </c>
      <c r="G84" s="141">
        <v>16.100000000000001</v>
      </c>
      <c r="H84" s="141">
        <v>22.8</v>
      </c>
      <c r="I84" s="141">
        <v>32</v>
      </c>
      <c r="J84" s="141">
        <v>47.9</v>
      </c>
      <c r="K84" s="141">
        <v>59.9</v>
      </c>
      <c r="L84" s="141">
        <v>68.8</v>
      </c>
      <c r="M84" s="141">
        <v>77.599999999999994</v>
      </c>
      <c r="N84" s="141">
        <v>85.1</v>
      </c>
      <c r="O84" s="141">
        <v>91.4</v>
      </c>
      <c r="P84" s="141">
        <v>100</v>
      </c>
      <c r="Q84" s="141">
        <v>100</v>
      </c>
      <c r="R84" s="141">
        <v>0.06</v>
      </c>
      <c r="S84" s="141"/>
      <c r="T84" s="141"/>
      <c r="U84" s="141"/>
      <c r="V84" s="142">
        <v>9.3000000000000007</v>
      </c>
      <c r="X84" s="176">
        <f t="shared" ref="X84:X108" si="7">A84+$X$82</f>
        <v>41793</v>
      </c>
    </row>
    <row r="85" spans="1:24" x14ac:dyDescent="0.25">
      <c r="A85" s="724">
        <v>41613</v>
      </c>
      <c r="B85" s="725"/>
      <c r="C85" s="168">
        <v>3.8</v>
      </c>
      <c r="D85" s="168">
        <v>5.8</v>
      </c>
      <c r="E85" s="168">
        <v>10.9</v>
      </c>
      <c r="F85" s="168">
        <v>12.7</v>
      </c>
      <c r="G85" s="168">
        <v>16.899999999999999</v>
      </c>
      <c r="H85" s="168">
        <v>23.1</v>
      </c>
      <c r="I85" s="168">
        <v>30.9</v>
      </c>
      <c r="J85" s="168">
        <v>45.8</v>
      </c>
      <c r="K85" s="168">
        <v>62.8</v>
      </c>
      <c r="L85" s="168">
        <v>72.900000000000006</v>
      </c>
      <c r="M85" s="168">
        <v>85</v>
      </c>
      <c r="N85" s="168">
        <v>90.8</v>
      </c>
      <c r="O85" s="168">
        <v>95.6</v>
      </c>
      <c r="P85" s="168">
        <v>100</v>
      </c>
      <c r="Q85" s="168">
        <v>100</v>
      </c>
      <c r="R85" s="168">
        <v>0.05</v>
      </c>
      <c r="S85" s="168"/>
      <c r="T85" s="168"/>
      <c r="U85" s="168"/>
      <c r="V85" s="169">
        <v>8</v>
      </c>
      <c r="X85" s="176">
        <f t="shared" si="7"/>
        <v>41793</v>
      </c>
    </row>
    <row r="86" spans="1:24" x14ac:dyDescent="0.25">
      <c r="A86" s="518">
        <v>41667</v>
      </c>
      <c r="B86" s="519"/>
      <c r="C86" s="168">
        <v>3.1</v>
      </c>
      <c r="D86" s="168">
        <v>4.4000000000000004</v>
      </c>
      <c r="E86" s="168">
        <v>7.8</v>
      </c>
      <c r="F86" s="168">
        <v>10.4</v>
      </c>
      <c r="G86" s="168">
        <v>14</v>
      </c>
      <c r="H86" s="168">
        <v>21.9</v>
      </c>
      <c r="I86" s="168">
        <v>31.7</v>
      </c>
      <c r="J86" s="168">
        <v>44.9</v>
      </c>
      <c r="K86" s="168">
        <v>56.7</v>
      </c>
      <c r="L86" s="168">
        <v>66.400000000000006</v>
      </c>
      <c r="M86" s="168">
        <v>74.900000000000006</v>
      </c>
      <c r="N86" s="168">
        <v>82.2</v>
      </c>
      <c r="O86" s="168">
        <v>90.8</v>
      </c>
      <c r="P86" s="168">
        <v>100</v>
      </c>
      <c r="Q86" s="168">
        <v>100</v>
      </c>
      <c r="R86" s="168">
        <v>0.04</v>
      </c>
      <c r="S86" s="168"/>
      <c r="T86" s="168"/>
      <c r="U86" s="168"/>
      <c r="V86" s="169">
        <v>8.6</v>
      </c>
      <c r="X86" s="176">
        <f t="shared" si="7"/>
        <v>41847</v>
      </c>
    </row>
    <row r="87" spans="1:24" x14ac:dyDescent="0.25">
      <c r="A87" s="518">
        <v>41667</v>
      </c>
      <c r="B87" s="519"/>
      <c r="C87" s="168">
        <v>3.3</v>
      </c>
      <c r="D87" s="168">
        <v>4.5</v>
      </c>
      <c r="E87" s="168">
        <v>8.3000000000000007</v>
      </c>
      <c r="F87" s="168">
        <v>11.8</v>
      </c>
      <c r="G87" s="168">
        <v>16.600000000000001</v>
      </c>
      <c r="H87" s="168">
        <v>26.8</v>
      </c>
      <c r="I87" s="168">
        <v>39.299999999999997</v>
      </c>
      <c r="J87" s="168">
        <v>55.2</v>
      </c>
      <c r="K87" s="168">
        <v>70</v>
      </c>
      <c r="L87" s="168">
        <v>78.400000000000006</v>
      </c>
      <c r="M87" s="168">
        <v>85.3</v>
      </c>
      <c r="N87" s="168">
        <v>90.9</v>
      </c>
      <c r="O87" s="168">
        <v>93.5</v>
      </c>
      <c r="P87" s="168">
        <v>100</v>
      </c>
      <c r="Q87" s="168">
        <v>100</v>
      </c>
      <c r="R87" s="168">
        <v>0.04</v>
      </c>
      <c r="S87" s="168"/>
      <c r="T87" s="168"/>
      <c r="U87" s="168"/>
      <c r="V87" s="169">
        <v>8.1</v>
      </c>
      <c r="X87" s="176">
        <f t="shared" si="7"/>
        <v>41847</v>
      </c>
    </row>
    <row r="88" spans="1:24" x14ac:dyDescent="0.25">
      <c r="A88" s="518">
        <v>41669</v>
      </c>
      <c r="B88" s="519"/>
      <c r="C88" s="168">
        <v>4.8</v>
      </c>
      <c r="D88" s="168">
        <v>5.6</v>
      </c>
      <c r="E88" s="168">
        <v>9.3000000000000007</v>
      </c>
      <c r="F88" s="168">
        <v>13</v>
      </c>
      <c r="G88" s="168">
        <v>17.3</v>
      </c>
      <c r="H88" s="168">
        <v>27.5</v>
      </c>
      <c r="I88" s="168">
        <v>38.700000000000003</v>
      </c>
      <c r="J88" s="168">
        <v>49</v>
      </c>
      <c r="K88" s="168">
        <v>60.3</v>
      </c>
      <c r="L88" s="168">
        <v>68.8</v>
      </c>
      <c r="M88" s="168">
        <v>80</v>
      </c>
      <c r="N88" s="168">
        <v>88.1</v>
      </c>
      <c r="O88" s="168">
        <v>95.5</v>
      </c>
      <c r="P88" s="168">
        <v>100</v>
      </c>
      <c r="Q88" s="168">
        <v>100</v>
      </c>
      <c r="R88" s="168">
        <v>0.05</v>
      </c>
      <c r="S88" s="168"/>
      <c r="T88" s="168"/>
      <c r="U88" s="168"/>
      <c r="V88" s="169">
        <v>8.1999999999999993</v>
      </c>
      <c r="X88" s="176">
        <f t="shared" si="7"/>
        <v>41849</v>
      </c>
    </row>
    <row r="89" spans="1:24" x14ac:dyDescent="0.25">
      <c r="A89" s="518">
        <v>41669</v>
      </c>
      <c r="B89" s="519"/>
      <c r="C89" s="168">
        <v>3.1</v>
      </c>
      <c r="D89" s="168">
        <v>4</v>
      </c>
      <c r="E89" s="168">
        <v>6.8</v>
      </c>
      <c r="F89" s="168">
        <v>9.9</v>
      </c>
      <c r="G89" s="168">
        <v>14.9</v>
      </c>
      <c r="H89" s="168">
        <v>29.2</v>
      </c>
      <c r="I89" s="168">
        <v>47.4</v>
      </c>
      <c r="J89" s="168">
        <v>59</v>
      </c>
      <c r="K89" s="168">
        <v>70.5</v>
      </c>
      <c r="L89" s="168">
        <v>78.400000000000006</v>
      </c>
      <c r="M89" s="168">
        <v>86.3</v>
      </c>
      <c r="N89" s="168">
        <v>92.1</v>
      </c>
      <c r="O89" s="168">
        <v>96</v>
      </c>
      <c r="P89" s="168">
        <v>100</v>
      </c>
      <c r="Q89" s="168">
        <v>100</v>
      </c>
      <c r="R89" s="168">
        <v>0.04</v>
      </c>
      <c r="S89" s="168"/>
      <c r="T89" s="168"/>
      <c r="U89" s="168"/>
      <c r="V89" s="169">
        <v>6.4</v>
      </c>
      <c r="X89" s="176">
        <f t="shared" si="7"/>
        <v>41849</v>
      </c>
    </row>
    <row r="90" spans="1:24" x14ac:dyDescent="0.25">
      <c r="A90" s="518">
        <v>41673</v>
      </c>
      <c r="B90" s="519"/>
      <c r="C90" s="168">
        <v>3.3</v>
      </c>
      <c r="D90" s="168">
        <v>4.2</v>
      </c>
      <c r="E90" s="168">
        <v>7.8</v>
      </c>
      <c r="F90" s="168">
        <v>10.5</v>
      </c>
      <c r="G90" s="168">
        <v>14.1</v>
      </c>
      <c r="H90" s="168">
        <v>22.7</v>
      </c>
      <c r="I90" s="168">
        <v>33.700000000000003</v>
      </c>
      <c r="J90" s="168">
        <v>47.4</v>
      </c>
      <c r="K90" s="168">
        <v>60.5</v>
      </c>
      <c r="L90" s="168">
        <v>73.7</v>
      </c>
      <c r="M90" s="168">
        <v>81.5</v>
      </c>
      <c r="N90" s="168">
        <v>90</v>
      </c>
      <c r="O90" s="168">
        <v>93.9</v>
      </c>
      <c r="P90" s="168">
        <v>100</v>
      </c>
      <c r="Q90" s="168">
        <v>100</v>
      </c>
      <c r="R90" s="168">
        <v>0.05</v>
      </c>
      <c r="S90" s="168"/>
      <c r="T90" s="168"/>
      <c r="U90" s="168"/>
      <c r="V90" s="169">
        <v>10.8</v>
      </c>
      <c r="X90" s="176">
        <f t="shared" si="7"/>
        <v>41853</v>
      </c>
    </row>
    <row r="91" spans="1:24" x14ac:dyDescent="0.25">
      <c r="A91" s="518">
        <v>41673</v>
      </c>
      <c r="B91" s="519"/>
      <c r="C91" s="168">
        <v>2.8</v>
      </c>
      <c r="D91" s="168">
        <v>3.8</v>
      </c>
      <c r="E91" s="168">
        <v>6.9</v>
      </c>
      <c r="F91" s="168">
        <v>9.4</v>
      </c>
      <c r="G91" s="168">
        <v>13.4</v>
      </c>
      <c r="H91" s="168">
        <v>23</v>
      </c>
      <c r="I91" s="168">
        <v>34.299999999999997</v>
      </c>
      <c r="J91" s="168">
        <v>48.9</v>
      </c>
      <c r="K91" s="168">
        <v>62.5</v>
      </c>
      <c r="L91" s="168">
        <v>72.599999999999994</v>
      </c>
      <c r="M91" s="168">
        <v>81.8</v>
      </c>
      <c r="N91" s="168">
        <v>89.1</v>
      </c>
      <c r="O91" s="168">
        <v>94.1</v>
      </c>
      <c r="P91" s="168">
        <v>100</v>
      </c>
      <c r="Q91" s="168">
        <v>100</v>
      </c>
      <c r="R91" s="168">
        <v>0.05</v>
      </c>
      <c r="S91" s="168"/>
      <c r="T91" s="168"/>
      <c r="U91" s="168"/>
      <c r="V91" s="169">
        <v>9.5</v>
      </c>
      <c r="X91" s="176">
        <f t="shared" si="7"/>
        <v>41853</v>
      </c>
    </row>
    <row r="92" spans="1:24" x14ac:dyDescent="0.25">
      <c r="A92" s="518">
        <v>41677</v>
      </c>
      <c r="B92" s="519"/>
      <c r="C92" s="168">
        <v>2.6</v>
      </c>
      <c r="D92" s="168">
        <v>3.4</v>
      </c>
      <c r="E92" s="168">
        <v>5.9</v>
      </c>
      <c r="F92" s="168">
        <v>7.5</v>
      </c>
      <c r="G92" s="168">
        <v>9.8000000000000007</v>
      </c>
      <c r="H92" s="168">
        <v>16.100000000000001</v>
      </c>
      <c r="I92" s="168">
        <v>25.2</v>
      </c>
      <c r="J92" s="168">
        <v>38.700000000000003</v>
      </c>
      <c r="K92" s="168">
        <v>56.2</v>
      </c>
      <c r="L92" s="168">
        <v>69.2</v>
      </c>
      <c r="M92" s="168">
        <v>80.099999999999994</v>
      </c>
      <c r="N92" s="168">
        <v>89.7</v>
      </c>
      <c r="O92" s="168">
        <v>95.4</v>
      </c>
      <c r="P92" s="168">
        <v>100</v>
      </c>
      <c r="Q92" s="168">
        <v>100</v>
      </c>
      <c r="R92" s="168">
        <v>0.03</v>
      </c>
      <c r="S92" s="168"/>
      <c r="T92" s="168"/>
      <c r="U92" s="168"/>
      <c r="V92" s="169">
        <v>10.8</v>
      </c>
      <c r="X92" s="176">
        <f t="shared" si="7"/>
        <v>41857</v>
      </c>
    </row>
    <row r="93" spans="1:24" x14ac:dyDescent="0.25">
      <c r="A93" s="518">
        <v>41677</v>
      </c>
      <c r="B93" s="519"/>
      <c r="C93" s="141">
        <v>2.4</v>
      </c>
      <c r="D93" s="141">
        <v>3.3</v>
      </c>
      <c r="E93" s="141">
        <v>5.7</v>
      </c>
      <c r="F93" s="141">
        <v>7.1</v>
      </c>
      <c r="G93" s="141">
        <v>9.1999999999999993</v>
      </c>
      <c r="H93" s="141">
        <v>16.5</v>
      </c>
      <c r="I93" s="141">
        <v>26</v>
      </c>
      <c r="J93" s="141">
        <v>39.5</v>
      </c>
      <c r="K93" s="141">
        <v>55.4</v>
      </c>
      <c r="L93" s="141">
        <v>70.7</v>
      </c>
      <c r="M93" s="141">
        <v>82</v>
      </c>
      <c r="N93" s="141">
        <v>90.3</v>
      </c>
      <c r="O93" s="141">
        <v>96</v>
      </c>
      <c r="P93" s="141">
        <v>100</v>
      </c>
      <c r="Q93" s="141">
        <v>100</v>
      </c>
      <c r="R93" s="141">
        <v>0.03</v>
      </c>
      <c r="S93" s="141"/>
      <c r="T93" s="141"/>
      <c r="U93" s="141"/>
      <c r="V93" s="142">
        <v>10.3</v>
      </c>
      <c r="X93" s="176">
        <f t="shared" si="7"/>
        <v>41857</v>
      </c>
    </row>
    <row r="94" spans="1:24" x14ac:dyDescent="0.25">
      <c r="A94" s="531">
        <v>41731</v>
      </c>
      <c r="B94" s="532"/>
      <c r="C94" s="141">
        <v>0.9</v>
      </c>
      <c r="D94" s="141">
        <v>1.8</v>
      </c>
      <c r="E94" s="141">
        <v>3.9</v>
      </c>
      <c r="F94" s="141">
        <v>6.2</v>
      </c>
      <c r="G94" s="141">
        <v>9.3000000000000007</v>
      </c>
      <c r="H94" s="141">
        <v>16.2</v>
      </c>
      <c r="I94" s="141">
        <v>24.6</v>
      </c>
      <c r="J94" s="141">
        <v>39.700000000000003</v>
      </c>
      <c r="K94" s="141">
        <v>50.2</v>
      </c>
      <c r="L94" s="141">
        <v>55.4</v>
      </c>
      <c r="M94" s="141">
        <v>63.8</v>
      </c>
      <c r="N94" s="141">
        <v>79.7</v>
      </c>
      <c r="O94" s="141">
        <v>96.6</v>
      </c>
      <c r="P94" s="141">
        <v>100</v>
      </c>
      <c r="Q94" s="141">
        <v>100</v>
      </c>
      <c r="R94" s="141">
        <v>0.01</v>
      </c>
      <c r="S94" s="141">
        <v>0.128</v>
      </c>
      <c r="T94" s="141"/>
      <c r="U94" s="141"/>
      <c r="V94" s="142">
        <v>4.4000000000000004</v>
      </c>
      <c r="X94" s="176">
        <f t="shared" si="7"/>
        <v>41911</v>
      </c>
    </row>
    <row r="95" spans="1:24" x14ac:dyDescent="0.25">
      <c r="A95" s="728">
        <v>41731</v>
      </c>
      <c r="B95" s="729"/>
      <c r="C95" s="168">
        <v>1.1000000000000001</v>
      </c>
      <c r="D95" s="168">
        <v>1.9</v>
      </c>
      <c r="E95" s="168">
        <v>4.0999999999999996</v>
      </c>
      <c r="F95" s="168">
        <v>6.3</v>
      </c>
      <c r="G95" s="168">
        <v>9.1</v>
      </c>
      <c r="H95" s="168">
        <v>15.6</v>
      </c>
      <c r="I95" s="168">
        <v>24.3</v>
      </c>
      <c r="J95" s="168">
        <v>37.9</v>
      </c>
      <c r="K95" s="168">
        <v>48.8</v>
      </c>
      <c r="L95" s="168">
        <v>54.7</v>
      </c>
      <c r="M95" s="168">
        <v>61.6</v>
      </c>
      <c r="N95" s="168">
        <v>80.5</v>
      </c>
      <c r="O95" s="168">
        <v>98.3</v>
      </c>
      <c r="P95" s="168">
        <v>100</v>
      </c>
      <c r="Q95" s="168">
        <v>100</v>
      </c>
      <c r="R95" s="168">
        <v>0.01</v>
      </c>
      <c r="S95" s="168"/>
      <c r="T95" s="168"/>
      <c r="U95" s="168"/>
      <c r="V95" s="169">
        <v>4.5999999999999996</v>
      </c>
      <c r="X95" s="176">
        <f t="shared" si="7"/>
        <v>41911</v>
      </c>
    </row>
    <row r="96" spans="1:24" x14ac:dyDescent="0.25">
      <c r="A96" s="518">
        <v>41738</v>
      </c>
      <c r="B96" s="519"/>
      <c r="C96" s="168">
        <v>2.2000000000000002</v>
      </c>
      <c r="D96" s="168">
        <v>3.2</v>
      </c>
      <c r="E96" s="168">
        <v>5.5</v>
      </c>
      <c r="F96" s="168">
        <v>7.1</v>
      </c>
      <c r="G96" s="168">
        <v>9.1999999999999993</v>
      </c>
      <c r="H96" s="168">
        <v>13.4</v>
      </c>
      <c r="I96" s="168">
        <v>21.1</v>
      </c>
      <c r="J96" s="168">
        <v>41.7</v>
      </c>
      <c r="K96" s="168">
        <v>55.9</v>
      </c>
      <c r="L96" s="168">
        <v>64.900000000000006</v>
      </c>
      <c r="M96" s="168">
        <v>73.400000000000006</v>
      </c>
      <c r="N96" s="168">
        <v>83.8</v>
      </c>
      <c r="O96" s="168">
        <v>96.5</v>
      </c>
      <c r="P96" s="168">
        <v>100</v>
      </c>
      <c r="Q96" s="168">
        <v>100</v>
      </c>
      <c r="R96" s="168">
        <v>0.03</v>
      </c>
      <c r="S96" s="168"/>
      <c r="T96" s="168"/>
      <c r="U96" s="168"/>
      <c r="V96" s="169">
        <v>8.8000000000000007</v>
      </c>
      <c r="X96" s="176">
        <f t="shared" si="7"/>
        <v>41918</v>
      </c>
    </row>
    <row r="97" spans="1:24" x14ac:dyDescent="0.25">
      <c r="A97" s="518">
        <v>41738</v>
      </c>
      <c r="B97" s="519"/>
      <c r="C97" s="168">
        <v>2.8</v>
      </c>
      <c r="D97" s="168">
        <v>4</v>
      </c>
      <c r="E97" s="168">
        <v>7.1</v>
      </c>
      <c r="F97" s="168">
        <v>9.5</v>
      </c>
      <c r="G97" s="168">
        <v>14.7</v>
      </c>
      <c r="H97" s="168">
        <v>19</v>
      </c>
      <c r="I97" s="168">
        <v>28.2</v>
      </c>
      <c r="J97" s="168">
        <v>43.8</v>
      </c>
      <c r="K97" s="168">
        <v>54.3</v>
      </c>
      <c r="L97" s="168">
        <v>62.4</v>
      </c>
      <c r="M97" s="168">
        <v>68.7</v>
      </c>
      <c r="N97" s="168">
        <v>82</v>
      </c>
      <c r="O97" s="168">
        <v>95.8</v>
      </c>
      <c r="P97" s="168">
        <v>100</v>
      </c>
      <c r="Q97" s="168">
        <v>100</v>
      </c>
      <c r="R97" s="168">
        <v>0.04</v>
      </c>
      <c r="S97" s="168"/>
      <c r="T97" s="168"/>
      <c r="U97" s="168"/>
      <c r="V97" s="169">
        <v>8.4</v>
      </c>
      <c r="X97" s="176">
        <f t="shared" si="7"/>
        <v>41918</v>
      </c>
    </row>
    <row r="98" spans="1:24" x14ac:dyDescent="0.25">
      <c r="A98" s="728">
        <v>41743</v>
      </c>
      <c r="B98" s="729"/>
      <c r="C98" s="168">
        <v>2.7</v>
      </c>
      <c r="D98" s="168">
        <v>4.8</v>
      </c>
      <c r="E98" s="168">
        <v>7.5</v>
      </c>
      <c r="F98" s="168">
        <v>10.3</v>
      </c>
      <c r="G98" s="168">
        <v>14.1</v>
      </c>
      <c r="H98" s="168">
        <v>22</v>
      </c>
      <c r="I98" s="168">
        <v>33.4</v>
      </c>
      <c r="J98" s="168">
        <v>49.5</v>
      </c>
      <c r="K98" s="168">
        <v>63.1</v>
      </c>
      <c r="L98" s="168">
        <v>69.3</v>
      </c>
      <c r="M98" s="168">
        <v>75.599999999999994</v>
      </c>
      <c r="N98" s="168">
        <v>84.7</v>
      </c>
      <c r="O98" s="168">
        <v>97.8</v>
      </c>
      <c r="P98" s="168">
        <v>100</v>
      </c>
      <c r="Q98" s="168">
        <v>100</v>
      </c>
      <c r="R98" s="168">
        <v>0.04</v>
      </c>
      <c r="S98" s="168"/>
      <c r="T98" s="168"/>
      <c r="U98" s="168"/>
      <c r="V98" s="169">
        <v>7.5</v>
      </c>
      <c r="X98" s="176">
        <f t="shared" si="7"/>
        <v>41923</v>
      </c>
    </row>
    <row r="99" spans="1:24" x14ac:dyDescent="0.25">
      <c r="A99" s="531">
        <v>41743</v>
      </c>
      <c r="B99" s="532"/>
      <c r="C99" s="141">
        <v>2.7</v>
      </c>
      <c r="D99" s="141">
        <v>3.9</v>
      </c>
      <c r="E99" s="141">
        <v>7.6</v>
      </c>
      <c r="F99" s="141">
        <v>10.9</v>
      </c>
      <c r="G99" s="141">
        <v>15.9</v>
      </c>
      <c r="H99" s="141">
        <v>26</v>
      </c>
      <c r="I99" s="141">
        <v>39.200000000000003</v>
      </c>
      <c r="J99" s="141">
        <v>54</v>
      </c>
      <c r="K99" s="141">
        <v>64.5</v>
      </c>
      <c r="L99" s="141">
        <v>71.8</v>
      </c>
      <c r="M99" s="141">
        <v>85.6</v>
      </c>
      <c r="N99" s="141">
        <v>97.8</v>
      </c>
      <c r="O99" s="141">
        <v>100</v>
      </c>
      <c r="P99" s="141">
        <v>100</v>
      </c>
      <c r="Q99" s="141">
        <v>100</v>
      </c>
      <c r="R99" s="141">
        <v>0.04</v>
      </c>
      <c r="S99" s="141"/>
      <c r="T99" s="141"/>
      <c r="U99" s="141"/>
      <c r="V99" s="142">
        <v>5.8</v>
      </c>
      <c r="X99" s="176">
        <f t="shared" si="7"/>
        <v>41923</v>
      </c>
    </row>
    <row r="100" spans="1:24" x14ac:dyDescent="0.25">
      <c r="A100" s="724">
        <v>41746</v>
      </c>
      <c r="B100" s="725"/>
      <c r="C100" s="172">
        <v>2.6</v>
      </c>
      <c r="D100" s="172">
        <v>3.7</v>
      </c>
      <c r="E100" s="172">
        <v>6.7</v>
      </c>
      <c r="F100" s="172">
        <v>9.1999999999999993</v>
      </c>
      <c r="G100" s="172">
        <v>12.1</v>
      </c>
      <c r="H100" s="172">
        <v>18.399999999999999</v>
      </c>
      <c r="I100" s="172">
        <v>27.6</v>
      </c>
      <c r="J100" s="172">
        <v>42</v>
      </c>
      <c r="K100" s="172">
        <v>55.4</v>
      </c>
      <c r="L100" s="172">
        <v>64.900000000000006</v>
      </c>
      <c r="M100" s="172">
        <v>72.3</v>
      </c>
      <c r="N100" s="172">
        <v>85.9</v>
      </c>
      <c r="O100" s="172">
        <v>96.2</v>
      </c>
      <c r="P100" s="172">
        <v>100</v>
      </c>
      <c r="Q100" s="172">
        <v>100</v>
      </c>
      <c r="R100" s="172">
        <v>0.04</v>
      </c>
      <c r="S100" s="172"/>
      <c r="T100" s="172">
        <v>26</v>
      </c>
      <c r="U100" s="172">
        <v>16</v>
      </c>
      <c r="V100" s="173">
        <v>5.5</v>
      </c>
      <c r="X100" s="176">
        <f t="shared" si="7"/>
        <v>41926</v>
      </c>
    </row>
    <row r="101" spans="1:24" x14ac:dyDescent="0.25">
      <c r="A101" s="518">
        <v>41746</v>
      </c>
      <c r="B101" s="519"/>
      <c r="C101" s="141">
        <v>3.1</v>
      </c>
      <c r="D101" s="141">
        <v>4.7</v>
      </c>
      <c r="E101" s="141">
        <v>9</v>
      </c>
      <c r="F101" s="141">
        <v>11.8</v>
      </c>
      <c r="G101" s="141">
        <v>14.9</v>
      </c>
      <c r="H101" s="141">
        <v>22.2</v>
      </c>
      <c r="I101" s="141">
        <v>34.4</v>
      </c>
      <c r="J101" s="141">
        <v>53.6</v>
      </c>
      <c r="K101" s="141">
        <v>65.599999999999994</v>
      </c>
      <c r="L101" s="141">
        <v>75.2</v>
      </c>
      <c r="M101" s="141">
        <v>82.5</v>
      </c>
      <c r="N101" s="141">
        <v>93.8</v>
      </c>
      <c r="O101" s="141">
        <v>98.1</v>
      </c>
      <c r="P101" s="141">
        <v>100</v>
      </c>
      <c r="Q101" s="141">
        <v>100</v>
      </c>
      <c r="R101" s="141">
        <v>0.05</v>
      </c>
      <c r="S101" s="141"/>
      <c r="T101" s="141"/>
      <c r="U101" s="141"/>
      <c r="V101" s="142">
        <v>5.0999999999999996</v>
      </c>
      <c r="X101" s="176">
        <f t="shared" si="7"/>
        <v>41926</v>
      </c>
    </row>
    <row r="102" spans="1:24" x14ac:dyDescent="0.25">
      <c r="A102" s="724">
        <v>41751</v>
      </c>
      <c r="B102" s="725"/>
      <c r="C102" s="168">
        <v>3.1</v>
      </c>
      <c r="D102" s="168">
        <v>4.3</v>
      </c>
      <c r="E102" s="168">
        <v>7.2</v>
      </c>
      <c r="F102" s="168">
        <v>9.5</v>
      </c>
      <c r="G102" s="168">
        <v>12.4</v>
      </c>
      <c r="H102" s="168">
        <v>19.3</v>
      </c>
      <c r="I102" s="168">
        <v>29.1</v>
      </c>
      <c r="J102" s="168">
        <v>40.6</v>
      </c>
      <c r="K102" s="168">
        <v>54.4</v>
      </c>
      <c r="L102" s="168">
        <v>62.6</v>
      </c>
      <c r="M102" s="168">
        <v>69.599999999999994</v>
      </c>
      <c r="N102" s="168">
        <v>80.599999999999994</v>
      </c>
      <c r="O102" s="168">
        <v>97.6</v>
      </c>
      <c r="P102" s="168">
        <v>100</v>
      </c>
      <c r="Q102" s="168">
        <v>100</v>
      </c>
      <c r="R102" s="168">
        <v>0.04</v>
      </c>
      <c r="S102" s="168"/>
      <c r="T102" s="168"/>
      <c r="U102" s="168"/>
      <c r="V102" s="169">
        <v>5.0999999999999996</v>
      </c>
      <c r="X102" s="176">
        <f>A102+$X$82</f>
        <v>41931</v>
      </c>
    </row>
    <row r="103" spans="1:24" x14ac:dyDescent="0.25">
      <c r="A103" s="518">
        <v>41753</v>
      </c>
      <c r="B103" s="519"/>
      <c r="C103" s="168">
        <v>3.7</v>
      </c>
      <c r="D103" s="168">
        <v>5</v>
      </c>
      <c r="E103" s="168">
        <v>8.6999999999999993</v>
      </c>
      <c r="F103" s="168">
        <v>11.5</v>
      </c>
      <c r="G103" s="168">
        <v>14.7</v>
      </c>
      <c r="H103" s="168">
        <v>21.7</v>
      </c>
      <c r="I103" s="168">
        <v>30.6</v>
      </c>
      <c r="J103" s="168">
        <v>42.3</v>
      </c>
      <c r="K103" s="168">
        <v>55.2</v>
      </c>
      <c r="L103" s="168">
        <v>62.7</v>
      </c>
      <c r="M103" s="168">
        <v>67.7</v>
      </c>
      <c r="N103" s="168">
        <v>80.2</v>
      </c>
      <c r="O103" s="168">
        <v>94</v>
      </c>
      <c r="P103" s="168">
        <v>100</v>
      </c>
      <c r="Q103" s="168">
        <v>100</v>
      </c>
      <c r="R103" s="168">
        <v>0.05</v>
      </c>
      <c r="S103" s="168"/>
      <c r="T103" s="168"/>
      <c r="U103" s="168"/>
      <c r="V103" s="169">
        <v>7.2</v>
      </c>
      <c r="X103" s="176">
        <f t="shared" si="7"/>
        <v>41933</v>
      </c>
    </row>
    <row r="104" spans="1:24" x14ac:dyDescent="0.25">
      <c r="A104" s="518">
        <v>41753</v>
      </c>
      <c r="B104" s="519"/>
      <c r="C104" s="168">
        <v>4.2</v>
      </c>
      <c r="D104" s="168">
        <v>6</v>
      </c>
      <c r="E104" s="168">
        <v>11.1</v>
      </c>
      <c r="F104" s="168">
        <v>15.6</v>
      </c>
      <c r="G104" s="168">
        <v>20</v>
      </c>
      <c r="H104" s="168">
        <v>27.7</v>
      </c>
      <c r="I104" s="168">
        <v>36.200000000000003</v>
      </c>
      <c r="J104" s="168">
        <v>47.8</v>
      </c>
      <c r="K104" s="168">
        <v>59.9</v>
      </c>
      <c r="L104" s="168">
        <v>67</v>
      </c>
      <c r="M104" s="168">
        <v>72.900000000000006</v>
      </c>
      <c r="N104" s="168">
        <v>81.8</v>
      </c>
      <c r="O104" s="168">
        <v>93.8</v>
      </c>
      <c r="P104" s="168">
        <v>100</v>
      </c>
      <c r="Q104" s="168">
        <v>100</v>
      </c>
      <c r="R104" s="168">
        <v>0.05</v>
      </c>
      <c r="S104" s="168"/>
      <c r="T104" s="168"/>
      <c r="U104" s="168"/>
      <c r="V104" s="169">
        <v>7.4</v>
      </c>
      <c r="X104" s="176">
        <f t="shared" si="7"/>
        <v>41933</v>
      </c>
    </row>
    <row r="105" spans="1:24" x14ac:dyDescent="0.25">
      <c r="A105" s="518">
        <v>41758</v>
      </c>
      <c r="B105" s="519"/>
      <c r="C105" s="168">
        <v>2.2999999999999998</v>
      </c>
      <c r="D105" s="168">
        <v>3.5</v>
      </c>
      <c r="E105" s="168">
        <v>5.7</v>
      </c>
      <c r="F105" s="168">
        <v>8.1</v>
      </c>
      <c r="G105" s="168">
        <v>11.2</v>
      </c>
      <c r="H105" s="168">
        <v>18.5</v>
      </c>
      <c r="I105" s="168">
        <v>29</v>
      </c>
      <c r="J105" s="168">
        <v>47.8</v>
      </c>
      <c r="K105" s="168">
        <v>60.2</v>
      </c>
      <c r="L105" s="168">
        <v>68.5</v>
      </c>
      <c r="M105" s="168">
        <v>77.3</v>
      </c>
      <c r="N105" s="168">
        <v>88.7</v>
      </c>
      <c r="O105" s="168">
        <v>96.3</v>
      </c>
      <c r="P105" s="168">
        <v>100</v>
      </c>
      <c r="Q105" s="168">
        <v>100</v>
      </c>
      <c r="R105" s="168">
        <v>0.03</v>
      </c>
      <c r="S105" s="168"/>
      <c r="T105" s="168"/>
      <c r="U105" s="168"/>
      <c r="V105" s="169">
        <v>4.7</v>
      </c>
      <c r="X105" s="176">
        <f t="shared" si="7"/>
        <v>41938</v>
      </c>
    </row>
    <row r="106" spans="1:24" x14ac:dyDescent="0.25">
      <c r="A106" s="518">
        <v>41758</v>
      </c>
      <c r="B106" s="519"/>
      <c r="C106" s="168">
        <v>2.6</v>
      </c>
      <c r="D106" s="168">
        <v>4.2</v>
      </c>
      <c r="E106" s="168">
        <v>7.8</v>
      </c>
      <c r="F106" s="168">
        <v>11</v>
      </c>
      <c r="G106" s="168">
        <v>14.9</v>
      </c>
      <c r="H106" s="168">
        <v>22.6</v>
      </c>
      <c r="I106" s="168">
        <v>31.9</v>
      </c>
      <c r="J106" s="168">
        <v>43.9</v>
      </c>
      <c r="K106" s="168">
        <v>54.7</v>
      </c>
      <c r="L106" s="168">
        <v>61.7</v>
      </c>
      <c r="M106" s="168">
        <v>69.3</v>
      </c>
      <c r="N106" s="168">
        <v>85</v>
      </c>
      <c r="O106" s="168">
        <v>95.3</v>
      </c>
      <c r="P106" s="168">
        <v>100</v>
      </c>
      <c r="Q106" s="168">
        <v>100</v>
      </c>
      <c r="R106" s="168">
        <v>0.04</v>
      </c>
      <c r="S106" s="168"/>
      <c r="T106" s="168"/>
      <c r="U106" s="168"/>
      <c r="V106" s="169">
        <v>5.6</v>
      </c>
      <c r="X106" s="176">
        <f t="shared" si="7"/>
        <v>41938</v>
      </c>
    </row>
    <row r="107" spans="1:24" x14ac:dyDescent="0.25">
      <c r="A107" s="518">
        <v>41765</v>
      </c>
      <c r="B107" s="519"/>
      <c r="C107" s="168">
        <v>2.6</v>
      </c>
      <c r="D107" s="168">
        <v>3.8</v>
      </c>
      <c r="E107" s="168">
        <v>7.3</v>
      </c>
      <c r="F107" s="168">
        <v>10</v>
      </c>
      <c r="G107" s="168">
        <v>13</v>
      </c>
      <c r="H107" s="168">
        <v>19</v>
      </c>
      <c r="I107" s="168">
        <v>26.9</v>
      </c>
      <c r="J107" s="168">
        <v>41.1</v>
      </c>
      <c r="K107" s="168">
        <v>51</v>
      </c>
      <c r="L107" s="168">
        <v>57.7</v>
      </c>
      <c r="M107" s="168">
        <v>68.599999999999994</v>
      </c>
      <c r="N107" s="168">
        <v>80.3</v>
      </c>
      <c r="O107" s="168">
        <v>94.1</v>
      </c>
      <c r="P107" s="168">
        <v>100</v>
      </c>
      <c r="Q107" s="168">
        <v>100</v>
      </c>
      <c r="R107" s="168">
        <v>0.01</v>
      </c>
      <c r="S107" s="168"/>
      <c r="T107" s="168"/>
      <c r="U107" s="168"/>
      <c r="V107" s="169">
        <v>7.1</v>
      </c>
      <c r="X107" s="176">
        <f t="shared" si="7"/>
        <v>41945</v>
      </c>
    </row>
    <row r="108" spans="1:24" x14ac:dyDescent="0.25">
      <c r="A108" s="518">
        <v>41765</v>
      </c>
      <c r="B108" s="519"/>
      <c r="C108" s="168">
        <v>2.5</v>
      </c>
      <c r="D108" s="168">
        <v>3.7</v>
      </c>
      <c r="E108" s="168">
        <v>6.7</v>
      </c>
      <c r="F108" s="168">
        <v>9.1999999999999993</v>
      </c>
      <c r="G108" s="168">
        <v>12.1</v>
      </c>
      <c r="H108" s="168">
        <v>17.899999999999999</v>
      </c>
      <c r="I108" s="168">
        <v>25.3</v>
      </c>
      <c r="J108" s="168">
        <v>38.1</v>
      </c>
      <c r="K108" s="168">
        <v>47.5</v>
      </c>
      <c r="L108" s="168">
        <v>53</v>
      </c>
      <c r="M108" s="168">
        <v>65.900000000000006</v>
      </c>
      <c r="N108" s="168">
        <v>81.5</v>
      </c>
      <c r="O108" s="168">
        <v>92.6</v>
      </c>
      <c r="P108" s="168">
        <v>100</v>
      </c>
      <c r="Q108" s="168">
        <v>100</v>
      </c>
      <c r="R108" s="168">
        <v>0.01</v>
      </c>
      <c r="S108" s="168"/>
      <c r="T108" s="168"/>
      <c r="U108" s="168"/>
      <c r="V108" s="169">
        <v>6.8</v>
      </c>
      <c r="X108" s="176">
        <f t="shared" si="7"/>
        <v>41945</v>
      </c>
    </row>
    <row r="109" spans="1:24" x14ac:dyDescent="0.25">
      <c r="A109" s="518"/>
      <c r="B109" s="519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9"/>
      <c r="X109" s="176"/>
    </row>
    <row r="110" spans="1:24" ht="13.8" thickBot="1" x14ac:dyDescent="0.3">
      <c r="A110" s="720"/>
      <c r="B110" s="721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5"/>
      <c r="X110" s="176"/>
    </row>
    <row r="111" spans="1:24" x14ac:dyDescent="0.25">
      <c r="A111" s="722" t="s">
        <v>63</v>
      </c>
      <c r="B111" s="723"/>
      <c r="C111" s="170">
        <f t="shared" ref="C111:Q111" si="8">AVERAGE(C84:C110)</f>
        <v>2.8720000000000003</v>
      </c>
      <c r="D111" s="170">
        <f t="shared" si="8"/>
        <v>4.1120000000000001</v>
      </c>
      <c r="E111" s="170">
        <f t="shared" si="8"/>
        <v>7.4159999999999995</v>
      </c>
      <c r="F111" s="170">
        <f t="shared" si="8"/>
        <v>10.056000000000001</v>
      </c>
      <c r="G111" s="170">
        <f t="shared" si="8"/>
        <v>13.595999999999998</v>
      </c>
      <c r="H111" s="170">
        <f t="shared" si="8"/>
        <v>21.163999999999998</v>
      </c>
      <c r="I111" s="170">
        <f t="shared" si="8"/>
        <v>31.24</v>
      </c>
      <c r="J111" s="170">
        <f t="shared" si="8"/>
        <v>45.603999999999985</v>
      </c>
      <c r="K111" s="170">
        <f t="shared" si="8"/>
        <v>58.220000000000006</v>
      </c>
      <c r="L111" s="170">
        <f t="shared" si="8"/>
        <v>66.868000000000009</v>
      </c>
      <c r="M111" s="170">
        <f t="shared" si="8"/>
        <v>75.571999999999989</v>
      </c>
      <c r="N111" s="170">
        <f t="shared" si="8"/>
        <v>86.183999999999997</v>
      </c>
      <c r="O111" s="170">
        <f t="shared" si="8"/>
        <v>95.407999999999987</v>
      </c>
      <c r="P111" s="170">
        <f t="shared" si="8"/>
        <v>100</v>
      </c>
      <c r="Q111" s="170">
        <f t="shared" si="8"/>
        <v>100</v>
      </c>
      <c r="R111" s="184">
        <f>AVERAGE(R84:R110)</f>
        <v>3.7200000000000018E-2</v>
      </c>
      <c r="S111" s="170">
        <f>AVERAGE(S84:S110)</f>
        <v>0.128</v>
      </c>
      <c r="T111" s="170">
        <f>AVERAGE(T84:T110)</f>
        <v>26</v>
      </c>
      <c r="U111" s="170">
        <f>AVERAGE(U84:U110)</f>
        <v>16</v>
      </c>
      <c r="V111" s="171">
        <f>AVERAGE(V84:V110)</f>
        <v>7.3599999999999985</v>
      </c>
    </row>
    <row r="112" spans="1:24" x14ac:dyDescent="0.25">
      <c r="A112" s="533" t="s">
        <v>53</v>
      </c>
      <c r="B112" s="532"/>
      <c r="C112" s="143">
        <f t="shared" ref="C112:U112" si="9">STDEV(C84:C110)</f>
        <v>0.82991967482803042</v>
      </c>
      <c r="D112" s="143">
        <f t="shared" si="9"/>
        <v>1.0236047414244758</v>
      </c>
      <c r="E112" s="143">
        <f t="shared" si="9"/>
        <v>1.8135324645564006</v>
      </c>
      <c r="F112" s="143">
        <f t="shared" si="9"/>
        <v>2.2728616323920785</v>
      </c>
      <c r="G112" s="143">
        <f t="shared" si="9"/>
        <v>2.8739461836761473</v>
      </c>
      <c r="H112" s="143">
        <f t="shared" si="9"/>
        <v>4.1878673968182794</v>
      </c>
      <c r="I112" s="143">
        <f t="shared" si="9"/>
        <v>5.9398372592745963</v>
      </c>
      <c r="J112" s="143">
        <f t="shared" si="9"/>
        <v>5.7310906466396743</v>
      </c>
      <c r="K112" s="143">
        <f t="shared" si="9"/>
        <v>6.0031935945237889</v>
      </c>
      <c r="L112" s="143">
        <f t="shared" si="9"/>
        <v>6.9462051990035594</v>
      </c>
      <c r="M112" s="143">
        <f t="shared" si="9"/>
        <v>7.339364186812551</v>
      </c>
      <c r="N112" s="143">
        <f t="shared" si="9"/>
        <v>4.9786778700106034</v>
      </c>
      <c r="O112" s="143">
        <f t="shared" si="9"/>
        <v>2.1530830607913538</v>
      </c>
      <c r="P112" s="143">
        <f t="shared" si="9"/>
        <v>0</v>
      </c>
      <c r="Q112" s="143">
        <f>STDEV(Q84:Q110)</f>
        <v>0</v>
      </c>
      <c r="R112" s="185">
        <f t="shared" si="9"/>
        <v>1.429452109492769E-2</v>
      </c>
      <c r="S112" s="143" t="e">
        <f t="shared" si="9"/>
        <v>#DIV/0!</v>
      </c>
      <c r="T112" s="143" t="e">
        <f t="shared" si="9"/>
        <v>#DIV/0!</v>
      </c>
      <c r="U112" s="143" t="e">
        <f t="shared" si="9"/>
        <v>#DIV/0!</v>
      </c>
      <c r="V112" s="144">
        <f>STDEV(V84:V110)</f>
        <v>1.947434209415047</v>
      </c>
    </row>
    <row r="113" spans="1:23" x14ac:dyDescent="0.25">
      <c r="A113" s="533" t="s">
        <v>64</v>
      </c>
      <c r="B113" s="532"/>
      <c r="C113" s="141">
        <f t="shared" ref="C113:R113" si="10">MAX(C84:C110)</f>
        <v>4.8</v>
      </c>
      <c r="D113" s="141">
        <f t="shared" si="10"/>
        <v>6</v>
      </c>
      <c r="E113" s="141">
        <f t="shared" si="10"/>
        <v>11.1</v>
      </c>
      <c r="F113" s="141">
        <f t="shared" si="10"/>
        <v>15.6</v>
      </c>
      <c r="G113" s="141">
        <f t="shared" si="10"/>
        <v>20</v>
      </c>
      <c r="H113" s="141">
        <f t="shared" si="10"/>
        <v>29.2</v>
      </c>
      <c r="I113" s="141">
        <f t="shared" si="10"/>
        <v>47.4</v>
      </c>
      <c r="J113" s="141">
        <f t="shared" si="10"/>
        <v>59</v>
      </c>
      <c r="K113" s="141">
        <f t="shared" si="10"/>
        <v>70.5</v>
      </c>
      <c r="L113" s="141">
        <f t="shared" si="10"/>
        <v>78.400000000000006</v>
      </c>
      <c r="M113" s="141">
        <f t="shared" si="10"/>
        <v>86.3</v>
      </c>
      <c r="N113" s="141">
        <f t="shared" si="10"/>
        <v>97.8</v>
      </c>
      <c r="O113" s="141">
        <f t="shared" si="10"/>
        <v>100</v>
      </c>
      <c r="P113" s="141">
        <f t="shared" si="10"/>
        <v>100</v>
      </c>
      <c r="Q113" s="141">
        <f t="shared" si="10"/>
        <v>100</v>
      </c>
      <c r="R113" s="141">
        <f t="shared" si="10"/>
        <v>0.06</v>
      </c>
      <c r="S113" s="141">
        <f>MAX(S84:S110)</f>
        <v>0.128</v>
      </c>
      <c r="T113" s="141">
        <f>MAX(T84:T110)</f>
        <v>26</v>
      </c>
      <c r="U113" s="141">
        <f>MAX(U84:U110)</f>
        <v>16</v>
      </c>
      <c r="V113" s="142">
        <f>MAX(V84:V110)</f>
        <v>10.8</v>
      </c>
      <c r="W113" s="1"/>
    </row>
    <row r="114" spans="1:23" x14ac:dyDescent="0.25">
      <c r="A114" s="533" t="s">
        <v>52</v>
      </c>
      <c r="B114" s="532"/>
      <c r="C114" s="141">
        <f t="shared" ref="C114:R114" si="11">MIN(C84:C110)</f>
        <v>0.9</v>
      </c>
      <c r="D114" s="141">
        <f t="shared" si="11"/>
        <v>1.8</v>
      </c>
      <c r="E114" s="141">
        <f t="shared" si="11"/>
        <v>3.9</v>
      </c>
      <c r="F114" s="141">
        <f t="shared" si="11"/>
        <v>6.2</v>
      </c>
      <c r="G114" s="141">
        <f t="shared" si="11"/>
        <v>9.1</v>
      </c>
      <c r="H114" s="141">
        <f t="shared" si="11"/>
        <v>13.4</v>
      </c>
      <c r="I114" s="141">
        <f t="shared" si="11"/>
        <v>21.1</v>
      </c>
      <c r="J114" s="141">
        <f t="shared" si="11"/>
        <v>37.9</v>
      </c>
      <c r="K114" s="141">
        <f t="shared" si="11"/>
        <v>47.5</v>
      </c>
      <c r="L114" s="141">
        <f t="shared" si="11"/>
        <v>53</v>
      </c>
      <c r="M114" s="141">
        <f t="shared" si="11"/>
        <v>61.6</v>
      </c>
      <c r="N114" s="141">
        <f t="shared" si="11"/>
        <v>79.7</v>
      </c>
      <c r="O114" s="141">
        <f t="shared" si="11"/>
        <v>90.8</v>
      </c>
      <c r="P114" s="141">
        <f t="shared" si="11"/>
        <v>100</v>
      </c>
      <c r="Q114" s="141">
        <f t="shared" si="11"/>
        <v>100</v>
      </c>
      <c r="R114" s="141">
        <f t="shared" si="11"/>
        <v>0.01</v>
      </c>
      <c r="S114" s="141">
        <f>MIN(S84:S110)</f>
        <v>0.128</v>
      </c>
      <c r="T114" s="141">
        <f>MIN(T84:T110)</f>
        <v>26</v>
      </c>
      <c r="U114" s="141">
        <f>MIN(U84:U110)</f>
        <v>16</v>
      </c>
      <c r="V114" s="142">
        <f>MIN(V84:V110)</f>
        <v>4.4000000000000004</v>
      </c>
      <c r="W114" s="1"/>
    </row>
    <row r="115" spans="1:23" x14ac:dyDescent="0.25">
      <c r="A115" s="534" t="s">
        <v>54</v>
      </c>
      <c r="B115" s="535"/>
      <c r="C115" s="141">
        <f t="shared" ref="C115:R115" si="12">COUNT(C84:C110)</f>
        <v>25</v>
      </c>
      <c r="D115" s="141">
        <f t="shared" si="12"/>
        <v>25</v>
      </c>
      <c r="E115" s="141">
        <f t="shared" si="12"/>
        <v>25</v>
      </c>
      <c r="F115" s="141">
        <f t="shared" si="12"/>
        <v>25</v>
      </c>
      <c r="G115" s="141">
        <f t="shared" si="12"/>
        <v>25</v>
      </c>
      <c r="H115" s="141">
        <f t="shared" si="12"/>
        <v>25</v>
      </c>
      <c r="I115" s="141">
        <f t="shared" si="12"/>
        <v>25</v>
      </c>
      <c r="J115" s="141">
        <f t="shared" si="12"/>
        <v>25</v>
      </c>
      <c r="K115" s="141">
        <f t="shared" si="12"/>
        <v>25</v>
      </c>
      <c r="L115" s="141">
        <f t="shared" si="12"/>
        <v>25</v>
      </c>
      <c r="M115" s="141">
        <f t="shared" si="12"/>
        <v>25</v>
      </c>
      <c r="N115" s="141">
        <f t="shared" si="12"/>
        <v>25</v>
      </c>
      <c r="O115" s="141">
        <f t="shared" si="12"/>
        <v>25</v>
      </c>
      <c r="P115" s="141">
        <f t="shared" si="12"/>
        <v>25</v>
      </c>
      <c r="Q115" s="141">
        <f t="shared" si="12"/>
        <v>25</v>
      </c>
      <c r="R115" s="141">
        <f t="shared" si="12"/>
        <v>25</v>
      </c>
      <c r="S115" s="141">
        <f>COUNT(S84:S95)</f>
        <v>1</v>
      </c>
      <c r="T115" s="141">
        <f>COUNT(T84:T108)</f>
        <v>1</v>
      </c>
      <c r="U115" s="141">
        <f>COUNT(U84:U110)</f>
        <v>1</v>
      </c>
      <c r="V115" s="141">
        <f>COUNT(V84:V110)</f>
        <v>25</v>
      </c>
      <c r="W115" s="1"/>
    </row>
    <row r="116" spans="1:23" ht="13.8" thickBot="1" x14ac:dyDescent="0.3">
      <c r="A116" s="145"/>
      <c r="B116" s="146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8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</sheetData>
  <mergeCells count="90">
    <mergeCell ref="A114:B114"/>
    <mergeCell ref="A115:B115"/>
    <mergeCell ref="A107:B10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13:B113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V79"/>
    <mergeCell ref="A81:B81"/>
    <mergeCell ref="R81:R82"/>
    <mergeCell ref="S81:S82"/>
    <mergeCell ref="T81:T82"/>
    <mergeCell ref="U81:U82"/>
    <mergeCell ref="V81:V82"/>
    <mergeCell ref="A82:B82"/>
    <mergeCell ref="P67:V67"/>
    <mergeCell ref="A68:G71"/>
    <mergeCell ref="H68:O71"/>
    <mergeCell ref="P68:V71"/>
    <mergeCell ref="A73:V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300" r:id="rId1"/>
  <headerFooter alignWithMargins="0">
    <oddFooter xml:space="preserve">&amp;RRA-Q / FTP du  12/07/2013
</oddFooter>
  </headerFooter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AH1698"/>
  <sheetViews>
    <sheetView zoomScaleNormal="100" workbookViewId="0">
      <selection activeCell="F20" sqref="F20:Q20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123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6</v>
      </c>
      <c r="H5" s="447"/>
      <c r="I5" s="448" t="s">
        <v>99</v>
      </c>
      <c r="J5" s="446"/>
      <c r="K5" s="446"/>
      <c r="L5" s="446"/>
      <c r="M5" s="447"/>
      <c r="N5" s="449">
        <v>41772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121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131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539" t="s">
        <v>117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7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IF(ISNUMBER(C121),C121,NA())</f>
        <v>8.8000000000000007</v>
      </c>
      <c r="D37" s="123">
        <f t="shared" ref="D37:W37" si="0">IF(ISNUMBER(D121),D121,NA())</f>
        <v>9.5</v>
      </c>
      <c r="E37" s="123">
        <f t="shared" si="0"/>
        <v>14.4</v>
      </c>
      <c r="F37" s="123">
        <f t="shared" si="0"/>
        <v>24.7</v>
      </c>
      <c r="G37" s="123">
        <f t="shared" si="0"/>
        <v>30.2</v>
      </c>
      <c r="H37" s="123">
        <f t="shared" si="0"/>
        <v>36.700000000000003</v>
      </c>
      <c r="I37" s="123">
        <f t="shared" si="0"/>
        <v>45.5</v>
      </c>
      <c r="J37" s="123">
        <f t="shared" si="0"/>
        <v>59.5</v>
      </c>
      <c r="K37" s="123">
        <f t="shared" si="0"/>
        <v>79.8</v>
      </c>
      <c r="L37" s="123">
        <f t="shared" si="0"/>
        <v>83.8</v>
      </c>
      <c r="M37" s="123">
        <f t="shared" si="0"/>
        <v>98.8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2.39</v>
      </c>
      <c r="S37" s="123">
        <f t="shared" si="0"/>
        <v>0.83</v>
      </c>
      <c r="T37" s="123">
        <f t="shared" si="0"/>
        <v>0.128</v>
      </c>
      <c r="U37" s="123">
        <f t="shared" si="0"/>
        <v>26</v>
      </c>
      <c r="V37" s="150">
        <f t="shared" si="0"/>
        <v>16</v>
      </c>
      <c r="W37" s="124">
        <f t="shared" si="0"/>
        <v>12.5</v>
      </c>
    </row>
    <row r="38" spans="1:27" ht="12.75" customHeight="1" x14ac:dyDescent="0.25">
      <c r="A38" s="553" t="s">
        <v>49</v>
      </c>
      <c r="B38" s="554"/>
      <c r="C38" s="120">
        <f>C39+1.25*C42</f>
        <v>7.7016481994828627</v>
      </c>
      <c r="D38" s="108">
        <f t="shared" ref="D38:Q38" si="1">D39+1.25*D42</f>
        <v>8.142095988248256</v>
      </c>
      <c r="E38" s="108">
        <f t="shared" si="1"/>
        <v>11.685004488326721</v>
      </c>
      <c r="F38" s="108">
        <f t="shared" si="1"/>
        <v>21.920670389138252</v>
      </c>
      <c r="G38" s="108">
        <f t="shared" si="1"/>
        <v>27.730631935484954</v>
      </c>
      <c r="H38" s="108">
        <f t="shared" si="1"/>
        <v>34.606783550600369</v>
      </c>
      <c r="I38" s="108">
        <f t="shared" si="1"/>
        <v>43.751494654942327</v>
      </c>
      <c r="J38" s="108">
        <f t="shared" si="1"/>
        <v>58.34219386393783</v>
      </c>
      <c r="K38" s="108">
        <f t="shared" si="1"/>
        <v>78.728574687173563</v>
      </c>
      <c r="L38" s="108">
        <f t="shared" si="1"/>
        <v>84.36769566743105</v>
      </c>
      <c r="M38" s="108">
        <f t="shared" si="1"/>
        <v>98.977899759954497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2.2276308145876609</v>
      </c>
      <c r="S38" s="108">
        <f>S39+1.25*S42</f>
        <v>0.68712565798619496</v>
      </c>
      <c r="T38" s="108"/>
      <c r="U38" s="108"/>
      <c r="V38" s="151"/>
      <c r="W38" s="125">
        <f>W39+1.25*W42</f>
        <v>11.837176067480367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IF(ISNUMBER(C119),C119,NA())</f>
        <v>5.9380952380952383</v>
      </c>
      <c r="D39" s="120">
        <f>IF(ISNUMBER(D119),D119,NA())</f>
        <v>6.2619047619047619</v>
      </c>
      <c r="E39" s="121">
        <f t="shared" ref="E39:W39" si="2">IF(ISNUMBER(E119),E119,NA())</f>
        <v>8.9</v>
      </c>
      <c r="F39" s="121">
        <f t="shared" si="2"/>
        <v>16.56190476190476</v>
      </c>
      <c r="G39" s="121">
        <f t="shared" si="2"/>
        <v>21.209523809523809</v>
      </c>
      <c r="H39" s="121">
        <f t="shared" si="2"/>
        <v>26.880952380952387</v>
      </c>
      <c r="I39" s="121">
        <f t="shared" si="2"/>
        <v>34.738095238095241</v>
      </c>
      <c r="J39" s="121">
        <f t="shared" si="2"/>
        <v>48.133333333333333</v>
      </c>
      <c r="K39" s="121">
        <f t="shared" si="2"/>
        <v>68.942857142857136</v>
      </c>
      <c r="L39" s="121">
        <f t="shared" si="2"/>
        <v>77.023809523809533</v>
      </c>
      <c r="M39" s="121">
        <f t="shared" si="2"/>
        <v>96.680952380952363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1.6871428571428575</v>
      </c>
      <c r="S39" s="159">
        <f t="shared" si="2"/>
        <v>0.46928571428571419</v>
      </c>
      <c r="T39" s="159">
        <f t="shared" si="2"/>
        <v>0.128</v>
      </c>
      <c r="U39" s="34">
        <f t="shared" si="2"/>
        <v>26</v>
      </c>
      <c r="V39" s="152">
        <f t="shared" si="2"/>
        <v>16</v>
      </c>
      <c r="W39" s="44">
        <f t="shared" si="2"/>
        <v>9.3714285714285719</v>
      </c>
    </row>
    <row r="40" spans="1:27" ht="12.75" customHeight="1" x14ac:dyDescent="0.25">
      <c r="A40" s="553" t="s">
        <v>51</v>
      </c>
      <c r="B40" s="554"/>
      <c r="C40" s="120">
        <f>C39-1.25*C42</f>
        <v>4.1745422767076139</v>
      </c>
      <c r="D40" s="108">
        <f t="shared" ref="D40:Q40" si="3">D39-1.25*D42</f>
        <v>4.3817135355612669</v>
      </c>
      <c r="E40" s="108">
        <f t="shared" si="3"/>
        <v>6.1149955116732801</v>
      </c>
      <c r="F40" s="108">
        <f t="shared" si="3"/>
        <v>11.20313913467127</v>
      </c>
      <c r="G40" s="108">
        <f t="shared" si="3"/>
        <v>14.688415683562663</v>
      </c>
      <c r="H40" s="108">
        <f t="shared" si="3"/>
        <v>19.155121211304401</v>
      </c>
      <c r="I40" s="108">
        <f t="shared" si="3"/>
        <v>25.724695821248154</v>
      </c>
      <c r="J40" s="108">
        <f t="shared" si="3"/>
        <v>37.924472802728836</v>
      </c>
      <c r="K40" s="108">
        <f t="shared" si="3"/>
        <v>59.157139598540702</v>
      </c>
      <c r="L40" s="108">
        <f t="shared" si="3"/>
        <v>69.679923380188015</v>
      </c>
      <c r="M40" s="108">
        <f>M39-1.25*M42</f>
        <v>94.384005001950229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1.1466548996980539</v>
      </c>
      <c r="S40" s="108">
        <f>S39-1.25*S42</f>
        <v>0.25144577058523343</v>
      </c>
      <c r="T40" s="108"/>
      <c r="U40" s="108"/>
      <c r="V40" s="151"/>
      <c r="W40" s="125">
        <f>W39-1.25*W42</f>
        <v>6.9056810753767763</v>
      </c>
      <c r="Y40" s="155"/>
    </row>
    <row r="41" spans="1:27" ht="12.75" customHeight="1" x14ac:dyDescent="0.25">
      <c r="A41" s="493" t="s">
        <v>52</v>
      </c>
      <c r="B41" s="494"/>
      <c r="C41" s="33">
        <f>IF(ISNUMBER(C122),C122,NA())</f>
        <v>2.2999999999999998</v>
      </c>
      <c r="D41" s="34">
        <f t="shared" ref="D41:W41" si="4">IF(ISNUMBER(D122),D122,NA())</f>
        <v>2.4</v>
      </c>
      <c r="E41" s="34">
        <f t="shared" si="4"/>
        <v>3.4</v>
      </c>
      <c r="F41" s="34">
        <f>IF(ISNUMBER(F122),F122,NA())</f>
        <v>5.5</v>
      </c>
      <c r="G41" s="34">
        <f t="shared" si="4"/>
        <v>7.2</v>
      </c>
      <c r="H41" s="34">
        <f t="shared" si="4"/>
        <v>9.6999999999999993</v>
      </c>
      <c r="I41" s="34">
        <f t="shared" si="4"/>
        <v>14.2</v>
      </c>
      <c r="J41" s="34">
        <f t="shared" si="4"/>
        <v>24.4</v>
      </c>
      <c r="K41" s="34">
        <f t="shared" si="4"/>
        <v>46.2</v>
      </c>
      <c r="L41" s="34">
        <f t="shared" si="4"/>
        <v>59.4</v>
      </c>
      <c r="M41" s="34">
        <f t="shared" si="4"/>
        <v>91.6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0.77</v>
      </c>
      <c r="S41" s="34">
        <f t="shared" si="4"/>
        <v>7.4999999999999997E-2</v>
      </c>
      <c r="T41" s="34">
        <f t="shared" si="4"/>
        <v>0.128</v>
      </c>
      <c r="U41" s="34">
        <f>IF(ISNUMBER(U122),U122,NA())</f>
        <v>26</v>
      </c>
      <c r="V41" s="152">
        <f t="shared" si="4"/>
        <v>16</v>
      </c>
      <c r="W41" s="44">
        <f t="shared" si="4"/>
        <v>5</v>
      </c>
    </row>
    <row r="42" spans="1:27" ht="12.75" customHeight="1" x14ac:dyDescent="0.25">
      <c r="A42" s="493" t="s">
        <v>53</v>
      </c>
      <c r="B42" s="494"/>
      <c r="C42" s="120">
        <f>IF(ISNUMBER(C120),C120,NA())</f>
        <v>1.4108423691100995</v>
      </c>
      <c r="D42" s="121">
        <f t="shared" ref="D42:W42" si="5">IF(ISNUMBER(D120),D120,NA())</f>
        <v>1.5041529810747958</v>
      </c>
      <c r="E42" s="121">
        <f t="shared" si="5"/>
        <v>2.2280035906613764</v>
      </c>
      <c r="F42" s="121">
        <f t="shared" si="5"/>
        <v>4.2870125017867924</v>
      </c>
      <c r="G42" s="121">
        <f t="shared" si="5"/>
        <v>5.2168865007689167</v>
      </c>
      <c r="H42" s="121">
        <f t="shared" si="5"/>
        <v>6.1806649357183883</v>
      </c>
      <c r="I42" s="121">
        <f t="shared" si="5"/>
        <v>7.2107195334776693</v>
      </c>
      <c r="J42" s="121">
        <f t="shared" si="5"/>
        <v>8.1670884244835964</v>
      </c>
      <c r="K42" s="121">
        <f t="shared" si="5"/>
        <v>7.8285740354531477</v>
      </c>
      <c r="L42" s="121">
        <f t="shared" si="5"/>
        <v>5.8751089148972166</v>
      </c>
      <c r="M42" s="121">
        <f t="shared" si="5"/>
        <v>1.8375579032017055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0.4323903659558429</v>
      </c>
      <c r="S42" s="121">
        <f t="shared" si="5"/>
        <v>0.17427195496038458</v>
      </c>
      <c r="T42" s="121"/>
      <c r="U42" s="121"/>
      <c r="V42" s="153"/>
      <c r="W42" s="126">
        <f t="shared" si="5"/>
        <v>1.9725979968414362</v>
      </c>
    </row>
    <row r="43" spans="1:27" ht="12.75" customHeight="1" x14ac:dyDescent="0.25">
      <c r="A43" s="553" t="s">
        <v>54</v>
      </c>
      <c r="B43" s="554"/>
      <c r="C43" s="33">
        <f>IF(ISNUMBER(C123),C123,NA())</f>
        <v>21</v>
      </c>
      <c r="D43" s="34">
        <f t="shared" ref="D43:W43" si="6">IF(ISNUMBER(D123),D123,NA())</f>
        <v>21</v>
      </c>
      <c r="E43" s="34">
        <f t="shared" si="6"/>
        <v>21</v>
      </c>
      <c r="F43" s="34">
        <f t="shared" si="6"/>
        <v>21</v>
      </c>
      <c r="G43" s="34">
        <f t="shared" si="6"/>
        <v>21</v>
      </c>
      <c r="H43" s="34">
        <f t="shared" si="6"/>
        <v>21</v>
      </c>
      <c r="I43" s="34">
        <f t="shared" si="6"/>
        <v>21</v>
      </c>
      <c r="J43" s="34">
        <f t="shared" si="6"/>
        <v>21</v>
      </c>
      <c r="K43" s="34">
        <f t="shared" si="6"/>
        <v>21</v>
      </c>
      <c r="L43" s="34">
        <f t="shared" si="6"/>
        <v>21</v>
      </c>
      <c r="M43" s="34">
        <f t="shared" si="6"/>
        <v>21</v>
      </c>
      <c r="N43" s="34">
        <f t="shared" si="6"/>
        <v>21</v>
      </c>
      <c r="O43" s="34">
        <f t="shared" si="6"/>
        <v>21</v>
      </c>
      <c r="P43" s="34">
        <f t="shared" si="6"/>
        <v>21</v>
      </c>
      <c r="Q43" s="34">
        <f t="shared" si="6"/>
        <v>21</v>
      </c>
      <c r="R43" s="34">
        <f t="shared" si="6"/>
        <v>21</v>
      </c>
      <c r="S43" s="34">
        <f t="shared" si="6"/>
        <v>21</v>
      </c>
      <c r="T43" s="34">
        <f t="shared" si="6"/>
        <v>1</v>
      </c>
      <c r="U43" s="34">
        <f t="shared" si="6"/>
        <v>1</v>
      </c>
      <c r="V43" s="152">
        <f t="shared" si="6"/>
        <v>1</v>
      </c>
      <c r="W43" s="44">
        <f t="shared" si="6"/>
        <v>21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41772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A84+180</f>
        <v>41791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691">
        <v>41611</v>
      </c>
      <c r="B84" s="691"/>
      <c r="C84" s="141">
        <v>6.8</v>
      </c>
      <c r="D84" s="141">
        <v>7.1</v>
      </c>
      <c r="E84" s="141">
        <v>10.4</v>
      </c>
      <c r="F84" s="141">
        <v>19.5</v>
      </c>
      <c r="G84" s="141">
        <v>24.3</v>
      </c>
      <c r="H84" s="141">
        <v>29.8</v>
      </c>
      <c r="I84" s="141">
        <v>37.4</v>
      </c>
      <c r="J84" s="141">
        <v>48.8</v>
      </c>
      <c r="K84" s="141">
        <v>66.3</v>
      </c>
      <c r="L84" s="141">
        <v>75.599999999999994</v>
      </c>
      <c r="M84" s="141">
        <v>95.6</v>
      </c>
      <c r="N84" s="141">
        <v>100</v>
      </c>
      <c r="O84" s="141">
        <v>100</v>
      </c>
      <c r="P84" s="141">
        <v>100</v>
      </c>
      <c r="Q84" s="141">
        <v>100</v>
      </c>
      <c r="R84" s="141">
        <v>1.74</v>
      </c>
      <c r="S84" s="141">
        <v>0.52</v>
      </c>
      <c r="T84" s="141"/>
      <c r="U84" s="141"/>
      <c r="V84" s="141"/>
      <c r="W84" s="142">
        <v>9.9</v>
      </c>
      <c r="Y84" s="176">
        <f>A84+Y82</f>
        <v>41791</v>
      </c>
    </row>
    <row r="85" spans="1:25" x14ac:dyDescent="0.25">
      <c r="A85" s="691">
        <v>41612</v>
      </c>
      <c r="B85" s="691"/>
      <c r="C85" s="141">
        <v>7</v>
      </c>
      <c r="D85" s="141">
        <v>7.3</v>
      </c>
      <c r="E85" s="141">
        <v>11.3</v>
      </c>
      <c r="F85" s="141">
        <v>22.3</v>
      </c>
      <c r="G85" s="141">
        <v>27.9</v>
      </c>
      <c r="H85" s="141">
        <v>34.6</v>
      </c>
      <c r="I85" s="141">
        <v>44.1</v>
      </c>
      <c r="J85" s="141">
        <v>59.3</v>
      </c>
      <c r="K85" s="141">
        <v>79.8</v>
      </c>
      <c r="L85" s="141">
        <v>83.8</v>
      </c>
      <c r="M85" s="141">
        <v>98.8</v>
      </c>
      <c r="N85" s="141">
        <v>100</v>
      </c>
      <c r="O85" s="141">
        <v>100</v>
      </c>
      <c r="P85" s="141">
        <v>100</v>
      </c>
      <c r="Q85" s="141">
        <v>100</v>
      </c>
      <c r="R85" s="141">
        <v>1.74</v>
      </c>
      <c r="S85" s="141">
        <v>0.6</v>
      </c>
      <c r="T85" s="141"/>
      <c r="U85" s="141"/>
      <c r="V85" s="141"/>
      <c r="W85" s="142">
        <v>11.1</v>
      </c>
      <c r="Y85" s="176">
        <f>A85+$Y$82</f>
        <v>41792</v>
      </c>
    </row>
    <row r="86" spans="1:25" x14ac:dyDescent="0.25">
      <c r="A86" s="691">
        <v>41613</v>
      </c>
      <c r="B86" s="691"/>
      <c r="C86" s="141">
        <v>5.8</v>
      </c>
      <c r="D86" s="141">
        <v>6.1</v>
      </c>
      <c r="E86" s="141">
        <v>9.4</v>
      </c>
      <c r="F86" s="141">
        <v>17.899999999999999</v>
      </c>
      <c r="G86" s="141">
        <v>22.1</v>
      </c>
      <c r="H86" s="141">
        <v>26.9</v>
      </c>
      <c r="I86" s="141">
        <v>33.6</v>
      </c>
      <c r="J86" s="141">
        <v>46.2</v>
      </c>
      <c r="K86" s="141">
        <v>66.599999999999994</v>
      </c>
      <c r="L86" s="141">
        <v>79.8</v>
      </c>
      <c r="M86" s="141">
        <v>97.7</v>
      </c>
      <c r="N86" s="141">
        <v>100</v>
      </c>
      <c r="O86" s="141">
        <v>100</v>
      </c>
      <c r="P86" s="141">
        <v>100</v>
      </c>
      <c r="Q86" s="141">
        <v>100</v>
      </c>
      <c r="R86" s="141">
        <v>2.39</v>
      </c>
      <c r="S86" s="141">
        <v>0.64</v>
      </c>
      <c r="T86" s="141"/>
      <c r="U86" s="141"/>
      <c r="V86" s="141"/>
      <c r="W86" s="142">
        <v>8.6</v>
      </c>
      <c r="Y86" s="176">
        <f t="shared" ref="Y86:Y116" si="7">A86+$Y$82</f>
        <v>41793</v>
      </c>
    </row>
    <row r="87" spans="1:25" x14ac:dyDescent="0.25">
      <c r="A87" s="691">
        <v>41614</v>
      </c>
      <c r="B87" s="691"/>
      <c r="C87" s="141">
        <v>6.5</v>
      </c>
      <c r="D87" s="141">
        <v>6.9</v>
      </c>
      <c r="E87" s="141">
        <v>9.6999999999999993</v>
      </c>
      <c r="F87" s="141">
        <v>18.899999999999999</v>
      </c>
      <c r="G87" s="141">
        <v>24</v>
      </c>
      <c r="H87" s="141">
        <v>29.9</v>
      </c>
      <c r="I87" s="141">
        <v>37.700000000000003</v>
      </c>
      <c r="J87" s="141">
        <v>49.6</v>
      </c>
      <c r="K87" s="141">
        <v>68.5</v>
      </c>
      <c r="L87" s="141">
        <v>74</v>
      </c>
      <c r="M87" s="141">
        <v>97.9</v>
      </c>
      <c r="N87" s="141">
        <v>100</v>
      </c>
      <c r="O87" s="141">
        <v>100</v>
      </c>
      <c r="P87" s="141">
        <v>100</v>
      </c>
      <c r="Q87" s="141">
        <v>100</v>
      </c>
      <c r="R87" s="141">
        <v>2.1</v>
      </c>
      <c r="S87" s="141">
        <v>0.63</v>
      </c>
      <c r="T87" s="141"/>
      <c r="U87" s="141"/>
      <c r="V87" s="141"/>
      <c r="W87" s="142">
        <v>9</v>
      </c>
      <c r="Y87" s="176">
        <f t="shared" si="7"/>
        <v>41794</v>
      </c>
    </row>
    <row r="88" spans="1:25" x14ac:dyDescent="0.25">
      <c r="A88" s="691">
        <v>41615</v>
      </c>
      <c r="B88" s="691"/>
      <c r="C88" s="141">
        <v>6.1</v>
      </c>
      <c r="D88" s="141">
        <v>6.5</v>
      </c>
      <c r="E88" s="141">
        <v>9.6</v>
      </c>
      <c r="F88" s="141">
        <v>18.3</v>
      </c>
      <c r="G88" s="141">
        <v>23</v>
      </c>
      <c r="H88" s="141">
        <v>28.4</v>
      </c>
      <c r="I88" s="141">
        <v>35.9</v>
      </c>
      <c r="J88" s="141">
        <v>48.7</v>
      </c>
      <c r="K88" s="141">
        <v>70.400000000000006</v>
      </c>
      <c r="L88" s="141">
        <v>76.400000000000006</v>
      </c>
      <c r="M88" s="141">
        <v>97.3</v>
      </c>
      <c r="N88" s="141">
        <v>100</v>
      </c>
      <c r="O88" s="141">
        <v>100</v>
      </c>
      <c r="P88" s="141">
        <v>100</v>
      </c>
      <c r="Q88" s="141">
        <v>100</v>
      </c>
      <c r="R88" s="141">
        <v>1.93</v>
      </c>
      <c r="S88" s="141">
        <v>0.55000000000000004</v>
      </c>
      <c r="T88" s="141"/>
      <c r="U88" s="141"/>
      <c r="V88" s="141"/>
      <c r="W88" s="142">
        <v>9.5</v>
      </c>
      <c r="Y88" s="176">
        <f t="shared" si="7"/>
        <v>41795</v>
      </c>
    </row>
    <row r="89" spans="1:25" x14ac:dyDescent="0.25">
      <c r="A89" s="691">
        <v>41616</v>
      </c>
      <c r="B89" s="691"/>
      <c r="C89" s="141">
        <v>7.1</v>
      </c>
      <c r="D89" s="141">
        <v>7.5</v>
      </c>
      <c r="E89" s="141">
        <v>10.7</v>
      </c>
      <c r="F89" s="141">
        <v>20.9</v>
      </c>
      <c r="G89" s="141">
        <v>26.4</v>
      </c>
      <c r="H89" s="141">
        <v>33.1</v>
      </c>
      <c r="I89" s="141">
        <v>42.5</v>
      </c>
      <c r="J89" s="141">
        <v>57.8</v>
      </c>
      <c r="K89" s="141">
        <v>77.8</v>
      </c>
      <c r="L89" s="141">
        <v>82.6</v>
      </c>
      <c r="M89" s="141">
        <v>97.4</v>
      </c>
      <c r="N89" s="141">
        <v>100</v>
      </c>
      <c r="O89" s="141">
        <v>100</v>
      </c>
      <c r="P89" s="141">
        <v>100</v>
      </c>
      <c r="Q89" s="141">
        <v>100</v>
      </c>
      <c r="R89" s="141">
        <v>1.96</v>
      </c>
      <c r="S89" s="141">
        <v>0.65</v>
      </c>
      <c r="T89" s="141"/>
      <c r="U89" s="141"/>
      <c r="V89" s="141"/>
      <c r="W89" s="142">
        <v>10.1</v>
      </c>
      <c r="Y89" s="176">
        <f t="shared" si="7"/>
        <v>41796</v>
      </c>
    </row>
    <row r="90" spans="1:25" x14ac:dyDescent="0.25">
      <c r="A90" s="691">
        <v>41617</v>
      </c>
      <c r="B90" s="691"/>
      <c r="C90" s="141">
        <v>7</v>
      </c>
      <c r="D90" s="141">
        <v>7.6</v>
      </c>
      <c r="E90" s="141">
        <v>9.1</v>
      </c>
      <c r="F90" s="141">
        <v>15.2</v>
      </c>
      <c r="G90" s="141">
        <v>19.2</v>
      </c>
      <c r="H90" s="141">
        <v>25.3</v>
      </c>
      <c r="I90" s="141">
        <v>33.200000000000003</v>
      </c>
      <c r="J90" s="141">
        <v>47.7</v>
      </c>
      <c r="K90" s="141">
        <v>69.599999999999994</v>
      </c>
      <c r="L90" s="141">
        <v>76.400000000000006</v>
      </c>
      <c r="M90" s="141">
        <v>96.5</v>
      </c>
      <c r="N90" s="141">
        <v>100</v>
      </c>
      <c r="O90" s="141">
        <v>100</v>
      </c>
      <c r="P90" s="141">
        <v>100</v>
      </c>
      <c r="Q90" s="141">
        <v>100</v>
      </c>
      <c r="R90" s="141">
        <v>1.86</v>
      </c>
      <c r="S90" s="141">
        <v>0.47</v>
      </c>
      <c r="T90" s="141"/>
      <c r="U90" s="141"/>
      <c r="V90" s="141"/>
      <c r="W90" s="142">
        <v>9.1999999999999993</v>
      </c>
      <c r="Y90" s="176">
        <f t="shared" si="7"/>
        <v>41797</v>
      </c>
    </row>
    <row r="91" spans="1:25" x14ac:dyDescent="0.25">
      <c r="A91" s="691">
        <v>41618</v>
      </c>
      <c r="B91" s="691"/>
      <c r="C91" s="141">
        <v>4.9000000000000004</v>
      </c>
      <c r="D91" s="141">
        <v>5.0999999999999996</v>
      </c>
      <c r="E91" s="141">
        <v>7.4</v>
      </c>
      <c r="F91" s="141">
        <v>14.2</v>
      </c>
      <c r="G91" s="141">
        <v>17.100000000000001</v>
      </c>
      <c r="H91" s="141">
        <v>21.2</v>
      </c>
      <c r="I91" s="141">
        <v>28.8</v>
      </c>
      <c r="J91" s="141">
        <v>44</v>
      </c>
      <c r="K91" s="141">
        <v>67.099999999999994</v>
      </c>
      <c r="L91" s="141">
        <v>73.099999999999994</v>
      </c>
      <c r="M91" s="141">
        <v>94.9</v>
      </c>
      <c r="N91" s="141">
        <v>100</v>
      </c>
      <c r="O91" s="141">
        <v>100</v>
      </c>
      <c r="P91" s="141">
        <v>100</v>
      </c>
      <c r="Q91" s="141">
        <v>100</v>
      </c>
      <c r="R91" s="141">
        <v>2.0099999999999998</v>
      </c>
      <c r="S91" s="141">
        <v>0.43</v>
      </c>
      <c r="T91" s="141"/>
      <c r="U91" s="141"/>
      <c r="V91" s="141"/>
      <c r="W91" s="142">
        <v>8.8000000000000007</v>
      </c>
      <c r="Y91" s="176">
        <f t="shared" si="7"/>
        <v>41798</v>
      </c>
    </row>
    <row r="92" spans="1:25" x14ac:dyDescent="0.25">
      <c r="A92" s="691">
        <v>41619</v>
      </c>
      <c r="B92" s="691"/>
      <c r="C92" s="141">
        <v>6.1</v>
      </c>
      <c r="D92" s="141">
        <v>6.2</v>
      </c>
      <c r="E92" s="141">
        <v>8.3000000000000007</v>
      </c>
      <c r="F92" s="141">
        <v>16.7</v>
      </c>
      <c r="G92" s="141">
        <v>21.8</v>
      </c>
      <c r="H92" s="141">
        <v>27.6</v>
      </c>
      <c r="I92" s="141">
        <v>35.1</v>
      </c>
      <c r="J92" s="141">
        <v>47.3</v>
      </c>
      <c r="K92" s="141">
        <v>69</v>
      </c>
      <c r="L92" s="141">
        <v>76.3</v>
      </c>
      <c r="M92" s="141">
        <v>98.2</v>
      </c>
      <c r="N92" s="141">
        <v>100</v>
      </c>
      <c r="O92" s="141">
        <v>100</v>
      </c>
      <c r="P92" s="141">
        <v>100</v>
      </c>
      <c r="Q92" s="141">
        <v>100</v>
      </c>
      <c r="R92" s="141">
        <v>1.79</v>
      </c>
      <c r="S92" s="141">
        <v>0.49</v>
      </c>
      <c r="T92" s="141"/>
      <c r="U92" s="141"/>
      <c r="V92" s="141"/>
      <c r="W92" s="142">
        <v>12.3</v>
      </c>
      <c r="Y92" s="176">
        <f t="shared" si="7"/>
        <v>41799</v>
      </c>
    </row>
    <row r="93" spans="1:25" x14ac:dyDescent="0.25">
      <c r="A93" s="691">
        <v>41624</v>
      </c>
      <c r="B93" s="691"/>
      <c r="C93" s="141">
        <v>6.6</v>
      </c>
      <c r="D93" s="141">
        <v>6.9</v>
      </c>
      <c r="E93" s="141">
        <v>9.6</v>
      </c>
      <c r="F93" s="141">
        <v>18.5</v>
      </c>
      <c r="G93" s="141">
        <v>23.5</v>
      </c>
      <c r="H93" s="141">
        <v>29.6</v>
      </c>
      <c r="I93" s="141">
        <v>38.5</v>
      </c>
      <c r="J93" s="141">
        <v>52.7</v>
      </c>
      <c r="K93" s="141">
        <v>73.5</v>
      </c>
      <c r="L93" s="141">
        <v>83.1</v>
      </c>
      <c r="M93" s="141">
        <v>98.3</v>
      </c>
      <c r="N93" s="141">
        <v>100</v>
      </c>
      <c r="O93" s="141">
        <v>100</v>
      </c>
      <c r="P93" s="141">
        <v>100</v>
      </c>
      <c r="Q93" s="141">
        <v>100</v>
      </c>
      <c r="R93" s="141">
        <v>1.86</v>
      </c>
      <c r="S93" s="141">
        <v>0.55000000000000004</v>
      </c>
      <c r="T93" s="141"/>
      <c r="U93" s="141"/>
      <c r="V93" s="141"/>
      <c r="W93" s="142">
        <v>11.6</v>
      </c>
      <c r="Y93" s="176">
        <f t="shared" si="7"/>
        <v>41804</v>
      </c>
    </row>
    <row r="94" spans="1:25" x14ac:dyDescent="0.25">
      <c r="A94" s="691">
        <v>41626</v>
      </c>
      <c r="B94" s="691"/>
      <c r="C94" s="141">
        <v>8.8000000000000007</v>
      </c>
      <c r="D94" s="141">
        <v>9.5</v>
      </c>
      <c r="E94" s="141">
        <v>14.4</v>
      </c>
      <c r="F94" s="141">
        <v>24.7</v>
      </c>
      <c r="G94" s="141">
        <v>30.2</v>
      </c>
      <c r="H94" s="141">
        <v>36.700000000000003</v>
      </c>
      <c r="I94" s="141">
        <v>45.5</v>
      </c>
      <c r="J94" s="141">
        <v>59.5</v>
      </c>
      <c r="K94" s="141">
        <v>78.3</v>
      </c>
      <c r="L94" s="141">
        <v>82.1</v>
      </c>
      <c r="M94" s="141">
        <v>98.7</v>
      </c>
      <c r="N94" s="141">
        <v>100</v>
      </c>
      <c r="O94" s="141">
        <v>100</v>
      </c>
      <c r="P94" s="141">
        <v>100</v>
      </c>
      <c r="Q94" s="141">
        <v>100</v>
      </c>
      <c r="R94" s="141">
        <v>2.25</v>
      </c>
      <c r="S94" s="141">
        <v>0.83</v>
      </c>
      <c r="T94" s="141"/>
      <c r="U94" s="141"/>
      <c r="V94" s="141"/>
      <c r="W94" s="142">
        <v>12.5</v>
      </c>
      <c r="Y94" s="176">
        <f t="shared" si="7"/>
        <v>41806</v>
      </c>
    </row>
    <row r="95" spans="1:25" x14ac:dyDescent="0.25">
      <c r="A95" s="691">
        <v>41626</v>
      </c>
      <c r="B95" s="691"/>
      <c r="C95" s="141">
        <v>5.8</v>
      </c>
      <c r="D95" s="141">
        <v>6.3</v>
      </c>
      <c r="E95" s="141">
        <v>9.6999999999999993</v>
      </c>
      <c r="F95" s="141">
        <v>17.2</v>
      </c>
      <c r="G95" s="141">
        <v>21.4</v>
      </c>
      <c r="H95" s="141">
        <v>26.6</v>
      </c>
      <c r="I95" s="141">
        <v>34.200000000000003</v>
      </c>
      <c r="J95" s="141">
        <v>47.1</v>
      </c>
      <c r="K95" s="141">
        <v>67.8</v>
      </c>
      <c r="L95" s="141">
        <v>76.7</v>
      </c>
      <c r="M95" s="141">
        <v>97.8</v>
      </c>
      <c r="N95" s="141">
        <v>100</v>
      </c>
      <c r="O95" s="141">
        <v>100</v>
      </c>
      <c r="P95" s="141">
        <v>100</v>
      </c>
      <c r="Q95" s="141">
        <v>100</v>
      </c>
      <c r="R95" s="141">
        <v>2</v>
      </c>
      <c r="S95" s="141">
        <v>0.53</v>
      </c>
      <c r="T95" s="141"/>
      <c r="U95" s="141"/>
      <c r="V95" s="141"/>
      <c r="W95" s="142">
        <v>11.6</v>
      </c>
      <c r="Y95" s="176">
        <f t="shared" si="7"/>
        <v>41806</v>
      </c>
    </row>
    <row r="96" spans="1:25" x14ac:dyDescent="0.25">
      <c r="A96" s="691">
        <v>41647</v>
      </c>
      <c r="B96" s="691"/>
      <c r="C96" s="141">
        <v>5.7</v>
      </c>
      <c r="D96" s="141">
        <v>6.1</v>
      </c>
      <c r="E96" s="141">
        <v>9</v>
      </c>
      <c r="F96" s="141">
        <v>16</v>
      </c>
      <c r="G96" s="141">
        <v>20.9</v>
      </c>
      <c r="H96" s="141">
        <v>26.5</v>
      </c>
      <c r="I96" s="141">
        <v>34.299999999999997</v>
      </c>
      <c r="J96" s="141">
        <v>47.8</v>
      </c>
      <c r="K96" s="141">
        <v>70.3</v>
      </c>
      <c r="L96" s="141">
        <v>78.7</v>
      </c>
      <c r="M96" s="141">
        <v>97</v>
      </c>
      <c r="N96" s="141">
        <v>100</v>
      </c>
      <c r="O96" s="141">
        <v>100</v>
      </c>
      <c r="P96" s="141">
        <v>100</v>
      </c>
      <c r="Q96" s="141">
        <v>100</v>
      </c>
      <c r="R96" s="141">
        <v>1.23</v>
      </c>
      <c r="S96" s="141">
        <v>0.33</v>
      </c>
      <c r="T96" s="141"/>
      <c r="U96" s="141"/>
      <c r="V96" s="141"/>
      <c r="W96" s="142">
        <v>7.9</v>
      </c>
      <c r="X96" s="1"/>
      <c r="Y96" s="176">
        <f t="shared" si="7"/>
        <v>41827</v>
      </c>
    </row>
    <row r="97" spans="1:25" x14ac:dyDescent="0.25">
      <c r="A97" s="691">
        <v>41647</v>
      </c>
      <c r="B97" s="691"/>
      <c r="C97" s="141">
        <v>3.7</v>
      </c>
      <c r="D97" s="141">
        <v>4</v>
      </c>
      <c r="E97" s="141">
        <v>6.2</v>
      </c>
      <c r="F97" s="141">
        <v>11.6</v>
      </c>
      <c r="G97" s="141">
        <v>15</v>
      </c>
      <c r="H97" s="141">
        <v>19.2</v>
      </c>
      <c r="I97" s="141">
        <v>25.7</v>
      </c>
      <c r="J97" s="141">
        <v>38.799999999999997</v>
      </c>
      <c r="K97" s="141">
        <v>64.099999999999994</v>
      </c>
      <c r="L97" s="141">
        <v>75.7</v>
      </c>
      <c r="M97" s="141">
        <v>95.7</v>
      </c>
      <c r="N97" s="141">
        <v>100</v>
      </c>
      <c r="O97" s="141">
        <v>100</v>
      </c>
      <c r="P97" s="141">
        <v>100</v>
      </c>
      <c r="Q97" s="141">
        <v>100</v>
      </c>
      <c r="R97" s="141">
        <v>1.25</v>
      </c>
      <c r="S97" s="141">
        <v>0.25</v>
      </c>
      <c r="T97" s="141"/>
      <c r="U97" s="141"/>
      <c r="V97" s="141"/>
      <c r="W97" s="142">
        <v>7.3</v>
      </c>
      <c r="X97" s="1"/>
      <c r="Y97" s="176">
        <f t="shared" si="7"/>
        <v>41827</v>
      </c>
    </row>
    <row r="98" spans="1:25" x14ac:dyDescent="0.25">
      <c r="A98" s="691">
        <v>41648</v>
      </c>
      <c r="B98" s="691"/>
      <c r="C98" s="141">
        <v>7</v>
      </c>
      <c r="D98" s="141">
        <v>7.4</v>
      </c>
      <c r="E98" s="141">
        <v>9.8000000000000007</v>
      </c>
      <c r="F98" s="141">
        <v>19.3</v>
      </c>
      <c r="G98" s="141">
        <v>26.2</v>
      </c>
      <c r="H98" s="141">
        <v>33.5</v>
      </c>
      <c r="I98" s="141">
        <v>43.2</v>
      </c>
      <c r="J98" s="141">
        <v>58.8</v>
      </c>
      <c r="K98" s="141">
        <v>77.3</v>
      </c>
      <c r="L98" s="141">
        <v>83.2</v>
      </c>
      <c r="M98" s="141">
        <v>98.3</v>
      </c>
      <c r="N98" s="141">
        <v>100</v>
      </c>
      <c r="O98" s="141">
        <v>100</v>
      </c>
      <c r="P98" s="141">
        <v>100</v>
      </c>
      <c r="Q98" s="141">
        <v>100</v>
      </c>
      <c r="R98" s="141">
        <v>1.58</v>
      </c>
      <c r="S98" s="141">
        <v>0.53</v>
      </c>
      <c r="T98" s="141"/>
      <c r="U98" s="141"/>
      <c r="V98" s="141"/>
      <c r="W98" s="142">
        <v>8</v>
      </c>
      <c r="X98" s="1"/>
      <c r="Y98" s="176">
        <f t="shared" si="7"/>
        <v>41828</v>
      </c>
    </row>
    <row r="99" spans="1:25" x14ac:dyDescent="0.25">
      <c r="A99" s="691">
        <v>41648</v>
      </c>
      <c r="B99" s="691"/>
      <c r="C99" s="141">
        <v>5.7</v>
      </c>
      <c r="D99" s="141">
        <v>5.8</v>
      </c>
      <c r="E99" s="141">
        <v>7.6</v>
      </c>
      <c r="F99" s="141">
        <v>15</v>
      </c>
      <c r="G99" s="141">
        <v>21</v>
      </c>
      <c r="H99" s="141">
        <v>27.2</v>
      </c>
      <c r="I99" s="141">
        <v>35.4</v>
      </c>
      <c r="J99" s="141">
        <v>49</v>
      </c>
      <c r="K99" s="141">
        <v>70.3</v>
      </c>
      <c r="L99" s="141">
        <v>79.5</v>
      </c>
      <c r="M99" s="141">
        <v>96.8</v>
      </c>
      <c r="N99" s="141">
        <v>100</v>
      </c>
      <c r="O99" s="141">
        <v>100</v>
      </c>
      <c r="P99" s="141">
        <v>100</v>
      </c>
      <c r="Q99" s="141">
        <v>100</v>
      </c>
      <c r="R99" s="141">
        <v>1.53</v>
      </c>
      <c r="S99" s="141">
        <v>0.42</v>
      </c>
      <c r="T99" s="141"/>
      <c r="U99" s="141"/>
      <c r="V99" s="141"/>
      <c r="W99" s="142">
        <v>8.1999999999999993</v>
      </c>
      <c r="X99" s="1"/>
      <c r="Y99" s="176">
        <f t="shared" si="7"/>
        <v>41828</v>
      </c>
    </row>
    <row r="100" spans="1:25" x14ac:dyDescent="0.25">
      <c r="A100" s="691">
        <v>41653</v>
      </c>
      <c r="B100" s="691"/>
      <c r="C100" s="141">
        <v>5.6</v>
      </c>
      <c r="D100" s="141">
        <v>5.9</v>
      </c>
      <c r="E100" s="141">
        <v>7.9</v>
      </c>
      <c r="F100" s="141">
        <v>13.6</v>
      </c>
      <c r="G100" s="141">
        <v>17.3</v>
      </c>
      <c r="H100" s="141">
        <v>22.3</v>
      </c>
      <c r="I100" s="141">
        <v>29.9</v>
      </c>
      <c r="J100" s="141">
        <v>44.1</v>
      </c>
      <c r="K100" s="141">
        <v>67.900000000000006</v>
      </c>
      <c r="L100" s="141">
        <v>73.5</v>
      </c>
      <c r="M100" s="141">
        <v>95.6</v>
      </c>
      <c r="N100" s="141">
        <v>100</v>
      </c>
      <c r="O100" s="141">
        <v>100</v>
      </c>
      <c r="P100" s="141">
        <v>100</v>
      </c>
      <c r="Q100" s="141">
        <v>100</v>
      </c>
      <c r="R100" s="141">
        <v>1.87</v>
      </c>
      <c r="S100" s="141">
        <v>0.42</v>
      </c>
      <c r="T100" s="141"/>
      <c r="U100" s="141"/>
      <c r="V100" s="141"/>
      <c r="W100" s="142">
        <v>9</v>
      </c>
      <c r="X100" s="1"/>
      <c r="Y100" s="176">
        <f t="shared" si="7"/>
        <v>41833</v>
      </c>
    </row>
    <row r="101" spans="1:25" x14ac:dyDescent="0.25">
      <c r="A101" s="691">
        <v>41653</v>
      </c>
      <c r="B101" s="691"/>
      <c r="C101" s="141">
        <v>6.4</v>
      </c>
      <c r="D101" s="141">
        <v>6.6</v>
      </c>
      <c r="E101" s="141">
        <v>9</v>
      </c>
      <c r="F101" s="141">
        <v>16.2</v>
      </c>
      <c r="G101" s="141">
        <v>21.6</v>
      </c>
      <c r="H101" s="141">
        <v>29.1</v>
      </c>
      <c r="I101" s="141">
        <v>36.5</v>
      </c>
      <c r="J101" s="141">
        <v>49.6</v>
      </c>
      <c r="K101" s="141">
        <v>73</v>
      </c>
      <c r="L101" s="141">
        <v>81.599999999999994</v>
      </c>
      <c r="M101" s="141">
        <v>96.6</v>
      </c>
      <c r="N101" s="141">
        <v>100</v>
      </c>
      <c r="O101" s="141">
        <v>100</v>
      </c>
      <c r="P101" s="141">
        <v>100</v>
      </c>
      <c r="Q101" s="141">
        <v>100</v>
      </c>
      <c r="R101" s="141">
        <v>1.54</v>
      </c>
      <c r="S101" s="141">
        <v>0.43</v>
      </c>
      <c r="T101" s="141"/>
      <c r="U101" s="141"/>
      <c r="V101" s="141"/>
      <c r="W101" s="142">
        <v>11.4</v>
      </c>
      <c r="X101" s="1"/>
      <c r="Y101" s="176">
        <f t="shared" si="7"/>
        <v>41833</v>
      </c>
    </row>
    <row r="102" spans="1:25" x14ac:dyDescent="0.25">
      <c r="A102" s="691">
        <v>41656</v>
      </c>
      <c r="B102" s="691"/>
      <c r="C102" s="141">
        <v>6.2</v>
      </c>
      <c r="D102" s="141">
        <v>6.4</v>
      </c>
      <c r="E102" s="141">
        <v>8.9</v>
      </c>
      <c r="F102" s="141">
        <v>17</v>
      </c>
      <c r="G102" s="141">
        <v>22.3</v>
      </c>
      <c r="H102" s="141">
        <v>29.2</v>
      </c>
      <c r="I102" s="141">
        <v>38.5</v>
      </c>
      <c r="J102" s="141">
        <v>53</v>
      </c>
      <c r="K102" s="141">
        <v>71.3</v>
      </c>
      <c r="L102" s="141">
        <v>79.7</v>
      </c>
      <c r="M102" s="141">
        <v>96.7</v>
      </c>
      <c r="N102" s="141">
        <v>100</v>
      </c>
      <c r="O102" s="141">
        <v>100</v>
      </c>
      <c r="P102" s="141">
        <v>100</v>
      </c>
      <c r="Q102" s="141">
        <v>100</v>
      </c>
      <c r="R102" s="141">
        <v>1.25</v>
      </c>
      <c r="S102" s="141">
        <v>0.37</v>
      </c>
      <c r="T102" s="141"/>
      <c r="U102" s="141"/>
      <c r="V102" s="141"/>
      <c r="W102" s="142">
        <v>9.8000000000000007</v>
      </c>
      <c r="X102" s="1"/>
      <c r="Y102" s="176">
        <f t="shared" si="7"/>
        <v>41836</v>
      </c>
    </row>
    <row r="103" spans="1:25" x14ac:dyDescent="0.25">
      <c r="A103" s="691">
        <v>41656</v>
      </c>
      <c r="B103" s="691"/>
      <c r="C103" s="141">
        <v>3.6</v>
      </c>
      <c r="D103" s="141">
        <v>3.9</v>
      </c>
      <c r="E103" s="141">
        <v>5.5</v>
      </c>
      <c r="F103" s="141">
        <v>9.3000000000000007</v>
      </c>
      <c r="G103" s="141">
        <v>13</v>
      </c>
      <c r="H103" s="141">
        <v>18.100000000000001</v>
      </c>
      <c r="I103" s="141">
        <v>25.3</v>
      </c>
      <c r="J103" s="141">
        <v>36.6</v>
      </c>
      <c r="K103" s="141">
        <v>52.7</v>
      </c>
      <c r="L103" s="141">
        <v>66.3</v>
      </c>
      <c r="M103" s="141">
        <v>92.9</v>
      </c>
      <c r="N103" s="141">
        <v>100</v>
      </c>
      <c r="O103" s="141">
        <v>100</v>
      </c>
      <c r="P103" s="141">
        <v>100</v>
      </c>
      <c r="Q103" s="141">
        <v>100</v>
      </c>
      <c r="R103" s="141">
        <v>0.78</v>
      </c>
      <c r="S103" s="141">
        <v>0.14000000000000001</v>
      </c>
      <c r="T103" s="141"/>
      <c r="U103" s="141"/>
      <c r="V103" s="141"/>
      <c r="W103" s="142">
        <v>6</v>
      </c>
      <c r="X103" s="1"/>
      <c r="Y103" s="176">
        <f t="shared" si="7"/>
        <v>41836</v>
      </c>
    </row>
    <row r="104" spans="1:25" x14ac:dyDescent="0.25">
      <c r="A104" s="691">
        <v>41656</v>
      </c>
      <c r="B104" s="691"/>
      <c r="C104" s="141">
        <v>2.2999999999999998</v>
      </c>
      <c r="D104" s="141">
        <v>2.4</v>
      </c>
      <c r="E104" s="141">
        <v>3.4</v>
      </c>
      <c r="F104" s="141">
        <v>5.5</v>
      </c>
      <c r="G104" s="141">
        <v>7.2</v>
      </c>
      <c r="H104" s="141">
        <v>9.6999999999999993</v>
      </c>
      <c r="I104" s="141">
        <v>14.2</v>
      </c>
      <c r="J104" s="141">
        <v>24.4</v>
      </c>
      <c r="K104" s="141">
        <v>46.2</v>
      </c>
      <c r="L104" s="141">
        <v>59.4</v>
      </c>
      <c r="M104" s="141">
        <v>91.6</v>
      </c>
      <c r="N104" s="141">
        <v>100</v>
      </c>
      <c r="O104" s="141">
        <v>100</v>
      </c>
      <c r="P104" s="141">
        <v>100</v>
      </c>
      <c r="Q104" s="141">
        <v>100</v>
      </c>
      <c r="R104" s="141">
        <v>0.77</v>
      </c>
      <c r="S104" s="141">
        <v>7.4999999999999997E-2</v>
      </c>
      <c r="T104" s="141"/>
      <c r="U104" s="141"/>
      <c r="V104" s="141"/>
      <c r="W104" s="142">
        <v>5</v>
      </c>
      <c r="X104" s="1"/>
      <c r="Y104" s="176">
        <f t="shared" si="7"/>
        <v>41836</v>
      </c>
    </row>
    <row r="105" spans="1:25" x14ac:dyDescent="0.25">
      <c r="A105" s="518">
        <v>41731</v>
      </c>
      <c r="B105" s="519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>
        <v>0.128</v>
      </c>
      <c r="U105" s="141"/>
      <c r="V105" s="141"/>
      <c r="W105" s="142"/>
      <c r="X105" s="1"/>
      <c r="Y105" s="176">
        <f t="shared" si="7"/>
        <v>41911</v>
      </c>
    </row>
    <row r="106" spans="1:25" x14ac:dyDescent="0.25">
      <c r="A106" s="518">
        <v>41746</v>
      </c>
      <c r="B106" s="519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>
        <v>26</v>
      </c>
      <c r="V106" s="141">
        <v>16</v>
      </c>
      <c r="W106" s="142"/>
      <c r="X106" s="1"/>
      <c r="Y106" s="176">
        <f t="shared" si="7"/>
        <v>41926</v>
      </c>
    </row>
    <row r="107" spans="1:25" x14ac:dyDescent="0.25">
      <c r="A107" s="518"/>
      <c r="B107" s="519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2"/>
      <c r="X107" s="1"/>
      <c r="Y107" s="176">
        <f t="shared" si="7"/>
        <v>180</v>
      </c>
    </row>
    <row r="108" spans="1:25" x14ac:dyDescent="0.25">
      <c r="A108" s="518"/>
      <c r="B108" s="519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2"/>
      <c r="X108" s="1"/>
      <c r="Y108" s="176">
        <f t="shared" si="7"/>
        <v>180</v>
      </c>
    </row>
    <row r="109" spans="1:25" x14ac:dyDescent="0.25">
      <c r="A109" s="518"/>
      <c r="B109" s="519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2"/>
      <c r="X109" s="1"/>
      <c r="Y109" s="176">
        <f t="shared" si="7"/>
        <v>180</v>
      </c>
    </row>
    <row r="110" spans="1:25" x14ac:dyDescent="0.25">
      <c r="A110" s="518"/>
      <c r="B110" s="519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2"/>
      <c r="X110" s="1"/>
      <c r="Y110" s="176">
        <f t="shared" si="7"/>
        <v>180</v>
      </c>
    </row>
    <row r="111" spans="1:25" x14ac:dyDescent="0.25">
      <c r="A111" s="518"/>
      <c r="B111" s="519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2"/>
      <c r="X111" s="1"/>
      <c r="Y111" s="176">
        <f t="shared" si="7"/>
        <v>180</v>
      </c>
    </row>
    <row r="112" spans="1:25" x14ac:dyDescent="0.25">
      <c r="A112" s="518"/>
      <c r="B112" s="519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2"/>
      <c r="X112" s="1"/>
      <c r="Y112" s="176">
        <f t="shared" si="7"/>
        <v>180</v>
      </c>
    </row>
    <row r="113" spans="1:25" x14ac:dyDescent="0.25">
      <c r="A113" s="518"/>
      <c r="B113" s="519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2"/>
      <c r="X113" s="1"/>
      <c r="Y113" s="176">
        <f t="shared" si="7"/>
        <v>180</v>
      </c>
    </row>
    <row r="114" spans="1:25" x14ac:dyDescent="0.25">
      <c r="A114" s="518"/>
      <c r="B114" s="519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2"/>
      <c r="X114" s="1"/>
      <c r="Y114" s="176">
        <f t="shared" si="7"/>
        <v>180</v>
      </c>
    </row>
    <row r="115" spans="1:25" x14ac:dyDescent="0.25">
      <c r="A115" s="518"/>
      <c r="B115" s="519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2"/>
      <c r="X115" s="1"/>
      <c r="Y115" s="176">
        <f t="shared" si="7"/>
        <v>180</v>
      </c>
    </row>
    <row r="116" spans="1:25" x14ac:dyDescent="0.25">
      <c r="A116" s="518"/>
      <c r="B116" s="519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2"/>
      <c r="X116" s="1"/>
      <c r="Y116" s="176">
        <f t="shared" si="7"/>
        <v>180</v>
      </c>
    </row>
    <row r="117" spans="1:25" x14ac:dyDescent="0.25">
      <c r="A117" s="518"/>
      <c r="B117" s="519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2"/>
      <c r="X117" s="1"/>
    </row>
    <row r="118" spans="1:25" x14ac:dyDescent="0.25">
      <c r="A118" s="518"/>
      <c r="B118" s="519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2"/>
      <c r="X118" s="1"/>
    </row>
    <row r="119" spans="1:25" x14ac:dyDescent="0.25">
      <c r="A119" s="533" t="s">
        <v>63</v>
      </c>
      <c r="B119" s="532"/>
      <c r="C119" s="143">
        <f t="shared" ref="C119:V119" si="8">AVERAGE(C84:C116)</f>
        <v>5.9380952380952383</v>
      </c>
      <c r="D119" s="143">
        <f t="shared" si="8"/>
        <v>6.2619047619047619</v>
      </c>
      <c r="E119" s="143">
        <f t="shared" si="8"/>
        <v>8.9</v>
      </c>
      <c r="F119" s="143">
        <f t="shared" si="8"/>
        <v>16.56190476190476</v>
      </c>
      <c r="G119" s="143">
        <f t="shared" si="8"/>
        <v>21.209523809523809</v>
      </c>
      <c r="H119" s="143">
        <f t="shared" si="8"/>
        <v>26.880952380952387</v>
      </c>
      <c r="I119" s="143">
        <f t="shared" si="8"/>
        <v>34.738095238095241</v>
      </c>
      <c r="J119" s="143">
        <f t="shared" si="8"/>
        <v>48.133333333333333</v>
      </c>
      <c r="K119" s="143">
        <f t="shared" si="8"/>
        <v>68.942857142857136</v>
      </c>
      <c r="L119" s="143">
        <f t="shared" si="8"/>
        <v>77.023809523809533</v>
      </c>
      <c r="M119" s="143">
        <f t="shared" si="8"/>
        <v>96.680952380952363</v>
      </c>
      <c r="N119" s="141">
        <f t="shared" si="8"/>
        <v>100</v>
      </c>
      <c r="O119" s="141">
        <f t="shared" si="8"/>
        <v>100</v>
      </c>
      <c r="P119" s="141">
        <f t="shared" si="8"/>
        <v>100</v>
      </c>
      <c r="Q119" s="141">
        <f t="shared" si="8"/>
        <v>100</v>
      </c>
      <c r="R119" s="141">
        <f t="shared" si="8"/>
        <v>1.6871428571428575</v>
      </c>
      <c r="S119" s="141">
        <f t="shared" si="8"/>
        <v>0.46928571428571419</v>
      </c>
      <c r="T119" s="141">
        <f t="shared" si="8"/>
        <v>0.128</v>
      </c>
      <c r="U119" s="141">
        <f t="shared" si="8"/>
        <v>26</v>
      </c>
      <c r="V119" s="141">
        <f t="shared" si="8"/>
        <v>16</v>
      </c>
      <c r="W119" s="142">
        <f>AVERAGE(W84:W116)</f>
        <v>9.3714285714285719</v>
      </c>
    </row>
    <row r="120" spans="1:25" x14ac:dyDescent="0.25">
      <c r="A120" s="533" t="s">
        <v>53</v>
      </c>
      <c r="B120" s="532"/>
      <c r="C120" s="143">
        <f t="shared" ref="C120:S120" si="9">STDEV(C84:C116)</f>
        <v>1.4108423691100995</v>
      </c>
      <c r="D120" s="143">
        <f t="shared" si="9"/>
        <v>1.5041529810747958</v>
      </c>
      <c r="E120" s="143">
        <f t="shared" si="9"/>
        <v>2.2280035906613764</v>
      </c>
      <c r="F120" s="143">
        <f t="shared" si="9"/>
        <v>4.2870125017867924</v>
      </c>
      <c r="G120" s="143">
        <f t="shared" si="9"/>
        <v>5.2168865007689167</v>
      </c>
      <c r="H120" s="143">
        <f t="shared" si="9"/>
        <v>6.1806649357183883</v>
      </c>
      <c r="I120" s="143">
        <f t="shared" si="9"/>
        <v>7.2107195334776693</v>
      </c>
      <c r="J120" s="143">
        <f t="shared" si="9"/>
        <v>8.1670884244835964</v>
      </c>
      <c r="K120" s="143">
        <f t="shared" si="9"/>
        <v>7.8285740354531477</v>
      </c>
      <c r="L120" s="143">
        <f t="shared" si="9"/>
        <v>5.8751089148972166</v>
      </c>
      <c r="M120" s="143">
        <f t="shared" si="9"/>
        <v>1.8375579032017055</v>
      </c>
      <c r="N120" s="143">
        <f t="shared" si="9"/>
        <v>0</v>
      </c>
      <c r="O120" s="143">
        <f t="shared" si="9"/>
        <v>0</v>
      </c>
      <c r="P120" s="143">
        <f t="shared" si="9"/>
        <v>0</v>
      </c>
      <c r="Q120" s="143">
        <f t="shared" si="9"/>
        <v>0</v>
      </c>
      <c r="R120" s="143">
        <f t="shared" si="9"/>
        <v>0.4323903659558429</v>
      </c>
      <c r="S120" s="143">
        <f t="shared" si="9"/>
        <v>0.17427195496038458</v>
      </c>
      <c r="T120" s="143"/>
      <c r="U120" s="143"/>
      <c r="V120" s="143"/>
      <c r="W120" s="144">
        <f>STDEV(W84:W116)</f>
        <v>1.9725979968414362</v>
      </c>
    </row>
    <row r="121" spans="1:25" x14ac:dyDescent="0.25">
      <c r="A121" s="533" t="s">
        <v>64</v>
      </c>
      <c r="B121" s="532"/>
      <c r="C121" s="141">
        <f t="shared" ref="C121:S121" si="10">MAX(C84:C116)</f>
        <v>8.8000000000000007</v>
      </c>
      <c r="D121" s="141">
        <f t="shared" si="10"/>
        <v>9.5</v>
      </c>
      <c r="E121" s="141">
        <f t="shared" si="10"/>
        <v>14.4</v>
      </c>
      <c r="F121" s="141">
        <f t="shared" si="10"/>
        <v>24.7</v>
      </c>
      <c r="G121" s="141">
        <f t="shared" si="10"/>
        <v>30.2</v>
      </c>
      <c r="H121" s="141">
        <f t="shared" si="10"/>
        <v>36.700000000000003</v>
      </c>
      <c r="I121" s="141">
        <f t="shared" si="10"/>
        <v>45.5</v>
      </c>
      <c r="J121" s="141">
        <f t="shared" si="10"/>
        <v>59.5</v>
      </c>
      <c r="K121" s="141">
        <f t="shared" si="10"/>
        <v>79.8</v>
      </c>
      <c r="L121" s="141">
        <f t="shared" si="10"/>
        <v>83.8</v>
      </c>
      <c r="M121" s="141">
        <f t="shared" si="10"/>
        <v>98.8</v>
      </c>
      <c r="N121" s="141">
        <f t="shared" si="10"/>
        <v>100</v>
      </c>
      <c r="O121" s="141">
        <f t="shared" si="10"/>
        <v>100</v>
      </c>
      <c r="P121" s="141">
        <f t="shared" si="10"/>
        <v>100</v>
      </c>
      <c r="Q121" s="141">
        <f t="shared" si="10"/>
        <v>100</v>
      </c>
      <c r="R121" s="141">
        <f t="shared" si="10"/>
        <v>2.39</v>
      </c>
      <c r="S121" s="141">
        <f t="shared" si="10"/>
        <v>0.83</v>
      </c>
      <c r="T121" s="141">
        <f>MAX(T84:T116)</f>
        <v>0.128</v>
      </c>
      <c r="U121" s="141">
        <f>MAX(U84:U116)</f>
        <v>26</v>
      </c>
      <c r="V121" s="141">
        <f>MAX(V84:V116)</f>
        <v>16</v>
      </c>
      <c r="W121" s="141">
        <f>MAX(W84:W116)</f>
        <v>12.5</v>
      </c>
    </row>
    <row r="122" spans="1:25" x14ac:dyDescent="0.25">
      <c r="A122" s="533" t="s">
        <v>52</v>
      </c>
      <c r="B122" s="532"/>
      <c r="C122" s="141">
        <f t="shared" ref="C122:S122" si="11">MIN(C84:C116)</f>
        <v>2.2999999999999998</v>
      </c>
      <c r="D122" s="141">
        <f t="shared" si="11"/>
        <v>2.4</v>
      </c>
      <c r="E122" s="141">
        <f t="shared" si="11"/>
        <v>3.4</v>
      </c>
      <c r="F122" s="141">
        <f t="shared" si="11"/>
        <v>5.5</v>
      </c>
      <c r="G122" s="141">
        <f t="shared" si="11"/>
        <v>7.2</v>
      </c>
      <c r="H122" s="141">
        <f t="shared" si="11"/>
        <v>9.6999999999999993</v>
      </c>
      <c r="I122" s="141">
        <f t="shared" si="11"/>
        <v>14.2</v>
      </c>
      <c r="J122" s="141">
        <f t="shared" si="11"/>
        <v>24.4</v>
      </c>
      <c r="K122" s="141">
        <f t="shared" si="11"/>
        <v>46.2</v>
      </c>
      <c r="L122" s="141">
        <f t="shared" si="11"/>
        <v>59.4</v>
      </c>
      <c r="M122" s="141">
        <f t="shared" si="11"/>
        <v>91.6</v>
      </c>
      <c r="N122" s="141">
        <f t="shared" si="11"/>
        <v>100</v>
      </c>
      <c r="O122" s="141">
        <f t="shared" si="11"/>
        <v>100</v>
      </c>
      <c r="P122" s="141">
        <f t="shared" si="11"/>
        <v>100</v>
      </c>
      <c r="Q122" s="141">
        <f t="shared" si="11"/>
        <v>100</v>
      </c>
      <c r="R122" s="141">
        <f t="shared" si="11"/>
        <v>0.77</v>
      </c>
      <c r="S122" s="141">
        <f t="shared" si="11"/>
        <v>7.4999999999999997E-2</v>
      </c>
      <c r="T122" s="141">
        <f>MIN(T84:T116)</f>
        <v>0.128</v>
      </c>
      <c r="U122" s="141">
        <f>MIN(U84:U116)</f>
        <v>26</v>
      </c>
      <c r="V122" s="141">
        <f>MIN(V84:V116)</f>
        <v>16</v>
      </c>
      <c r="W122" s="142">
        <f>MIN(W84:W116)</f>
        <v>5</v>
      </c>
    </row>
    <row r="123" spans="1:25" x14ac:dyDescent="0.25">
      <c r="A123" s="534" t="s">
        <v>54</v>
      </c>
      <c r="B123" s="535"/>
      <c r="C123" s="141">
        <f t="shared" ref="C123:V123" si="12">COUNT(C84:C116)</f>
        <v>21</v>
      </c>
      <c r="D123" s="141">
        <f t="shared" si="12"/>
        <v>21</v>
      </c>
      <c r="E123" s="141">
        <f t="shared" si="12"/>
        <v>21</v>
      </c>
      <c r="F123" s="141">
        <f t="shared" si="12"/>
        <v>21</v>
      </c>
      <c r="G123" s="141">
        <f t="shared" si="12"/>
        <v>21</v>
      </c>
      <c r="H123" s="141">
        <f t="shared" si="12"/>
        <v>21</v>
      </c>
      <c r="I123" s="141">
        <f t="shared" si="12"/>
        <v>21</v>
      </c>
      <c r="J123" s="141">
        <f t="shared" si="12"/>
        <v>21</v>
      </c>
      <c r="K123" s="141">
        <f t="shared" si="12"/>
        <v>21</v>
      </c>
      <c r="L123" s="141">
        <f t="shared" si="12"/>
        <v>21</v>
      </c>
      <c r="M123" s="141">
        <f t="shared" si="12"/>
        <v>21</v>
      </c>
      <c r="N123" s="141">
        <f t="shared" si="12"/>
        <v>21</v>
      </c>
      <c r="O123" s="141">
        <f t="shared" si="12"/>
        <v>21</v>
      </c>
      <c r="P123" s="141">
        <f t="shared" si="12"/>
        <v>21</v>
      </c>
      <c r="Q123" s="141">
        <f t="shared" si="12"/>
        <v>21</v>
      </c>
      <c r="R123" s="141">
        <f t="shared" si="12"/>
        <v>21</v>
      </c>
      <c r="S123" s="141">
        <f t="shared" si="12"/>
        <v>21</v>
      </c>
      <c r="T123" s="141">
        <f t="shared" si="12"/>
        <v>1</v>
      </c>
      <c r="U123" s="141">
        <f t="shared" si="12"/>
        <v>1</v>
      </c>
      <c r="V123" s="141">
        <f t="shared" si="12"/>
        <v>1</v>
      </c>
      <c r="W123" s="142">
        <f>COUNT(W84:W116)</f>
        <v>21</v>
      </c>
    </row>
    <row r="124" spans="1:25" ht="13.8" thickBot="1" x14ac:dyDescent="0.3">
      <c r="A124" s="145"/>
      <c r="B124" s="146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8"/>
    </row>
    <row r="125" spans="1:25" x14ac:dyDescent="0.25">
      <c r="B125" s="52"/>
    </row>
    <row r="126" spans="1:25" x14ac:dyDescent="0.25">
      <c r="B126" s="52"/>
    </row>
    <row r="127" spans="1:25" x14ac:dyDescent="0.25">
      <c r="B127" s="52"/>
    </row>
    <row r="128" spans="1:25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  <row r="1691" spans="2:2" x14ac:dyDescent="0.25">
      <c r="B1691" s="52"/>
    </row>
    <row r="1692" spans="2:2" x14ac:dyDescent="0.25">
      <c r="B1692" s="52"/>
    </row>
    <row r="1693" spans="2:2" x14ac:dyDescent="0.25">
      <c r="B1693" s="52"/>
    </row>
    <row r="1694" spans="2:2" x14ac:dyDescent="0.25">
      <c r="B1694" s="52"/>
    </row>
    <row r="1695" spans="2:2" x14ac:dyDescent="0.25">
      <c r="B1695" s="52"/>
    </row>
    <row r="1696" spans="2:2" x14ac:dyDescent="0.25">
      <c r="B1696" s="52"/>
    </row>
    <row r="1697" spans="2:2" x14ac:dyDescent="0.25">
      <c r="B1697" s="52"/>
    </row>
    <row r="1698" spans="2:2" x14ac:dyDescent="0.25">
      <c r="B1698" s="52"/>
    </row>
  </sheetData>
  <mergeCells count="101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24:B24"/>
    <mergeCell ref="A25:B25"/>
    <mergeCell ref="A26:B26"/>
    <mergeCell ref="A27:B27"/>
    <mergeCell ref="A28:B28"/>
    <mergeCell ref="A29:B29"/>
    <mergeCell ref="A18:W18"/>
    <mergeCell ref="A19:D19"/>
    <mergeCell ref="F19:Q19"/>
    <mergeCell ref="F20:Q20"/>
    <mergeCell ref="R23:R24"/>
    <mergeCell ref="S23:S24"/>
    <mergeCell ref="T23:T24"/>
    <mergeCell ref="U23:U24"/>
    <mergeCell ref="V23:V24"/>
    <mergeCell ref="W23:W24"/>
    <mergeCell ref="A30:B30"/>
    <mergeCell ref="A33:W33"/>
    <mergeCell ref="A34:W34"/>
    <mergeCell ref="A35:B35"/>
    <mergeCell ref="R35:R36"/>
    <mergeCell ref="S35:S36"/>
    <mergeCell ref="T35:T36"/>
    <mergeCell ref="U35:U36"/>
    <mergeCell ref="V35:V36"/>
    <mergeCell ref="W35:W36"/>
    <mergeCell ref="A42:B42"/>
    <mergeCell ref="A43:B43"/>
    <mergeCell ref="A44:B44"/>
    <mergeCell ref="A67:G67"/>
    <mergeCell ref="H67:O67"/>
    <mergeCell ref="P67:W67"/>
    <mergeCell ref="A36:B36"/>
    <mergeCell ref="A37:B37"/>
    <mergeCell ref="A38:B38"/>
    <mergeCell ref="A39:B39"/>
    <mergeCell ref="A40:B40"/>
    <mergeCell ref="A41:B41"/>
    <mergeCell ref="V81:V82"/>
    <mergeCell ref="W81:W82"/>
    <mergeCell ref="A82:B82"/>
    <mergeCell ref="A83:B83"/>
    <mergeCell ref="A84:B84"/>
    <mergeCell ref="A85:B85"/>
    <mergeCell ref="A68:G71"/>
    <mergeCell ref="H68:O71"/>
    <mergeCell ref="P68:W71"/>
    <mergeCell ref="A73:W75"/>
    <mergeCell ref="A77:W79"/>
    <mergeCell ref="A81:B81"/>
    <mergeCell ref="R81:R82"/>
    <mergeCell ref="S81:S82"/>
    <mergeCell ref="T81:T82"/>
    <mergeCell ref="U81:U82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122:B122"/>
    <mergeCell ref="A123:B123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G1690"/>
  <sheetViews>
    <sheetView zoomScaleNormal="100" workbookViewId="0">
      <selection activeCell="A73" sqref="A73:V75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122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5</v>
      </c>
      <c r="H5" s="447"/>
      <c r="I5" s="448" t="s">
        <v>99</v>
      </c>
      <c r="J5" s="446"/>
      <c r="K5" s="446"/>
      <c r="L5" s="446"/>
      <c r="M5" s="447"/>
      <c r="N5" s="449">
        <v>41723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124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119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0.7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116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C113</f>
        <v>6.3</v>
      </c>
      <c r="D37" s="123">
        <f t="shared" ref="D37:V37" si="0">D113</f>
        <v>9</v>
      </c>
      <c r="E37" s="123">
        <f t="shared" si="0"/>
        <v>14.9</v>
      </c>
      <c r="F37" s="123">
        <f t="shared" si="0"/>
        <v>18.2</v>
      </c>
      <c r="G37" s="123">
        <f t="shared" si="0"/>
        <v>22.2</v>
      </c>
      <c r="H37" s="123">
        <f t="shared" si="0"/>
        <v>30.5</v>
      </c>
      <c r="I37" s="123">
        <f t="shared" si="0"/>
        <v>47.4</v>
      </c>
      <c r="J37" s="123">
        <f t="shared" si="0"/>
        <v>59</v>
      </c>
      <c r="K37" s="123">
        <f t="shared" si="0"/>
        <v>75.5</v>
      </c>
      <c r="L37" s="123">
        <f t="shared" si="0"/>
        <v>85.8</v>
      </c>
      <c r="M37" s="123">
        <f t="shared" si="0"/>
        <v>96.8</v>
      </c>
      <c r="N37" s="123">
        <f t="shared" si="0"/>
        <v>98.6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0.08</v>
      </c>
      <c r="S37" s="123"/>
      <c r="T37" s="123">
        <f t="shared" si="0"/>
        <v>27</v>
      </c>
      <c r="U37" s="123">
        <f t="shared" si="0"/>
        <v>23</v>
      </c>
      <c r="V37" s="124">
        <f t="shared" si="0"/>
        <v>10.8</v>
      </c>
    </row>
    <row r="38" spans="1:24" ht="12.75" customHeight="1" x14ac:dyDescent="0.25">
      <c r="A38" s="553" t="s">
        <v>49</v>
      </c>
      <c r="B38" s="554"/>
      <c r="C38" s="120">
        <f>C39+1.25*C42</f>
        <v>5.071420683185015</v>
      </c>
      <c r="D38" s="108">
        <f t="shared" ref="D38:V38" si="1">D39+1.25*D42</f>
        <v>7.3435887584066322</v>
      </c>
      <c r="E38" s="108">
        <f t="shared" si="1"/>
        <v>12.677232070077556</v>
      </c>
      <c r="F38" s="108">
        <f t="shared" si="1"/>
        <v>15.711586095897928</v>
      </c>
      <c r="G38" s="108">
        <f t="shared" si="1"/>
        <v>19.605428314112309</v>
      </c>
      <c r="H38" s="108">
        <f t="shared" si="1"/>
        <v>28.121159350991071</v>
      </c>
      <c r="I38" s="108">
        <f t="shared" si="1"/>
        <v>40.3685978324676</v>
      </c>
      <c r="J38" s="108">
        <f t="shared" si="1"/>
        <v>54.972732216338436</v>
      </c>
      <c r="K38" s="108">
        <f t="shared" si="1"/>
        <v>69.326060249564421</v>
      </c>
      <c r="L38" s="108">
        <f t="shared" si="1"/>
        <v>78.394806636430843</v>
      </c>
      <c r="M38" s="108">
        <f t="shared" si="1"/>
        <v>86.851596182457996</v>
      </c>
      <c r="N38" s="108">
        <f t="shared" si="1"/>
        <v>93.562867494185255</v>
      </c>
      <c r="O38" s="108">
        <v>100</v>
      </c>
      <c r="P38" s="108">
        <f t="shared" si="1"/>
        <v>100</v>
      </c>
      <c r="Q38" s="108">
        <f t="shared" si="1"/>
        <v>100</v>
      </c>
      <c r="R38" s="159">
        <f t="shared" si="1"/>
        <v>7.5945502473000526E-2</v>
      </c>
      <c r="S38" s="108"/>
      <c r="T38" s="108"/>
      <c r="U38" s="108"/>
      <c r="V38" s="125">
        <f t="shared" si="1"/>
        <v>10.228348738767146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C111</f>
        <v>3.8222222222222206</v>
      </c>
      <c r="D39" s="121">
        <f>D111</f>
        <v>5.4666666666666677</v>
      </c>
      <c r="E39" s="121">
        <f>E111</f>
        <v>9.5962962962963001</v>
      </c>
      <c r="F39" s="121">
        <f>F111</f>
        <v>12.162962962962963</v>
      </c>
      <c r="G39" s="121">
        <f>G111</f>
        <v>15.603703703703705</v>
      </c>
      <c r="H39" s="121">
        <f t="shared" ref="H39:V39" si="2">H111</f>
        <v>23.211111111111116</v>
      </c>
      <c r="I39" s="121">
        <f t="shared" si="2"/>
        <v>33.581481481481482</v>
      </c>
      <c r="J39" s="121">
        <f t="shared" si="2"/>
        <v>48.122222222222227</v>
      </c>
      <c r="K39" s="121">
        <f t="shared" si="2"/>
        <v>62.459259259259262</v>
      </c>
      <c r="L39" s="121">
        <f t="shared" si="2"/>
        <v>72.192592592592618</v>
      </c>
      <c r="M39" s="121">
        <f t="shared" si="2"/>
        <v>81.192222222222213</v>
      </c>
      <c r="N39" s="121">
        <f t="shared" si="2"/>
        <v>88.737037037037013</v>
      </c>
      <c r="O39" s="121">
        <f>O111</f>
        <v>94.866666666666674</v>
      </c>
      <c r="P39" s="108">
        <f t="shared" si="2"/>
        <v>100</v>
      </c>
      <c r="Q39" s="108">
        <f t="shared" si="2"/>
        <v>100</v>
      </c>
      <c r="R39" s="159">
        <f t="shared" si="2"/>
        <v>5.7407407407407435E-2</v>
      </c>
      <c r="S39" s="34">
        <f t="shared" si="2"/>
        <v>0.33300000000000002</v>
      </c>
      <c r="T39" s="34">
        <f t="shared" si="2"/>
        <v>27</v>
      </c>
      <c r="U39" s="34">
        <f t="shared" si="2"/>
        <v>23</v>
      </c>
      <c r="V39" s="126">
        <f t="shared" si="2"/>
        <v>8.2370370370370392</v>
      </c>
      <c r="X39" s="15" t="s">
        <v>104</v>
      </c>
    </row>
    <row r="40" spans="1:24" ht="12.75" customHeight="1" x14ac:dyDescent="0.25">
      <c r="A40" s="553" t="s">
        <v>51</v>
      </c>
      <c r="B40" s="554"/>
      <c r="C40" s="120">
        <f>C39-1.25*C42</f>
        <v>2.5730237612594262</v>
      </c>
      <c r="D40" s="121">
        <f t="shared" ref="D40:V40" si="3">D39-1.25*D42</f>
        <v>3.5897445749267027</v>
      </c>
      <c r="E40" s="121">
        <f t="shared" si="3"/>
        <v>6.5153605225150439</v>
      </c>
      <c r="F40" s="121">
        <f t="shared" si="3"/>
        <v>8.6143398300279976</v>
      </c>
      <c r="G40" s="121">
        <f t="shared" si="3"/>
        <v>11.601979093295098</v>
      </c>
      <c r="H40" s="121">
        <f t="shared" si="3"/>
        <v>18.30106287123116</v>
      </c>
      <c r="I40" s="121">
        <f t="shared" si="3"/>
        <v>26.794365130495365</v>
      </c>
      <c r="J40" s="121">
        <f t="shared" si="3"/>
        <v>41.271712228106018</v>
      </c>
      <c r="K40" s="121">
        <f t="shared" si="3"/>
        <v>55.592458268954111</v>
      </c>
      <c r="L40" s="121">
        <f t="shared" si="3"/>
        <v>65.990378548754393</v>
      </c>
      <c r="M40" s="121">
        <f t="shared" si="3"/>
        <v>75.53284826198643</v>
      </c>
      <c r="N40" s="121">
        <f t="shared" si="3"/>
        <v>83.91120657988877</v>
      </c>
      <c r="O40" s="121">
        <f t="shared" si="3"/>
        <v>91.879514691443973</v>
      </c>
      <c r="P40" s="108">
        <f t="shared" si="3"/>
        <v>100</v>
      </c>
      <c r="Q40" s="108">
        <f t="shared" si="3"/>
        <v>100</v>
      </c>
      <c r="R40" s="159">
        <f t="shared" si="3"/>
        <v>3.8869312341814351E-2</v>
      </c>
      <c r="S40" s="108"/>
      <c r="T40" s="108"/>
      <c r="U40" s="108"/>
      <c r="V40" s="125">
        <f t="shared" si="3"/>
        <v>6.2457253353069317</v>
      </c>
    </row>
    <row r="41" spans="1:24" ht="12.75" customHeight="1" x14ac:dyDescent="0.25">
      <c r="A41" s="493" t="s">
        <v>52</v>
      </c>
      <c r="B41" s="494"/>
      <c r="C41" s="33">
        <f>C114</f>
        <v>2.4</v>
      </c>
      <c r="D41" s="34">
        <f>D114</f>
        <v>3.3</v>
      </c>
      <c r="E41" s="34">
        <f t="shared" ref="E41:V41" si="4">E114</f>
        <v>5.7</v>
      </c>
      <c r="F41" s="34">
        <f t="shared" si="4"/>
        <v>7.1</v>
      </c>
      <c r="G41" s="34">
        <f t="shared" si="4"/>
        <v>9.1999999999999993</v>
      </c>
      <c r="H41" s="34">
        <f t="shared" si="4"/>
        <v>16.100000000000001</v>
      </c>
      <c r="I41" s="34">
        <f t="shared" si="4"/>
        <v>24.7</v>
      </c>
      <c r="J41" s="34">
        <f t="shared" si="4"/>
        <v>38.5</v>
      </c>
      <c r="K41" s="34">
        <f t="shared" si="4"/>
        <v>54.1</v>
      </c>
      <c r="L41" s="34">
        <f t="shared" si="4"/>
        <v>63.3</v>
      </c>
      <c r="M41" s="34">
        <f t="shared" si="4"/>
        <v>73.400000000000006</v>
      </c>
      <c r="N41" s="34">
        <f t="shared" si="4"/>
        <v>80.8</v>
      </c>
      <c r="O41" s="34">
        <f t="shared" si="4"/>
        <v>89.2</v>
      </c>
      <c r="P41" s="34">
        <f t="shared" si="4"/>
        <v>100</v>
      </c>
      <c r="Q41" s="34">
        <f t="shared" si="4"/>
        <v>100</v>
      </c>
      <c r="R41" s="34">
        <f t="shared" si="4"/>
        <v>0.03</v>
      </c>
      <c r="S41" s="34"/>
      <c r="T41" s="34">
        <f t="shared" si="4"/>
        <v>27</v>
      </c>
      <c r="U41" s="34">
        <f t="shared" si="4"/>
        <v>23</v>
      </c>
      <c r="V41" s="44">
        <f t="shared" si="4"/>
        <v>5.4</v>
      </c>
    </row>
    <row r="42" spans="1:24" ht="12.75" customHeight="1" x14ac:dyDescent="0.25">
      <c r="A42" s="493" t="s">
        <v>53</v>
      </c>
      <c r="B42" s="494"/>
      <c r="C42" s="120">
        <f>C112</f>
        <v>0.99935876877023544</v>
      </c>
      <c r="D42" s="121">
        <f t="shared" ref="D42:V42" si="5">D112</f>
        <v>1.5015376733919719</v>
      </c>
      <c r="E42" s="121">
        <f t="shared" si="5"/>
        <v>2.4647486190250052</v>
      </c>
      <c r="F42" s="121">
        <f t="shared" si="5"/>
        <v>2.8388985063479724</v>
      </c>
      <c r="G42" s="121">
        <f t="shared" si="5"/>
        <v>3.2013796883268855</v>
      </c>
      <c r="H42" s="121">
        <f t="shared" si="5"/>
        <v>3.928038591903964</v>
      </c>
      <c r="I42" s="121">
        <f t="shared" si="5"/>
        <v>5.4296930807888923</v>
      </c>
      <c r="J42" s="121">
        <f t="shared" si="5"/>
        <v>5.4804079952929659</v>
      </c>
      <c r="K42" s="121">
        <f t="shared" si="5"/>
        <v>5.4934407922441224</v>
      </c>
      <c r="L42" s="121">
        <f t="shared" si="5"/>
        <v>4.961771235070576</v>
      </c>
      <c r="M42" s="121">
        <f t="shared" si="5"/>
        <v>4.5274991681886263</v>
      </c>
      <c r="N42" s="121">
        <f t="shared" si="5"/>
        <v>3.8606643657185917</v>
      </c>
      <c r="O42" s="121">
        <f t="shared" si="5"/>
        <v>2.3897215801781657</v>
      </c>
      <c r="P42" s="121">
        <f t="shared" si="5"/>
        <v>0</v>
      </c>
      <c r="Q42" s="121">
        <f t="shared" si="5"/>
        <v>0</v>
      </c>
      <c r="R42" s="121">
        <f t="shared" si="5"/>
        <v>1.4830476052474466E-2</v>
      </c>
      <c r="S42" s="121"/>
      <c r="T42" s="121"/>
      <c r="U42" s="121"/>
      <c r="V42" s="126">
        <f t="shared" si="5"/>
        <v>1.5930493613840859</v>
      </c>
    </row>
    <row r="43" spans="1:24" ht="12.75" customHeight="1" x14ac:dyDescent="0.25">
      <c r="A43" s="553" t="s">
        <v>54</v>
      </c>
      <c r="B43" s="554"/>
      <c r="C43" s="33">
        <f>C115</f>
        <v>27</v>
      </c>
      <c r="D43" s="34">
        <f>D115</f>
        <v>27</v>
      </c>
      <c r="E43" s="34">
        <f t="shared" ref="E43:V43" si="6">E115</f>
        <v>27</v>
      </c>
      <c r="F43" s="34">
        <f t="shared" si="6"/>
        <v>27</v>
      </c>
      <c r="G43" s="34">
        <f t="shared" si="6"/>
        <v>27</v>
      </c>
      <c r="H43" s="34">
        <f t="shared" si="6"/>
        <v>27</v>
      </c>
      <c r="I43" s="34">
        <f t="shared" si="6"/>
        <v>27</v>
      </c>
      <c r="J43" s="34">
        <f t="shared" si="6"/>
        <v>27</v>
      </c>
      <c r="K43" s="34">
        <f t="shared" si="6"/>
        <v>27</v>
      </c>
      <c r="L43" s="34">
        <f t="shared" si="6"/>
        <v>27</v>
      </c>
      <c r="M43" s="34">
        <f t="shared" si="6"/>
        <v>27</v>
      </c>
      <c r="N43" s="34">
        <f t="shared" si="6"/>
        <v>27</v>
      </c>
      <c r="O43" s="34">
        <f t="shared" si="6"/>
        <v>27</v>
      </c>
      <c r="P43" s="34">
        <f t="shared" si="6"/>
        <v>27</v>
      </c>
      <c r="Q43" s="34">
        <f t="shared" si="6"/>
        <v>27</v>
      </c>
      <c r="R43" s="34">
        <f t="shared" si="6"/>
        <v>27</v>
      </c>
      <c r="S43" s="34">
        <f t="shared" si="6"/>
        <v>1</v>
      </c>
      <c r="T43" s="34">
        <f t="shared" si="6"/>
        <v>1</v>
      </c>
      <c r="U43" s="34">
        <f t="shared" si="6"/>
        <v>1</v>
      </c>
      <c r="V43" s="44">
        <f t="shared" si="6"/>
        <v>27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41723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41742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4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4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  <c r="X82" s="1">
        <v>180</v>
      </c>
    </row>
    <row r="83" spans="1:24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4" x14ac:dyDescent="0.25">
      <c r="A84" s="531">
        <v>41562</v>
      </c>
      <c r="B84" s="532"/>
      <c r="C84" s="141">
        <v>3.1</v>
      </c>
      <c r="D84" s="141">
        <v>4.4000000000000004</v>
      </c>
      <c r="E84" s="141">
        <v>7.8</v>
      </c>
      <c r="F84" s="141">
        <v>9.8000000000000007</v>
      </c>
      <c r="G84" s="141">
        <v>12.1</v>
      </c>
      <c r="H84" s="141">
        <v>17.7</v>
      </c>
      <c r="I84" s="141">
        <v>26.3</v>
      </c>
      <c r="J84" s="141">
        <v>39.1</v>
      </c>
      <c r="K84" s="141">
        <v>55.1</v>
      </c>
      <c r="L84" s="141">
        <v>63.3</v>
      </c>
      <c r="M84" s="141">
        <v>76</v>
      </c>
      <c r="N84" s="141">
        <v>84.8</v>
      </c>
      <c r="O84" s="141">
        <v>92.1</v>
      </c>
      <c r="P84" s="141">
        <v>100</v>
      </c>
      <c r="Q84" s="141">
        <v>100</v>
      </c>
      <c r="R84" s="141">
        <v>0.06</v>
      </c>
      <c r="S84" s="141">
        <v>0.33300000000000002</v>
      </c>
      <c r="T84" s="141">
        <v>27</v>
      </c>
      <c r="U84" s="141">
        <v>23</v>
      </c>
      <c r="V84" s="142">
        <v>7.4</v>
      </c>
      <c r="X84" s="176">
        <f t="shared" ref="X84:X110" si="7">A84+$X$82</f>
        <v>41742</v>
      </c>
    </row>
    <row r="85" spans="1:24" x14ac:dyDescent="0.25">
      <c r="A85" s="531">
        <v>41562</v>
      </c>
      <c r="B85" s="532"/>
      <c r="C85" s="141">
        <v>4.5999999999999996</v>
      </c>
      <c r="D85" s="141">
        <v>6.4</v>
      </c>
      <c r="E85" s="141">
        <v>10.7</v>
      </c>
      <c r="F85" s="141">
        <v>13.3</v>
      </c>
      <c r="G85" s="141">
        <v>16.3</v>
      </c>
      <c r="H85" s="141">
        <v>24.3</v>
      </c>
      <c r="I85" s="141">
        <v>34.6</v>
      </c>
      <c r="J85" s="141">
        <v>47.6</v>
      </c>
      <c r="K85" s="141">
        <v>55</v>
      </c>
      <c r="L85" s="141">
        <v>63.7</v>
      </c>
      <c r="M85" s="141">
        <v>73.400000000000006</v>
      </c>
      <c r="N85" s="141">
        <v>81</v>
      </c>
      <c r="O85" s="141">
        <v>92.2</v>
      </c>
      <c r="P85" s="141">
        <v>100</v>
      </c>
      <c r="Q85" s="141">
        <v>100</v>
      </c>
      <c r="R85" s="141">
        <v>0.06</v>
      </c>
      <c r="S85" s="141"/>
      <c r="T85" s="141"/>
      <c r="U85" s="141"/>
      <c r="V85" s="142">
        <v>6.7</v>
      </c>
      <c r="X85" s="176">
        <f t="shared" si="7"/>
        <v>41742</v>
      </c>
    </row>
    <row r="86" spans="1:24" x14ac:dyDescent="0.25">
      <c r="A86" s="531">
        <v>41565</v>
      </c>
      <c r="B86" s="532"/>
      <c r="C86" s="141">
        <v>5.8</v>
      </c>
      <c r="D86" s="141">
        <v>8.4</v>
      </c>
      <c r="E86" s="141">
        <v>14.5</v>
      </c>
      <c r="F86" s="141">
        <v>17.899999999999999</v>
      </c>
      <c r="G86" s="141">
        <v>21.9</v>
      </c>
      <c r="H86" s="141">
        <v>30.5</v>
      </c>
      <c r="I86" s="141">
        <v>41.2</v>
      </c>
      <c r="J86" s="141">
        <v>52.8</v>
      </c>
      <c r="K86" s="141">
        <v>64.5</v>
      </c>
      <c r="L86" s="141">
        <v>72</v>
      </c>
      <c r="M86" s="141">
        <v>80.599999999999994</v>
      </c>
      <c r="N86" s="141">
        <v>94.1</v>
      </c>
      <c r="O86" s="141">
        <v>98</v>
      </c>
      <c r="P86" s="141">
        <v>100</v>
      </c>
      <c r="Q86" s="141">
        <v>100</v>
      </c>
      <c r="R86" s="141">
        <v>0.08</v>
      </c>
      <c r="S86" s="141"/>
      <c r="T86" s="141"/>
      <c r="U86" s="141"/>
      <c r="V86" s="142">
        <v>6.6</v>
      </c>
      <c r="X86" s="176">
        <f t="shared" si="7"/>
        <v>41745</v>
      </c>
    </row>
    <row r="87" spans="1:24" x14ac:dyDescent="0.25">
      <c r="A87" s="531">
        <v>41565</v>
      </c>
      <c r="B87" s="532"/>
      <c r="C87" s="141">
        <v>3.1</v>
      </c>
      <c r="D87" s="141">
        <v>4.5999999999999996</v>
      </c>
      <c r="E87" s="141">
        <v>8.1</v>
      </c>
      <c r="F87" s="141">
        <v>10</v>
      </c>
      <c r="G87" s="141">
        <v>15.3</v>
      </c>
      <c r="H87" s="141">
        <v>24.4</v>
      </c>
      <c r="I87" s="141">
        <v>34.299999999999997</v>
      </c>
      <c r="J87" s="141">
        <v>43.7</v>
      </c>
      <c r="K87" s="141">
        <v>57.6</v>
      </c>
      <c r="L87" s="141">
        <v>70</v>
      </c>
      <c r="M87" s="141">
        <v>81.39</v>
      </c>
      <c r="N87" s="141">
        <v>89.2</v>
      </c>
      <c r="O87" s="141">
        <v>96.4</v>
      </c>
      <c r="P87" s="141">
        <v>100</v>
      </c>
      <c r="Q87" s="141">
        <v>100</v>
      </c>
      <c r="R87" s="141">
        <v>0.06</v>
      </c>
      <c r="S87" s="141"/>
      <c r="T87" s="141"/>
      <c r="U87" s="141"/>
      <c r="V87" s="142">
        <v>6.2</v>
      </c>
      <c r="X87" s="176">
        <f t="shared" si="7"/>
        <v>41745</v>
      </c>
    </row>
    <row r="88" spans="1:24" x14ac:dyDescent="0.25">
      <c r="A88" s="531">
        <v>41568</v>
      </c>
      <c r="B88" s="532"/>
      <c r="C88" s="141">
        <v>5.2</v>
      </c>
      <c r="D88" s="141">
        <v>7.4</v>
      </c>
      <c r="E88" s="141">
        <v>12.3</v>
      </c>
      <c r="F88" s="141">
        <v>15</v>
      </c>
      <c r="G88" s="141">
        <v>18.399999999999999</v>
      </c>
      <c r="H88" s="141">
        <v>26.5</v>
      </c>
      <c r="I88" s="141">
        <v>37.4</v>
      </c>
      <c r="J88" s="141">
        <v>50.9</v>
      </c>
      <c r="K88" s="141">
        <v>67.2</v>
      </c>
      <c r="L88" s="141">
        <v>73.099999999999994</v>
      </c>
      <c r="M88" s="141">
        <v>84</v>
      </c>
      <c r="N88" s="141">
        <v>92.6</v>
      </c>
      <c r="O88" s="141">
        <v>97.4</v>
      </c>
      <c r="P88" s="141">
        <v>100</v>
      </c>
      <c r="Q88" s="141">
        <v>100</v>
      </c>
      <c r="R88" s="141">
        <v>0.08</v>
      </c>
      <c r="S88" s="141"/>
      <c r="T88" s="141"/>
      <c r="U88" s="141"/>
      <c r="V88" s="142">
        <v>5.6</v>
      </c>
      <c r="X88" s="176">
        <f t="shared" si="7"/>
        <v>41748</v>
      </c>
    </row>
    <row r="89" spans="1:24" x14ac:dyDescent="0.25">
      <c r="A89" s="531">
        <v>41568</v>
      </c>
      <c r="B89" s="532"/>
      <c r="C89" s="141">
        <v>4.7</v>
      </c>
      <c r="D89" s="141">
        <v>6.8</v>
      </c>
      <c r="E89" s="141">
        <v>11.3</v>
      </c>
      <c r="F89" s="141">
        <v>13.4</v>
      </c>
      <c r="G89" s="141">
        <v>16.3</v>
      </c>
      <c r="H89" s="141">
        <v>24.9</v>
      </c>
      <c r="I89" s="141">
        <v>38.9</v>
      </c>
      <c r="J89" s="141">
        <v>56.3</v>
      </c>
      <c r="K89" s="141">
        <v>75.5</v>
      </c>
      <c r="L89" s="141">
        <v>85.8</v>
      </c>
      <c r="M89" s="141">
        <v>96.8</v>
      </c>
      <c r="N89" s="141">
        <v>98.6</v>
      </c>
      <c r="O89" s="141">
        <v>100</v>
      </c>
      <c r="P89" s="141">
        <v>100</v>
      </c>
      <c r="Q89" s="141">
        <v>100</v>
      </c>
      <c r="R89" s="141">
        <v>0.06</v>
      </c>
      <c r="S89" s="141"/>
      <c r="T89" s="141"/>
      <c r="U89" s="141"/>
      <c r="V89" s="142">
        <v>6.1</v>
      </c>
      <c r="X89" s="176">
        <f t="shared" si="7"/>
        <v>41748</v>
      </c>
    </row>
    <row r="90" spans="1:24" x14ac:dyDescent="0.25">
      <c r="A90" s="531">
        <v>41571</v>
      </c>
      <c r="B90" s="532"/>
      <c r="C90" s="141">
        <v>4.9000000000000004</v>
      </c>
      <c r="D90" s="141">
        <v>7.6</v>
      </c>
      <c r="E90" s="141">
        <v>12.8</v>
      </c>
      <c r="F90" s="141">
        <v>15.6</v>
      </c>
      <c r="G90" s="141">
        <v>19.2</v>
      </c>
      <c r="H90" s="141">
        <v>26.7</v>
      </c>
      <c r="I90" s="141">
        <v>36.299999999999997</v>
      </c>
      <c r="J90" s="141">
        <v>51</v>
      </c>
      <c r="K90" s="141">
        <v>64.8</v>
      </c>
      <c r="L90" s="141">
        <v>73.7</v>
      </c>
      <c r="M90" s="141">
        <v>81.8</v>
      </c>
      <c r="N90" s="141">
        <v>90</v>
      </c>
      <c r="O90" s="141">
        <v>95</v>
      </c>
      <c r="P90" s="141">
        <v>100</v>
      </c>
      <c r="Q90" s="141">
        <v>100</v>
      </c>
      <c r="R90" s="141">
        <v>0.08</v>
      </c>
      <c r="S90" s="141"/>
      <c r="T90" s="141"/>
      <c r="U90" s="141"/>
      <c r="V90" s="142">
        <v>7.6</v>
      </c>
      <c r="X90" s="176">
        <f t="shared" si="7"/>
        <v>41751</v>
      </c>
    </row>
    <row r="91" spans="1:24" x14ac:dyDescent="0.25">
      <c r="A91" s="531">
        <v>41571</v>
      </c>
      <c r="B91" s="532"/>
      <c r="C91" s="141">
        <v>6.3</v>
      </c>
      <c r="D91" s="141">
        <v>9</v>
      </c>
      <c r="E91" s="141">
        <v>14.9</v>
      </c>
      <c r="F91" s="141">
        <v>18.2</v>
      </c>
      <c r="G91" s="141">
        <v>22.2</v>
      </c>
      <c r="H91" s="141">
        <v>27</v>
      </c>
      <c r="I91" s="141">
        <v>39.5</v>
      </c>
      <c r="J91" s="141">
        <v>52.2</v>
      </c>
      <c r="K91" s="141">
        <v>66.400000000000006</v>
      </c>
      <c r="L91" s="141">
        <v>78.099999999999994</v>
      </c>
      <c r="M91" s="141">
        <v>82.3</v>
      </c>
      <c r="N91" s="141">
        <v>88.3</v>
      </c>
      <c r="O91" s="141">
        <v>97.5</v>
      </c>
      <c r="P91" s="141">
        <v>100</v>
      </c>
      <c r="Q91" s="141">
        <v>100</v>
      </c>
      <c r="R91" s="141">
        <v>0.08</v>
      </c>
      <c r="S91" s="141"/>
      <c r="T91" s="141"/>
      <c r="U91" s="141"/>
      <c r="V91" s="142">
        <v>7.1</v>
      </c>
      <c r="X91" s="176">
        <f t="shared" si="7"/>
        <v>41751</v>
      </c>
    </row>
    <row r="92" spans="1:24" x14ac:dyDescent="0.25">
      <c r="A92" s="531">
        <v>41577</v>
      </c>
      <c r="B92" s="532"/>
      <c r="C92" s="141">
        <v>4.5</v>
      </c>
      <c r="D92" s="141">
        <v>6.8</v>
      </c>
      <c r="E92" s="141">
        <v>12</v>
      </c>
      <c r="F92" s="141">
        <v>15.1</v>
      </c>
      <c r="G92" s="141">
        <v>18.7</v>
      </c>
      <c r="H92" s="141">
        <v>26.5</v>
      </c>
      <c r="I92" s="141">
        <v>38</v>
      </c>
      <c r="J92" s="141">
        <v>57.7</v>
      </c>
      <c r="K92" s="141">
        <v>71.3</v>
      </c>
      <c r="L92" s="141">
        <v>76.900000000000006</v>
      </c>
      <c r="M92" s="141">
        <v>83.3</v>
      </c>
      <c r="N92" s="141">
        <v>87.9</v>
      </c>
      <c r="O92" s="141">
        <v>92.9</v>
      </c>
      <c r="P92" s="141">
        <v>100</v>
      </c>
      <c r="Q92" s="141">
        <v>100</v>
      </c>
      <c r="R92" s="141">
        <v>0.08</v>
      </c>
      <c r="S92" s="141"/>
      <c r="T92" s="141"/>
      <c r="U92" s="141"/>
      <c r="V92" s="142">
        <v>9.8000000000000007</v>
      </c>
      <c r="X92" s="176">
        <f t="shared" si="7"/>
        <v>41757</v>
      </c>
    </row>
    <row r="93" spans="1:24" x14ac:dyDescent="0.25">
      <c r="A93" s="531">
        <v>41577</v>
      </c>
      <c r="B93" s="532"/>
      <c r="C93" s="141">
        <v>3.6</v>
      </c>
      <c r="D93" s="141">
        <v>5.5</v>
      </c>
      <c r="E93" s="141">
        <v>9.8000000000000007</v>
      </c>
      <c r="F93" s="141">
        <v>12</v>
      </c>
      <c r="G93" s="141">
        <v>14.5</v>
      </c>
      <c r="H93" s="141">
        <v>20.7</v>
      </c>
      <c r="I93" s="141">
        <v>30.8</v>
      </c>
      <c r="J93" s="141">
        <v>49.9</v>
      </c>
      <c r="K93" s="141">
        <v>65.2</v>
      </c>
      <c r="L93" s="141">
        <v>72.7</v>
      </c>
      <c r="M93" s="141">
        <v>79.7</v>
      </c>
      <c r="N93" s="141">
        <v>87.1</v>
      </c>
      <c r="O93" s="141">
        <v>95</v>
      </c>
      <c r="P93" s="141">
        <v>100</v>
      </c>
      <c r="Q93" s="141">
        <v>100</v>
      </c>
      <c r="R93" s="141">
        <v>0.06</v>
      </c>
      <c r="S93" s="141"/>
      <c r="T93" s="141"/>
      <c r="U93" s="141"/>
      <c r="V93" s="142">
        <v>8.8000000000000007</v>
      </c>
      <c r="X93" s="176">
        <f t="shared" si="7"/>
        <v>41757</v>
      </c>
    </row>
    <row r="94" spans="1:24" x14ac:dyDescent="0.25">
      <c r="A94" s="531">
        <v>41583</v>
      </c>
      <c r="B94" s="532"/>
      <c r="C94" s="141">
        <v>4.2</v>
      </c>
      <c r="D94" s="141">
        <v>6.2</v>
      </c>
      <c r="E94" s="141">
        <v>11.2</v>
      </c>
      <c r="F94" s="141">
        <v>14.1</v>
      </c>
      <c r="G94" s="141">
        <v>17.399999999999999</v>
      </c>
      <c r="H94" s="141">
        <v>23.8</v>
      </c>
      <c r="I94" s="141">
        <v>32.4</v>
      </c>
      <c r="J94" s="141">
        <v>49.2</v>
      </c>
      <c r="K94" s="141">
        <v>62.8</v>
      </c>
      <c r="L94" s="141">
        <v>73.900000000000006</v>
      </c>
      <c r="M94" s="141">
        <v>81.400000000000006</v>
      </c>
      <c r="N94" s="141">
        <v>90.3</v>
      </c>
      <c r="O94" s="141">
        <v>96.6</v>
      </c>
      <c r="P94" s="141">
        <v>100</v>
      </c>
      <c r="Q94" s="141">
        <v>100</v>
      </c>
      <c r="R94" s="141">
        <v>7.0000000000000007E-2</v>
      </c>
      <c r="S94" s="141"/>
      <c r="T94" s="141"/>
      <c r="U94" s="141"/>
      <c r="V94" s="142">
        <v>8.6999999999999993</v>
      </c>
      <c r="X94" s="176">
        <f t="shared" si="7"/>
        <v>41763</v>
      </c>
    </row>
    <row r="95" spans="1:24" x14ac:dyDescent="0.25">
      <c r="A95" s="728">
        <v>41583</v>
      </c>
      <c r="B95" s="729"/>
      <c r="C95" s="168">
        <v>4.3</v>
      </c>
      <c r="D95" s="168">
        <v>6.4</v>
      </c>
      <c r="E95" s="168">
        <v>12</v>
      </c>
      <c r="F95" s="168">
        <v>15.4</v>
      </c>
      <c r="G95" s="168">
        <v>19.2</v>
      </c>
      <c r="H95" s="168">
        <v>26.2</v>
      </c>
      <c r="I95" s="168">
        <v>34.9</v>
      </c>
      <c r="J95" s="168">
        <v>48.8</v>
      </c>
      <c r="K95" s="168">
        <v>62.5</v>
      </c>
      <c r="L95" s="168">
        <v>72.099999999999994</v>
      </c>
      <c r="M95" s="168">
        <v>83.9</v>
      </c>
      <c r="N95" s="168">
        <v>90.2</v>
      </c>
      <c r="O95" s="168">
        <v>97.3</v>
      </c>
      <c r="P95" s="168">
        <v>100</v>
      </c>
      <c r="Q95" s="168">
        <v>100</v>
      </c>
      <c r="R95" s="168">
        <v>7.0000000000000007E-2</v>
      </c>
      <c r="S95" s="168"/>
      <c r="T95" s="168"/>
      <c r="U95" s="168"/>
      <c r="V95" s="169">
        <v>9.9</v>
      </c>
      <c r="X95" s="176">
        <f t="shared" si="7"/>
        <v>41763</v>
      </c>
    </row>
    <row r="96" spans="1:24" x14ac:dyDescent="0.25">
      <c r="A96" s="518">
        <v>41585</v>
      </c>
      <c r="B96" s="519"/>
      <c r="C96" s="168">
        <v>3.8</v>
      </c>
      <c r="D96" s="168">
        <v>5.5</v>
      </c>
      <c r="E96" s="168">
        <v>9.4</v>
      </c>
      <c r="F96" s="168">
        <v>11.7</v>
      </c>
      <c r="G96" s="168">
        <v>14.3</v>
      </c>
      <c r="H96" s="168">
        <v>20.7</v>
      </c>
      <c r="I96" s="168">
        <v>29.8</v>
      </c>
      <c r="J96" s="168">
        <v>47.1</v>
      </c>
      <c r="K96" s="168">
        <v>65.8</v>
      </c>
      <c r="L96" s="168">
        <v>77.599999999999994</v>
      </c>
      <c r="M96" s="168">
        <v>82.8</v>
      </c>
      <c r="N96" s="168">
        <v>89.6</v>
      </c>
      <c r="O96" s="168">
        <v>95.6</v>
      </c>
      <c r="P96" s="168">
        <v>100</v>
      </c>
      <c r="Q96" s="168">
        <v>100</v>
      </c>
      <c r="R96" s="168">
        <v>0.06</v>
      </c>
      <c r="S96" s="168"/>
      <c r="T96" s="168"/>
      <c r="U96" s="168"/>
      <c r="V96" s="169">
        <v>8</v>
      </c>
      <c r="X96" s="176">
        <f t="shared" si="7"/>
        <v>41765</v>
      </c>
    </row>
    <row r="97" spans="1:24" x14ac:dyDescent="0.25">
      <c r="A97" s="518">
        <v>41585</v>
      </c>
      <c r="B97" s="519"/>
      <c r="C97" s="168">
        <v>3.5</v>
      </c>
      <c r="D97" s="168">
        <v>5.0999999999999996</v>
      </c>
      <c r="E97" s="168">
        <v>9</v>
      </c>
      <c r="F97" s="168">
        <v>11.1</v>
      </c>
      <c r="G97" s="168">
        <v>13.6</v>
      </c>
      <c r="H97" s="168">
        <v>19.2</v>
      </c>
      <c r="I97" s="168">
        <v>28.2</v>
      </c>
      <c r="J97" s="168">
        <v>44.2</v>
      </c>
      <c r="K97" s="168">
        <v>60.4</v>
      </c>
      <c r="L97" s="168">
        <v>69.900000000000006</v>
      </c>
      <c r="M97" s="168">
        <v>77.5</v>
      </c>
      <c r="N97" s="168">
        <v>87.5</v>
      </c>
      <c r="O97" s="168">
        <v>95.2</v>
      </c>
      <c r="P97" s="168">
        <v>100</v>
      </c>
      <c r="Q97" s="168">
        <v>100</v>
      </c>
      <c r="R97" s="168">
        <v>0.05</v>
      </c>
      <c r="S97" s="168"/>
      <c r="T97" s="168"/>
      <c r="U97" s="168"/>
      <c r="V97" s="169">
        <v>9.1999999999999993</v>
      </c>
      <c r="X97" s="176">
        <f t="shared" si="7"/>
        <v>41765</v>
      </c>
    </row>
    <row r="98" spans="1:24" x14ac:dyDescent="0.25">
      <c r="A98" s="728">
        <v>41591</v>
      </c>
      <c r="B98" s="729"/>
      <c r="C98" s="168">
        <v>3</v>
      </c>
      <c r="D98" s="168">
        <v>4.5999999999999996</v>
      </c>
      <c r="E98" s="168">
        <v>8.6</v>
      </c>
      <c r="F98" s="168">
        <v>11.4</v>
      </c>
      <c r="G98" s="168">
        <v>15.1</v>
      </c>
      <c r="H98" s="168">
        <v>21.9</v>
      </c>
      <c r="I98" s="168">
        <v>30.6</v>
      </c>
      <c r="J98" s="168">
        <v>47.7</v>
      </c>
      <c r="K98" s="168">
        <v>62.8</v>
      </c>
      <c r="L98" s="168">
        <v>70</v>
      </c>
      <c r="M98" s="168">
        <v>79.3</v>
      </c>
      <c r="N98" s="168">
        <v>90.3</v>
      </c>
      <c r="O98" s="168">
        <v>94.6</v>
      </c>
      <c r="P98" s="168">
        <v>100</v>
      </c>
      <c r="Q98" s="168">
        <v>100</v>
      </c>
      <c r="R98" s="168">
        <v>0.05</v>
      </c>
      <c r="S98" s="168"/>
      <c r="T98" s="168"/>
      <c r="U98" s="168"/>
      <c r="V98" s="169">
        <v>5.4</v>
      </c>
      <c r="X98" s="176">
        <f t="shared" si="7"/>
        <v>41771</v>
      </c>
    </row>
    <row r="99" spans="1:24" x14ac:dyDescent="0.25">
      <c r="A99" s="531">
        <v>41591</v>
      </c>
      <c r="B99" s="532"/>
      <c r="C99" s="141">
        <v>3.1</v>
      </c>
      <c r="D99" s="141">
        <v>4.5999999999999996</v>
      </c>
      <c r="E99" s="141">
        <v>8.3000000000000007</v>
      </c>
      <c r="F99" s="141">
        <v>10.5</v>
      </c>
      <c r="G99" s="141">
        <v>13.5</v>
      </c>
      <c r="H99" s="141">
        <v>19.8</v>
      </c>
      <c r="I99" s="141">
        <v>29.6</v>
      </c>
      <c r="J99" s="141">
        <v>46.3</v>
      </c>
      <c r="K99" s="141">
        <v>60.6</v>
      </c>
      <c r="L99" s="141">
        <v>71.2</v>
      </c>
      <c r="M99" s="141">
        <v>78.3</v>
      </c>
      <c r="N99" s="141">
        <v>85.3</v>
      </c>
      <c r="O99" s="141">
        <v>94.2</v>
      </c>
      <c r="P99" s="141">
        <v>100</v>
      </c>
      <c r="Q99" s="141">
        <v>100</v>
      </c>
      <c r="R99" s="141">
        <v>0.06</v>
      </c>
      <c r="S99" s="141"/>
      <c r="T99" s="141"/>
      <c r="U99" s="141"/>
      <c r="V99" s="142">
        <v>10.1</v>
      </c>
      <c r="X99" s="176">
        <f t="shared" si="7"/>
        <v>41771</v>
      </c>
    </row>
    <row r="100" spans="1:24" x14ac:dyDescent="0.25">
      <c r="A100" s="724">
        <v>41591</v>
      </c>
      <c r="B100" s="725"/>
      <c r="C100" s="172">
        <v>2.8</v>
      </c>
      <c r="D100" s="172">
        <v>4</v>
      </c>
      <c r="E100" s="172">
        <v>6.9</v>
      </c>
      <c r="F100" s="172">
        <v>8.6999999999999993</v>
      </c>
      <c r="G100" s="172">
        <v>11</v>
      </c>
      <c r="H100" s="172">
        <v>16.3</v>
      </c>
      <c r="I100" s="172">
        <v>24.7</v>
      </c>
      <c r="J100" s="172">
        <v>38.5</v>
      </c>
      <c r="K100" s="172">
        <v>54.1</v>
      </c>
      <c r="L100" s="172">
        <v>65.3</v>
      </c>
      <c r="M100" s="172">
        <v>75.2</v>
      </c>
      <c r="N100" s="172">
        <v>80.8</v>
      </c>
      <c r="O100" s="172">
        <v>89.2</v>
      </c>
      <c r="P100" s="172">
        <v>100</v>
      </c>
      <c r="Q100" s="172">
        <v>100</v>
      </c>
      <c r="R100" s="172">
        <v>0.05</v>
      </c>
      <c r="S100" s="172"/>
      <c r="T100" s="172"/>
      <c r="U100" s="172"/>
      <c r="V100" s="173">
        <v>9.1999999999999993</v>
      </c>
      <c r="X100" s="176">
        <f t="shared" si="7"/>
        <v>41771</v>
      </c>
    </row>
    <row r="101" spans="1:24" x14ac:dyDescent="0.25">
      <c r="A101" s="518">
        <v>41613</v>
      </c>
      <c r="B101" s="519"/>
      <c r="C101" s="141">
        <v>3.5</v>
      </c>
      <c r="D101" s="141">
        <v>5.3</v>
      </c>
      <c r="E101" s="141">
        <v>10.1</v>
      </c>
      <c r="F101" s="141">
        <v>12.9</v>
      </c>
      <c r="G101" s="141">
        <v>16.100000000000001</v>
      </c>
      <c r="H101" s="141">
        <v>22.8</v>
      </c>
      <c r="I101" s="141">
        <v>32</v>
      </c>
      <c r="J101" s="141">
        <v>47.9</v>
      </c>
      <c r="K101" s="141">
        <v>59.9</v>
      </c>
      <c r="L101" s="141">
        <v>68.8</v>
      </c>
      <c r="M101" s="141">
        <v>77.599999999999994</v>
      </c>
      <c r="N101" s="141">
        <v>85.1</v>
      </c>
      <c r="O101" s="141">
        <v>91.4</v>
      </c>
      <c r="P101" s="141">
        <v>100</v>
      </c>
      <c r="Q101" s="141">
        <v>100</v>
      </c>
      <c r="R101" s="141">
        <v>0.06</v>
      </c>
      <c r="S101" s="141"/>
      <c r="T101" s="141"/>
      <c r="U101" s="141"/>
      <c r="V101" s="142">
        <v>9.3000000000000007</v>
      </c>
      <c r="X101" s="176">
        <f t="shared" si="7"/>
        <v>41793</v>
      </c>
    </row>
    <row r="102" spans="1:24" x14ac:dyDescent="0.25">
      <c r="A102" s="724">
        <v>41613</v>
      </c>
      <c r="B102" s="725"/>
      <c r="C102" s="168">
        <v>3.8</v>
      </c>
      <c r="D102" s="168">
        <v>5.8</v>
      </c>
      <c r="E102" s="168">
        <v>10.9</v>
      </c>
      <c r="F102" s="168">
        <v>12.7</v>
      </c>
      <c r="G102" s="168">
        <v>16.899999999999999</v>
      </c>
      <c r="H102" s="168">
        <v>23.1</v>
      </c>
      <c r="I102" s="168">
        <v>30.9</v>
      </c>
      <c r="J102" s="168">
        <v>45.8</v>
      </c>
      <c r="K102" s="168">
        <v>62.8</v>
      </c>
      <c r="L102" s="168">
        <v>72.900000000000006</v>
      </c>
      <c r="M102" s="168">
        <v>85</v>
      </c>
      <c r="N102" s="168">
        <v>90.8</v>
      </c>
      <c r="O102" s="168">
        <v>95.6</v>
      </c>
      <c r="P102" s="168">
        <v>100</v>
      </c>
      <c r="Q102" s="168">
        <v>100</v>
      </c>
      <c r="R102" s="168">
        <v>0.05</v>
      </c>
      <c r="S102" s="168"/>
      <c r="T102" s="168"/>
      <c r="U102" s="168"/>
      <c r="V102" s="169">
        <v>8</v>
      </c>
      <c r="X102" s="176">
        <f t="shared" si="7"/>
        <v>41793</v>
      </c>
    </row>
    <row r="103" spans="1:24" x14ac:dyDescent="0.25">
      <c r="A103" s="518">
        <v>41667</v>
      </c>
      <c r="B103" s="519"/>
      <c r="C103" s="168">
        <v>3.1</v>
      </c>
      <c r="D103" s="168">
        <v>4.4000000000000004</v>
      </c>
      <c r="E103" s="168">
        <v>7.8</v>
      </c>
      <c r="F103" s="168">
        <v>10.4</v>
      </c>
      <c r="G103" s="168">
        <v>14</v>
      </c>
      <c r="H103" s="168">
        <v>21.9</v>
      </c>
      <c r="I103" s="168">
        <v>31.7</v>
      </c>
      <c r="J103" s="168">
        <v>44.9</v>
      </c>
      <c r="K103" s="168">
        <v>56.7</v>
      </c>
      <c r="L103" s="168">
        <v>66.400000000000006</v>
      </c>
      <c r="M103" s="168">
        <v>74.900000000000006</v>
      </c>
      <c r="N103" s="168">
        <v>82.2</v>
      </c>
      <c r="O103" s="168">
        <v>90.8</v>
      </c>
      <c r="P103" s="168">
        <v>100</v>
      </c>
      <c r="Q103" s="168">
        <v>100</v>
      </c>
      <c r="R103" s="168">
        <v>0.04</v>
      </c>
      <c r="S103" s="168"/>
      <c r="T103" s="168"/>
      <c r="U103" s="168"/>
      <c r="V103" s="169">
        <v>8.6</v>
      </c>
      <c r="X103" s="176">
        <f t="shared" si="7"/>
        <v>41847</v>
      </c>
    </row>
    <row r="104" spans="1:24" x14ac:dyDescent="0.25">
      <c r="A104" s="518">
        <v>41667</v>
      </c>
      <c r="B104" s="519"/>
      <c r="C104" s="168">
        <v>3.3</v>
      </c>
      <c r="D104" s="168">
        <v>4.5</v>
      </c>
      <c r="E104" s="168">
        <v>8.3000000000000007</v>
      </c>
      <c r="F104" s="168">
        <v>11.8</v>
      </c>
      <c r="G104" s="168">
        <v>16.600000000000001</v>
      </c>
      <c r="H104" s="168">
        <v>26.8</v>
      </c>
      <c r="I104" s="168">
        <v>39.299999999999997</v>
      </c>
      <c r="J104" s="168">
        <v>55.2</v>
      </c>
      <c r="K104" s="168">
        <v>70</v>
      </c>
      <c r="L104" s="168">
        <v>78.400000000000006</v>
      </c>
      <c r="M104" s="168">
        <v>85.3</v>
      </c>
      <c r="N104" s="168">
        <v>90.9</v>
      </c>
      <c r="O104" s="168">
        <v>93.5</v>
      </c>
      <c r="P104" s="168">
        <v>100</v>
      </c>
      <c r="Q104" s="168">
        <v>100</v>
      </c>
      <c r="R104" s="168">
        <v>0.04</v>
      </c>
      <c r="S104" s="168"/>
      <c r="T104" s="168"/>
      <c r="U104" s="168"/>
      <c r="V104" s="169">
        <v>8.1</v>
      </c>
      <c r="X104" s="176">
        <f t="shared" si="7"/>
        <v>41847</v>
      </c>
    </row>
    <row r="105" spans="1:24" x14ac:dyDescent="0.25">
      <c r="A105" s="518">
        <v>41669</v>
      </c>
      <c r="B105" s="519"/>
      <c r="C105" s="168">
        <v>4.8</v>
      </c>
      <c r="D105" s="168">
        <v>5.6</v>
      </c>
      <c r="E105" s="168">
        <v>9.3000000000000007</v>
      </c>
      <c r="F105" s="168">
        <v>13</v>
      </c>
      <c r="G105" s="168">
        <v>17.3</v>
      </c>
      <c r="H105" s="168">
        <v>27.5</v>
      </c>
      <c r="I105" s="168">
        <v>38.700000000000003</v>
      </c>
      <c r="J105" s="168">
        <v>49</v>
      </c>
      <c r="K105" s="168">
        <v>60.3</v>
      </c>
      <c r="L105" s="168">
        <v>68.8</v>
      </c>
      <c r="M105" s="168">
        <v>80</v>
      </c>
      <c r="N105" s="168">
        <v>88.1</v>
      </c>
      <c r="O105" s="168">
        <v>95.5</v>
      </c>
      <c r="P105" s="168">
        <v>100</v>
      </c>
      <c r="Q105" s="168">
        <v>100</v>
      </c>
      <c r="R105" s="168">
        <v>0.05</v>
      </c>
      <c r="S105" s="168"/>
      <c r="T105" s="168"/>
      <c r="U105" s="168"/>
      <c r="V105" s="169">
        <v>8.1999999999999993</v>
      </c>
      <c r="X105" s="176">
        <f t="shared" si="7"/>
        <v>41849</v>
      </c>
    </row>
    <row r="106" spans="1:24" x14ac:dyDescent="0.25">
      <c r="A106" s="518">
        <v>41669</v>
      </c>
      <c r="B106" s="519"/>
      <c r="C106" s="168">
        <v>3.1</v>
      </c>
      <c r="D106" s="168">
        <v>4</v>
      </c>
      <c r="E106" s="168">
        <v>6.8</v>
      </c>
      <c r="F106" s="168">
        <v>9.9</v>
      </c>
      <c r="G106" s="168">
        <v>14.9</v>
      </c>
      <c r="H106" s="168">
        <v>29.2</v>
      </c>
      <c r="I106" s="168">
        <v>47.4</v>
      </c>
      <c r="J106" s="168">
        <v>59</v>
      </c>
      <c r="K106" s="168">
        <v>70.5</v>
      </c>
      <c r="L106" s="168">
        <v>78.400000000000006</v>
      </c>
      <c r="M106" s="168">
        <v>86.3</v>
      </c>
      <c r="N106" s="168">
        <v>92.1</v>
      </c>
      <c r="O106" s="168">
        <v>96</v>
      </c>
      <c r="P106" s="168">
        <v>100</v>
      </c>
      <c r="Q106" s="168">
        <v>100</v>
      </c>
      <c r="R106" s="168">
        <v>0.04</v>
      </c>
      <c r="S106" s="168"/>
      <c r="T106" s="168"/>
      <c r="U106" s="168"/>
      <c r="V106" s="169">
        <v>6.4</v>
      </c>
      <c r="X106" s="176">
        <f t="shared" si="7"/>
        <v>41849</v>
      </c>
    </row>
    <row r="107" spans="1:24" x14ac:dyDescent="0.25">
      <c r="A107" s="518">
        <v>41673</v>
      </c>
      <c r="B107" s="519"/>
      <c r="C107" s="168">
        <v>3.3</v>
      </c>
      <c r="D107" s="168">
        <v>4.2</v>
      </c>
      <c r="E107" s="168">
        <v>7.8</v>
      </c>
      <c r="F107" s="168">
        <v>10.5</v>
      </c>
      <c r="G107" s="168">
        <v>14.1</v>
      </c>
      <c r="H107" s="168">
        <v>22.7</v>
      </c>
      <c r="I107" s="168">
        <v>33.700000000000003</v>
      </c>
      <c r="J107" s="168">
        <v>47.4</v>
      </c>
      <c r="K107" s="168">
        <v>60.5</v>
      </c>
      <c r="L107" s="168">
        <v>73.7</v>
      </c>
      <c r="M107" s="168">
        <v>81.5</v>
      </c>
      <c r="N107" s="168">
        <v>90</v>
      </c>
      <c r="O107" s="168">
        <v>93.9</v>
      </c>
      <c r="P107" s="168">
        <v>100</v>
      </c>
      <c r="Q107" s="168">
        <v>100</v>
      </c>
      <c r="R107" s="168">
        <v>0.05</v>
      </c>
      <c r="S107" s="168"/>
      <c r="T107" s="168"/>
      <c r="U107" s="168"/>
      <c r="V107" s="169">
        <v>10.8</v>
      </c>
      <c r="X107" s="176">
        <f t="shared" si="7"/>
        <v>41853</v>
      </c>
    </row>
    <row r="108" spans="1:24" x14ac:dyDescent="0.25">
      <c r="A108" s="518">
        <v>41673</v>
      </c>
      <c r="B108" s="519"/>
      <c r="C108" s="168">
        <v>2.8</v>
      </c>
      <c r="D108" s="168">
        <v>3.8</v>
      </c>
      <c r="E108" s="168">
        <v>6.9</v>
      </c>
      <c r="F108" s="168">
        <v>9.4</v>
      </c>
      <c r="G108" s="168">
        <v>13.4</v>
      </c>
      <c r="H108" s="168">
        <v>23</v>
      </c>
      <c r="I108" s="168">
        <v>34.299999999999997</v>
      </c>
      <c r="J108" s="168">
        <v>48.9</v>
      </c>
      <c r="K108" s="168">
        <v>62.5</v>
      </c>
      <c r="L108" s="168">
        <v>72.599999999999994</v>
      </c>
      <c r="M108" s="168">
        <v>81.8</v>
      </c>
      <c r="N108" s="168">
        <v>89.1</v>
      </c>
      <c r="O108" s="168">
        <v>94.1</v>
      </c>
      <c r="P108" s="168">
        <v>100</v>
      </c>
      <c r="Q108" s="168">
        <v>100</v>
      </c>
      <c r="R108" s="168">
        <v>0.05</v>
      </c>
      <c r="S108" s="168"/>
      <c r="T108" s="168"/>
      <c r="U108" s="168"/>
      <c r="V108" s="169">
        <v>9.5</v>
      </c>
      <c r="X108" s="176">
        <f t="shared" si="7"/>
        <v>41853</v>
      </c>
    </row>
    <row r="109" spans="1:24" x14ac:dyDescent="0.25">
      <c r="A109" s="518">
        <v>41677</v>
      </c>
      <c r="B109" s="519"/>
      <c r="C109" s="168">
        <v>2.6</v>
      </c>
      <c r="D109" s="168">
        <v>3.4</v>
      </c>
      <c r="E109" s="168">
        <v>5.9</v>
      </c>
      <c r="F109" s="168">
        <v>7.5</v>
      </c>
      <c r="G109" s="168">
        <v>9.8000000000000007</v>
      </c>
      <c r="H109" s="168">
        <v>16.100000000000001</v>
      </c>
      <c r="I109" s="168">
        <v>25.2</v>
      </c>
      <c r="J109" s="168">
        <v>38.700000000000003</v>
      </c>
      <c r="K109" s="168">
        <v>56.2</v>
      </c>
      <c r="L109" s="168">
        <v>69.2</v>
      </c>
      <c r="M109" s="168">
        <v>80.099999999999994</v>
      </c>
      <c r="N109" s="168">
        <v>89.7</v>
      </c>
      <c r="O109" s="168">
        <v>95.4</v>
      </c>
      <c r="P109" s="168">
        <v>100</v>
      </c>
      <c r="Q109" s="168">
        <v>100</v>
      </c>
      <c r="R109" s="168">
        <v>0.03</v>
      </c>
      <c r="S109" s="168"/>
      <c r="T109" s="168"/>
      <c r="U109" s="168"/>
      <c r="V109" s="169">
        <v>10.8</v>
      </c>
      <c r="X109" s="176">
        <f t="shared" si="7"/>
        <v>41857</v>
      </c>
    </row>
    <row r="110" spans="1:24" ht="13.8" thickBot="1" x14ac:dyDescent="0.3">
      <c r="A110" s="720">
        <v>41677</v>
      </c>
      <c r="B110" s="721"/>
      <c r="C110" s="174">
        <v>2.4</v>
      </c>
      <c r="D110" s="174">
        <v>3.3</v>
      </c>
      <c r="E110" s="174">
        <v>5.7</v>
      </c>
      <c r="F110" s="174">
        <v>7.1</v>
      </c>
      <c r="G110" s="174">
        <v>9.1999999999999993</v>
      </c>
      <c r="H110" s="174">
        <v>16.5</v>
      </c>
      <c r="I110" s="174">
        <v>26</v>
      </c>
      <c r="J110" s="174">
        <v>39.5</v>
      </c>
      <c r="K110" s="174">
        <v>55.4</v>
      </c>
      <c r="L110" s="174">
        <v>70.7</v>
      </c>
      <c r="M110" s="174">
        <v>82</v>
      </c>
      <c r="N110" s="174">
        <v>90.3</v>
      </c>
      <c r="O110" s="174">
        <v>96</v>
      </c>
      <c r="P110" s="174">
        <v>100</v>
      </c>
      <c r="Q110" s="174">
        <v>100</v>
      </c>
      <c r="R110" s="174">
        <v>0.03</v>
      </c>
      <c r="S110" s="174"/>
      <c r="T110" s="174"/>
      <c r="U110" s="174"/>
      <c r="V110" s="175">
        <v>10.3</v>
      </c>
      <c r="X110" s="176">
        <f t="shared" si="7"/>
        <v>41857</v>
      </c>
    </row>
    <row r="111" spans="1:24" x14ac:dyDescent="0.25">
      <c r="A111" s="722" t="s">
        <v>63</v>
      </c>
      <c r="B111" s="723"/>
      <c r="C111" s="170">
        <f t="shared" ref="C111:R111" si="8">AVERAGE(C84:C110)</f>
        <v>3.8222222222222206</v>
      </c>
      <c r="D111" s="170">
        <f t="shared" si="8"/>
        <v>5.4666666666666677</v>
      </c>
      <c r="E111" s="170">
        <f t="shared" si="8"/>
        <v>9.5962962962963001</v>
      </c>
      <c r="F111" s="170">
        <f t="shared" si="8"/>
        <v>12.162962962962963</v>
      </c>
      <c r="G111" s="170">
        <f t="shared" si="8"/>
        <v>15.603703703703705</v>
      </c>
      <c r="H111" s="170">
        <f t="shared" si="8"/>
        <v>23.211111111111116</v>
      </c>
      <c r="I111" s="170">
        <f t="shared" si="8"/>
        <v>33.581481481481482</v>
      </c>
      <c r="J111" s="170">
        <f t="shared" si="8"/>
        <v>48.122222222222227</v>
      </c>
      <c r="K111" s="170">
        <f t="shared" si="8"/>
        <v>62.459259259259262</v>
      </c>
      <c r="L111" s="170">
        <f t="shared" si="8"/>
        <v>72.192592592592618</v>
      </c>
      <c r="M111" s="170">
        <f t="shared" si="8"/>
        <v>81.192222222222213</v>
      </c>
      <c r="N111" s="170">
        <f t="shared" si="8"/>
        <v>88.737037037037013</v>
      </c>
      <c r="O111" s="170">
        <f t="shared" si="8"/>
        <v>94.866666666666674</v>
      </c>
      <c r="P111" s="170">
        <f t="shared" si="8"/>
        <v>100</v>
      </c>
      <c r="Q111" s="170">
        <f t="shared" si="8"/>
        <v>100</v>
      </c>
      <c r="R111" s="170">
        <f t="shared" si="8"/>
        <v>5.7407407407407435E-2</v>
      </c>
      <c r="S111" s="170">
        <f>AVERAGE(S84:S95)</f>
        <v>0.33300000000000002</v>
      </c>
      <c r="T111" s="170">
        <f>AVERAGE(T84:T95)</f>
        <v>27</v>
      </c>
      <c r="U111" s="170">
        <f>AVERAGE(U84:U95)</f>
        <v>23</v>
      </c>
      <c r="V111" s="171">
        <f>AVERAGE(V84:V110)</f>
        <v>8.2370370370370392</v>
      </c>
    </row>
    <row r="112" spans="1:24" x14ac:dyDescent="0.25">
      <c r="A112" s="533" t="s">
        <v>53</v>
      </c>
      <c r="B112" s="532"/>
      <c r="C112" s="143">
        <f t="shared" ref="C112:R112" si="9">STDEV(C84:C110)</f>
        <v>0.99935876877023544</v>
      </c>
      <c r="D112" s="143">
        <f t="shared" si="9"/>
        <v>1.5015376733919719</v>
      </c>
      <c r="E112" s="143">
        <f t="shared" si="9"/>
        <v>2.4647486190250052</v>
      </c>
      <c r="F112" s="143">
        <f t="shared" si="9"/>
        <v>2.8388985063479724</v>
      </c>
      <c r="G112" s="143">
        <f t="shared" si="9"/>
        <v>3.2013796883268855</v>
      </c>
      <c r="H112" s="143">
        <f t="shared" si="9"/>
        <v>3.928038591903964</v>
      </c>
      <c r="I112" s="143">
        <f t="shared" si="9"/>
        <v>5.4296930807888923</v>
      </c>
      <c r="J112" s="143">
        <f t="shared" si="9"/>
        <v>5.4804079952929659</v>
      </c>
      <c r="K112" s="143">
        <f t="shared" si="9"/>
        <v>5.4934407922441224</v>
      </c>
      <c r="L112" s="143">
        <f t="shared" si="9"/>
        <v>4.961771235070576</v>
      </c>
      <c r="M112" s="143">
        <f t="shared" si="9"/>
        <v>4.5274991681886263</v>
      </c>
      <c r="N112" s="143">
        <f t="shared" si="9"/>
        <v>3.8606643657185917</v>
      </c>
      <c r="O112" s="143">
        <f t="shared" si="9"/>
        <v>2.3897215801781657</v>
      </c>
      <c r="P112" s="143">
        <f t="shared" si="9"/>
        <v>0</v>
      </c>
      <c r="Q112" s="143">
        <f t="shared" si="9"/>
        <v>0</v>
      </c>
      <c r="R112" s="143">
        <f t="shared" si="9"/>
        <v>1.4830476052474466E-2</v>
      </c>
      <c r="S112" s="143" t="e">
        <f>STDEV(S84:S95)</f>
        <v>#DIV/0!</v>
      </c>
      <c r="T112" s="143" t="e">
        <f>STDEV(T84:T95)</f>
        <v>#DIV/0!</v>
      </c>
      <c r="U112" s="143" t="e">
        <f>STDEV(U84:U95)</f>
        <v>#DIV/0!</v>
      </c>
      <c r="V112" s="144">
        <f>STDEV(V84:V110)</f>
        <v>1.5930493613840859</v>
      </c>
    </row>
    <row r="113" spans="1:23" x14ac:dyDescent="0.25">
      <c r="A113" s="533" t="s">
        <v>64</v>
      </c>
      <c r="B113" s="532"/>
      <c r="C113" s="141">
        <f t="shared" ref="C113:R113" si="10">MAX(C84:C110)</f>
        <v>6.3</v>
      </c>
      <c r="D113" s="141">
        <f t="shared" si="10"/>
        <v>9</v>
      </c>
      <c r="E113" s="141">
        <f t="shared" si="10"/>
        <v>14.9</v>
      </c>
      <c r="F113" s="141">
        <f t="shared" si="10"/>
        <v>18.2</v>
      </c>
      <c r="G113" s="141">
        <f t="shared" si="10"/>
        <v>22.2</v>
      </c>
      <c r="H113" s="141">
        <f t="shared" si="10"/>
        <v>30.5</v>
      </c>
      <c r="I113" s="141">
        <f t="shared" si="10"/>
        <v>47.4</v>
      </c>
      <c r="J113" s="141">
        <f t="shared" si="10"/>
        <v>59</v>
      </c>
      <c r="K113" s="141">
        <f t="shared" si="10"/>
        <v>75.5</v>
      </c>
      <c r="L113" s="141">
        <f t="shared" si="10"/>
        <v>85.8</v>
      </c>
      <c r="M113" s="141">
        <f t="shared" si="10"/>
        <v>96.8</v>
      </c>
      <c r="N113" s="141">
        <f t="shared" si="10"/>
        <v>98.6</v>
      </c>
      <c r="O113" s="141">
        <f t="shared" si="10"/>
        <v>100</v>
      </c>
      <c r="P113" s="141">
        <f t="shared" si="10"/>
        <v>100</v>
      </c>
      <c r="Q113" s="141">
        <f t="shared" si="10"/>
        <v>100</v>
      </c>
      <c r="R113" s="141">
        <f t="shared" si="10"/>
        <v>0.08</v>
      </c>
      <c r="S113" s="141">
        <f>MAX(S84:S95)</f>
        <v>0.33300000000000002</v>
      </c>
      <c r="T113" s="141">
        <f>MAX(T84:T95)</f>
        <v>27</v>
      </c>
      <c r="U113" s="141">
        <f>MAX(U84:U95)</f>
        <v>23</v>
      </c>
      <c r="V113" s="142">
        <f>MAX(V84:V110)</f>
        <v>10.8</v>
      </c>
      <c r="W113" s="1"/>
    </row>
    <row r="114" spans="1:23" x14ac:dyDescent="0.25">
      <c r="A114" s="533" t="s">
        <v>52</v>
      </c>
      <c r="B114" s="532"/>
      <c r="C114" s="141">
        <f t="shared" ref="C114:R114" si="11">MIN(C84:C110)</f>
        <v>2.4</v>
      </c>
      <c r="D114" s="141">
        <f t="shared" si="11"/>
        <v>3.3</v>
      </c>
      <c r="E114" s="141">
        <f t="shared" si="11"/>
        <v>5.7</v>
      </c>
      <c r="F114" s="141">
        <f t="shared" si="11"/>
        <v>7.1</v>
      </c>
      <c r="G114" s="141">
        <f t="shared" si="11"/>
        <v>9.1999999999999993</v>
      </c>
      <c r="H114" s="141">
        <f t="shared" si="11"/>
        <v>16.100000000000001</v>
      </c>
      <c r="I114" s="141">
        <f t="shared" si="11"/>
        <v>24.7</v>
      </c>
      <c r="J114" s="141">
        <f t="shared" si="11"/>
        <v>38.5</v>
      </c>
      <c r="K114" s="141">
        <f t="shared" si="11"/>
        <v>54.1</v>
      </c>
      <c r="L114" s="141">
        <f t="shared" si="11"/>
        <v>63.3</v>
      </c>
      <c r="M114" s="141">
        <f t="shared" si="11"/>
        <v>73.400000000000006</v>
      </c>
      <c r="N114" s="141">
        <f t="shared" si="11"/>
        <v>80.8</v>
      </c>
      <c r="O114" s="141">
        <f t="shared" si="11"/>
        <v>89.2</v>
      </c>
      <c r="P114" s="141">
        <f t="shared" si="11"/>
        <v>100</v>
      </c>
      <c r="Q114" s="141">
        <f t="shared" si="11"/>
        <v>100</v>
      </c>
      <c r="R114" s="141">
        <f t="shared" si="11"/>
        <v>0.03</v>
      </c>
      <c r="S114" s="141">
        <f>MIN(S84:S95)</f>
        <v>0.33300000000000002</v>
      </c>
      <c r="T114" s="141">
        <f>MIN(T84:T95)</f>
        <v>27</v>
      </c>
      <c r="U114" s="141">
        <f>MIN(U84:U95)</f>
        <v>23</v>
      </c>
      <c r="V114" s="142">
        <f>MIN(V84:V110)</f>
        <v>5.4</v>
      </c>
      <c r="W114" s="1"/>
    </row>
    <row r="115" spans="1:23" x14ac:dyDescent="0.25">
      <c r="A115" s="534" t="s">
        <v>54</v>
      </c>
      <c r="B115" s="535"/>
      <c r="C115" s="141">
        <f t="shared" ref="C115:R115" si="12">COUNT(C84:C110)</f>
        <v>27</v>
      </c>
      <c r="D115" s="141">
        <f t="shared" si="12"/>
        <v>27</v>
      </c>
      <c r="E115" s="141">
        <f t="shared" si="12"/>
        <v>27</v>
      </c>
      <c r="F115" s="141">
        <f t="shared" si="12"/>
        <v>27</v>
      </c>
      <c r="G115" s="141">
        <f t="shared" si="12"/>
        <v>27</v>
      </c>
      <c r="H115" s="141">
        <f t="shared" si="12"/>
        <v>27</v>
      </c>
      <c r="I115" s="141">
        <f t="shared" si="12"/>
        <v>27</v>
      </c>
      <c r="J115" s="141">
        <f t="shared" si="12"/>
        <v>27</v>
      </c>
      <c r="K115" s="141">
        <f t="shared" si="12"/>
        <v>27</v>
      </c>
      <c r="L115" s="141">
        <f t="shared" si="12"/>
        <v>27</v>
      </c>
      <c r="M115" s="141">
        <f t="shared" si="12"/>
        <v>27</v>
      </c>
      <c r="N115" s="141">
        <f t="shared" si="12"/>
        <v>27</v>
      </c>
      <c r="O115" s="141">
        <f t="shared" si="12"/>
        <v>27</v>
      </c>
      <c r="P115" s="141">
        <f t="shared" si="12"/>
        <v>27</v>
      </c>
      <c r="Q115" s="141">
        <f t="shared" si="12"/>
        <v>27</v>
      </c>
      <c r="R115" s="141">
        <f t="shared" si="12"/>
        <v>27</v>
      </c>
      <c r="S115" s="141">
        <f>COUNT(S84:S95)</f>
        <v>1</v>
      </c>
      <c r="T115" s="141">
        <f>COUNT(T84:T95)</f>
        <v>1</v>
      </c>
      <c r="U115" s="141">
        <f>COUNT(U84:U95)</f>
        <v>1</v>
      </c>
      <c r="V115" s="142">
        <f>COUNT(V84:V110)</f>
        <v>27</v>
      </c>
      <c r="W115" s="1"/>
    </row>
    <row r="116" spans="1:23" ht="13.8" thickBot="1" x14ac:dyDescent="0.3">
      <c r="A116" s="145"/>
      <c r="B116" s="146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8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</sheetData>
  <mergeCells count="90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P68:V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V67"/>
    <mergeCell ref="A86:B86"/>
    <mergeCell ref="A87:B87"/>
    <mergeCell ref="A88:B88"/>
    <mergeCell ref="A68:G71"/>
    <mergeCell ref="H68:O71"/>
    <mergeCell ref="A84:B84"/>
    <mergeCell ref="A85:B85"/>
    <mergeCell ref="A83:B83"/>
    <mergeCell ref="A73:V75"/>
    <mergeCell ref="A77:V79"/>
    <mergeCell ref="A81:B81"/>
    <mergeCell ref="R81:R82"/>
    <mergeCell ref="S81:S82"/>
    <mergeCell ref="T81:T82"/>
    <mergeCell ref="U81:U82"/>
    <mergeCell ref="V81:V82"/>
    <mergeCell ref="A82:B82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104:B104"/>
    <mergeCell ref="A110:B110"/>
    <mergeCell ref="A111:B111"/>
    <mergeCell ref="A112:B112"/>
    <mergeCell ref="A113:B113"/>
    <mergeCell ref="A115:B115"/>
    <mergeCell ref="A105:B105"/>
    <mergeCell ref="A106:B106"/>
    <mergeCell ref="A107:B107"/>
    <mergeCell ref="A108:B108"/>
    <mergeCell ref="A109:B109"/>
    <mergeCell ref="A114:B11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300" r:id="rId1"/>
  <headerFooter alignWithMargins="0">
    <oddFooter xml:space="preserve">&amp;RRA-Q / FTP du  12/07/2013
</oddFooter>
  </headerFooter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H1698"/>
  <sheetViews>
    <sheetView zoomScaleNormal="100" workbookViewId="0">
      <selection activeCell="F20" sqref="F20:Q20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123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1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G5" s="446">
        <v>4</v>
      </c>
      <c r="H5" s="447"/>
      <c r="I5" s="448" t="s">
        <v>99</v>
      </c>
      <c r="J5" s="446"/>
      <c r="K5" s="446"/>
      <c r="L5" s="446"/>
      <c r="M5" s="447"/>
      <c r="N5" s="449">
        <v>41723</v>
      </c>
      <c r="O5" s="446"/>
      <c r="P5" s="446"/>
      <c r="Q5" s="447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121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118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 t="s">
        <v>111</v>
      </c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539" t="s">
        <v>117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7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IF(ISNUMBER(C121),C121,NA())</f>
        <v>8.8000000000000007</v>
      </c>
      <c r="D37" s="123">
        <f t="shared" ref="D37:W37" si="0">IF(ISNUMBER(D121),D121,NA())</f>
        <v>9.5</v>
      </c>
      <c r="E37" s="123">
        <f t="shared" si="0"/>
        <v>14.4</v>
      </c>
      <c r="F37" s="123">
        <f t="shared" si="0"/>
        <v>24.7</v>
      </c>
      <c r="G37" s="123">
        <f t="shared" si="0"/>
        <v>30.2</v>
      </c>
      <c r="H37" s="123">
        <f t="shared" si="0"/>
        <v>36.700000000000003</v>
      </c>
      <c r="I37" s="123">
        <f t="shared" si="0"/>
        <v>45.5</v>
      </c>
      <c r="J37" s="123">
        <f t="shared" si="0"/>
        <v>59.5</v>
      </c>
      <c r="K37" s="123">
        <f t="shared" si="0"/>
        <v>79.8</v>
      </c>
      <c r="L37" s="123">
        <f t="shared" si="0"/>
        <v>85.7</v>
      </c>
      <c r="M37" s="123">
        <f t="shared" si="0"/>
        <v>99.1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2.39</v>
      </c>
      <c r="S37" s="123">
        <f t="shared" si="0"/>
        <v>0.83</v>
      </c>
      <c r="T37" s="123">
        <f t="shared" si="0"/>
        <v>0.33300000000000002</v>
      </c>
      <c r="U37" s="123">
        <f t="shared" si="0"/>
        <v>27</v>
      </c>
      <c r="V37" s="150">
        <f t="shared" si="0"/>
        <v>23</v>
      </c>
      <c r="W37" s="124">
        <f t="shared" si="0"/>
        <v>13.5</v>
      </c>
    </row>
    <row r="38" spans="1:27" ht="12.75" customHeight="1" x14ac:dyDescent="0.25">
      <c r="A38" s="553" t="s">
        <v>49</v>
      </c>
      <c r="B38" s="554"/>
      <c r="C38" s="120">
        <f>C39+1.25*C42</f>
        <v>7.5046822562631377</v>
      </c>
      <c r="D38" s="108">
        <f t="shared" ref="D38:Q38" si="1">D39+1.25*D42</f>
        <v>7.9565447850873223</v>
      </c>
      <c r="E38" s="108">
        <f t="shared" si="1"/>
        <v>11.383593083595414</v>
      </c>
      <c r="F38" s="108">
        <f t="shared" si="1"/>
        <v>21.650403222869379</v>
      </c>
      <c r="G38" s="108">
        <f t="shared" si="1"/>
        <v>27.469246803315436</v>
      </c>
      <c r="H38" s="108">
        <f t="shared" si="1"/>
        <v>34.306401653208979</v>
      </c>
      <c r="I38" s="108">
        <f t="shared" si="1"/>
        <v>43.548413028057254</v>
      </c>
      <c r="J38" s="108">
        <f t="shared" si="1"/>
        <v>58.111502225792307</v>
      </c>
      <c r="K38" s="108">
        <f t="shared" si="1"/>
        <v>78.848952433662831</v>
      </c>
      <c r="L38" s="108">
        <f t="shared" si="1"/>
        <v>84.480074203943857</v>
      </c>
      <c r="M38" s="108">
        <f t="shared" si="1"/>
        <v>99.836348537956354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2.1475253512024386</v>
      </c>
      <c r="S38" s="108">
        <f>S39+1.25*S42</f>
        <v>0.66336837079369371</v>
      </c>
      <c r="T38" s="108"/>
      <c r="U38" s="108"/>
      <c r="V38" s="151"/>
      <c r="W38" s="125">
        <f>W39+1.25*W42</f>
        <v>11.87826010507337</v>
      </c>
      <c r="Y38" s="1" t="s">
        <v>59</v>
      </c>
    </row>
    <row r="39" spans="1:27" ht="12.75" customHeight="1" x14ac:dyDescent="0.25">
      <c r="A39" s="493" t="s">
        <v>50</v>
      </c>
      <c r="B39" s="494"/>
      <c r="C39" s="120">
        <f>IF(ISNUMBER(C119),C119,NA())</f>
        <v>5.9636363636363621</v>
      </c>
      <c r="D39" s="120">
        <f>IF(ISNUMBER(D119),D119,NA())</f>
        <v>6.3</v>
      </c>
      <c r="E39" s="121">
        <f t="shared" ref="E39:W39" si="2">IF(ISNUMBER(E119),E119,NA())</f>
        <v>9.0181818181818159</v>
      </c>
      <c r="F39" s="121">
        <f t="shared" si="2"/>
        <v>17.018181818181816</v>
      </c>
      <c r="G39" s="121">
        <f t="shared" si="2"/>
        <v>21.790909090909093</v>
      </c>
      <c r="H39" s="121">
        <f t="shared" si="2"/>
        <v>27.530303030303038</v>
      </c>
      <c r="I39" s="121">
        <f t="shared" si="2"/>
        <v>35.563636363636377</v>
      </c>
      <c r="J39" s="121">
        <f t="shared" si="2"/>
        <v>49.151515151515142</v>
      </c>
      <c r="K39" s="121">
        <f t="shared" si="2"/>
        <v>70.393939393939363</v>
      </c>
      <c r="L39" s="121">
        <f t="shared" si="2"/>
        <v>78.024242424242416</v>
      </c>
      <c r="M39" s="121">
        <f t="shared" si="2"/>
        <v>96.86666666666666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1.7145454545454544</v>
      </c>
      <c r="S39" s="159">
        <f t="shared" si="2"/>
        <v>0.48227272727272724</v>
      </c>
      <c r="T39" s="159">
        <f t="shared" si="2"/>
        <v>0.33300000000000002</v>
      </c>
      <c r="U39" s="34">
        <f t="shared" si="2"/>
        <v>27</v>
      </c>
      <c r="V39" s="152">
        <f t="shared" si="2"/>
        <v>23</v>
      </c>
      <c r="W39" s="44">
        <f t="shared" si="2"/>
        <v>9.548484848484847</v>
      </c>
    </row>
    <row r="40" spans="1:27" ht="12.75" customHeight="1" x14ac:dyDescent="0.25">
      <c r="A40" s="553" t="s">
        <v>51</v>
      </c>
      <c r="B40" s="554"/>
      <c r="C40" s="120">
        <f>C39-1.25*C42</f>
        <v>4.4225904710095865</v>
      </c>
      <c r="D40" s="108">
        <f t="shared" ref="D40:Q40" si="3">D39-1.25*D42</f>
        <v>4.6434552149126773</v>
      </c>
      <c r="E40" s="108">
        <f t="shared" si="3"/>
        <v>6.6527705527682173</v>
      </c>
      <c r="F40" s="108">
        <f t="shared" si="3"/>
        <v>12.385960413494251</v>
      </c>
      <c r="G40" s="108">
        <f t="shared" si="3"/>
        <v>16.11257137850275</v>
      </c>
      <c r="H40" s="108">
        <f t="shared" si="3"/>
        <v>20.754204407397097</v>
      </c>
      <c r="I40" s="108">
        <f t="shared" si="3"/>
        <v>27.578859699215503</v>
      </c>
      <c r="J40" s="108">
        <f t="shared" si="3"/>
        <v>40.191528077237976</v>
      </c>
      <c r="K40" s="108">
        <f t="shared" si="3"/>
        <v>61.938926354215894</v>
      </c>
      <c r="L40" s="108">
        <f t="shared" si="3"/>
        <v>71.568410644540975</v>
      </c>
      <c r="M40" s="108">
        <f>M39-1.25*M42</f>
        <v>93.896984795376966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1.2815655578884702</v>
      </c>
      <c r="S40" s="108">
        <f>S39-1.25*S42</f>
        <v>0.30117708375176078</v>
      </c>
      <c r="T40" s="108"/>
      <c r="U40" s="108"/>
      <c r="V40" s="151"/>
      <c r="W40" s="125">
        <f>W39-1.25*W42</f>
        <v>7.2187095918963244</v>
      </c>
      <c r="Y40" s="155"/>
    </row>
    <row r="41" spans="1:27" ht="12.75" customHeight="1" x14ac:dyDescent="0.25">
      <c r="A41" s="493" t="s">
        <v>52</v>
      </c>
      <c r="B41" s="494"/>
      <c r="C41" s="33">
        <f>IF(ISNUMBER(C122),C122,NA())</f>
        <v>2.2999999999999998</v>
      </c>
      <c r="D41" s="34">
        <f t="shared" ref="D41:W41" si="4">IF(ISNUMBER(D122),D122,NA())</f>
        <v>2.4</v>
      </c>
      <c r="E41" s="34">
        <f t="shared" si="4"/>
        <v>3.4</v>
      </c>
      <c r="F41" s="34">
        <f>IF(ISNUMBER(F122),F122,NA())</f>
        <v>5.5</v>
      </c>
      <c r="G41" s="34">
        <f t="shared" si="4"/>
        <v>7.2</v>
      </c>
      <c r="H41" s="34">
        <f t="shared" si="4"/>
        <v>9.6999999999999993</v>
      </c>
      <c r="I41" s="34">
        <f t="shared" si="4"/>
        <v>14.2</v>
      </c>
      <c r="J41" s="34">
        <f t="shared" si="4"/>
        <v>24.4</v>
      </c>
      <c r="K41" s="34">
        <f t="shared" si="4"/>
        <v>46.2</v>
      </c>
      <c r="L41" s="34">
        <f t="shared" si="4"/>
        <v>59.4</v>
      </c>
      <c r="M41" s="34">
        <f t="shared" si="4"/>
        <v>87.3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0.77</v>
      </c>
      <c r="S41" s="34">
        <f t="shared" si="4"/>
        <v>7.4999999999999997E-2</v>
      </c>
      <c r="T41" s="34">
        <f t="shared" si="4"/>
        <v>0.33300000000000002</v>
      </c>
      <c r="U41" s="34">
        <f t="shared" si="4"/>
        <v>27</v>
      </c>
      <c r="V41" s="152">
        <f t="shared" si="4"/>
        <v>23</v>
      </c>
      <c r="W41" s="44">
        <f t="shared" si="4"/>
        <v>5</v>
      </c>
    </row>
    <row r="42" spans="1:27" ht="12.75" customHeight="1" x14ac:dyDescent="0.25">
      <c r="A42" s="493" t="s">
        <v>53</v>
      </c>
      <c r="B42" s="494"/>
      <c r="C42" s="120">
        <f>IF(ISNUMBER(C120),C120,NA())</f>
        <v>1.2328367141014207</v>
      </c>
      <c r="D42" s="121">
        <f t="shared" ref="D42:W42" si="5">IF(ISNUMBER(D120),D120,NA())</f>
        <v>1.3252358280698577</v>
      </c>
      <c r="E42" s="121">
        <f t="shared" si="5"/>
        <v>1.8923290123308789</v>
      </c>
      <c r="F42" s="121">
        <f t="shared" si="5"/>
        <v>3.7057771237500519</v>
      </c>
      <c r="G42" s="121">
        <f t="shared" si="5"/>
        <v>4.5426701699250742</v>
      </c>
      <c r="H42" s="121">
        <f t="shared" si="5"/>
        <v>5.4208788983247524</v>
      </c>
      <c r="I42" s="121">
        <f t="shared" si="5"/>
        <v>6.3878213315367001</v>
      </c>
      <c r="J42" s="121">
        <f t="shared" si="5"/>
        <v>7.1679896594217292</v>
      </c>
      <c r="K42" s="121">
        <f t="shared" si="5"/>
        <v>6.7640104317787761</v>
      </c>
      <c r="L42" s="121">
        <f t="shared" si="5"/>
        <v>5.16466542376115</v>
      </c>
      <c r="M42" s="121">
        <f t="shared" si="5"/>
        <v>2.3757454970317564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0.34638391732558732</v>
      </c>
      <c r="S42" s="121">
        <f t="shared" si="5"/>
        <v>0.14487651481677316</v>
      </c>
      <c r="T42" s="121"/>
      <c r="U42" s="121"/>
      <c r="V42" s="153"/>
      <c r="W42" s="126">
        <f t="shared" si="5"/>
        <v>1.8638202052708177</v>
      </c>
    </row>
    <row r="43" spans="1:27" ht="12.75" customHeight="1" x14ac:dyDescent="0.25">
      <c r="A43" s="553" t="s">
        <v>54</v>
      </c>
      <c r="B43" s="554"/>
      <c r="C43" s="33">
        <f>IF(ISNUMBER(C123),C123,NA())</f>
        <v>33</v>
      </c>
      <c r="D43" s="34">
        <f t="shared" ref="D43:W43" si="6">IF(ISNUMBER(D123),D123,NA())</f>
        <v>33</v>
      </c>
      <c r="E43" s="34">
        <f t="shared" si="6"/>
        <v>33</v>
      </c>
      <c r="F43" s="34">
        <f t="shared" si="6"/>
        <v>33</v>
      </c>
      <c r="G43" s="34">
        <f t="shared" si="6"/>
        <v>33</v>
      </c>
      <c r="H43" s="34">
        <f t="shared" si="6"/>
        <v>33</v>
      </c>
      <c r="I43" s="34">
        <f t="shared" si="6"/>
        <v>33</v>
      </c>
      <c r="J43" s="34">
        <f t="shared" si="6"/>
        <v>33</v>
      </c>
      <c r="K43" s="34">
        <f t="shared" si="6"/>
        <v>33</v>
      </c>
      <c r="L43" s="34">
        <f t="shared" si="6"/>
        <v>33</v>
      </c>
      <c r="M43" s="34">
        <f t="shared" si="6"/>
        <v>33</v>
      </c>
      <c r="N43" s="34">
        <f t="shared" si="6"/>
        <v>33</v>
      </c>
      <c r="O43" s="34">
        <f t="shared" si="6"/>
        <v>33</v>
      </c>
      <c r="P43" s="34">
        <f t="shared" si="6"/>
        <v>33</v>
      </c>
      <c r="Q43" s="34">
        <f t="shared" si="6"/>
        <v>33</v>
      </c>
      <c r="R43" s="34">
        <f t="shared" si="6"/>
        <v>33</v>
      </c>
      <c r="S43" s="34">
        <f t="shared" si="6"/>
        <v>33</v>
      </c>
      <c r="T43" s="34" t="e">
        <f t="shared" si="6"/>
        <v>#N/A</v>
      </c>
      <c r="U43" s="34">
        <f t="shared" si="6"/>
        <v>1</v>
      </c>
      <c r="V43" s="152">
        <f t="shared" si="6"/>
        <v>1</v>
      </c>
      <c r="W43" s="44">
        <f t="shared" si="6"/>
        <v>33</v>
      </c>
    </row>
    <row r="44" spans="1:27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502">
        <v>41723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A84+180</f>
        <v>41777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6"/>
    </row>
    <row r="74" spans="1:24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508"/>
    </row>
    <row r="75" spans="1:24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1"/>
    </row>
    <row r="76" spans="1:24" ht="13.8" thickBot="1" x14ac:dyDescent="0.3">
      <c r="B76" s="52"/>
    </row>
    <row r="77" spans="1:24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4"/>
    </row>
    <row r="78" spans="1:24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7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</row>
    <row r="81" spans="1:25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7" t="s">
        <v>71</v>
      </c>
      <c r="U81" s="653" t="s">
        <v>7</v>
      </c>
      <c r="V81" s="653" t="s">
        <v>8</v>
      </c>
      <c r="W81" s="659" t="s">
        <v>42</v>
      </c>
    </row>
    <row r="82" spans="1:25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7"/>
      <c r="U82" s="695"/>
      <c r="V82" s="695"/>
      <c r="W82" s="698"/>
      <c r="Y82" s="1">
        <v>180</v>
      </c>
    </row>
    <row r="83" spans="1:25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5"/>
    </row>
    <row r="84" spans="1:25" x14ac:dyDescent="0.25">
      <c r="A84" s="531">
        <v>41597</v>
      </c>
      <c r="B84" s="532"/>
      <c r="C84" s="141">
        <v>6.6</v>
      </c>
      <c r="D84" s="141">
        <v>7</v>
      </c>
      <c r="E84" s="141">
        <v>9.6</v>
      </c>
      <c r="F84" s="141">
        <v>17.2</v>
      </c>
      <c r="G84" s="141">
        <v>21.6</v>
      </c>
      <c r="H84" s="141">
        <v>27</v>
      </c>
      <c r="I84" s="141">
        <v>35.5</v>
      </c>
      <c r="J84" s="141">
        <v>52.5</v>
      </c>
      <c r="K84" s="141">
        <v>76.3</v>
      </c>
      <c r="L84" s="141">
        <v>85.7</v>
      </c>
      <c r="M84" s="141">
        <v>98.6</v>
      </c>
      <c r="N84" s="141">
        <v>100</v>
      </c>
      <c r="O84" s="141">
        <v>100</v>
      </c>
      <c r="P84" s="141">
        <v>100</v>
      </c>
      <c r="Q84" s="141">
        <v>100</v>
      </c>
      <c r="R84" s="141">
        <v>1.55</v>
      </c>
      <c r="S84" s="141">
        <v>0.42</v>
      </c>
      <c r="T84" s="141">
        <v>0.33300000000000002</v>
      </c>
      <c r="U84" s="141">
        <v>27</v>
      </c>
      <c r="V84" s="141">
        <v>23</v>
      </c>
      <c r="W84" s="142">
        <v>13.5</v>
      </c>
      <c r="Y84" s="176">
        <f>A84+Y82</f>
        <v>41777</v>
      </c>
    </row>
    <row r="85" spans="1:25" x14ac:dyDescent="0.25">
      <c r="A85" s="531">
        <v>41603</v>
      </c>
      <c r="B85" s="532"/>
      <c r="C85" s="141">
        <v>5.5</v>
      </c>
      <c r="D85" s="141">
        <v>5.8</v>
      </c>
      <c r="E85" s="141">
        <v>8.6999999999999993</v>
      </c>
      <c r="F85" s="141">
        <v>16.899999999999999</v>
      </c>
      <c r="G85" s="141">
        <v>22</v>
      </c>
      <c r="H85" s="141">
        <v>27.9</v>
      </c>
      <c r="I85" s="141">
        <v>35.700000000000003</v>
      </c>
      <c r="J85" s="141">
        <v>48.7</v>
      </c>
      <c r="K85" s="141">
        <v>72.900000000000006</v>
      </c>
      <c r="L85" s="141">
        <v>80.400000000000006</v>
      </c>
      <c r="M85" s="141">
        <v>99.1</v>
      </c>
      <c r="N85" s="141">
        <v>100</v>
      </c>
      <c r="O85" s="141">
        <v>100</v>
      </c>
      <c r="P85" s="141">
        <v>100</v>
      </c>
      <c r="Q85" s="141">
        <v>100</v>
      </c>
      <c r="R85" s="141">
        <v>1.81</v>
      </c>
      <c r="S85" s="141">
        <v>0.5</v>
      </c>
      <c r="T85" s="141"/>
      <c r="U85" s="141"/>
      <c r="V85" s="141"/>
      <c r="W85" s="142">
        <v>9.4</v>
      </c>
    </row>
    <row r="86" spans="1:25" x14ac:dyDescent="0.25">
      <c r="A86" s="531">
        <v>41603</v>
      </c>
      <c r="B86" s="532"/>
      <c r="C86" s="141">
        <v>5</v>
      </c>
      <c r="D86" s="141">
        <v>5.2</v>
      </c>
      <c r="E86" s="141">
        <v>7.7</v>
      </c>
      <c r="F86" s="141">
        <v>14.2</v>
      </c>
      <c r="G86" s="141">
        <v>17.899999999999999</v>
      </c>
      <c r="H86" s="141">
        <v>22.3</v>
      </c>
      <c r="I86" s="141">
        <v>29.5</v>
      </c>
      <c r="J86" s="141">
        <v>44.6</v>
      </c>
      <c r="K86" s="141">
        <v>69.599999999999994</v>
      </c>
      <c r="L86" s="141">
        <v>76.7</v>
      </c>
      <c r="M86" s="141">
        <v>87.3</v>
      </c>
      <c r="N86" s="141">
        <v>100</v>
      </c>
      <c r="O86" s="141">
        <v>100</v>
      </c>
      <c r="P86" s="141">
        <v>100</v>
      </c>
      <c r="Q86" s="141">
        <v>100</v>
      </c>
      <c r="R86" s="141">
        <v>1.8</v>
      </c>
      <c r="S86" s="141">
        <v>0.4</v>
      </c>
      <c r="T86" s="141"/>
      <c r="U86" s="141"/>
      <c r="V86" s="141"/>
      <c r="W86" s="142">
        <v>8</v>
      </c>
    </row>
    <row r="87" spans="1:25" x14ac:dyDescent="0.25">
      <c r="A87" s="531">
        <v>41604</v>
      </c>
      <c r="B87" s="532"/>
      <c r="C87" s="141">
        <v>5.0999999999999996</v>
      </c>
      <c r="D87" s="141">
        <v>5.5</v>
      </c>
      <c r="E87" s="141">
        <v>8.6</v>
      </c>
      <c r="F87" s="141">
        <v>16</v>
      </c>
      <c r="G87" s="141">
        <v>20.8</v>
      </c>
      <c r="H87" s="141">
        <v>26.2</v>
      </c>
      <c r="I87" s="141">
        <v>34.200000000000003</v>
      </c>
      <c r="J87" s="141">
        <v>48.7</v>
      </c>
      <c r="K87" s="141">
        <v>74.5</v>
      </c>
      <c r="L87" s="141">
        <v>82.5</v>
      </c>
      <c r="M87" s="141">
        <v>98.4</v>
      </c>
      <c r="N87" s="141">
        <v>100</v>
      </c>
      <c r="O87" s="141">
        <v>100</v>
      </c>
      <c r="P87" s="141">
        <v>100</v>
      </c>
      <c r="Q87" s="141">
        <v>100</v>
      </c>
      <c r="R87" s="141">
        <v>1.79</v>
      </c>
      <c r="S87" s="141">
        <v>0.47</v>
      </c>
      <c r="T87" s="141"/>
      <c r="U87" s="141"/>
      <c r="V87" s="141"/>
      <c r="W87" s="142">
        <v>12.2</v>
      </c>
    </row>
    <row r="88" spans="1:25" x14ac:dyDescent="0.25">
      <c r="A88" s="531">
        <v>41604</v>
      </c>
      <c r="B88" s="532"/>
      <c r="C88" s="141">
        <v>4.5</v>
      </c>
      <c r="D88" s="141">
        <v>4.8</v>
      </c>
      <c r="E88" s="141">
        <v>7.3</v>
      </c>
      <c r="F88" s="141">
        <v>14.6</v>
      </c>
      <c r="G88" s="141">
        <v>18.8</v>
      </c>
      <c r="H88" s="141">
        <v>23.7</v>
      </c>
      <c r="I88" s="141">
        <v>30.6</v>
      </c>
      <c r="J88" s="141">
        <v>42.8</v>
      </c>
      <c r="K88" s="141">
        <v>67.099999999999994</v>
      </c>
      <c r="L88" s="141">
        <v>77.3</v>
      </c>
      <c r="M88" s="141">
        <v>97.4</v>
      </c>
      <c r="N88" s="141">
        <v>100</v>
      </c>
      <c r="O88" s="141">
        <v>100</v>
      </c>
      <c r="P88" s="141">
        <v>100</v>
      </c>
      <c r="Q88" s="141">
        <v>100</v>
      </c>
      <c r="R88" s="141">
        <v>1.79</v>
      </c>
      <c r="S88" s="141">
        <v>0.42</v>
      </c>
      <c r="T88" s="141"/>
      <c r="U88" s="141"/>
      <c r="V88" s="141"/>
      <c r="W88" s="142">
        <v>11.1</v>
      </c>
    </row>
    <row r="89" spans="1:25" x14ac:dyDescent="0.25">
      <c r="A89" s="531">
        <v>41604</v>
      </c>
      <c r="B89" s="532"/>
      <c r="C89" s="141">
        <v>6.7</v>
      </c>
      <c r="D89" s="141">
        <v>7</v>
      </c>
      <c r="E89" s="141">
        <v>9.8000000000000007</v>
      </c>
      <c r="F89" s="141">
        <v>18.100000000000001</v>
      </c>
      <c r="G89" s="141">
        <v>23.2</v>
      </c>
      <c r="H89" s="141">
        <v>29.3</v>
      </c>
      <c r="I89" s="141">
        <v>37.799999999999997</v>
      </c>
      <c r="J89" s="141">
        <v>52</v>
      </c>
      <c r="K89" s="141">
        <v>74.900000000000006</v>
      </c>
      <c r="L89" s="141">
        <v>79.3</v>
      </c>
      <c r="M89" s="141">
        <v>98.5</v>
      </c>
      <c r="N89" s="141">
        <v>100</v>
      </c>
      <c r="O89" s="141">
        <v>100</v>
      </c>
      <c r="P89" s="141">
        <v>100</v>
      </c>
      <c r="Q89" s="141">
        <v>100</v>
      </c>
      <c r="R89" s="141">
        <v>1.79</v>
      </c>
      <c r="S89" s="141">
        <v>0.52</v>
      </c>
      <c r="T89" s="141"/>
      <c r="U89" s="141"/>
      <c r="V89" s="141"/>
      <c r="W89" s="142">
        <v>11</v>
      </c>
    </row>
    <row r="90" spans="1:25" x14ac:dyDescent="0.25">
      <c r="A90" s="531">
        <v>41605</v>
      </c>
      <c r="B90" s="532"/>
      <c r="C90" s="141">
        <v>6</v>
      </c>
      <c r="D90" s="141">
        <v>6.3</v>
      </c>
      <c r="E90" s="141">
        <v>9.1999999999999993</v>
      </c>
      <c r="F90" s="141">
        <v>18.100000000000001</v>
      </c>
      <c r="G90" s="141">
        <v>23</v>
      </c>
      <c r="H90" s="141">
        <v>28.7</v>
      </c>
      <c r="I90" s="141">
        <v>36.6</v>
      </c>
      <c r="J90" s="141">
        <v>49</v>
      </c>
      <c r="K90" s="141">
        <v>70.099999999999994</v>
      </c>
      <c r="L90" s="141">
        <v>75.900000000000006</v>
      </c>
      <c r="M90" s="141">
        <v>97.2</v>
      </c>
      <c r="N90" s="141">
        <v>100</v>
      </c>
      <c r="O90" s="141">
        <v>100</v>
      </c>
      <c r="P90" s="141">
        <v>100</v>
      </c>
      <c r="Q90" s="141">
        <v>100</v>
      </c>
      <c r="R90" s="141">
        <v>1.8</v>
      </c>
      <c r="S90" s="141">
        <v>0.52</v>
      </c>
      <c r="T90" s="141"/>
      <c r="U90" s="141"/>
      <c r="V90" s="141"/>
      <c r="W90" s="142">
        <v>8.8000000000000007</v>
      </c>
    </row>
    <row r="91" spans="1:25" x14ac:dyDescent="0.25">
      <c r="A91" s="531">
        <v>41605</v>
      </c>
      <c r="B91" s="532"/>
      <c r="C91" s="141">
        <v>7</v>
      </c>
      <c r="D91" s="141">
        <v>7.7</v>
      </c>
      <c r="E91" s="141">
        <v>11.1</v>
      </c>
      <c r="F91" s="141">
        <v>21.3</v>
      </c>
      <c r="G91" s="141">
        <v>27.1</v>
      </c>
      <c r="H91" s="141">
        <v>33.799999999999997</v>
      </c>
      <c r="I91" s="141">
        <v>43.3</v>
      </c>
      <c r="J91" s="141">
        <v>57.2</v>
      </c>
      <c r="K91" s="141">
        <v>76.5</v>
      </c>
      <c r="L91" s="141">
        <v>80.599999999999994</v>
      </c>
      <c r="M91" s="141">
        <v>97.5</v>
      </c>
      <c r="N91" s="141">
        <v>100</v>
      </c>
      <c r="O91" s="141">
        <v>100</v>
      </c>
      <c r="P91" s="141">
        <v>100</v>
      </c>
      <c r="Q91" s="141">
        <v>100</v>
      </c>
      <c r="R91" s="141">
        <v>1.8</v>
      </c>
      <c r="S91" s="141">
        <v>0.61</v>
      </c>
      <c r="T91" s="141"/>
      <c r="U91" s="141"/>
      <c r="V91" s="141"/>
      <c r="W91" s="142">
        <v>8.6999999999999993</v>
      </c>
    </row>
    <row r="92" spans="1:25" x14ac:dyDescent="0.25">
      <c r="A92" s="531">
        <v>41605</v>
      </c>
      <c r="B92" s="532"/>
      <c r="C92" s="141">
        <v>7.3</v>
      </c>
      <c r="D92" s="141">
        <v>7.9</v>
      </c>
      <c r="E92" s="141">
        <v>10.7</v>
      </c>
      <c r="F92" s="141">
        <v>20.5</v>
      </c>
      <c r="G92" s="141">
        <v>26.4</v>
      </c>
      <c r="H92" s="141">
        <v>32.9</v>
      </c>
      <c r="I92" s="141">
        <v>42</v>
      </c>
      <c r="J92" s="141">
        <v>55.8</v>
      </c>
      <c r="K92" s="141">
        <v>72.900000000000006</v>
      </c>
      <c r="L92" s="141">
        <v>77.3</v>
      </c>
      <c r="M92" s="141">
        <v>97.5</v>
      </c>
      <c r="N92" s="141">
        <v>100</v>
      </c>
      <c r="O92" s="141">
        <v>100</v>
      </c>
      <c r="P92" s="141">
        <v>100</v>
      </c>
      <c r="Q92" s="141">
        <v>100</v>
      </c>
      <c r="R92" s="141">
        <v>1.8</v>
      </c>
      <c r="S92" s="141">
        <v>0.59</v>
      </c>
      <c r="T92" s="141"/>
      <c r="U92" s="141"/>
      <c r="V92" s="141"/>
      <c r="W92" s="142">
        <v>8.6999999999999993</v>
      </c>
    </row>
    <row r="93" spans="1:25" x14ac:dyDescent="0.25">
      <c r="A93" s="531">
        <v>41607</v>
      </c>
      <c r="B93" s="532"/>
      <c r="C93" s="141">
        <v>5.4</v>
      </c>
      <c r="D93" s="141">
        <v>5.6</v>
      </c>
      <c r="E93" s="141">
        <v>8.3000000000000007</v>
      </c>
      <c r="F93" s="141">
        <v>17</v>
      </c>
      <c r="G93" s="141">
        <v>21.9</v>
      </c>
      <c r="H93" s="141">
        <v>27.6</v>
      </c>
      <c r="I93" s="141">
        <v>35.700000000000003</v>
      </c>
      <c r="J93" s="141">
        <v>49.1</v>
      </c>
      <c r="K93" s="141">
        <v>70.900000000000006</v>
      </c>
      <c r="L93" s="141">
        <v>80.400000000000006</v>
      </c>
      <c r="M93" s="141">
        <v>98.4</v>
      </c>
      <c r="N93" s="141">
        <v>100</v>
      </c>
      <c r="O93" s="141">
        <v>100</v>
      </c>
      <c r="P93" s="141">
        <v>100</v>
      </c>
      <c r="Q93" s="141">
        <v>100</v>
      </c>
      <c r="R93" s="141">
        <v>1.74</v>
      </c>
      <c r="S93" s="141">
        <v>0.48</v>
      </c>
      <c r="T93" s="141"/>
      <c r="U93" s="141"/>
      <c r="V93" s="141"/>
      <c r="W93" s="142">
        <v>8.8000000000000007</v>
      </c>
    </row>
    <row r="94" spans="1:25" x14ac:dyDescent="0.25">
      <c r="A94" s="531">
        <v>41607</v>
      </c>
      <c r="B94" s="532"/>
      <c r="C94" s="141">
        <v>6.7</v>
      </c>
      <c r="D94" s="141">
        <v>7</v>
      </c>
      <c r="E94" s="141">
        <v>9.9</v>
      </c>
      <c r="F94" s="141">
        <v>21.1</v>
      </c>
      <c r="G94" s="141">
        <v>26.8</v>
      </c>
      <c r="H94" s="141">
        <v>33.9</v>
      </c>
      <c r="I94" s="141">
        <v>43.6</v>
      </c>
      <c r="J94" s="141">
        <v>58.6</v>
      </c>
      <c r="K94" s="141">
        <v>78.099999999999994</v>
      </c>
      <c r="L94" s="141">
        <v>84</v>
      </c>
      <c r="M94" s="141">
        <v>98.8</v>
      </c>
      <c r="N94" s="141">
        <v>100</v>
      </c>
      <c r="O94" s="141">
        <v>100</v>
      </c>
      <c r="P94" s="141">
        <v>100</v>
      </c>
      <c r="Q94" s="141">
        <v>100</v>
      </c>
      <c r="R94" s="141">
        <v>1.74</v>
      </c>
      <c r="S94" s="141">
        <v>0.59</v>
      </c>
      <c r="T94" s="141"/>
      <c r="U94" s="141"/>
      <c r="V94" s="141"/>
      <c r="W94" s="142">
        <v>9.1999999999999993</v>
      </c>
    </row>
    <row r="95" spans="1:25" x14ac:dyDescent="0.25">
      <c r="A95" s="531">
        <v>41607</v>
      </c>
      <c r="B95" s="532"/>
      <c r="C95" s="141">
        <v>6.3</v>
      </c>
      <c r="D95" s="141">
        <v>6.6</v>
      </c>
      <c r="E95" s="141">
        <v>9.8000000000000007</v>
      </c>
      <c r="F95" s="141">
        <v>18.8</v>
      </c>
      <c r="G95" s="141">
        <v>24.2</v>
      </c>
      <c r="H95" s="141">
        <v>30.7</v>
      </c>
      <c r="I95" s="141">
        <v>39.6</v>
      </c>
      <c r="J95" s="141">
        <v>52.2</v>
      </c>
      <c r="K95" s="141">
        <v>71.400000000000006</v>
      </c>
      <c r="L95" s="141">
        <v>77.2</v>
      </c>
      <c r="M95" s="141">
        <v>97.6</v>
      </c>
      <c r="N95" s="141">
        <v>100</v>
      </c>
      <c r="O95" s="141">
        <v>100</v>
      </c>
      <c r="P95" s="141">
        <v>100</v>
      </c>
      <c r="Q95" s="141">
        <v>100</v>
      </c>
      <c r="R95" s="141">
        <v>1.74</v>
      </c>
      <c r="S95" s="141">
        <v>0.54</v>
      </c>
      <c r="T95" s="141"/>
      <c r="U95" s="141"/>
      <c r="V95" s="141"/>
      <c r="W95" s="142">
        <v>8.9</v>
      </c>
    </row>
    <row r="96" spans="1:25" x14ac:dyDescent="0.25">
      <c r="A96" s="531">
        <v>41611</v>
      </c>
      <c r="B96" s="532"/>
      <c r="C96" s="141">
        <v>6.8</v>
      </c>
      <c r="D96" s="141">
        <v>7.1</v>
      </c>
      <c r="E96" s="141">
        <v>10.4</v>
      </c>
      <c r="F96" s="141">
        <v>19.5</v>
      </c>
      <c r="G96" s="141">
        <v>24.3</v>
      </c>
      <c r="H96" s="141">
        <v>29.8</v>
      </c>
      <c r="I96" s="141">
        <v>37.4</v>
      </c>
      <c r="J96" s="141">
        <v>48.8</v>
      </c>
      <c r="K96" s="141">
        <v>66.3</v>
      </c>
      <c r="L96" s="141">
        <v>75.599999999999994</v>
      </c>
      <c r="M96" s="141">
        <v>95.6</v>
      </c>
      <c r="N96" s="141">
        <v>100</v>
      </c>
      <c r="O96" s="141">
        <v>100</v>
      </c>
      <c r="P96" s="141">
        <v>100</v>
      </c>
      <c r="Q96" s="141">
        <v>100</v>
      </c>
      <c r="R96" s="141">
        <v>1.74</v>
      </c>
      <c r="S96" s="141">
        <v>0.52</v>
      </c>
      <c r="T96" s="141"/>
      <c r="U96" s="141"/>
      <c r="V96" s="141"/>
      <c r="W96" s="142">
        <v>9.9</v>
      </c>
      <c r="X96" s="1"/>
    </row>
    <row r="97" spans="1:24" x14ac:dyDescent="0.25">
      <c r="A97" s="531">
        <v>41611</v>
      </c>
      <c r="B97" s="532"/>
      <c r="C97" s="141">
        <v>7</v>
      </c>
      <c r="D97" s="141">
        <v>7.3</v>
      </c>
      <c r="E97" s="141">
        <v>11.3</v>
      </c>
      <c r="F97" s="141">
        <v>22.3</v>
      </c>
      <c r="G97" s="141">
        <v>27.9</v>
      </c>
      <c r="H97" s="141">
        <v>34.6</v>
      </c>
      <c r="I97" s="141">
        <v>44.1</v>
      </c>
      <c r="J97" s="141">
        <v>59.3</v>
      </c>
      <c r="K97" s="141">
        <v>79.8</v>
      </c>
      <c r="L97" s="141">
        <v>83.8</v>
      </c>
      <c r="M97" s="141">
        <v>98.8</v>
      </c>
      <c r="N97" s="141">
        <v>100</v>
      </c>
      <c r="O97" s="141">
        <v>100</v>
      </c>
      <c r="P97" s="141">
        <v>100</v>
      </c>
      <c r="Q97" s="141">
        <v>100</v>
      </c>
      <c r="R97" s="141">
        <v>1.74</v>
      </c>
      <c r="S97" s="141">
        <v>0.6</v>
      </c>
      <c r="T97" s="141"/>
      <c r="U97" s="141"/>
      <c r="V97" s="141"/>
      <c r="W97" s="142">
        <v>11.1</v>
      </c>
      <c r="X97" s="1"/>
    </row>
    <row r="98" spans="1:24" x14ac:dyDescent="0.25">
      <c r="A98" s="518">
        <v>41614</v>
      </c>
      <c r="B98" s="519"/>
      <c r="C98" s="141">
        <v>5.8</v>
      </c>
      <c r="D98" s="141">
        <v>6.1</v>
      </c>
      <c r="E98" s="141">
        <v>9.4</v>
      </c>
      <c r="F98" s="141">
        <v>17.899999999999999</v>
      </c>
      <c r="G98" s="141">
        <v>22.1</v>
      </c>
      <c r="H98" s="141">
        <v>26.9</v>
      </c>
      <c r="I98" s="141">
        <v>33.6</v>
      </c>
      <c r="J98" s="141">
        <v>46.2</v>
      </c>
      <c r="K98" s="141">
        <v>66.599999999999994</v>
      </c>
      <c r="L98" s="141">
        <v>79.8</v>
      </c>
      <c r="M98" s="141">
        <v>97.7</v>
      </c>
      <c r="N98" s="141">
        <v>100</v>
      </c>
      <c r="O98" s="141">
        <v>100</v>
      </c>
      <c r="P98" s="141">
        <v>100</v>
      </c>
      <c r="Q98" s="141">
        <v>100</v>
      </c>
      <c r="R98" s="141">
        <v>2.39</v>
      </c>
      <c r="S98" s="141">
        <v>0.64</v>
      </c>
      <c r="T98" s="141"/>
      <c r="U98" s="141"/>
      <c r="V98" s="141"/>
      <c r="W98" s="142">
        <v>8.6</v>
      </c>
      <c r="X98" s="1"/>
    </row>
    <row r="99" spans="1:24" x14ac:dyDescent="0.25">
      <c r="A99" s="531">
        <v>41614</v>
      </c>
      <c r="B99" s="532"/>
      <c r="C99" s="141">
        <v>6.5</v>
      </c>
      <c r="D99" s="141">
        <v>6.9</v>
      </c>
      <c r="E99" s="141">
        <v>9.6999999999999993</v>
      </c>
      <c r="F99" s="141">
        <v>18.899999999999999</v>
      </c>
      <c r="G99" s="141">
        <v>24</v>
      </c>
      <c r="H99" s="141">
        <v>29.9</v>
      </c>
      <c r="I99" s="141">
        <v>37.700000000000003</v>
      </c>
      <c r="J99" s="141">
        <v>49.6</v>
      </c>
      <c r="K99" s="141">
        <v>68.5</v>
      </c>
      <c r="L99" s="141">
        <v>74</v>
      </c>
      <c r="M99" s="141">
        <v>97.9</v>
      </c>
      <c r="N99" s="141">
        <v>100</v>
      </c>
      <c r="O99" s="141">
        <v>100</v>
      </c>
      <c r="P99" s="141">
        <v>100</v>
      </c>
      <c r="Q99" s="141">
        <v>100</v>
      </c>
      <c r="R99" s="141">
        <v>2.1</v>
      </c>
      <c r="S99" s="141">
        <v>0.63</v>
      </c>
      <c r="T99" s="141"/>
      <c r="U99" s="141"/>
      <c r="V99" s="141"/>
      <c r="W99" s="142">
        <v>9</v>
      </c>
      <c r="X99" s="1"/>
    </row>
    <row r="100" spans="1:24" x14ac:dyDescent="0.25">
      <c r="A100" s="518">
        <v>41617</v>
      </c>
      <c r="B100" s="519"/>
      <c r="C100" s="141">
        <v>6.1</v>
      </c>
      <c r="D100" s="141">
        <v>6.5</v>
      </c>
      <c r="E100" s="141">
        <v>9.6</v>
      </c>
      <c r="F100" s="141">
        <v>18.3</v>
      </c>
      <c r="G100" s="141">
        <v>23</v>
      </c>
      <c r="H100" s="141">
        <v>28.4</v>
      </c>
      <c r="I100" s="141">
        <v>35.9</v>
      </c>
      <c r="J100" s="141">
        <v>48.7</v>
      </c>
      <c r="K100" s="141">
        <v>70.400000000000006</v>
      </c>
      <c r="L100" s="141">
        <v>76.400000000000006</v>
      </c>
      <c r="M100" s="141">
        <v>97.3</v>
      </c>
      <c r="N100" s="141">
        <v>100</v>
      </c>
      <c r="O100" s="141">
        <v>100</v>
      </c>
      <c r="P100" s="141">
        <v>100</v>
      </c>
      <c r="Q100" s="141">
        <v>100</v>
      </c>
      <c r="R100" s="141">
        <v>1.93</v>
      </c>
      <c r="S100" s="141">
        <v>0.55000000000000004</v>
      </c>
      <c r="T100" s="141"/>
      <c r="U100" s="141"/>
      <c r="V100" s="141"/>
      <c r="W100" s="142">
        <v>9.5</v>
      </c>
      <c r="X100" s="1"/>
    </row>
    <row r="101" spans="1:24" x14ac:dyDescent="0.25">
      <c r="A101" s="518">
        <v>41617</v>
      </c>
      <c r="B101" s="519"/>
      <c r="C101" s="141">
        <v>7.1</v>
      </c>
      <c r="D101" s="141">
        <v>7.5</v>
      </c>
      <c r="E101" s="141">
        <v>10.7</v>
      </c>
      <c r="F101" s="141">
        <v>20.9</v>
      </c>
      <c r="G101" s="141">
        <v>26.4</v>
      </c>
      <c r="H101" s="141">
        <v>33.1</v>
      </c>
      <c r="I101" s="141">
        <v>42.5</v>
      </c>
      <c r="J101" s="141">
        <v>57.8</v>
      </c>
      <c r="K101" s="141">
        <v>77.8</v>
      </c>
      <c r="L101" s="141">
        <v>82.6</v>
      </c>
      <c r="M101" s="141">
        <v>97.4</v>
      </c>
      <c r="N101" s="141">
        <v>100</v>
      </c>
      <c r="O101" s="141">
        <v>100</v>
      </c>
      <c r="P101" s="141">
        <v>100</v>
      </c>
      <c r="Q101" s="141">
        <v>100</v>
      </c>
      <c r="R101" s="141">
        <v>1.96</v>
      </c>
      <c r="S101" s="141">
        <v>0.65</v>
      </c>
      <c r="T101" s="141"/>
      <c r="U101" s="141"/>
      <c r="V101" s="141"/>
      <c r="W101" s="142">
        <v>10.1</v>
      </c>
      <c r="X101" s="1"/>
    </row>
    <row r="102" spans="1:24" x14ac:dyDescent="0.25">
      <c r="A102" s="518">
        <v>41619</v>
      </c>
      <c r="B102" s="519"/>
      <c r="C102" s="141">
        <v>7</v>
      </c>
      <c r="D102" s="141">
        <v>7.6</v>
      </c>
      <c r="E102" s="141">
        <v>9.1</v>
      </c>
      <c r="F102" s="141">
        <v>15.2</v>
      </c>
      <c r="G102" s="141">
        <v>19.2</v>
      </c>
      <c r="H102" s="141">
        <v>25.3</v>
      </c>
      <c r="I102" s="141">
        <v>33.200000000000003</v>
      </c>
      <c r="J102" s="141">
        <v>47.7</v>
      </c>
      <c r="K102" s="141">
        <v>69.599999999999994</v>
      </c>
      <c r="L102" s="141">
        <v>76.400000000000006</v>
      </c>
      <c r="M102" s="141">
        <v>96.5</v>
      </c>
      <c r="N102" s="141">
        <v>100</v>
      </c>
      <c r="O102" s="141">
        <v>100</v>
      </c>
      <c r="P102" s="141">
        <v>100</v>
      </c>
      <c r="Q102" s="141">
        <v>100</v>
      </c>
      <c r="R102" s="141">
        <v>1.86</v>
      </c>
      <c r="S102" s="141">
        <v>0.47</v>
      </c>
      <c r="T102" s="141"/>
      <c r="U102" s="141"/>
      <c r="V102" s="141"/>
      <c r="W102" s="142">
        <v>9.1999999999999993</v>
      </c>
      <c r="X102" s="1"/>
    </row>
    <row r="103" spans="1:24" x14ac:dyDescent="0.25">
      <c r="A103" s="518">
        <v>41619</v>
      </c>
      <c r="B103" s="519"/>
      <c r="C103" s="141">
        <v>4.9000000000000004</v>
      </c>
      <c r="D103" s="141">
        <v>5.0999999999999996</v>
      </c>
      <c r="E103" s="141">
        <v>7.4</v>
      </c>
      <c r="F103" s="141">
        <v>14.2</v>
      </c>
      <c r="G103" s="141">
        <v>17.100000000000001</v>
      </c>
      <c r="H103" s="141">
        <v>21.2</v>
      </c>
      <c r="I103" s="141">
        <v>28.8</v>
      </c>
      <c r="J103" s="141">
        <v>44</v>
      </c>
      <c r="K103" s="141">
        <v>67.099999999999994</v>
      </c>
      <c r="L103" s="141">
        <v>73.099999999999994</v>
      </c>
      <c r="M103" s="141">
        <v>94.9</v>
      </c>
      <c r="N103" s="141">
        <v>100</v>
      </c>
      <c r="O103" s="141">
        <v>100</v>
      </c>
      <c r="P103" s="141">
        <v>100</v>
      </c>
      <c r="Q103" s="141">
        <v>100</v>
      </c>
      <c r="R103" s="141">
        <v>2.0099999999999998</v>
      </c>
      <c r="S103" s="141">
        <v>0.43</v>
      </c>
      <c r="T103" s="141"/>
      <c r="U103" s="141"/>
      <c r="V103" s="141"/>
      <c r="W103" s="142">
        <v>8.8000000000000007</v>
      </c>
      <c r="X103" s="1"/>
    </row>
    <row r="104" spans="1:24" x14ac:dyDescent="0.25">
      <c r="A104" s="518">
        <v>41624</v>
      </c>
      <c r="B104" s="519"/>
      <c r="C104" s="141">
        <v>6.1</v>
      </c>
      <c r="D104" s="141">
        <v>6.2</v>
      </c>
      <c r="E104" s="141">
        <v>8.3000000000000007</v>
      </c>
      <c r="F104" s="141">
        <v>16.7</v>
      </c>
      <c r="G104" s="141">
        <v>21.8</v>
      </c>
      <c r="H104" s="141">
        <v>27.6</v>
      </c>
      <c r="I104" s="141">
        <v>35.1</v>
      </c>
      <c r="J104" s="141">
        <v>47.3</v>
      </c>
      <c r="K104" s="141">
        <v>69</v>
      </c>
      <c r="L104" s="141">
        <v>76.3</v>
      </c>
      <c r="M104" s="141">
        <v>98.2</v>
      </c>
      <c r="N104" s="141">
        <v>100</v>
      </c>
      <c r="O104" s="141">
        <v>100</v>
      </c>
      <c r="P104" s="141">
        <v>100</v>
      </c>
      <c r="Q104" s="141">
        <v>100</v>
      </c>
      <c r="R104" s="141">
        <v>1.79</v>
      </c>
      <c r="S104" s="141">
        <v>0.49</v>
      </c>
      <c r="T104" s="141"/>
      <c r="U104" s="141"/>
      <c r="V104" s="141"/>
      <c r="W104" s="142">
        <v>12.3</v>
      </c>
      <c r="X104" s="1"/>
    </row>
    <row r="105" spans="1:24" x14ac:dyDescent="0.25">
      <c r="A105" s="518">
        <v>41624</v>
      </c>
      <c r="B105" s="519"/>
      <c r="C105" s="141">
        <v>6.6</v>
      </c>
      <c r="D105" s="141">
        <v>6.9</v>
      </c>
      <c r="E105" s="141">
        <v>9.6</v>
      </c>
      <c r="F105" s="141">
        <v>18.5</v>
      </c>
      <c r="G105" s="141">
        <v>23.5</v>
      </c>
      <c r="H105" s="141">
        <v>29.6</v>
      </c>
      <c r="I105" s="141">
        <v>38.5</v>
      </c>
      <c r="J105" s="141">
        <v>52.7</v>
      </c>
      <c r="K105" s="141">
        <v>73.5</v>
      </c>
      <c r="L105" s="141">
        <v>83.1</v>
      </c>
      <c r="M105" s="141">
        <v>98.3</v>
      </c>
      <c r="N105" s="141">
        <v>100</v>
      </c>
      <c r="O105" s="141">
        <v>100</v>
      </c>
      <c r="P105" s="141">
        <v>100</v>
      </c>
      <c r="Q105" s="141">
        <v>100</v>
      </c>
      <c r="R105" s="141">
        <v>1.86</v>
      </c>
      <c r="S105" s="141">
        <v>0.55000000000000004</v>
      </c>
      <c r="T105" s="141"/>
      <c r="U105" s="141"/>
      <c r="V105" s="141"/>
      <c r="W105" s="142">
        <v>11.6</v>
      </c>
      <c r="X105" s="1"/>
    </row>
    <row r="106" spans="1:24" x14ac:dyDescent="0.25">
      <c r="A106" s="518">
        <v>41626</v>
      </c>
      <c r="B106" s="519"/>
      <c r="C106" s="141">
        <v>8.8000000000000007</v>
      </c>
      <c r="D106" s="141">
        <v>9.5</v>
      </c>
      <c r="E106" s="141">
        <v>14.4</v>
      </c>
      <c r="F106" s="141">
        <v>24.7</v>
      </c>
      <c r="G106" s="141">
        <v>30.2</v>
      </c>
      <c r="H106" s="141">
        <v>36.700000000000003</v>
      </c>
      <c r="I106" s="141">
        <v>45.5</v>
      </c>
      <c r="J106" s="141">
        <v>59.5</v>
      </c>
      <c r="K106" s="141">
        <v>78.3</v>
      </c>
      <c r="L106" s="141">
        <v>82.1</v>
      </c>
      <c r="M106" s="141">
        <v>98.7</v>
      </c>
      <c r="N106" s="141">
        <v>100</v>
      </c>
      <c r="O106" s="141">
        <v>100</v>
      </c>
      <c r="P106" s="141">
        <v>100</v>
      </c>
      <c r="Q106" s="141">
        <v>100</v>
      </c>
      <c r="R106" s="141">
        <v>2.25</v>
      </c>
      <c r="S106" s="141">
        <v>0.83</v>
      </c>
      <c r="T106" s="141"/>
      <c r="U106" s="141"/>
      <c r="V106" s="141"/>
      <c r="W106" s="142">
        <v>12.5</v>
      </c>
      <c r="X106" s="1"/>
    </row>
    <row r="107" spans="1:24" x14ac:dyDescent="0.25">
      <c r="A107" s="518">
        <v>41626</v>
      </c>
      <c r="B107" s="519"/>
      <c r="C107" s="141">
        <v>5.8</v>
      </c>
      <c r="D107" s="141">
        <v>6.3</v>
      </c>
      <c r="E107" s="141">
        <v>9.6999999999999993</v>
      </c>
      <c r="F107" s="141">
        <v>17.2</v>
      </c>
      <c r="G107" s="141">
        <v>21.4</v>
      </c>
      <c r="H107" s="141">
        <v>26.6</v>
      </c>
      <c r="I107" s="141">
        <v>34.200000000000003</v>
      </c>
      <c r="J107" s="141">
        <v>47.1</v>
      </c>
      <c r="K107" s="141">
        <v>67.8</v>
      </c>
      <c r="L107" s="141">
        <v>76.7</v>
      </c>
      <c r="M107" s="141">
        <v>97.8</v>
      </c>
      <c r="N107" s="141">
        <v>100</v>
      </c>
      <c r="O107" s="141">
        <v>100</v>
      </c>
      <c r="P107" s="141">
        <v>100</v>
      </c>
      <c r="Q107" s="141">
        <v>100</v>
      </c>
      <c r="R107" s="141">
        <v>2</v>
      </c>
      <c r="S107" s="141">
        <v>0.53</v>
      </c>
      <c r="T107" s="141"/>
      <c r="U107" s="141"/>
      <c r="V107" s="141"/>
      <c r="W107" s="142">
        <v>11.6</v>
      </c>
      <c r="X107" s="1"/>
    </row>
    <row r="108" spans="1:24" x14ac:dyDescent="0.25">
      <c r="A108" s="518">
        <v>41647</v>
      </c>
      <c r="B108" s="519"/>
      <c r="C108" s="141">
        <v>5.7</v>
      </c>
      <c r="D108" s="141">
        <v>6.1</v>
      </c>
      <c r="E108" s="141">
        <v>9</v>
      </c>
      <c r="F108" s="141">
        <v>16</v>
      </c>
      <c r="G108" s="141">
        <v>20.9</v>
      </c>
      <c r="H108" s="141">
        <v>26.5</v>
      </c>
      <c r="I108" s="141">
        <v>34.299999999999997</v>
      </c>
      <c r="J108" s="141">
        <v>47.8</v>
      </c>
      <c r="K108" s="141">
        <v>70.3</v>
      </c>
      <c r="L108" s="141">
        <v>78.7</v>
      </c>
      <c r="M108" s="141">
        <v>97</v>
      </c>
      <c r="N108" s="141">
        <v>100</v>
      </c>
      <c r="O108" s="141">
        <v>100</v>
      </c>
      <c r="P108" s="141">
        <v>100</v>
      </c>
      <c r="Q108" s="141">
        <v>100</v>
      </c>
      <c r="R108" s="141">
        <v>1.23</v>
      </c>
      <c r="S108" s="141">
        <v>0.33</v>
      </c>
      <c r="T108" s="141"/>
      <c r="U108" s="141"/>
      <c r="V108" s="141"/>
      <c r="W108" s="142">
        <v>7.9</v>
      </c>
      <c r="X108" s="1"/>
    </row>
    <row r="109" spans="1:24" x14ac:dyDescent="0.25">
      <c r="A109" s="518">
        <v>41647</v>
      </c>
      <c r="B109" s="519"/>
      <c r="C109" s="141">
        <v>3.7</v>
      </c>
      <c r="D109" s="141">
        <v>4</v>
      </c>
      <c r="E109" s="141">
        <v>6.2</v>
      </c>
      <c r="F109" s="141">
        <v>11.6</v>
      </c>
      <c r="G109" s="141">
        <v>15</v>
      </c>
      <c r="H109" s="141">
        <v>19.2</v>
      </c>
      <c r="I109" s="141">
        <v>25.7</v>
      </c>
      <c r="J109" s="141">
        <v>38.799999999999997</v>
      </c>
      <c r="K109" s="141">
        <v>64.099999999999994</v>
      </c>
      <c r="L109" s="141">
        <v>75.7</v>
      </c>
      <c r="M109" s="141">
        <v>95.7</v>
      </c>
      <c r="N109" s="141">
        <v>100</v>
      </c>
      <c r="O109" s="141">
        <v>100</v>
      </c>
      <c r="P109" s="141">
        <v>100</v>
      </c>
      <c r="Q109" s="141">
        <v>100</v>
      </c>
      <c r="R109" s="141">
        <v>1.25</v>
      </c>
      <c r="S109" s="141">
        <v>0.25</v>
      </c>
      <c r="T109" s="141"/>
      <c r="U109" s="141"/>
      <c r="V109" s="141"/>
      <c r="W109" s="142">
        <v>7.3</v>
      </c>
      <c r="X109" s="1"/>
    </row>
    <row r="110" spans="1:24" x14ac:dyDescent="0.25">
      <c r="A110" s="518">
        <v>41648</v>
      </c>
      <c r="B110" s="519"/>
      <c r="C110" s="141">
        <v>7</v>
      </c>
      <c r="D110" s="141">
        <v>7.4</v>
      </c>
      <c r="E110" s="141">
        <v>9.8000000000000007</v>
      </c>
      <c r="F110" s="141">
        <v>19.3</v>
      </c>
      <c r="G110" s="141">
        <v>26.2</v>
      </c>
      <c r="H110" s="141">
        <v>33.5</v>
      </c>
      <c r="I110" s="141">
        <v>43.2</v>
      </c>
      <c r="J110" s="141">
        <v>58.8</v>
      </c>
      <c r="K110" s="141">
        <v>77.3</v>
      </c>
      <c r="L110" s="141">
        <v>83.2</v>
      </c>
      <c r="M110" s="141">
        <v>98.3</v>
      </c>
      <c r="N110" s="141">
        <v>100</v>
      </c>
      <c r="O110" s="141">
        <v>100</v>
      </c>
      <c r="P110" s="141">
        <v>100</v>
      </c>
      <c r="Q110" s="141">
        <v>100</v>
      </c>
      <c r="R110" s="141">
        <v>1.58</v>
      </c>
      <c r="S110" s="141">
        <v>0.53</v>
      </c>
      <c r="T110" s="141"/>
      <c r="U110" s="141"/>
      <c r="V110" s="141"/>
      <c r="W110" s="142">
        <v>8</v>
      </c>
      <c r="X110" s="1"/>
    </row>
    <row r="111" spans="1:24" x14ac:dyDescent="0.25">
      <c r="A111" s="518">
        <v>41648</v>
      </c>
      <c r="B111" s="519"/>
      <c r="C111" s="141">
        <v>5.7</v>
      </c>
      <c r="D111" s="141">
        <v>5.8</v>
      </c>
      <c r="E111" s="141">
        <v>7.6</v>
      </c>
      <c r="F111" s="141">
        <v>15</v>
      </c>
      <c r="G111" s="141">
        <v>21</v>
      </c>
      <c r="H111" s="141">
        <v>27.2</v>
      </c>
      <c r="I111" s="141">
        <v>35.4</v>
      </c>
      <c r="J111" s="141">
        <v>49</v>
      </c>
      <c r="K111" s="141">
        <v>70.3</v>
      </c>
      <c r="L111" s="141">
        <v>79.5</v>
      </c>
      <c r="M111" s="141">
        <v>96.8</v>
      </c>
      <c r="N111" s="141">
        <v>100</v>
      </c>
      <c r="O111" s="141">
        <v>100</v>
      </c>
      <c r="P111" s="141">
        <v>100</v>
      </c>
      <c r="Q111" s="141">
        <v>100</v>
      </c>
      <c r="R111" s="141">
        <v>1.53</v>
      </c>
      <c r="S111" s="141">
        <v>0.42</v>
      </c>
      <c r="T111" s="141"/>
      <c r="U111" s="141"/>
      <c r="V111" s="141"/>
      <c r="W111" s="142">
        <v>8.1999999999999993</v>
      </c>
      <c r="X111" s="1"/>
    </row>
    <row r="112" spans="1:24" x14ac:dyDescent="0.25">
      <c r="A112" s="518">
        <v>41653</v>
      </c>
      <c r="B112" s="519"/>
      <c r="C112" s="141">
        <v>5.6</v>
      </c>
      <c r="D112" s="141">
        <v>5.9</v>
      </c>
      <c r="E112" s="141">
        <v>7.9</v>
      </c>
      <c r="F112" s="141">
        <v>13.6</v>
      </c>
      <c r="G112" s="141">
        <v>17.3</v>
      </c>
      <c r="H112" s="141">
        <v>22.3</v>
      </c>
      <c r="I112" s="141">
        <v>29.9</v>
      </c>
      <c r="J112" s="141">
        <v>44.1</v>
      </c>
      <c r="K112" s="141">
        <v>67.900000000000006</v>
      </c>
      <c r="L112" s="141">
        <v>73.5</v>
      </c>
      <c r="M112" s="141">
        <v>95.6</v>
      </c>
      <c r="N112" s="141">
        <v>100</v>
      </c>
      <c r="O112" s="141">
        <v>100</v>
      </c>
      <c r="P112" s="141">
        <v>100</v>
      </c>
      <c r="Q112" s="141">
        <v>100</v>
      </c>
      <c r="R112" s="141">
        <v>1.87</v>
      </c>
      <c r="S112" s="141">
        <v>0.42</v>
      </c>
      <c r="T112" s="141"/>
      <c r="U112" s="141"/>
      <c r="V112" s="141"/>
      <c r="W112" s="142">
        <v>9</v>
      </c>
      <c r="X112" s="1"/>
    </row>
    <row r="113" spans="1:24" x14ac:dyDescent="0.25">
      <c r="A113" s="518">
        <v>41653</v>
      </c>
      <c r="B113" s="519"/>
      <c r="C113" s="141">
        <v>6.4</v>
      </c>
      <c r="D113" s="141">
        <v>6.6</v>
      </c>
      <c r="E113" s="141">
        <v>9</v>
      </c>
      <c r="F113" s="141">
        <v>16.2</v>
      </c>
      <c r="G113" s="141">
        <v>21.6</v>
      </c>
      <c r="H113" s="141">
        <v>29.1</v>
      </c>
      <c r="I113" s="141">
        <v>36.5</v>
      </c>
      <c r="J113" s="141">
        <v>49.6</v>
      </c>
      <c r="K113" s="141">
        <v>73</v>
      </c>
      <c r="L113" s="141">
        <v>81.599999999999994</v>
      </c>
      <c r="M113" s="141">
        <v>96.6</v>
      </c>
      <c r="N113" s="141">
        <v>100</v>
      </c>
      <c r="O113" s="141">
        <v>100</v>
      </c>
      <c r="P113" s="141">
        <v>100</v>
      </c>
      <c r="Q113" s="141">
        <v>100</v>
      </c>
      <c r="R113" s="141">
        <v>1.54</v>
      </c>
      <c r="S113" s="141">
        <v>0.43</v>
      </c>
      <c r="T113" s="141"/>
      <c r="U113" s="141"/>
      <c r="V113" s="141"/>
      <c r="W113" s="142">
        <v>11.4</v>
      </c>
      <c r="X113" s="1"/>
    </row>
    <row r="114" spans="1:24" x14ac:dyDescent="0.25">
      <c r="A114" s="518">
        <v>41656</v>
      </c>
      <c r="B114" s="519"/>
      <c r="C114" s="141">
        <v>6.2</v>
      </c>
      <c r="D114" s="141">
        <v>6.4</v>
      </c>
      <c r="E114" s="141">
        <v>8.9</v>
      </c>
      <c r="F114" s="141">
        <v>17</v>
      </c>
      <c r="G114" s="141">
        <v>22.3</v>
      </c>
      <c r="H114" s="141">
        <v>29.2</v>
      </c>
      <c r="I114" s="141">
        <v>38.5</v>
      </c>
      <c r="J114" s="141">
        <v>53</v>
      </c>
      <c r="K114" s="141">
        <v>71.3</v>
      </c>
      <c r="L114" s="141">
        <v>79.7</v>
      </c>
      <c r="M114" s="141">
        <v>96.7</v>
      </c>
      <c r="N114" s="141">
        <v>100</v>
      </c>
      <c r="O114" s="141">
        <v>100</v>
      </c>
      <c r="P114" s="141">
        <v>100</v>
      </c>
      <c r="Q114" s="141">
        <v>100</v>
      </c>
      <c r="R114" s="141">
        <v>1.25</v>
      </c>
      <c r="S114" s="141">
        <v>0.37</v>
      </c>
      <c r="T114" s="141"/>
      <c r="U114" s="141"/>
      <c r="V114" s="141"/>
      <c r="W114" s="142">
        <v>9.8000000000000007</v>
      </c>
      <c r="X114" s="1"/>
    </row>
    <row r="115" spans="1:24" x14ac:dyDescent="0.25">
      <c r="A115" s="518">
        <v>41656</v>
      </c>
      <c r="B115" s="519"/>
      <c r="C115" s="141">
        <v>3.6</v>
      </c>
      <c r="D115" s="141">
        <v>3.9</v>
      </c>
      <c r="E115" s="141">
        <v>5.5</v>
      </c>
      <c r="F115" s="141">
        <v>9.3000000000000007</v>
      </c>
      <c r="G115" s="141">
        <v>13</v>
      </c>
      <c r="H115" s="141">
        <v>18.100000000000001</v>
      </c>
      <c r="I115" s="141">
        <v>25.3</v>
      </c>
      <c r="J115" s="141">
        <v>36.6</v>
      </c>
      <c r="K115" s="141">
        <v>52.7</v>
      </c>
      <c r="L115" s="141">
        <v>66.3</v>
      </c>
      <c r="M115" s="141">
        <v>92.9</v>
      </c>
      <c r="N115" s="141">
        <v>100</v>
      </c>
      <c r="O115" s="141">
        <v>100</v>
      </c>
      <c r="P115" s="141">
        <v>100</v>
      </c>
      <c r="Q115" s="141">
        <v>100</v>
      </c>
      <c r="R115" s="141">
        <v>0.78</v>
      </c>
      <c r="S115" s="141">
        <v>0.14000000000000001</v>
      </c>
      <c r="T115" s="141"/>
      <c r="U115" s="141"/>
      <c r="V115" s="141"/>
      <c r="W115" s="142">
        <v>6</v>
      </c>
      <c r="X115" s="1"/>
    </row>
    <row r="116" spans="1:24" x14ac:dyDescent="0.25">
      <c r="A116" s="518">
        <v>41656</v>
      </c>
      <c r="B116" s="519"/>
      <c r="C116" s="141">
        <v>2.2999999999999998</v>
      </c>
      <c r="D116" s="141">
        <v>2.4</v>
      </c>
      <c r="E116" s="141">
        <v>3.4</v>
      </c>
      <c r="F116" s="141">
        <v>5.5</v>
      </c>
      <c r="G116" s="141">
        <v>7.2</v>
      </c>
      <c r="H116" s="141">
        <v>9.6999999999999993</v>
      </c>
      <c r="I116" s="141">
        <v>14.2</v>
      </c>
      <c r="J116" s="141">
        <v>24.4</v>
      </c>
      <c r="K116" s="141">
        <v>46.2</v>
      </c>
      <c r="L116" s="141">
        <v>59.4</v>
      </c>
      <c r="M116" s="141">
        <v>91.6</v>
      </c>
      <c r="N116" s="141">
        <v>100</v>
      </c>
      <c r="O116" s="141">
        <v>100</v>
      </c>
      <c r="P116" s="141">
        <v>100</v>
      </c>
      <c r="Q116" s="141">
        <v>100</v>
      </c>
      <c r="R116" s="141">
        <v>0.77</v>
      </c>
      <c r="S116" s="141">
        <v>7.4999999999999997E-2</v>
      </c>
      <c r="T116" s="141"/>
      <c r="U116" s="141"/>
      <c r="V116" s="141"/>
      <c r="W116" s="142">
        <v>5</v>
      </c>
      <c r="X116" s="1"/>
    </row>
    <row r="117" spans="1:24" x14ac:dyDescent="0.25">
      <c r="A117" s="518"/>
      <c r="B117" s="519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2"/>
      <c r="X117" s="1"/>
    </row>
    <row r="118" spans="1:24" x14ac:dyDescent="0.25">
      <c r="A118" s="518"/>
      <c r="B118" s="519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2"/>
      <c r="X118" s="1"/>
    </row>
    <row r="119" spans="1:24" x14ac:dyDescent="0.25">
      <c r="A119" s="533" t="s">
        <v>63</v>
      </c>
      <c r="B119" s="532"/>
      <c r="C119" s="143">
        <f t="shared" ref="C119:T119" si="7">AVERAGE(C84:C116)</f>
        <v>5.9636363636363621</v>
      </c>
      <c r="D119" s="143">
        <f t="shared" si="7"/>
        <v>6.3</v>
      </c>
      <c r="E119" s="143">
        <f t="shared" si="7"/>
        <v>9.0181818181818159</v>
      </c>
      <c r="F119" s="143">
        <f t="shared" si="7"/>
        <v>17.018181818181816</v>
      </c>
      <c r="G119" s="143">
        <f t="shared" si="7"/>
        <v>21.790909090909093</v>
      </c>
      <c r="H119" s="143">
        <f t="shared" si="7"/>
        <v>27.530303030303038</v>
      </c>
      <c r="I119" s="143">
        <f t="shared" si="7"/>
        <v>35.563636363636377</v>
      </c>
      <c r="J119" s="143">
        <f t="shared" si="7"/>
        <v>49.151515151515142</v>
      </c>
      <c r="K119" s="143">
        <f t="shared" si="7"/>
        <v>70.393939393939363</v>
      </c>
      <c r="L119" s="143">
        <f t="shared" si="7"/>
        <v>78.024242424242416</v>
      </c>
      <c r="M119" s="143">
        <f t="shared" si="7"/>
        <v>96.86666666666666</v>
      </c>
      <c r="N119" s="141">
        <f t="shared" si="7"/>
        <v>100</v>
      </c>
      <c r="O119" s="141">
        <f t="shared" si="7"/>
        <v>100</v>
      </c>
      <c r="P119" s="141">
        <f t="shared" si="7"/>
        <v>100</v>
      </c>
      <c r="Q119" s="141">
        <f t="shared" si="7"/>
        <v>100</v>
      </c>
      <c r="R119" s="141">
        <f t="shared" si="7"/>
        <v>1.7145454545454544</v>
      </c>
      <c r="S119" s="141">
        <f t="shared" si="7"/>
        <v>0.48227272727272724</v>
      </c>
      <c r="T119" s="141">
        <f t="shared" si="7"/>
        <v>0.33300000000000002</v>
      </c>
      <c r="U119" s="141">
        <f>AVERAGE(U84:U99)</f>
        <v>27</v>
      </c>
      <c r="V119" s="141">
        <f>AVERAGE(V84:V99)</f>
        <v>23</v>
      </c>
      <c r="W119" s="142">
        <f>AVERAGE(W84:W116)</f>
        <v>9.548484848484847</v>
      </c>
    </row>
    <row r="120" spans="1:24" x14ac:dyDescent="0.25">
      <c r="A120" s="533" t="s">
        <v>53</v>
      </c>
      <c r="B120" s="532"/>
      <c r="C120" s="143">
        <f t="shared" ref="C120:S120" si="8">STDEV(C84:C116)</f>
        <v>1.2328367141014207</v>
      </c>
      <c r="D120" s="143">
        <f t="shared" si="8"/>
        <v>1.3252358280698577</v>
      </c>
      <c r="E120" s="143">
        <f t="shared" si="8"/>
        <v>1.8923290123308789</v>
      </c>
      <c r="F120" s="143">
        <f t="shared" si="8"/>
        <v>3.7057771237500519</v>
      </c>
      <c r="G120" s="143">
        <f t="shared" si="8"/>
        <v>4.5426701699250742</v>
      </c>
      <c r="H120" s="143">
        <f t="shared" si="8"/>
        <v>5.4208788983247524</v>
      </c>
      <c r="I120" s="143">
        <f t="shared" si="8"/>
        <v>6.3878213315367001</v>
      </c>
      <c r="J120" s="143">
        <f t="shared" si="8"/>
        <v>7.1679896594217292</v>
      </c>
      <c r="K120" s="143">
        <f t="shared" si="8"/>
        <v>6.7640104317787761</v>
      </c>
      <c r="L120" s="143">
        <f t="shared" si="8"/>
        <v>5.16466542376115</v>
      </c>
      <c r="M120" s="143">
        <f t="shared" si="8"/>
        <v>2.3757454970317564</v>
      </c>
      <c r="N120" s="143">
        <f t="shared" si="8"/>
        <v>0</v>
      </c>
      <c r="O120" s="143">
        <f t="shared" si="8"/>
        <v>0</v>
      </c>
      <c r="P120" s="143">
        <f t="shared" si="8"/>
        <v>0</v>
      </c>
      <c r="Q120" s="143">
        <f t="shared" si="8"/>
        <v>0</v>
      </c>
      <c r="R120" s="143">
        <f t="shared" si="8"/>
        <v>0.34638391732558732</v>
      </c>
      <c r="S120" s="143">
        <f t="shared" si="8"/>
        <v>0.14487651481677316</v>
      </c>
      <c r="T120" s="143"/>
      <c r="U120" s="143" t="e">
        <f>STDEV(U84:U99)</f>
        <v>#DIV/0!</v>
      </c>
      <c r="V120" s="143" t="e">
        <f>STDEV(V84:V99)</f>
        <v>#DIV/0!</v>
      </c>
      <c r="W120" s="144">
        <f>STDEV(W84:W116)</f>
        <v>1.8638202052708177</v>
      </c>
    </row>
    <row r="121" spans="1:24" x14ac:dyDescent="0.25">
      <c r="A121" s="533" t="s">
        <v>64</v>
      </c>
      <c r="B121" s="532"/>
      <c r="C121" s="141">
        <f t="shared" ref="C121:S121" si="9">MAX(C84:C116)</f>
        <v>8.8000000000000007</v>
      </c>
      <c r="D121" s="141">
        <f t="shared" si="9"/>
        <v>9.5</v>
      </c>
      <c r="E121" s="141">
        <f t="shared" si="9"/>
        <v>14.4</v>
      </c>
      <c r="F121" s="141">
        <f t="shared" si="9"/>
        <v>24.7</v>
      </c>
      <c r="G121" s="141">
        <f t="shared" si="9"/>
        <v>30.2</v>
      </c>
      <c r="H121" s="141">
        <f t="shared" si="9"/>
        <v>36.700000000000003</v>
      </c>
      <c r="I121" s="141">
        <f t="shared" si="9"/>
        <v>45.5</v>
      </c>
      <c r="J121" s="141">
        <f t="shared" si="9"/>
        <v>59.5</v>
      </c>
      <c r="K121" s="141">
        <f t="shared" si="9"/>
        <v>79.8</v>
      </c>
      <c r="L121" s="141">
        <f t="shared" si="9"/>
        <v>85.7</v>
      </c>
      <c r="M121" s="141">
        <f t="shared" si="9"/>
        <v>99.1</v>
      </c>
      <c r="N121" s="141">
        <f t="shared" si="9"/>
        <v>100</v>
      </c>
      <c r="O121" s="141">
        <f t="shared" si="9"/>
        <v>100</v>
      </c>
      <c r="P121" s="141">
        <f t="shared" si="9"/>
        <v>100</v>
      </c>
      <c r="Q121" s="141">
        <f t="shared" si="9"/>
        <v>100</v>
      </c>
      <c r="R121" s="141">
        <f t="shared" si="9"/>
        <v>2.39</v>
      </c>
      <c r="S121" s="141">
        <f t="shared" si="9"/>
        <v>0.83</v>
      </c>
      <c r="T121" s="141">
        <f>MAX(T84:T116)</f>
        <v>0.33300000000000002</v>
      </c>
      <c r="U121" s="141">
        <f>MAX(U84:U99)</f>
        <v>27</v>
      </c>
      <c r="V121" s="141">
        <f>MAX(V84:V99)</f>
        <v>23</v>
      </c>
      <c r="W121" s="142">
        <f>MAX(W84:W116)</f>
        <v>13.5</v>
      </c>
    </row>
    <row r="122" spans="1:24" x14ac:dyDescent="0.25">
      <c r="A122" s="533" t="s">
        <v>52</v>
      </c>
      <c r="B122" s="532"/>
      <c r="C122" s="141">
        <f t="shared" ref="C122:S122" si="10">MIN(C84:C116)</f>
        <v>2.2999999999999998</v>
      </c>
      <c r="D122" s="141">
        <f t="shared" si="10"/>
        <v>2.4</v>
      </c>
      <c r="E122" s="141">
        <f t="shared" si="10"/>
        <v>3.4</v>
      </c>
      <c r="F122" s="141">
        <f t="shared" si="10"/>
        <v>5.5</v>
      </c>
      <c r="G122" s="141">
        <f t="shared" si="10"/>
        <v>7.2</v>
      </c>
      <c r="H122" s="141">
        <f t="shared" si="10"/>
        <v>9.6999999999999993</v>
      </c>
      <c r="I122" s="141">
        <f t="shared" si="10"/>
        <v>14.2</v>
      </c>
      <c r="J122" s="141">
        <f t="shared" si="10"/>
        <v>24.4</v>
      </c>
      <c r="K122" s="141">
        <f t="shared" si="10"/>
        <v>46.2</v>
      </c>
      <c r="L122" s="141">
        <f t="shared" si="10"/>
        <v>59.4</v>
      </c>
      <c r="M122" s="141">
        <f t="shared" si="10"/>
        <v>87.3</v>
      </c>
      <c r="N122" s="141">
        <f t="shared" si="10"/>
        <v>100</v>
      </c>
      <c r="O122" s="141">
        <f t="shared" si="10"/>
        <v>100</v>
      </c>
      <c r="P122" s="141">
        <f t="shared" si="10"/>
        <v>100</v>
      </c>
      <c r="Q122" s="141">
        <f t="shared" si="10"/>
        <v>100</v>
      </c>
      <c r="R122" s="141">
        <f t="shared" si="10"/>
        <v>0.77</v>
      </c>
      <c r="S122" s="141">
        <f t="shared" si="10"/>
        <v>7.4999999999999997E-2</v>
      </c>
      <c r="T122" s="141">
        <f>MIN(T84:T116)</f>
        <v>0.33300000000000002</v>
      </c>
      <c r="U122" s="141">
        <f>MIN(U84:U99)</f>
        <v>27</v>
      </c>
      <c r="V122" s="141">
        <f>MIN(V84:V99)</f>
        <v>23</v>
      </c>
      <c r="W122" s="142">
        <f>MIN(W84:W116)</f>
        <v>5</v>
      </c>
    </row>
    <row r="123" spans="1:24" x14ac:dyDescent="0.25">
      <c r="A123" s="534" t="s">
        <v>54</v>
      </c>
      <c r="B123" s="535"/>
      <c r="C123" s="141">
        <f t="shared" ref="C123:S123" si="11">COUNT(C84:C116)</f>
        <v>33</v>
      </c>
      <c r="D123" s="141">
        <f t="shared" si="11"/>
        <v>33</v>
      </c>
      <c r="E123" s="141">
        <f t="shared" si="11"/>
        <v>33</v>
      </c>
      <c r="F123" s="141">
        <f t="shared" si="11"/>
        <v>33</v>
      </c>
      <c r="G123" s="141">
        <f t="shared" si="11"/>
        <v>33</v>
      </c>
      <c r="H123" s="141">
        <f t="shared" si="11"/>
        <v>33</v>
      </c>
      <c r="I123" s="141">
        <f t="shared" si="11"/>
        <v>33</v>
      </c>
      <c r="J123" s="141">
        <f t="shared" si="11"/>
        <v>33</v>
      </c>
      <c r="K123" s="141">
        <f t="shared" si="11"/>
        <v>33</v>
      </c>
      <c r="L123" s="141">
        <f t="shared" si="11"/>
        <v>33</v>
      </c>
      <c r="M123" s="141">
        <f t="shared" si="11"/>
        <v>33</v>
      </c>
      <c r="N123" s="141">
        <f t="shared" si="11"/>
        <v>33</v>
      </c>
      <c r="O123" s="141">
        <f t="shared" si="11"/>
        <v>33</v>
      </c>
      <c r="P123" s="141">
        <f t="shared" si="11"/>
        <v>33</v>
      </c>
      <c r="Q123" s="141">
        <f t="shared" si="11"/>
        <v>33</v>
      </c>
      <c r="R123" s="141">
        <f t="shared" si="11"/>
        <v>33</v>
      </c>
      <c r="S123" s="141">
        <f t="shared" si="11"/>
        <v>33</v>
      </c>
      <c r="T123" s="141"/>
      <c r="U123" s="141">
        <f>COUNT(U84:U99)</f>
        <v>1</v>
      </c>
      <c r="V123" s="141">
        <f>COUNT(V84:V99)</f>
        <v>1</v>
      </c>
      <c r="W123" s="142">
        <f>COUNT(W84:W116)</f>
        <v>33</v>
      </c>
    </row>
    <row r="124" spans="1:24" ht="13.8" thickBot="1" x14ac:dyDescent="0.3">
      <c r="A124" s="145"/>
      <c r="B124" s="146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8"/>
    </row>
    <row r="125" spans="1:24" x14ac:dyDescent="0.25">
      <c r="B125" s="52"/>
    </row>
    <row r="126" spans="1:24" x14ac:dyDescent="0.25">
      <c r="B126" s="52"/>
    </row>
    <row r="127" spans="1:24" x14ac:dyDescent="0.25">
      <c r="B127" s="52"/>
    </row>
    <row r="128" spans="1:24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  <row r="1691" spans="2:2" x14ac:dyDescent="0.25">
      <c r="B1691" s="52"/>
    </row>
    <row r="1692" spans="2:2" x14ac:dyDescent="0.25">
      <c r="B1692" s="52"/>
    </row>
    <row r="1693" spans="2:2" x14ac:dyDescent="0.25">
      <c r="B1693" s="52"/>
    </row>
    <row r="1694" spans="2:2" x14ac:dyDescent="0.25">
      <c r="B1694" s="52"/>
    </row>
    <row r="1695" spans="2:2" x14ac:dyDescent="0.25">
      <c r="B1695" s="52"/>
    </row>
    <row r="1696" spans="2:2" x14ac:dyDescent="0.25">
      <c r="B1696" s="52"/>
    </row>
    <row r="1697" spans="2:2" x14ac:dyDescent="0.25">
      <c r="B1697" s="52"/>
    </row>
    <row r="1698" spans="2:2" x14ac:dyDescent="0.25">
      <c r="B1698" s="52"/>
    </row>
  </sheetData>
  <mergeCells count="101">
    <mergeCell ref="A1:E6"/>
    <mergeCell ref="F1:Q4"/>
    <mergeCell ref="R1:W6"/>
    <mergeCell ref="G5:H5"/>
    <mergeCell ref="I5:M5"/>
    <mergeCell ref="N5:Q5"/>
    <mergeCell ref="G6:H6"/>
    <mergeCell ref="I6:M6"/>
    <mergeCell ref="N6:Q6"/>
    <mergeCell ref="A25:B25"/>
    <mergeCell ref="A26:B26"/>
    <mergeCell ref="A27:B27"/>
    <mergeCell ref="A28:B28"/>
    <mergeCell ref="A29:B29"/>
    <mergeCell ref="A30:B30"/>
    <mergeCell ref="A18:W18"/>
    <mergeCell ref="A19:D19"/>
    <mergeCell ref="F19:Q19"/>
    <mergeCell ref="F20:Q20"/>
    <mergeCell ref="R23:R24"/>
    <mergeCell ref="S23:S24"/>
    <mergeCell ref="U23:U24"/>
    <mergeCell ref="V23:V24"/>
    <mergeCell ref="W23:W24"/>
    <mergeCell ref="A24:B24"/>
    <mergeCell ref="A33:W33"/>
    <mergeCell ref="A34:W34"/>
    <mergeCell ref="A35:B35"/>
    <mergeCell ref="R35:R36"/>
    <mergeCell ref="S35:S36"/>
    <mergeCell ref="U35:U36"/>
    <mergeCell ref="V35:V36"/>
    <mergeCell ref="W35:W36"/>
    <mergeCell ref="A36:B36"/>
    <mergeCell ref="A43:B43"/>
    <mergeCell ref="A44:B44"/>
    <mergeCell ref="A67:G67"/>
    <mergeCell ref="H67:O67"/>
    <mergeCell ref="P67:W67"/>
    <mergeCell ref="A68:G71"/>
    <mergeCell ref="H68:O71"/>
    <mergeCell ref="P68:W71"/>
    <mergeCell ref="A37:B37"/>
    <mergeCell ref="A38:B38"/>
    <mergeCell ref="A39:B39"/>
    <mergeCell ref="A40:B40"/>
    <mergeCell ref="A41:B41"/>
    <mergeCell ref="A42:B42"/>
    <mergeCell ref="A83:B83"/>
    <mergeCell ref="A84:B84"/>
    <mergeCell ref="A85:B85"/>
    <mergeCell ref="A86:B86"/>
    <mergeCell ref="A87:B87"/>
    <mergeCell ref="A88:B88"/>
    <mergeCell ref="A73:W75"/>
    <mergeCell ref="A77:W79"/>
    <mergeCell ref="A81:B81"/>
    <mergeCell ref="R81:R82"/>
    <mergeCell ref="S81:S82"/>
    <mergeCell ref="U81:U82"/>
    <mergeCell ref="V81:V82"/>
    <mergeCell ref="W81:W82"/>
    <mergeCell ref="A82:B82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19:B119"/>
    <mergeCell ref="A120:B120"/>
    <mergeCell ref="A121:B121"/>
    <mergeCell ref="A122:B122"/>
    <mergeCell ref="A123:B123"/>
    <mergeCell ref="T23:T24"/>
    <mergeCell ref="T35:T36"/>
    <mergeCell ref="T81:T82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AG1692"/>
  <sheetViews>
    <sheetView zoomScaleNormal="100" workbookViewId="0">
      <selection activeCell="T83" sqref="T83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106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3</v>
      </c>
      <c r="H5" s="447"/>
      <c r="I5" s="448" t="s">
        <v>99</v>
      </c>
      <c r="J5" s="446"/>
      <c r="K5" s="446"/>
      <c r="L5" s="446"/>
      <c r="M5" s="447"/>
      <c r="N5" s="449">
        <v>41591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107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115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10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0.8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108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C115</f>
        <v>7</v>
      </c>
      <c r="D37" s="123">
        <f t="shared" ref="D37:V37" si="0">D115</f>
        <v>9.9</v>
      </c>
      <c r="E37" s="123">
        <f t="shared" si="0"/>
        <v>18.100000000000001</v>
      </c>
      <c r="F37" s="123">
        <f t="shared" si="0"/>
        <v>22.8</v>
      </c>
      <c r="G37" s="123">
        <f t="shared" si="0"/>
        <v>28.9</v>
      </c>
      <c r="H37" s="123">
        <f t="shared" si="0"/>
        <v>42.8</v>
      </c>
      <c r="I37" s="123">
        <f t="shared" si="0"/>
        <v>55.9</v>
      </c>
      <c r="J37" s="123">
        <f t="shared" si="0"/>
        <v>70.7</v>
      </c>
      <c r="K37" s="123">
        <f t="shared" si="0"/>
        <v>82.6</v>
      </c>
      <c r="L37" s="123">
        <f t="shared" si="0"/>
        <v>88.4</v>
      </c>
      <c r="M37" s="123">
        <f t="shared" si="0"/>
        <v>96.8</v>
      </c>
      <c r="N37" s="123">
        <f t="shared" si="0"/>
        <v>99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0.12</v>
      </c>
      <c r="S37" s="123"/>
      <c r="T37" s="123">
        <f t="shared" si="0"/>
        <v>28</v>
      </c>
      <c r="U37" s="123">
        <f t="shared" si="0"/>
        <v>23</v>
      </c>
      <c r="V37" s="124">
        <f t="shared" si="0"/>
        <v>11.4</v>
      </c>
    </row>
    <row r="38" spans="1:24" ht="12.75" customHeight="1" x14ac:dyDescent="0.25">
      <c r="A38" s="495" t="s">
        <v>49</v>
      </c>
      <c r="B38" s="496"/>
      <c r="C38" s="120">
        <f>C39+1.25*C42</f>
        <v>5.9923152628984235</v>
      </c>
      <c r="D38" s="108">
        <f t="shared" ref="D38:V38" si="1">D39+1.25*D42</f>
        <v>8.6853661500266135</v>
      </c>
      <c r="E38" s="108">
        <f t="shared" si="1"/>
        <v>15.649277745009524</v>
      </c>
      <c r="F38" s="108">
        <f t="shared" si="1"/>
        <v>19.628292183645129</v>
      </c>
      <c r="G38" s="108">
        <f t="shared" si="1"/>
        <v>24.210690174187388</v>
      </c>
      <c r="H38" s="108">
        <f t="shared" si="1"/>
        <v>33.657792262167078</v>
      </c>
      <c r="I38" s="108">
        <f t="shared" si="1"/>
        <v>44.845210863044514</v>
      </c>
      <c r="J38" s="108">
        <f t="shared" si="1"/>
        <v>60.573817285687433</v>
      </c>
      <c r="K38" s="108">
        <f t="shared" si="1"/>
        <v>75.484367543049615</v>
      </c>
      <c r="L38" s="108">
        <f t="shared" si="1"/>
        <v>84.87082462455065</v>
      </c>
      <c r="M38" s="108">
        <f t="shared" si="1"/>
        <v>93.013820659017625</v>
      </c>
      <c r="N38" s="108">
        <f t="shared" si="1"/>
        <v>98.511572665228982</v>
      </c>
      <c r="O38" s="108">
        <v>100</v>
      </c>
      <c r="P38" s="108">
        <f t="shared" si="1"/>
        <v>100</v>
      </c>
      <c r="Q38" s="108">
        <f t="shared" si="1"/>
        <v>100</v>
      </c>
      <c r="R38" s="159">
        <f t="shared" si="1"/>
        <v>8.8792948100308605E-2</v>
      </c>
      <c r="S38" s="108"/>
      <c r="T38" s="108"/>
      <c r="U38" s="108"/>
      <c r="V38" s="125">
        <f t="shared" si="1"/>
        <v>10.194316525578245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C113</f>
        <v>4.3964285714285714</v>
      </c>
      <c r="D39" s="121">
        <f>D113</f>
        <v>6.4214285714285717</v>
      </c>
      <c r="E39" s="121">
        <f>E113</f>
        <v>11.510714285714286</v>
      </c>
      <c r="F39" s="121">
        <f>F113</f>
        <v>14.385714285714284</v>
      </c>
      <c r="G39" s="121">
        <f>G113</f>
        <v>17.921428571428571</v>
      </c>
      <c r="H39" s="121">
        <f t="shared" ref="H39:V39" si="2">H113</f>
        <v>25.292857142857141</v>
      </c>
      <c r="I39" s="121">
        <f t="shared" si="2"/>
        <v>35.199999999999996</v>
      </c>
      <c r="J39" s="121">
        <f t="shared" si="2"/>
        <v>51.010714285714286</v>
      </c>
      <c r="K39" s="121">
        <f t="shared" si="2"/>
        <v>65.782142857142858</v>
      </c>
      <c r="L39" s="121">
        <f t="shared" si="2"/>
        <v>75.899999999999991</v>
      </c>
      <c r="M39" s="121">
        <f t="shared" si="2"/>
        <v>84.624642857142859</v>
      </c>
      <c r="N39" s="121">
        <f t="shared" si="2"/>
        <v>91.542857142857159</v>
      </c>
      <c r="O39" s="121">
        <f>O113</f>
        <v>96.582142857142841</v>
      </c>
      <c r="P39" s="108">
        <f t="shared" si="2"/>
        <v>100</v>
      </c>
      <c r="Q39" s="108">
        <f t="shared" si="2"/>
        <v>100</v>
      </c>
      <c r="R39" s="159">
        <f t="shared" si="2"/>
        <v>6.6428571428571462E-2</v>
      </c>
      <c r="S39" s="34">
        <f t="shared" si="2"/>
        <v>0.33300000000000002</v>
      </c>
      <c r="T39" s="34">
        <f t="shared" si="2"/>
        <v>27.5</v>
      </c>
      <c r="U39" s="34">
        <f t="shared" si="2"/>
        <v>23</v>
      </c>
      <c r="V39" s="126">
        <f t="shared" si="2"/>
        <v>8.1464285714285705</v>
      </c>
      <c r="X39" s="15" t="s">
        <v>104</v>
      </c>
    </row>
    <row r="40" spans="1:24" ht="12.75" customHeight="1" x14ac:dyDescent="0.25">
      <c r="A40" s="495" t="s">
        <v>51</v>
      </c>
      <c r="B40" s="496"/>
      <c r="C40" s="120">
        <f>C39-1.25*C42</f>
        <v>2.8005418799587192</v>
      </c>
      <c r="D40" s="121">
        <f t="shared" ref="D40:V40" si="3">D39-1.25*D42</f>
        <v>4.1574909928305299</v>
      </c>
      <c r="E40" s="121">
        <f t="shared" si="3"/>
        <v>7.3721508264190483</v>
      </c>
      <c r="F40" s="121">
        <f t="shared" si="3"/>
        <v>9.1431363877834393</v>
      </c>
      <c r="G40" s="121">
        <f t="shared" si="3"/>
        <v>11.632166968669754</v>
      </c>
      <c r="H40" s="121">
        <f t="shared" si="3"/>
        <v>16.927922023547204</v>
      </c>
      <c r="I40" s="121">
        <f t="shared" si="3"/>
        <v>25.554789136955474</v>
      </c>
      <c r="J40" s="121">
        <f t="shared" si="3"/>
        <v>41.447611285741139</v>
      </c>
      <c r="K40" s="121">
        <f t="shared" si="3"/>
        <v>56.079918171236109</v>
      </c>
      <c r="L40" s="121">
        <f t="shared" si="3"/>
        <v>66.929175375449333</v>
      </c>
      <c r="M40" s="121">
        <f t="shared" si="3"/>
        <v>76.235465055268094</v>
      </c>
      <c r="N40" s="121">
        <f t="shared" si="3"/>
        <v>84.574141620485335</v>
      </c>
      <c r="O40" s="121">
        <f t="shared" si="3"/>
        <v>92.672270859109489</v>
      </c>
      <c r="P40" s="108">
        <f t="shared" si="3"/>
        <v>100</v>
      </c>
      <c r="Q40" s="108">
        <f t="shared" si="3"/>
        <v>100</v>
      </c>
      <c r="R40" s="159">
        <f t="shared" si="3"/>
        <v>4.4064194756834311E-2</v>
      </c>
      <c r="S40" s="108"/>
      <c r="T40" s="108"/>
      <c r="U40" s="108"/>
      <c r="V40" s="125">
        <f t="shared" si="3"/>
        <v>6.0985406172788972</v>
      </c>
    </row>
    <row r="41" spans="1:24" ht="12.75" customHeight="1" x14ac:dyDescent="0.25">
      <c r="A41" s="493" t="s">
        <v>52</v>
      </c>
      <c r="B41" s="494"/>
      <c r="C41" s="33">
        <f>C116</f>
        <v>1.8</v>
      </c>
      <c r="D41" s="34">
        <f>D116</f>
        <v>2.6</v>
      </c>
      <c r="E41" s="34">
        <f t="shared" ref="E41:V41" si="4">E116</f>
        <v>4.7</v>
      </c>
      <c r="F41" s="34">
        <f t="shared" si="4"/>
        <v>5.7</v>
      </c>
      <c r="G41" s="34">
        <f t="shared" si="4"/>
        <v>7</v>
      </c>
      <c r="H41" s="34">
        <f t="shared" si="4"/>
        <v>10.5</v>
      </c>
      <c r="I41" s="34">
        <f t="shared" si="4"/>
        <v>18</v>
      </c>
      <c r="J41" s="34">
        <f t="shared" si="4"/>
        <v>38.200000000000003</v>
      </c>
      <c r="K41" s="34">
        <f t="shared" si="4"/>
        <v>51.6</v>
      </c>
      <c r="L41" s="34">
        <f t="shared" si="4"/>
        <v>63.3</v>
      </c>
      <c r="M41" s="34">
        <f t="shared" si="4"/>
        <v>73.400000000000006</v>
      </c>
      <c r="N41" s="34">
        <f t="shared" si="4"/>
        <v>80.8</v>
      </c>
      <c r="O41" s="34">
        <f t="shared" si="4"/>
        <v>89.2</v>
      </c>
      <c r="P41" s="34">
        <f t="shared" si="4"/>
        <v>100</v>
      </c>
      <c r="Q41" s="34">
        <f t="shared" si="4"/>
        <v>100</v>
      </c>
      <c r="R41" s="34">
        <f t="shared" si="4"/>
        <v>0.03</v>
      </c>
      <c r="S41" s="34"/>
      <c r="T41" s="34">
        <f t="shared" si="4"/>
        <v>27</v>
      </c>
      <c r="U41" s="34">
        <f t="shared" si="4"/>
        <v>23</v>
      </c>
      <c r="V41" s="44">
        <f t="shared" si="4"/>
        <v>5.4</v>
      </c>
    </row>
    <row r="42" spans="1:24" ht="12.75" customHeight="1" x14ac:dyDescent="0.25">
      <c r="A42" s="493" t="s">
        <v>53</v>
      </c>
      <c r="B42" s="494"/>
      <c r="C42" s="120">
        <f>C114</f>
        <v>1.276709353175882</v>
      </c>
      <c r="D42" s="121">
        <f t="shared" ref="D42:V42" si="5">D114</f>
        <v>1.8111500628784334</v>
      </c>
      <c r="E42" s="121">
        <f t="shared" si="5"/>
        <v>3.31085076743619</v>
      </c>
      <c r="F42" s="121">
        <f t="shared" si="5"/>
        <v>4.1940623183446766</v>
      </c>
      <c r="G42" s="121">
        <f t="shared" si="5"/>
        <v>5.0314092822070533</v>
      </c>
      <c r="H42" s="121">
        <f t="shared" si="5"/>
        <v>6.6919480954479491</v>
      </c>
      <c r="I42" s="121">
        <f t="shared" si="5"/>
        <v>7.7161686904356168</v>
      </c>
      <c r="J42" s="121">
        <f t="shared" si="5"/>
        <v>7.6504823999785181</v>
      </c>
      <c r="K42" s="121">
        <f t="shared" si="5"/>
        <v>7.7617797487253997</v>
      </c>
      <c r="L42" s="121">
        <f t="shared" si="5"/>
        <v>7.1766596996405267</v>
      </c>
      <c r="M42" s="121">
        <f t="shared" si="5"/>
        <v>6.7113422414998096</v>
      </c>
      <c r="N42" s="121">
        <f t="shared" si="5"/>
        <v>5.5749724178974613</v>
      </c>
      <c r="O42" s="121">
        <f t="shared" si="5"/>
        <v>3.1278975984266784</v>
      </c>
      <c r="P42" s="121">
        <f t="shared" si="5"/>
        <v>0</v>
      </c>
      <c r="Q42" s="121">
        <f t="shared" si="5"/>
        <v>0</v>
      </c>
      <c r="R42" s="121">
        <f t="shared" si="5"/>
        <v>1.7891501337389721E-2</v>
      </c>
      <c r="S42" s="121"/>
      <c r="T42" s="121"/>
      <c r="U42" s="121"/>
      <c r="V42" s="126">
        <f t="shared" si="5"/>
        <v>1.6383103633197387</v>
      </c>
    </row>
    <row r="43" spans="1:24" ht="12.75" customHeight="1" x14ac:dyDescent="0.25">
      <c r="A43" s="495" t="s">
        <v>54</v>
      </c>
      <c r="B43" s="496"/>
      <c r="C43" s="33">
        <f>C117</f>
        <v>28</v>
      </c>
      <c r="D43" s="34">
        <f>D117</f>
        <v>28</v>
      </c>
      <c r="E43" s="34">
        <f t="shared" ref="E43:V43" si="6">E117</f>
        <v>28</v>
      </c>
      <c r="F43" s="34">
        <f t="shared" si="6"/>
        <v>28</v>
      </c>
      <c r="G43" s="34">
        <f t="shared" si="6"/>
        <v>28</v>
      </c>
      <c r="H43" s="34">
        <f t="shared" si="6"/>
        <v>28</v>
      </c>
      <c r="I43" s="34">
        <f t="shared" si="6"/>
        <v>28</v>
      </c>
      <c r="J43" s="34">
        <f t="shared" si="6"/>
        <v>28</v>
      </c>
      <c r="K43" s="34">
        <f t="shared" si="6"/>
        <v>28</v>
      </c>
      <c r="L43" s="34">
        <f t="shared" si="6"/>
        <v>28</v>
      </c>
      <c r="M43" s="34">
        <f t="shared" si="6"/>
        <v>28</v>
      </c>
      <c r="N43" s="34">
        <f t="shared" si="6"/>
        <v>28</v>
      </c>
      <c r="O43" s="34">
        <f t="shared" si="6"/>
        <v>28</v>
      </c>
      <c r="P43" s="34">
        <f t="shared" si="6"/>
        <v>28</v>
      </c>
      <c r="Q43" s="34">
        <f t="shared" si="6"/>
        <v>28</v>
      </c>
      <c r="R43" s="34">
        <f t="shared" si="6"/>
        <v>28</v>
      </c>
      <c r="S43" s="34">
        <f t="shared" si="6"/>
        <v>1</v>
      </c>
      <c r="T43" s="34">
        <f t="shared" si="6"/>
        <v>2</v>
      </c>
      <c r="U43" s="34">
        <f t="shared" si="6"/>
        <v>2</v>
      </c>
      <c r="V43" s="44">
        <f t="shared" si="6"/>
        <v>28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41583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41713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2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2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</row>
    <row r="83" spans="1:22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2" x14ac:dyDescent="0.25">
      <c r="A84" s="531">
        <v>41533</v>
      </c>
      <c r="B84" s="532"/>
      <c r="C84" s="141">
        <v>5.8</v>
      </c>
      <c r="D84" s="141">
        <v>8.4</v>
      </c>
      <c r="E84" s="141">
        <v>16.899999999999999</v>
      </c>
      <c r="F84" s="141">
        <v>21.2</v>
      </c>
      <c r="G84" s="141">
        <v>25.9</v>
      </c>
      <c r="H84" s="141">
        <v>34.9</v>
      </c>
      <c r="I84" s="141">
        <v>44.1</v>
      </c>
      <c r="J84" s="141">
        <v>59.9</v>
      </c>
      <c r="K84" s="141">
        <v>73.5</v>
      </c>
      <c r="L84" s="141">
        <v>80.7</v>
      </c>
      <c r="M84" s="141">
        <v>91</v>
      </c>
      <c r="N84" s="141">
        <v>96</v>
      </c>
      <c r="O84" s="141">
        <v>98.1</v>
      </c>
      <c r="P84" s="141">
        <v>100</v>
      </c>
      <c r="Q84" s="141">
        <v>100</v>
      </c>
      <c r="R84" s="141">
        <v>0.12</v>
      </c>
      <c r="S84" s="141"/>
      <c r="T84" s="141">
        <v>28</v>
      </c>
      <c r="U84" s="141">
        <v>23</v>
      </c>
      <c r="V84" s="142">
        <v>8.5</v>
      </c>
    </row>
    <row r="85" spans="1:22" x14ac:dyDescent="0.25">
      <c r="A85" s="531">
        <v>41534</v>
      </c>
      <c r="B85" s="532"/>
      <c r="C85" s="141">
        <v>1.8</v>
      </c>
      <c r="D85" s="141">
        <v>2.6</v>
      </c>
      <c r="E85" s="141">
        <v>4.7</v>
      </c>
      <c r="F85" s="141">
        <v>5.7</v>
      </c>
      <c r="G85" s="141">
        <v>7</v>
      </c>
      <c r="H85" s="141">
        <v>10.5</v>
      </c>
      <c r="I85" s="141">
        <v>18</v>
      </c>
      <c r="J85" s="141">
        <v>38.200000000000003</v>
      </c>
      <c r="K85" s="141">
        <v>51.6</v>
      </c>
      <c r="L85" s="141">
        <v>84.8</v>
      </c>
      <c r="M85" s="141">
        <v>90.9</v>
      </c>
      <c r="N85" s="141">
        <v>97.5</v>
      </c>
      <c r="O85" s="141">
        <v>100</v>
      </c>
      <c r="P85" s="141">
        <v>100</v>
      </c>
      <c r="Q85" s="141">
        <v>100</v>
      </c>
      <c r="R85" s="141">
        <v>0.03</v>
      </c>
      <c r="S85" s="141"/>
      <c r="T85" s="141"/>
      <c r="U85" s="141"/>
      <c r="V85" s="142">
        <v>8.1999999999999993</v>
      </c>
    </row>
    <row r="86" spans="1:22" x14ac:dyDescent="0.25">
      <c r="A86" s="531">
        <v>41534</v>
      </c>
      <c r="B86" s="532"/>
      <c r="C86" s="141">
        <v>4.9000000000000004</v>
      </c>
      <c r="D86" s="141">
        <v>7.3</v>
      </c>
      <c r="E86" s="141">
        <v>13.4</v>
      </c>
      <c r="F86" s="141">
        <v>16.7</v>
      </c>
      <c r="G86" s="141">
        <v>20.6</v>
      </c>
      <c r="H86" s="141">
        <v>28.1</v>
      </c>
      <c r="I86" s="141">
        <v>36.299999999999997</v>
      </c>
      <c r="J86" s="141">
        <v>51.4</v>
      </c>
      <c r="K86" s="141">
        <v>70.5</v>
      </c>
      <c r="L86" s="141">
        <v>81.900000000000006</v>
      </c>
      <c r="M86" s="141">
        <v>89.8</v>
      </c>
      <c r="N86" s="141">
        <v>97.3</v>
      </c>
      <c r="O86" s="141">
        <v>100</v>
      </c>
      <c r="P86" s="141">
        <v>100</v>
      </c>
      <c r="Q86" s="141">
        <v>100</v>
      </c>
      <c r="R86" s="141">
        <v>0.06</v>
      </c>
      <c r="S86" s="141"/>
      <c r="T86" s="141"/>
      <c r="U86" s="141"/>
      <c r="V86" s="142">
        <v>10.5</v>
      </c>
    </row>
    <row r="87" spans="1:22" x14ac:dyDescent="0.25">
      <c r="A87" s="531">
        <v>41540</v>
      </c>
      <c r="B87" s="532"/>
      <c r="C87" s="141">
        <v>7</v>
      </c>
      <c r="D87" s="141">
        <v>9.9</v>
      </c>
      <c r="E87" s="141">
        <v>18.100000000000001</v>
      </c>
      <c r="F87" s="141">
        <v>22.5</v>
      </c>
      <c r="G87" s="141">
        <v>27.4</v>
      </c>
      <c r="H87" s="141">
        <v>37.700000000000003</v>
      </c>
      <c r="I87" s="141">
        <v>49.9</v>
      </c>
      <c r="J87" s="141">
        <v>65.599999999999994</v>
      </c>
      <c r="K87" s="141">
        <v>77</v>
      </c>
      <c r="L87" s="141">
        <v>82</v>
      </c>
      <c r="M87" s="141">
        <v>91.8</v>
      </c>
      <c r="N87" s="141">
        <v>97.9</v>
      </c>
      <c r="O87" s="141">
        <v>100</v>
      </c>
      <c r="P87" s="141">
        <v>100</v>
      </c>
      <c r="Q87" s="141">
        <v>100</v>
      </c>
      <c r="R87" s="141">
        <v>0.09</v>
      </c>
      <c r="S87" s="141"/>
      <c r="T87" s="141"/>
      <c r="U87" s="141"/>
      <c r="V87" s="142">
        <v>7</v>
      </c>
    </row>
    <row r="88" spans="1:22" x14ac:dyDescent="0.25">
      <c r="A88" s="531">
        <v>41540</v>
      </c>
      <c r="B88" s="532"/>
      <c r="C88" s="141">
        <v>5.8</v>
      </c>
      <c r="D88" s="141">
        <v>8.4</v>
      </c>
      <c r="E88" s="141">
        <v>15.2</v>
      </c>
      <c r="F88" s="141">
        <v>19.5</v>
      </c>
      <c r="G88" s="141">
        <v>23.2</v>
      </c>
      <c r="H88" s="141">
        <v>30.6</v>
      </c>
      <c r="I88" s="141">
        <v>39.9</v>
      </c>
      <c r="J88" s="141">
        <v>56.3</v>
      </c>
      <c r="K88" s="141">
        <v>70</v>
      </c>
      <c r="L88" s="141">
        <v>80.400000000000006</v>
      </c>
      <c r="M88" s="141">
        <v>92</v>
      </c>
      <c r="N88" s="141">
        <v>98.2</v>
      </c>
      <c r="O88" s="141">
        <v>100</v>
      </c>
      <c r="P88" s="141">
        <v>100</v>
      </c>
      <c r="Q88" s="141">
        <v>100</v>
      </c>
      <c r="R88" s="141">
        <v>0.08</v>
      </c>
      <c r="S88" s="141"/>
      <c r="T88" s="141"/>
      <c r="U88" s="141"/>
      <c r="V88" s="142">
        <v>5.8</v>
      </c>
    </row>
    <row r="89" spans="1:22" x14ac:dyDescent="0.25">
      <c r="A89" s="531">
        <v>41573</v>
      </c>
      <c r="B89" s="532"/>
      <c r="C89" s="141">
        <v>6.5</v>
      </c>
      <c r="D89" s="141">
        <v>9.5</v>
      </c>
      <c r="E89" s="141">
        <v>17.8</v>
      </c>
      <c r="F89" s="141">
        <v>22.8</v>
      </c>
      <c r="G89" s="141">
        <v>28.9</v>
      </c>
      <c r="H89" s="141">
        <v>42.8</v>
      </c>
      <c r="I89" s="141">
        <v>55.9</v>
      </c>
      <c r="J89" s="141">
        <v>70.7</v>
      </c>
      <c r="K89" s="141">
        <v>82.6</v>
      </c>
      <c r="L89" s="141">
        <v>88.4</v>
      </c>
      <c r="M89" s="141">
        <v>95.6</v>
      </c>
      <c r="N89" s="141">
        <v>99</v>
      </c>
      <c r="O89" s="141">
        <v>100</v>
      </c>
      <c r="P89" s="141">
        <v>100</v>
      </c>
      <c r="Q89" s="141">
        <v>100</v>
      </c>
      <c r="R89" s="141">
        <v>0.09</v>
      </c>
      <c r="S89" s="141"/>
      <c r="T89" s="141"/>
      <c r="U89" s="141"/>
      <c r="V89" s="142">
        <v>7.5</v>
      </c>
    </row>
    <row r="90" spans="1:22" x14ac:dyDescent="0.25">
      <c r="A90" s="531">
        <v>41573</v>
      </c>
      <c r="B90" s="532"/>
      <c r="C90" s="141">
        <v>5.8</v>
      </c>
      <c r="D90" s="141">
        <v>8.3000000000000007</v>
      </c>
      <c r="E90" s="141">
        <v>14.8</v>
      </c>
      <c r="F90" s="141">
        <v>19</v>
      </c>
      <c r="G90" s="141">
        <v>24</v>
      </c>
      <c r="H90" s="141">
        <v>33.799999999999997</v>
      </c>
      <c r="I90" s="141">
        <v>44.5</v>
      </c>
      <c r="J90" s="141">
        <v>61.2</v>
      </c>
      <c r="K90" s="141">
        <v>77.400000000000006</v>
      </c>
      <c r="L90" s="141">
        <v>85.8</v>
      </c>
      <c r="M90" s="141">
        <v>93.3</v>
      </c>
      <c r="N90" s="141">
        <v>98.7</v>
      </c>
      <c r="O90" s="141">
        <v>100</v>
      </c>
      <c r="P90" s="141">
        <v>100</v>
      </c>
      <c r="Q90" s="141">
        <v>100</v>
      </c>
      <c r="R90" s="141">
        <v>7.0000000000000007E-2</v>
      </c>
      <c r="S90" s="141"/>
      <c r="T90" s="141"/>
      <c r="U90" s="141"/>
      <c r="V90" s="142">
        <v>8.9</v>
      </c>
    </row>
    <row r="91" spans="1:22" x14ac:dyDescent="0.25">
      <c r="A91" s="531">
        <v>41548</v>
      </c>
      <c r="B91" s="532"/>
      <c r="C91" s="141">
        <v>3.6</v>
      </c>
      <c r="D91" s="141">
        <v>5.0999999999999996</v>
      </c>
      <c r="E91" s="141">
        <v>9.5</v>
      </c>
      <c r="F91" s="141">
        <v>12</v>
      </c>
      <c r="G91" s="141">
        <v>14.7</v>
      </c>
      <c r="H91" s="141">
        <v>21</v>
      </c>
      <c r="I91" s="141">
        <v>30.9</v>
      </c>
      <c r="J91" s="141">
        <v>52.9</v>
      </c>
      <c r="K91" s="141">
        <v>72.7</v>
      </c>
      <c r="L91" s="141">
        <v>84.4</v>
      </c>
      <c r="M91" s="141">
        <v>92.6</v>
      </c>
      <c r="N91" s="141">
        <v>97.6</v>
      </c>
      <c r="O91" s="141">
        <v>100</v>
      </c>
      <c r="P91" s="141">
        <v>100</v>
      </c>
      <c r="Q91" s="141">
        <v>100</v>
      </c>
      <c r="R91" s="141">
        <v>0.04</v>
      </c>
      <c r="S91" s="141"/>
      <c r="T91" s="141"/>
      <c r="U91" s="141"/>
      <c r="V91" s="142">
        <v>10.6</v>
      </c>
    </row>
    <row r="92" spans="1:22" x14ac:dyDescent="0.25">
      <c r="A92" s="531">
        <v>41548</v>
      </c>
      <c r="B92" s="532"/>
      <c r="C92" s="141">
        <v>4.0999999999999996</v>
      </c>
      <c r="D92" s="141">
        <v>5.9</v>
      </c>
      <c r="E92" s="141">
        <v>11.3</v>
      </c>
      <c r="F92" s="141">
        <v>14.6</v>
      </c>
      <c r="G92" s="141">
        <v>18.100000000000001</v>
      </c>
      <c r="H92" s="141">
        <v>25.8</v>
      </c>
      <c r="I92" s="141">
        <v>35.700000000000003</v>
      </c>
      <c r="J92" s="141">
        <v>55.4</v>
      </c>
      <c r="K92" s="141">
        <v>72.3</v>
      </c>
      <c r="L92" s="141">
        <v>85.8</v>
      </c>
      <c r="M92" s="141">
        <v>92.2</v>
      </c>
      <c r="N92" s="141">
        <v>97.5</v>
      </c>
      <c r="O92" s="141">
        <v>100</v>
      </c>
      <c r="P92" s="141">
        <v>100</v>
      </c>
      <c r="Q92" s="141">
        <v>100</v>
      </c>
      <c r="R92" s="141">
        <v>0.06</v>
      </c>
      <c r="S92" s="141">
        <v>0.33300000000000002</v>
      </c>
      <c r="T92" s="141"/>
      <c r="U92" s="141"/>
      <c r="V92" s="142">
        <v>11.4</v>
      </c>
    </row>
    <row r="93" spans="1:22" x14ac:dyDescent="0.25">
      <c r="A93" s="531">
        <v>41562</v>
      </c>
      <c r="B93" s="532"/>
      <c r="C93" s="141">
        <v>3.1</v>
      </c>
      <c r="D93" s="141">
        <v>4.4000000000000004</v>
      </c>
      <c r="E93" s="141">
        <v>7.8</v>
      </c>
      <c r="F93" s="141">
        <v>9.8000000000000007</v>
      </c>
      <c r="G93" s="141">
        <v>12.1</v>
      </c>
      <c r="H93" s="141">
        <v>17.7</v>
      </c>
      <c r="I93" s="141">
        <v>26.3</v>
      </c>
      <c r="J93" s="141">
        <v>39.1</v>
      </c>
      <c r="K93" s="141">
        <v>55.1</v>
      </c>
      <c r="L93" s="141">
        <v>63.3</v>
      </c>
      <c r="M93" s="141">
        <v>76</v>
      </c>
      <c r="N93" s="141">
        <v>84.8</v>
      </c>
      <c r="O93" s="141">
        <v>92.1</v>
      </c>
      <c r="P93" s="141">
        <v>100</v>
      </c>
      <c r="Q93" s="141">
        <v>100</v>
      </c>
      <c r="R93" s="141">
        <v>0.06</v>
      </c>
      <c r="S93" s="141"/>
      <c r="T93" s="141">
        <v>27</v>
      </c>
      <c r="U93" s="141">
        <v>23</v>
      </c>
      <c r="V93" s="142">
        <v>7.4</v>
      </c>
    </row>
    <row r="94" spans="1:22" x14ac:dyDescent="0.25">
      <c r="A94" s="531">
        <v>41562</v>
      </c>
      <c r="B94" s="532"/>
      <c r="C94" s="141">
        <v>4.5999999999999996</v>
      </c>
      <c r="D94" s="141">
        <v>6.4</v>
      </c>
      <c r="E94" s="141">
        <v>10.7</v>
      </c>
      <c r="F94" s="141">
        <v>13.3</v>
      </c>
      <c r="G94" s="141">
        <v>16.3</v>
      </c>
      <c r="H94" s="141">
        <v>24.3</v>
      </c>
      <c r="I94" s="141">
        <v>34.6</v>
      </c>
      <c r="J94" s="141">
        <v>47.6</v>
      </c>
      <c r="K94" s="141">
        <v>55</v>
      </c>
      <c r="L94" s="141">
        <v>63.7</v>
      </c>
      <c r="M94" s="141">
        <v>73.400000000000006</v>
      </c>
      <c r="N94" s="141">
        <v>81</v>
      </c>
      <c r="O94" s="141">
        <v>92.2</v>
      </c>
      <c r="P94" s="141">
        <v>100</v>
      </c>
      <c r="Q94" s="141">
        <v>100</v>
      </c>
      <c r="R94" s="141">
        <v>0.06</v>
      </c>
      <c r="S94" s="141"/>
      <c r="T94" s="141"/>
      <c r="U94" s="141"/>
      <c r="V94" s="142">
        <v>6.7</v>
      </c>
    </row>
    <row r="95" spans="1:22" x14ac:dyDescent="0.25">
      <c r="A95" s="531">
        <v>41565</v>
      </c>
      <c r="B95" s="532"/>
      <c r="C95" s="141">
        <v>5.8</v>
      </c>
      <c r="D95" s="141">
        <v>8.4</v>
      </c>
      <c r="E95" s="141">
        <v>14.5</v>
      </c>
      <c r="F95" s="141">
        <v>17.899999999999999</v>
      </c>
      <c r="G95" s="141">
        <v>21.9</v>
      </c>
      <c r="H95" s="141">
        <v>30.5</v>
      </c>
      <c r="I95" s="141">
        <v>41.2</v>
      </c>
      <c r="J95" s="141">
        <v>52.8</v>
      </c>
      <c r="K95" s="141">
        <v>64.5</v>
      </c>
      <c r="L95" s="141">
        <v>72</v>
      </c>
      <c r="M95" s="141">
        <v>80.599999999999994</v>
      </c>
      <c r="N95" s="141">
        <v>94.1</v>
      </c>
      <c r="O95" s="141">
        <v>98</v>
      </c>
      <c r="P95" s="141">
        <v>100</v>
      </c>
      <c r="Q95" s="141">
        <v>100</v>
      </c>
      <c r="R95" s="141">
        <v>0.08</v>
      </c>
      <c r="S95" s="141"/>
      <c r="T95" s="141"/>
      <c r="U95" s="141"/>
      <c r="V95" s="142">
        <v>6.6</v>
      </c>
    </row>
    <row r="96" spans="1:22" x14ac:dyDescent="0.25">
      <c r="A96" s="531">
        <v>41565</v>
      </c>
      <c r="B96" s="532"/>
      <c r="C96" s="141">
        <v>3.1</v>
      </c>
      <c r="D96" s="141">
        <v>4.5999999999999996</v>
      </c>
      <c r="E96" s="141">
        <v>8.1</v>
      </c>
      <c r="F96" s="141">
        <v>10</v>
      </c>
      <c r="G96" s="141">
        <v>15.3</v>
      </c>
      <c r="H96" s="141">
        <v>24.4</v>
      </c>
      <c r="I96" s="141">
        <v>34.299999999999997</v>
      </c>
      <c r="J96" s="141">
        <v>43.7</v>
      </c>
      <c r="K96" s="141">
        <v>57.6</v>
      </c>
      <c r="L96" s="141">
        <v>70</v>
      </c>
      <c r="M96" s="141">
        <v>81.39</v>
      </c>
      <c r="N96" s="141">
        <v>89.2</v>
      </c>
      <c r="O96" s="141">
        <v>96.4</v>
      </c>
      <c r="P96" s="141">
        <v>100</v>
      </c>
      <c r="Q96" s="141">
        <v>100</v>
      </c>
      <c r="R96" s="141">
        <v>0.06</v>
      </c>
      <c r="S96" s="141"/>
      <c r="T96" s="141"/>
      <c r="U96" s="141"/>
      <c r="V96" s="142">
        <v>6.2</v>
      </c>
    </row>
    <row r="97" spans="1:22" x14ac:dyDescent="0.25">
      <c r="A97" s="531">
        <v>41568</v>
      </c>
      <c r="B97" s="532"/>
      <c r="C97" s="141">
        <v>5.2</v>
      </c>
      <c r="D97" s="141">
        <v>7.4</v>
      </c>
      <c r="E97" s="141">
        <v>12.3</v>
      </c>
      <c r="F97" s="141">
        <v>15</v>
      </c>
      <c r="G97" s="141">
        <v>18.399999999999999</v>
      </c>
      <c r="H97" s="141">
        <v>26.5</v>
      </c>
      <c r="I97" s="141">
        <v>37.4</v>
      </c>
      <c r="J97" s="141">
        <v>50.9</v>
      </c>
      <c r="K97" s="141">
        <v>67.2</v>
      </c>
      <c r="L97" s="141">
        <v>73.099999999999994</v>
      </c>
      <c r="M97" s="141">
        <v>84</v>
      </c>
      <c r="N97" s="141">
        <v>92.6</v>
      </c>
      <c r="O97" s="141">
        <v>97.4</v>
      </c>
      <c r="P97" s="141">
        <v>100</v>
      </c>
      <c r="Q97" s="141">
        <v>100</v>
      </c>
      <c r="R97" s="141">
        <v>0.08</v>
      </c>
      <c r="S97" s="141"/>
      <c r="T97" s="141"/>
      <c r="U97" s="141"/>
      <c r="V97" s="142">
        <v>5.6</v>
      </c>
    </row>
    <row r="98" spans="1:22" x14ac:dyDescent="0.25">
      <c r="A98" s="531">
        <v>41568</v>
      </c>
      <c r="B98" s="532"/>
      <c r="C98" s="141">
        <v>4.7</v>
      </c>
      <c r="D98" s="141">
        <v>6.8</v>
      </c>
      <c r="E98" s="141">
        <v>11.3</v>
      </c>
      <c r="F98" s="141">
        <v>13.4</v>
      </c>
      <c r="G98" s="141">
        <v>16.3</v>
      </c>
      <c r="H98" s="141">
        <v>24.9</v>
      </c>
      <c r="I98" s="141">
        <v>38.9</v>
      </c>
      <c r="J98" s="141">
        <v>56.3</v>
      </c>
      <c r="K98" s="141">
        <v>75.5</v>
      </c>
      <c r="L98" s="141">
        <v>85.8</v>
      </c>
      <c r="M98" s="141">
        <v>96.8</v>
      </c>
      <c r="N98" s="141">
        <v>98.6</v>
      </c>
      <c r="O98" s="141">
        <v>100</v>
      </c>
      <c r="P98" s="141">
        <v>100</v>
      </c>
      <c r="Q98" s="141">
        <v>100</v>
      </c>
      <c r="R98" s="141">
        <v>0.06</v>
      </c>
      <c r="S98" s="141"/>
      <c r="T98" s="141"/>
      <c r="U98" s="141"/>
      <c r="V98" s="142">
        <v>6.1</v>
      </c>
    </row>
    <row r="99" spans="1:22" x14ac:dyDescent="0.25">
      <c r="A99" s="531">
        <v>41571</v>
      </c>
      <c r="B99" s="532"/>
      <c r="C99" s="141">
        <v>4.9000000000000004</v>
      </c>
      <c r="D99" s="141">
        <v>7.6</v>
      </c>
      <c r="E99" s="141">
        <v>12.8</v>
      </c>
      <c r="F99" s="141">
        <v>15.6</v>
      </c>
      <c r="G99" s="141">
        <v>19.2</v>
      </c>
      <c r="H99" s="141">
        <v>26.7</v>
      </c>
      <c r="I99" s="141">
        <v>36.299999999999997</v>
      </c>
      <c r="J99" s="141">
        <v>51</v>
      </c>
      <c r="K99" s="141">
        <v>64.8</v>
      </c>
      <c r="L99" s="141">
        <v>73.7</v>
      </c>
      <c r="M99" s="141">
        <v>81.8</v>
      </c>
      <c r="N99" s="141">
        <v>90</v>
      </c>
      <c r="O99" s="141">
        <v>95</v>
      </c>
      <c r="P99" s="141">
        <v>100</v>
      </c>
      <c r="Q99" s="141">
        <v>100</v>
      </c>
      <c r="R99" s="141">
        <v>0.08</v>
      </c>
      <c r="S99" s="141"/>
      <c r="T99" s="141"/>
      <c r="U99" s="141"/>
      <c r="V99" s="142">
        <v>7.6</v>
      </c>
    </row>
    <row r="100" spans="1:22" x14ac:dyDescent="0.25">
      <c r="A100" s="531">
        <v>41571</v>
      </c>
      <c r="B100" s="532"/>
      <c r="C100" s="141">
        <v>6.3</v>
      </c>
      <c r="D100" s="141">
        <v>9</v>
      </c>
      <c r="E100" s="141">
        <v>14.9</v>
      </c>
      <c r="F100" s="141">
        <v>18.2</v>
      </c>
      <c r="G100" s="141">
        <v>22.2</v>
      </c>
      <c r="H100" s="141">
        <v>27</v>
      </c>
      <c r="I100" s="141">
        <v>39.5</v>
      </c>
      <c r="J100" s="141">
        <v>52.2</v>
      </c>
      <c r="K100" s="141">
        <v>66.400000000000006</v>
      </c>
      <c r="L100" s="141">
        <v>78.099999999999994</v>
      </c>
      <c r="M100" s="141">
        <v>82.3</v>
      </c>
      <c r="N100" s="141">
        <v>88.3</v>
      </c>
      <c r="O100" s="141">
        <v>97.5</v>
      </c>
      <c r="P100" s="141">
        <v>100</v>
      </c>
      <c r="Q100" s="141">
        <v>100</v>
      </c>
      <c r="R100" s="141">
        <v>0.08</v>
      </c>
      <c r="S100" s="141"/>
      <c r="T100" s="141"/>
      <c r="U100" s="141"/>
      <c r="V100" s="142">
        <v>7.1</v>
      </c>
    </row>
    <row r="101" spans="1:22" x14ac:dyDescent="0.25">
      <c r="A101" s="531">
        <v>41577</v>
      </c>
      <c r="B101" s="532"/>
      <c r="C101" s="141">
        <v>4.5</v>
      </c>
      <c r="D101" s="141">
        <v>6.8</v>
      </c>
      <c r="E101" s="141">
        <v>12</v>
      </c>
      <c r="F101" s="141">
        <v>15.1</v>
      </c>
      <c r="G101" s="141">
        <v>18.7</v>
      </c>
      <c r="H101" s="141">
        <v>26.5</v>
      </c>
      <c r="I101" s="141">
        <v>38</v>
      </c>
      <c r="J101" s="141">
        <v>57.7</v>
      </c>
      <c r="K101" s="141">
        <v>71.3</v>
      </c>
      <c r="L101" s="141">
        <v>76.900000000000006</v>
      </c>
      <c r="M101" s="141">
        <v>83.3</v>
      </c>
      <c r="N101" s="141">
        <v>87.9</v>
      </c>
      <c r="O101" s="141">
        <v>92.9</v>
      </c>
      <c r="P101" s="141">
        <v>100</v>
      </c>
      <c r="Q101" s="141">
        <v>100</v>
      </c>
      <c r="R101" s="141">
        <v>0.08</v>
      </c>
      <c r="S101" s="141"/>
      <c r="T101" s="141"/>
      <c r="U101" s="141"/>
      <c r="V101" s="142">
        <v>9.8000000000000007</v>
      </c>
    </row>
    <row r="102" spans="1:22" x14ac:dyDescent="0.25">
      <c r="A102" s="531">
        <v>41577</v>
      </c>
      <c r="B102" s="532"/>
      <c r="C102" s="141">
        <v>3.6</v>
      </c>
      <c r="D102" s="141">
        <v>5.5</v>
      </c>
      <c r="E102" s="141">
        <v>9.8000000000000007</v>
      </c>
      <c r="F102" s="141">
        <v>12</v>
      </c>
      <c r="G102" s="141">
        <v>14.5</v>
      </c>
      <c r="H102" s="141">
        <v>20.7</v>
      </c>
      <c r="I102" s="141">
        <v>30.8</v>
      </c>
      <c r="J102" s="141">
        <v>49.9</v>
      </c>
      <c r="K102" s="141">
        <v>65.2</v>
      </c>
      <c r="L102" s="141">
        <v>72.7</v>
      </c>
      <c r="M102" s="141">
        <v>79.7</v>
      </c>
      <c r="N102" s="141">
        <v>87.1</v>
      </c>
      <c r="O102" s="141">
        <v>95</v>
      </c>
      <c r="P102" s="141">
        <v>100</v>
      </c>
      <c r="Q102" s="141">
        <v>100</v>
      </c>
      <c r="R102" s="141">
        <v>0.06</v>
      </c>
      <c r="S102" s="141"/>
      <c r="T102" s="141"/>
      <c r="U102" s="141"/>
      <c r="V102" s="142">
        <v>8.8000000000000007</v>
      </c>
    </row>
    <row r="103" spans="1:22" x14ac:dyDescent="0.25">
      <c r="A103" s="531">
        <v>41583</v>
      </c>
      <c r="B103" s="532"/>
      <c r="C103" s="141">
        <v>4.2</v>
      </c>
      <c r="D103" s="141">
        <v>6.2</v>
      </c>
      <c r="E103" s="141">
        <v>11.2</v>
      </c>
      <c r="F103" s="141">
        <v>14.1</v>
      </c>
      <c r="G103" s="141">
        <v>17.399999999999999</v>
      </c>
      <c r="H103" s="141">
        <v>23.8</v>
      </c>
      <c r="I103" s="141">
        <v>32.4</v>
      </c>
      <c r="J103" s="141">
        <v>49.2</v>
      </c>
      <c r="K103" s="141">
        <v>62.8</v>
      </c>
      <c r="L103" s="141">
        <v>73.900000000000006</v>
      </c>
      <c r="M103" s="141">
        <v>81.400000000000006</v>
      </c>
      <c r="N103" s="141">
        <v>90.3</v>
      </c>
      <c r="O103" s="141">
        <v>96.6</v>
      </c>
      <c r="P103" s="141">
        <v>100</v>
      </c>
      <c r="Q103" s="141">
        <v>100</v>
      </c>
      <c r="R103" s="141">
        <v>7.0000000000000007E-2</v>
      </c>
      <c r="S103" s="141"/>
      <c r="T103" s="141"/>
      <c r="U103" s="141"/>
      <c r="V103" s="142">
        <v>8.6999999999999993</v>
      </c>
    </row>
    <row r="104" spans="1:22" x14ac:dyDescent="0.25">
      <c r="A104" s="728">
        <v>41583</v>
      </c>
      <c r="B104" s="729"/>
      <c r="C104" s="168">
        <v>4.3</v>
      </c>
      <c r="D104" s="168">
        <v>6.4</v>
      </c>
      <c r="E104" s="168">
        <v>12</v>
      </c>
      <c r="F104" s="168">
        <v>15.4</v>
      </c>
      <c r="G104" s="168">
        <v>19.2</v>
      </c>
      <c r="H104" s="168">
        <v>26.2</v>
      </c>
      <c r="I104" s="168">
        <v>34.9</v>
      </c>
      <c r="J104" s="168">
        <v>48.8</v>
      </c>
      <c r="K104" s="168">
        <v>62.5</v>
      </c>
      <c r="L104" s="168">
        <v>72.099999999999994</v>
      </c>
      <c r="M104" s="168">
        <v>83.9</v>
      </c>
      <c r="N104" s="168">
        <v>90.2</v>
      </c>
      <c r="O104" s="168">
        <v>97.3</v>
      </c>
      <c r="P104" s="168">
        <v>100</v>
      </c>
      <c r="Q104" s="168">
        <v>100</v>
      </c>
      <c r="R104" s="168">
        <v>7.0000000000000007E-2</v>
      </c>
      <c r="S104" s="168"/>
      <c r="T104" s="168"/>
      <c r="U104" s="168"/>
      <c r="V104" s="169">
        <v>9.9</v>
      </c>
    </row>
    <row r="105" spans="1:22" x14ac:dyDescent="0.25">
      <c r="A105" s="518">
        <v>41585</v>
      </c>
      <c r="B105" s="519"/>
      <c r="C105" s="168">
        <v>3.8</v>
      </c>
      <c r="D105" s="168">
        <v>5.5</v>
      </c>
      <c r="E105" s="168">
        <v>9.4</v>
      </c>
      <c r="F105" s="168">
        <v>11.7</v>
      </c>
      <c r="G105" s="168">
        <v>14.3</v>
      </c>
      <c r="H105" s="168">
        <v>20.7</v>
      </c>
      <c r="I105" s="168">
        <v>29.8</v>
      </c>
      <c r="J105" s="168">
        <v>47.1</v>
      </c>
      <c r="K105" s="168">
        <v>65.8</v>
      </c>
      <c r="L105" s="168">
        <v>77.599999999999994</v>
      </c>
      <c r="M105" s="168">
        <v>82.8</v>
      </c>
      <c r="N105" s="168">
        <v>89.6</v>
      </c>
      <c r="O105" s="168">
        <v>95.6</v>
      </c>
      <c r="P105" s="168">
        <v>100</v>
      </c>
      <c r="Q105" s="168">
        <v>100</v>
      </c>
      <c r="R105" s="168">
        <v>0.06</v>
      </c>
      <c r="S105" s="168"/>
      <c r="T105" s="168"/>
      <c r="U105" s="168"/>
      <c r="V105" s="169">
        <v>8</v>
      </c>
    </row>
    <row r="106" spans="1:22" x14ac:dyDescent="0.25">
      <c r="A106" s="518">
        <v>41585</v>
      </c>
      <c r="B106" s="519"/>
      <c r="C106" s="168">
        <v>3.5</v>
      </c>
      <c r="D106" s="168">
        <v>5.0999999999999996</v>
      </c>
      <c r="E106" s="168">
        <v>9</v>
      </c>
      <c r="F106" s="168">
        <v>11.1</v>
      </c>
      <c r="G106" s="168">
        <v>13.6</v>
      </c>
      <c r="H106" s="168">
        <v>19.2</v>
      </c>
      <c r="I106" s="168">
        <v>28.2</v>
      </c>
      <c r="J106" s="168">
        <v>44.2</v>
      </c>
      <c r="K106" s="168">
        <v>60.4</v>
      </c>
      <c r="L106" s="168">
        <v>69.900000000000006</v>
      </c>
      <c r="M106" s="168">
        <v>77.5</v>
      </c>
      <c r="N106" s="168">
        <v>87.5</v>
      </c>
      <c r="O106" s="168">
        <v>95.2</v>
      </c>
      <c r="P106" s="168">
        <v>100</v>
      </c>
      <c r="Q106" s="168">
        <v>100</v>
      </c>
      <c r="R106" s="168">
        <v>0.05</v>
      </c>
      <c r="S106" s="168"/>
      <c r="T106" s="168"/>
      <c r="U106" s="168"/>
      <c r="V106" s="169">
        <v>9.1999999999999993</v>
      </c>
    </row>
    <row r="107" spans="1:22" x14ac:dyDescent="0.25">
      <c r="A107" s="728">
        <v>41591</v>
      </c>
      <c r="B107" s="729"/>
      <c r="C107" s="168">
        <v>3</v>
      </c>
      <c r="D107" s="168">
        <v>4.5999999999999996</v>
      </c>
      <c r="E107" s="168">
        <v>8.6</v>
      </c>
      <c r="F107" s="168">
        <v>11.4</v>
      </c>
      <c r="G107" s="168">
        <v>15.1</v>
      </c>
      <c r="H107" s="168">
        <v>21.9</v>
      </c>
      <c r="I107" s="168">
        <v>30.6</v>
      </c>
      <c r="J107" s="168">
        <v>47.7</v>
      </c>
      <c r="K107" s="168">
        <v>62.8</v>
      </c>
      <c r="L107" s="168">
        <v>70</v>
      </c>
      <c r="M107" s="168">
        <v>79.3</v>
      </c>
      <c r="N107" s="168">
        <v>90.3</v>
      </c>
      <c r="O107" s="168">
        <v>94.6</v>
      </c>
      <c r="P107" s="168">
        <v>100</v>
      </c>
      <c r="Q107" s="168">
        <v>100</v>
      </c>
      <c r="R107" s="168">
        <v>0.05</v>
      </c>
      <c r="S107" s="168"/>
      <c r="T107" s="168"/>
      <c r="U107" s="168"/>
      <c r="V107" s="169">
        <v>5.4</v>
      </c>
    </row>
    <row r="108" spans="1:22" x14ac:dyDescent="0.25">
      <c r="A108" s="531">
        <v>41591</v>
      </c>
      <c r="B108" s="532"/>
      <c r="C108" s="141">
        <v>3.1</v>
      </c>
      <c r="D108" s="141">
        <v>4.5999999999999996</v>
      </c>
      <c r="E108" s="141">
        <v>8.3000000000000007</v>
      </c>
      <c r="F108" s="141">
        <v>10.5</v>
      </c>
      <c r="G108" s="141">
        <v>13.5</v>
      </c>
      <c r="H108" s="141">
        <v>19.8</v>
      </c>
      <c r="I108" s="141">
        <v>29.6</v>
      </c>
      <c r="J108" s="141">
        <v>46.3</v>
      </c>
      <c r="K108" s="141">
        <v>60.6</v>
      </c>
      <c r="L108" s="141">
        <v>71.2</v>
      </c>
      <c r="M108" s="141">
        <v>78.3</v>
      </c>
      <c r="N108" s="141">
        <v>85.3</v>
      </c>
      <c r="O108" s="141">
        <v>94.2</v>
      </c>
      <c r="P108" s="141">
        <v>100</v>
      </c>
      <c r="Q108" s="141">
        <v>100</v>
      </c>
      <c r="R108" s="141">
        <v>0.06</v>
      </c>
      <c r="S108" s="141"/>
      <c r="T108" s="141"/>
      <c r="U108" s="141"/>
      <c r="V108" s="142">
        <v>10.1</v>
      </c>
    </row>
    <row r="109" spans="1:22" x14ac:dyDescent="0.25">
      <c r="A109" s="724">
        <v>41591</v>
      </c>
      <c r="B109" s="725"/>
      <c r="C109" s="172">
        <v>2.8</v>
      </c>
      <c r="D109" s="172">
        <v>4</v>
      </c>
      <c r="E109" s="172">
        <v>6.9</v>
      </c>
      <c r="F109" s="172">
        <v>8.6999999999999993</v>
      </c>
      <c r="G109" s="172">
        <v>11</v>
      </c>
      <c r="H109" s="172">
        <v>16.3</v>
      </c>
      <c r="I109" s="172">
        <v>24.7</v>
      </c>
      <c r="J109" s="172">
        <v>38.5</v>
      </c>
      <c r="K109" s="172">
        <v>54.1</v>
      </c>
      <c r="L109" s="172">
        <v>65.3</v>
      </c>
      <c r="M109" s="172">
        <v>75.2</v>
      </c>
      <c r="N109" s="172">
        <v>80.8</v>
      </c>
      <c r="O109" s="172">
        <v>89.2</v>
      </c>
      <c r="P109" s="172">
        <v>100</v>
      </c>
      <c r="Q109" s="172">
        <v>100</v>
      </c>
      <c r="R109" s="172">
        <v>0.05</v>
      </c>
      <c r="S109" s="172"/>
      <c r="T109" s="172"/>
      <c r="U109" s="172"/>
      <c r="V109" s="173">
        <v>9.1999999999999993</v>
      </c>
    </row>
    <row r="110" spans="1:22" x14ac:dyDescent="0.25">
      <c r="A110" s="518">
        <v>41613</v>
      </c>
      <c r="B110" s="519"/>
      <c r="C110" s="141">
        <v>3.5</v>
      </c>
      <c r="D110" s="141">
        <v>5.3</v>
      </c>
      <c r="E110" s="141">
        <v>10.1</v>
      </c>
      <c r="F110" s="141">
        <v>12.9</v>
      </c>
      <c r="G110" s="141">
        <v>16.100000000000001</v>
      </c>
      <c r="H110" s="141">
        <v>22.8</v>
      </c>
      <c r="I110" s="141">
        <v>32</v>
      </c>
      <c r="J110" s="141">
        <v>47.9</v>
      </c>
      <c r="K110" s="141">
        <v>59.9</v>
      </c>
      <c r="L110" s="141">
        <v>68.8</v>
      </c>
      <c r="M110" s="141">
        <v>77.599999999999994</v>
      </c>
      <c r="N110" s="141">
        <v>85.1</v>
      </c>
      <c r="O110" s="141">
        <v>91.4</v>
      </c>
      <c r="P110" s="141">
        <v>100</v>
      </c>
      <c r="Q110" s="141">
        <v>100</v>
      </c>
      <c r="R110" s="141">
        <v>0.06</v>
      </c>
      <c r="S110" s="141"/>
      <c r="T110" s="141"/>
      <c r="U110" s="141"/>
      <c r="V110" s="142">
        <v>9.3000000000000007</v>
      </c>
    </row>
    <row r="111" spans="1:22" x14ac:dyDescent="0.25">
      <c r="A111" s="724">
        <v>41613</v>
      </c>
      <c r="B111" s="725"/>
      <c r="C111" s="168">
        <v>3.8</v>
      </c>
      <c r="D111" s="168">
        <v>5.8</v>
      </c>
      <c r="E111" s="168">
        <v>10.9</v>
      </c>
      <c r="F111" s="168">
        <v>12.7</v>
      </c>
      <c r="G111" s="168">
        <v>16.899999999999999</v>
      </c>
      <c r="H111" s="168">
        <v>23.1</v>
      </c>
      <c r="I111" s="168">
        <v>30.9</v>
      </c>
      <c r="J111" s="168">
        <v>45.8</v>
      </c>
      <c r="K111" s="168">
        <v>62.8</v>
      </c>
      <c r="L111" s="168">
        <v>72.900000000000006</v>
      </c>
      <c r="M111" s="168">
        <v>85</v>
      </c>
      <c r="N111" s="168">
        <v>90.8</v>
      </c>
      <c r="O111" s="168">
        <v>95.6</v>
      </c>
      <c r="P111" s="168">
        <v>100</v>
      </c>
      <c r="Q111" s="168">
        <v>100</v>
      </c>
      <c r="R111" s="168">
        <v>0.05</v>
      </c>
      <c r="S111" s="168"/>
      <c r="T111" s="168"/>
      <c r="U111" s="168"/>
      <c r="V111" s="169">
        <v>8</v>
      </c>
    </row>
    <row r="112" spans="1:22" ht="13.8" thickBot="1" x14ac:dyDescent="0.3">
      <c r="A112" s="720"/>
      <c r="B112" s="721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5"/>
    </row>
    <row r="113" spans="1:23" x14ac:dyDescent="0.25">
      <c r="A113" s="722" t="s">
        <v>63</v>
      </c>
      <c r="B113" s="723"/>
      <c r="C113" s="170">
        <f t="shared" ref="C113:R113" si="7">AVERAGE(C84:C111)</f>
        <v>4.3964285714285714</v>
      </c>
      <c r="D113" s="170">
        <f t="shared" si="7"/>
        <v>6.4214285714285717</v>
      </c>
      <c r="E113" s="170">
        <f t="shared" si="7"/>
        <v>11.510714285714286</v>
      </c>
      <c r="F113" s="170">
        <f t="shared" si="7"/>
        <v>14.385714285714284</v>
      </c>
      <c r="G113" s="170">
        <f t="shared" si="7"/>
        <v>17.921428571428571</v>
      </c>
      <c r="H113" s="170">
        <f t="shared" si="7"/>
        <v>25.292857142857141</v>
      </c>
      <c r="I113" s="170">
        <f t="shared" si="7"/>
        <v>35.199999999999996</v>
      </c>
      <c r="J113" s="170">
        <f t="shared" si="7"/>
        <v>51.010714285714286</v>
      </c>
      <c r="K113" s="170">
        <f t="shared" si="7"/>
        <v>65.782142857142858</v>
      </c>
      <c r="L113" s="170">
        <f t="shared" si="7"/>
        <v>75.899999999999991</v>
      </c>
      <c r="M113" s="170">
        <f t="shared" si="7"/>
        <v>84.624642857142859</v>
      </c>
      <c r="N113" s="170">
        <f t="shared" si="7"/>
        <v>91.542857142857159</v>
      </c>
      <c r="O113" s="170">
        <f t="shared" si="7"/>
        <v>96.582142857142841</v>
      </c>
      <c r="P113" s="170">
        <f t="shared" si="7"/>
        <v>100</v>
      </c>
      <c r="Q113" s="170">
        <f t="shared" si="7"/>
        <v>100</v>
      </c>
      <c r="R113" s="170">
        <f t="shared" si="7"/>
        <v>6.6428571428571462E-2</v>
      </c>
      <c r="S113" s="170">
        <f>AVERAGE(S84:S104)</f>
        <v>0.33300000000000002</v>
      </c>
      <c r="T113" s="170">
        <f>AVERAGE(T84:T104)</f>
        <v>27.5</v>
      </c>
      <c r="U113" s="170">
        <f>AVERAGE(U84:U104)</f>
        <v>23</v>
      </c>
      <c r="V113" s="171">
        <f>AVERAGE(V84:V111)</f>
        <v>8.1464285714285705</v>
      </c>
    </row>
    <row r="114" spans="1:23" x14ac:dyDescent="0.25">
      <c r="A114" s="533" t="s">
        <v>53</v>
      </c>
      <c r="B114" s="532"/>
      <c r="C114" s="143">
        <f t="shared" ref="C114:R114" si="8">STDEV(C84:C111)</f>
        <v>1.276709353175882</v>
      </c>
      <c r="D114" s="143">
        <f t="shared" si="8"/>
        <v>1.8111500628784334</v>
      </c>
      <c r="E114" s="143">
        <f t="shared" si="8"/>
        <v>3.31085076743619</v>
      </c>
      <c r="F114" s="143">
        <f t="shared" si="8"/>
        <v>4.1940623183446766</v>
      </c>
      <c r="G114" s="143">
        <f t="shared" si="8"/>
        <v>5.0314092822070533</v>
      </c>
      <c r="H114" s="143">
        <f t="shared" si="8"/>
        <v>6.6919480954479491</v>
      </c>
      <c r="I114" s="143">
        <f t="shared" si="8"/>
        <v>7.7161686904356168</v>
      </c>
      <c r="J114" s="143">
        <f t="shared" si="8"/>
        <v>7.6504823999785181</v>
      </c>
      <c r="K114" s="143">
        <f t="shared" si="8"/>
        <v>7.7617797487253997</v>
      </c>
      <c r="L114" s="143">
        <f t="shared" si="8"/>
        <v>7.1766596996405267</v>
      </c>
      <c r="M114" s="143">
        <f t="shared" si="8"/>
        <v>6.7113422414998096</v>
      </c>
      <c r="N114" s="143">
        <f t="shared" si="8"/>
        <v>5.5749724178974613</v>
      </c>
      <c r="O114" s="143">
        <f t="shared" si="8"/>
        <v>3.1278975984266784</v>
      </c>
      <c r="P114" s="143">
        <f t="shared" si="8"/>
        <v>0</v>
      </c>
      <c r="Q114" s="143">
        <f t="shared" si="8"/>
        <v>0</v>
      </c>
      <c r="R114" s="143">
        <f t="shared" si="8"/>
        <v>1.7891501337389721E-2</v>
      </c>
      <c r="S114" s="143" t="e">
        <f>STDEV(S84:S104)</f>
        <v>#DIV/0!</v>
      </c>
      <c r="T114" s="143">
        <f>STDEV(T84:T104)</f>
        <v>0.70710678118654757</v>
      </c>
      <c r="U114" s="143">
        <f>STDEV(U84:U104)</f>
        <v>0</v>
      </c>
      <c r="V114" s="144">
        <f>STDEV(V84:V111)</f>
        <v>1.6383103633197387</v>
      </c>
    </row>
    <row r="115" spans="1:23" x14ac:dyDescent="0.25">
      <c r="A115" s="533" t="s">
        <v>64</v>
      </c>
      <c r="B115" s="532"/>
      <c r="C115" s="141">
        <f t="shared" ref="C115:R115" si="9">MAX(C84:C111)</f>
        <v>7</v>
      </c>
      <c r="D115" s="141">
        <f t="shared" si="9"/>
        <v>9.9</v>
      </c>
      <c r="E115" s="141">
        <f t="shared" si="9"/>
        <v>18.100000000000001</v>
      </c>
      <c r="F115" s="141">
        <f t="shared" si="9"/>
        <v>22.8</v>
      </c>
      <c r="G115" s="141">
        <f t="shared" si="9"/>
        <v>28.9</v>
      </c>
      <c r="H115" s="141">
        <f t="shared" si="9"/>
        <v>42.8</v>
      </c>
      <c r="I115" s="141">
        <f t="shared" si="9"/>
        <v>55.9</v>
      </c>
      <c r="J115" s="141">
        <f t="shared" si="9"/>
        <v>70.7</v>
      </c>
      <c r="K115" s="141">
        <f t="shared" si="9"/>
        <v>82.6</v>
      </c>
      <c r="L115" s="141">
        <f t="shared" si="9"/>
        <v>88.4</v>
      </c>
      <c r="M115" s="141">
        <f t="shared" si="9"/>
        <v>96.8</v>
      </c>
      <c r="N115" s="141">
        <f t="shared" si="9"/>
        <v>99</v>
      </c>
      <c r="O115" s="141">
        <f t="shared" si="9"/>
        <v>100</v>
      </c>
      <c r="P115" s="141">
        <f t="shared" si="9"/>
        <v>100</v>
      </c>
      <c r="Q115" s="141">
        <f t="shared" si="9"/>
        <v>100</v>
      </c>
      <c r="R115" s="141">
        <f t="shared" si="9"/>
        <v>0.12</v>
      </c>
      <c r="S115" s="141">
        <f>MAX(S84:S104)</f>
        <v>0.33300000000000002</v>
      </c>
      <c r="T115" s="141">
        <f>MAX(T84:T104)</f>
        <v>28</v>
      </c>
      <c r="U115" s="141">
        <f>MAX(U84:U104)</f>
        <v>23</v>
      </c>
      <c r="V115" s="142">
        <f>MAX(V84:V111)</f>
        <v>11.4</v>
      </c>
      <c r="W115" s="1"/>
    </row>
    <row r="116" spans="1:23" x14ac:dyDescent="0.25">
      <c r="A116" s="533" t="s">
        <v>52</v>
      </c>
      <c r="B116" s="532"/>
      <c r="C116" s="141">
        <f t="shared" ref="C116:R116" si="10">MIN(C84:C111)</f>
        <v>1.8</v>
      </c>
      <c r="D116" s="141">
        <f t="shared" si="10"/>
        <v>2.6</v>
      </c>
      <c r="E116" s="141">
        <f t="shared" si="10"/>
        <v>4.7</v>
      </c>
      <c r="F116" s="141">
        <f t="shared" si="10"/>
        <v>5.7</v>
      </c>
      <c r="G116" s="141">
        <f t="shared" si="10"/>
        <v>7</v>
      </c>
      <c r="H116" s="141">
        <f t="shared" si="10"/>
        <v>10.5</v>
      </c>
      <c r="I116" s="141">
        <f t="shared" si="10"/>
        <v>18</v>
      </c>
      <c r="J116" s="141">
        <f t="shared" si="10"/>
        <v>38.200000000000003</v>
      </c>
      <c r="K116" s="141">
        <f t="shared" si="10"/>
        <v>51.6</v>
      </c>
      <c r="L116" s="141">
        <f t="shared" si="10"/>
        <v>63.3</v>
      </c>
      <c r="M116" s="141">
        <f t="shared" si="10"/>
        <v>73.400000000000006</v>
      </c>
      <c r="N116" s="141">
        <f t="shared" si="10"/>
        <v>80.8</v>
      </c>
      <c r="O116" s="141">
        <f t="shared" si="10"/>
        <v>89.2</v>
      </c>
      <c r="P116" s="141">
        <f t="shared" si="10"/>
        <v>100</v>
      </c>
      <c r="Q116" s="141">
        <f t="shared" si="10"/>
        <v>100</v>
      </c>
      <c r="R116" s="141">
        <f t="shared" si="10"/>
        <v>0.03</v>
      </c>
      <c r="S116" s="141">
        <f>MIN(S84:S104)</f>
        <v>0.33300000000000002</v>
      </c>
      <c r="T116" s="141">
        <f>MIN(T84:T104)</f>
        <v>27</v>
      </c>
      <c r="U116" s="141">
        <f>MIN(U84:U104)</f>
        <v>23</v>
      </c>
      <c r="V116" s="142">
        <f>MIN(V84:V111)</f>
        <v>5.4</v>
      </c>
      <c r="W116" s="1"/>
    </row>
    <row r="117" spans="1:23" x14ac:dyDescent="0.25">
      <c r="A117" s="534" t="s">
        <v>54</v>
      </c>
      <c r="B117" s="535"/>
      <c r="C117" s="141">
        <f t="shared" ref="C117:R117" si="11">COUNT(C84:C111)</f>
        <v>28</v>
      </c>
      <c r="D117" s="141">
        <f t="shared" si="11"/>
        <v>28</v>
      </c>
      <c r="E117" s="141">
        <f t="shared" si="11"/>
        <v>28</v>
      </c>
      <c r="F117" s="141">
        <f t="shared" si="11"/>
        <v>28</v>
      </c>
      <c r="G117" s="141">
        <f t="shared" si="11"/>
        <v>28</v>
      </c>
      <c r="H117" s="141">
        <f t="shared" si="11"/>
        <v>28</v>
      </c>
      <c r="I117" s="141">
        <f t="shared" si="11"/>
        <v>28</v>
      </c>
      <c r="J117" s="141">
        <f t="shared" si="11"/>
        <v>28</v>
      </c>
      <c r="K117" s="141">
        <f t="shared" si="11"/>
        <v>28</v>
      </c>
      <c r="L117" s="141">
        <f t="shared" si="11"/>
        <v>28</v>
      </c>
      <c r="M117" s="141">
        <f t="shared" si="11"/>
        <v>28</v>
      </c>
      <c r="N117" s="141">
        <f t="shared" si="11"/>
        <v>28</v>
      </c>
      <c r="O117" s="141">
        <f t="shared" si="11"/>
        <v>28</v>
      </c>
      <c r="P117" s="141">
        <f t="shared" si="11"/>
        <v>28</v>
      </c>
      <c r="Q117" s="141">
        <f t="shared" si="11"/>
        <v>28</v>
      </c>
      <c r="R117" s="141">
        <f t="shared" si="11"/>
        <v>28</v>
      </c>
      <c r="S117" s="141">
        <f>COUNT(S84:S104)</f>
        <v>1</v>
      </c>
      <c r="T117" s="141">
        <f>COUNT(T84:T104)</f>
        <v>2</v>
      </c>
      <c r="U117" s="141">
        <f>COUNT(U84:U104)</f>
        <v>2</v>
      </c>
      <c r="V117" s="142">
        <f>COUNT(V84:V111)</f>
        <v>28</v>
      </c>
      <c r="W117" s="1"/>
    </row>
    <row r="118" spans="1:23" ht="13.8" thickBot="1" x14ac:dyDescent="0.3">
      <c r="A118" s="145"/>
      <c r="B118" s="146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8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  <row r="1690" spans="2:2" x14ac:dyDescent="0.25">
      <c r="B1690" s="52"/>
    </row>
    <row r="1691" spans="2:2" x14ac:dyDescent="0.25">
      <c r="B1691" s="52"/>
    </row>
    <row r="1692" spans="2:2" x14ac:dyDescent="0.25">
      <c r="B1692" s="52"/>
    </row>
  </sheetData>
  <mergeCells count="92">
    <mergeCell ref="A116:B116"/>
    <mergeCell ref="A117:B117"/>
    <mergeCell ref="A111:B111"/>
    <mergeCell ref="A112:B112"/>
    <mergeCell ref="A110:B110"/>
    <mergeCell ref="A113:B113"/>
    <mergeCell ref="A114:B114"/>
    <mergeCell ref="A98:B98"/>
    <mergeCell ref="A99:B99"/>
    <mergeCell ref="A100:B100"/>
    <mergeCell ref="A115:B115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V79"/>
    <mergeCell ref="A81:B81"/>
    <mergeCell ref="R81:R82"/>
    <mergeCell ref="S81:S82"/>
    <mergeCell ref="T81:T82"/>
    <mergeCell ref="U81:U82"/>
    <mergeCell ref="V81:V82"/>
    <mergeCell ref="A82:B82"/>
    <mergeCell ref="P67:V67"/>
    <mergeCell ref="A68:G71"/>
    <mergeCell ref="H68:O71"/>
    <mergeCell ref="P68:V71"/>
    <mergeCell ref="A73:V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300" r:id="rId1"/>
  <headerFooter alignWithMargins="0">
    <oddFooter xml:space="preserve">&amp;RRA-Q / FTP du  12/07/2013
</oddFooter>
  </headerFooter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AG1679"/>
  <sheetViews>
    <sheetView zoomScaleNormal="100" workbookViewId="0">
      <selection activeCell="F20" sqref="F20:Q20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75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2</v>
      </c>
      <c r="H5" s="447"/>
      <c r="I5" s="448" t="s">
        <v>99</v>
      </c>
      <c r="J5" s="446"/>
      <c r="K5" s="446"/>
      <c r="L5" s="446"/>
      <c r="M5" s="447"/>
      <c r="N5" s="449">
        <v>41617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97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114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 t="s">
        <v>38</v>
      </c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82" t="s">
        <v>111</v>
      </c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33">
        <f>C28+C26</f>
        <v>8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2.5</v>
      </c>
      <c r="S27" s="35">
        <f>S28+S26</f>
        <v>0.95000000000000007</v>
      </c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7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</v>
      </c>
      <c r="S28" s="35">
        <v>0.8</v>
      </c>
      <c r="T28" s="36">
        <v>35</v>
      </c>
      <c r="U28" s="37">
        <v>30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6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  <c r="Z33" s="1">
        <f>31.5/1.4</f>
        <v>22.5</v>
      </c>
    </row>
    <row r="34" spans="1:26" ht="13.8" thickBot="1" x14ac:dyDescent="0.3">
      <c r="A34" s="539" t="s">
        <v>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6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485" t="s">
        <v>7</v>
      </c>
      <c r="U35" s="549" t="s">
        <v>8</v>
      </c>
      <c r="V35" s="489" t="s">
        <v>42</v>
      </c>
    </row>
    <row r="36" spans="1:26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486"/>
      <c r="U36" s="552"/>
      <c r="V36" s="490"/>
    </row>
    <row r="37" spans="1:26" ht="12.75" customHeight="1" x14ac:dyDescent="0.25">
      <c r="A37" s="493" t="s">
        <v>48</v>
      </c>
      <c r="B37" s="494"/>
      <c r="C37" s="122">
        <f>IF(ISNUMBER(C102),C102,NA())</f>
        <v>7.3</v>
      </c>
      <c r="D37" s="123">
        <f t="shared" ref="D37:V37" si="0">IF(ISNUMBER(D102),D102,NA())</f>
        <v>7.9</v>
      </c>
      <c r="E37" s="123">
        <f t="shared" si="0"/>
        <v>11.3</v>
      </c>
      <c r="F37" s="123">
        <f t="shared" si="0"/>
        <v>22.3</v>
      </c>
      <c r="G37" s="123">
        <f t="shared" si="0"/>
        <v>27.9</v>
      </c>
      <c r="H37" s="123">
        <f t="shared" si="0"/>
        <v>34.6</v>
      </c>
      <c r="I37" s="123">
        <f t="shared" si="0"/>
        <v>44.1</v>
      </c>
      <c r="J37" s="123">
        <f t="shared" si="0"/>
        <v>59.3</v>
      </c>
      <c r="K37" s="123">
        <f t="shared" si="0"/>
        <v>79.8</v>
      </c>
      <c r="L37" s="123">
        <f t="shared" si="0"/>
        <v>85.7</v>
      </c>
      <c r="M37" s="123">
        <f t="shared" si="0"/>
        <v>99.1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2.39</v>
      </c>
      <c r="S37" s="123">
        <f t="shared" si="0"/>
        <v>0.64</v>
      </c>
      <c r="T37" s="123">
        <f t="shared" si="0"/>
        <v>27</v>
      </c>
      <c r="U37" s="150">
        <f t="shared" si="0"/>
        <v>23</v>
      </c>
      <c r="V37" s="124">
        <f t="shared" si="0"/>
        <v>13.5</v>
      </c>
    </row>
    <row r="38" spans="1:26" ht="12.75" customHeight="1" x14ac:dyDescent="0.25">
      <c r="A38" s="495" t="s">
        <v>49</v>
      </c>
      <c r="B38" s="496"/>
      <c r="C38" s="120">
        <f>C39+1.25*C42</f>
        <v>7.1792083325000391</v>
      </c>
      <c r="D38" s="108">
        <f t="shared" ref="D38:Q38" si="1">D39+1.25*D42</f>
        <v>7.6239005675817069</v>
      </c>
      <c r="E38" s="108">
        <f t="shared" si="1"/>
        <v>10.893763706074436</v>
      </c>
      <c r="F38" s="108">
        <f t="shared" si="1"/>
        <v>21.172736185369562</v>
      </c>
      <c r="G38" s="108">
        <f t="shared" si="1"/>
        <v>26.836142309873718</v>
      </c>
      <c r="H38" s="108">
        <f t="shared" si="1"/>
        <v>33.52904778450646</v>
      </c>
      <c r="I38" s="108">
        <f t="shared" si="1"/>
        <v>42.779759833354888</v>
      </c>
      <c r="J38" s="108">
        <f t="shared" si="1"/>
        <v>56.973186255778813</v>
      </c>
      <c r="K38" s="108">
        <f t="shared" si="1"/>
        <v>77.486265841104881</v>
      </c>
      <c r="L38" s="108">
        <f t="shared" si="1"/>
        <v>83.617215039334809</v>
      </c>
      <c r="M38" s="108">
        <f t="shared" si="1"/>
        <v>100.75793530068266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2.0510753845249061</v>
      </c>
      <c r="S38" s="108">
        <f>S39+1.25*S42</f>
        <v>0.62443382942389081</v>
      </c>
      <c r="T38" s="108"/>
      <c r="U38" s="151"/>
      <c r="V38" s="125">
        <f>V39+1.25*V42</f>
        <v>11.725162859537932</v>
      </c>
      <c r="X38" s="1" t="s">
        <v>59</v>
      </c>
    </row>
    <row r="39" spans="1:26" ht="12.75" customHeight="1" x14ac:dyDescent="0.25">
      <c r="A39" s="493" t="s">
        <v>50</v>
      </c>
      <c r="B39" s="494"/>
      <c r="C39" s="120">
        <f>IF(ISNUMBER(C100),C100,NA())</f>
        <v>6.1374999999999993</v>
      </c>
      <c r="D39" s="120">
        <f>IF(ISNUMBER(D100),D100,NA())</f>
        <v>6.4874999999999989</v>
      </c>
      <c r="E39" s="121">
        <f t="shared" ref="E39:V39" si="2">IF(ISNUMBER(E100),E100,NA())</f>
        <v>9.46875</v>
      </c>
      <c r="F39" s="121">
        <f t="shared" si="2"/>
        <v>18.274999999999999</v>
      </c>
      <c r="G39" s="121">
        <f t="shared" si="2"/>
        <v>23.250000000000004</v>
      </c>
      <c r="H39" s="121">
        <f t="shared" si="2"/>
        <v>29.074999999999996</v>
      </c>
      <c r="I39" s="121">
        <f t="shared" si="2"/>
        <v>37.306250000000006</v>
      </c>
      <c r="J39" s="121">
        <f t="shared" si="2"/>
        <v>50.943750000000001</v>
      </c>
      <c r="K39" s="121">
        <f t="shared" si="2"/>
        <v>72.274999999999991</v>
      </c>
      <c r="L39" s="121">
        <f t="shared" si="2"/>
        <v>79.40625</v>
      </c>
      <c r="M39" s="121">
        <f t="shared" si="2"/>
        <v>97.268749999999997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1.8199999999999998</v>
      </c>
      <c r="S39" s="159">
        <f t="shared" si="2"/>
        <v>0.52812499999999996</v>
      </c>
      <c r="T39" s="34">
        <f t="shared" si="2"/>
        <v>27</v>
      </c>
      <c r="U39" s="152">
        <f t="shared" si="2"/>
        <v>23</v>
      </c>
      <c r="V39" s="44">
        <f t="shared" si="2"/>
        <v>9.8062499999999986</v>
      </c>
    </row>
    <row r="40" spans="1:26" ht="12.75" customHeight="1" x14ac:dyDescent="0.25">
      <c r="A40" s="495" t="s">
        <v>51</v>
      </c>
      <c r="B40" s="496"/>
      <c r="C40" s="120">
        <f>C39-1.25*C42</f>
        <v>5.0957916674999595</v>
      </c>
      <c r="D40" s="108">
        <f t="shared" ref="D40:Q40" si="3">D39-1.25*D42</f>
        <v>5.351099432418291</v>
      </c>
      <c r="E40" s="108">
        <f t="shared" si="3"/>
        <v>8.0437362939255639</v>
      </c>
      <c r="F40" s="108">
        <f t="shared" si="3"/>
        <v>15.377263814630435</v>
      </c>
      <c r="G40" s="108">
        <f t="shared" si="3"/>
        <v>19.663857690126289</v>
      </c>
      <c r="H40" s="108">
        <f t="shared" si="3"/>
        <v>24.620952215493531</v>
      </c>
      <c r="I40" s="108">
        <f t="shared" si="3"/>
        <v>31.832740166645124</v>
      </c>
      <c r="J40" s="108">
        <f t="shared" si="3"/>
        <v>44.914313744221189</v>
      </c>
      <c r="K40" s="108">
        <f t="shared" si="3"/>
        <v>67.063734158895102</v>
      </c>
      <c r="L40" s="108">
        <f t="shared" si="3"/>
        <v>75.195284960665191</v>
      </c>
      <c r="M40" s="108">
        <f>M39-1.25*M42</f>
        <v>93.779564699317334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1.5889246154750936</v>
      </c>
      <c r="S40" s="108">
        <f>S39-1.25*S42</f>
        <v>0.4318161705761091</v>
      </c>
      <c r="T40" s="108"/>
      <c r="U40" s="151"/>
      <c r="V40" s="125">
        <f>V39-1.25*V42</f>
        <v>7.8873371404620656</v>
      </c>
      <c r="X40" s="155"/>
    </row>
    <row r="41" spans="1:26" ht="12.75" customHeight="1" x14ac:dyDescent="0.25">
      <c r="A41" s="493" t="s">
        <v>52</v>
      </c>
      <c r="B41" s="494"/>
      <c r="C41" s="33">
        <f>IF(ISNUMBER(C103),C103,NA())</f>
        <v>4.5</v>
      </c>
      <c r="D41" s="34">
        <f t="shared" ref="D41:V41" si="4">IF(ISNUMBER(D103),D103,NA())</f>
        <v>4.8</v>
      </c>
      <c r="E41" s="34">
        <f t="shared" si="4"/>
        <v>7.3</v>
      </c>
      <c r="F41" s="34">
        <f>IF(ISNUMBER(F103),F103,NA())</f>
        <v>14.2</v>
      </c>
      <c r="G41" s="34">
        <f t="shared" si="4"/>
        <v>17.899999999999999</v>
      </c>
      <c r="H41" s="34">
        <f t="shared" si="4"/>
        <v>22.3</v>
      </c>
      <c r="I41" s="34">
        <f t="shared" si="4"/>
        <v>29.5</v>
      </c>
      <c r="J41" s="34">
        <f t="shared" si="4"/>
        <v>42.8</v>
      </c>
      <c r="K41" s="34">
        <f t="shared" si="4"/>
        <v>66.3</v>
      </c>
      <c r="L41" s="34">
        <f t="shared" si="4"/>
        <v>74</v>
      </c>
      <c r="M41" s="34">
        <f t="shared" si="4"/>
        <v>87.3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1.55</v>
      </c>
      <c r="S41" s="34">
        <f t="shared" si="4"/>
        <v>0.4</v>
      </c>
      <c r="T41" s="34">
        <f t="shared" si="4"/>
        <v>27</v>
      </c>
      <c r="U41" s="152">
        <f t="shared" si="4"/>
        <v>23</v>
      </c>
      <c r="V41" s="44">
        <f t="shared" si="4"/>
        <v>8</v>
      </c>
    </row>
    <row r="42" spans="1:26" ht="12.75" customHeight="1" x14ac:dyDescent="0.25">
      <c r="A42" s="493" t="s">
        <v>53</v>
      </c>
      <c r="B42" s="494"/>
      <c r="C42" s="120">
        <f>IF(ISNUMBER(C101),C101,NA())</f>
        <v>0.83336666600003195</v>
      </c>
      <c r="D42" s="121">
        <f t="shared" ref="D42:V42" si="5">IF(ISNUMBER(D101),D101,NA())</f>
        <v>0.90912045406536612</v>
      </c>
      <c r="E42" s="121">
        <f t="shared" si="5"/>
        <v>1.1400109648595487</v>
      </c>
      <c r="F42" s="121">
        <f t="shared" si="5"/>
        <v>2.3181889482956515</v>
      </c>
      <c r="G42" s="121">
        <f t="shared" si="5"/>
        <v>2.868913847898972</v>
      </c>
      <c r="H42" s="121">
        <f t="shared" si="5"/>
        <v>3.5632382276051704</v>
      </c>
      <c r="I42" s="121">
        <f t="shared" si="5"/>
        <v>4.3788078666839043</v>
      </c>
      <c r="J42" s="121">
        <f t="shared" si="5"/>
        <v>4.8235490046230485</v>
      </c>
      <c r="K42" s="121">
        <f t="shared" si="5"/>
        <v>4.1690126728839134</v>
      </c>
      <c r="L42" s="121">
        <f t="shared" si="5"/>
        <v>3.3687720314678464</v>
      </c>
      <c r="M42" s="121">
        <f t="shared" si="5"/>
        <v>2.7913482405461347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0.18486030761992511</v>
      </c>
      <c r="S42" s="121">
        <f t="shared" si="5"/>
        <v>7.704706353911267E-2</v>
      </c>
      <c r="T42" s="121"/>
      <c r="U42" s="153"/>
      <c r="V42" s="126">
        <f t="shared" si="5"/>
        <v>1.5351302876303468</v>
      </c>
    </row>
    <row r="43" spans="1:26" ht="12.75" customHeight="1" x14ac:dyDescent="0.25">
      <c r="A43" s="495" t="s">
        <v>54</v>
      </c>
      <c r="B43" s="496"/>
      <c r="C43" s="33">
        <f>IF(ISNUMBER(C104),C104,NA())</f>
        <v>16</v>
      </c>
      <c r="D43" s="34">
        <f t="shared" ref="D43:V43" si="6">IF(ISNUMBER(D104),D104,NA())</f>
        <v>16</v>
      </c>
      <c r="E43" s="34">
        <f t="shared" si="6"/>
        <v>16</v>
      </c>
      <c r="F43" s="34">
        <f t="shared" si="6"/>
        <v>16</v>
      </c>
      <c r="G43" s="34">
        <f t="shared" si="6"/>
        <v>16</v>
      </c>
      <c r="H43" s="34">
        <f t="shared" si="6"/>
        <v>16</v>
      </c>
      <c r="I43" s="34">
        <f t="shared" si="6"/>
        <v>16</v>
      </c>
      <c r="J43" s="34">
        <f t="shared" si="6"/>
        <v>16</v>
      </c>
      <c r="K43" s="34">
        <f t="shared" si="6"/>
        <v>16</v>
      </c>
      <c r="L43" s="34">
        <f t="shared" si="6"/>
        <v>16</v>
      </c>
      <c r="M43" s="34">
        <f t="shared" si="6"/>
        <v>16</v>
      </c>
      <c r="N43" s="34">
        <f t="shared" si="6"/>
        <v>16</v>
      </c>
      <c r="O43" s="34">
        <f t="shared" si="6"/>
        <v>16</v>
      </c>
      <c r="P43" s="34">
        <f t="shared" si="6"/>
        <v>16</v>
      </c>
      <c r="Q43" s="34">
        <f t="shared" si="6"/>
        <v>16</v>
      </c>
      <c r="R43" s="34">
        <f t="shared" si="6"/>
        <v>16</v>
      </c>
      <c r="S43" s="34">
        <f t="shared" si="6"/>
        <v>16</v>
      </c>
      <c r="T43" s="34">
        <f t="shared" si="6"/>
        <v>1</v>
      </c>
      <c r="U43" s="152">
        <f t="shared" si="6"/>
        <v>1</v>
      </c>
      <c r="V43" s="44">
        <f t="shared" si="6"/>
        <v>16</v>
      </c>
    </row>
    <row r="44" spans="1:26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3"/>
      <c r="U44" s="149"/>
      <c r="V44" s="115"/>
      <c r="W44" s="45"/>
    </row>
    <row r="45" spans="1:26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1"/>
      <c r="V45" s="128"/>
      <c r="W45" s="45"/>
    </row>
    <row r="46" spans="1:26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6" s="46" customFormat="1" x14ac:dyDescent="0.25">
      <c r="A47" s="47"/>
      <c r="V47" s="48"/>
      <c r="W47" s="45"/>
    </row>
    <row r="48" spans="1:26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41597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A68+180</f>
        <v>41777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B72" s="52"/>
    </row>
    <row r="73" spans="1:23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3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3" t="s">
        <v>7</v>
      </c>
      <c r="U81" s="653" t="s">
        <v>8</v>
      </c>
      <c r="V81" s="659" t="s">
        <v>42</v>
      </c>
    </row>
    <row r="82" spans="1:23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5"/>
      <c r="U82" s="695"/>
      <c r="V82" s="698"/>
    </row>
    <row r="83" spans="1:23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3" x14ac:dyDescent="0.25">
      <c r="A84" s="531">
        <v>41597</v>
      </c>
      <c r="B84" s="532"/>
      <c r="C84" s="141">
        <v>6.6</v>
      </c>
      <c r="D84" s="141">
        <v>7</v>
      </c>
      <c r="E84" s="141">
        <v>9.6</v>
      </c>
      <c r="F84" s="141">
        <v>17.2</v>
      </c>
      <c r="G84" s="141">
        <v>21.6</v>
      </c>
      <c r="H84" s="141">
        <v>27</v>
      </c>
      <c r="I84" s="141">
        <v>35.5</v>
      </c>
      <c r="J84" s="141">
        <v>52.5</v>
      </c>
      <c r="K84" s="141">
        <v>76.3</v>
      </c>
      <c r="L84" s="141">
        <v>85.7</v>
      </c>
      <c r="M84" s="141">
        <v>98.6</v>
      </c>
      <c r="N84" s="141">
        <v>100</v>
      </c>
      <c r="O84" s="141">
        <v>100</v>
      </c>
      <c r="P84" s="141">
        <v>100</v>
      </c>
      <c r="Q84" s="141">
        <v>100</v>
      </c>
      <c r="R84" s="141">
        <v>1.55</v>
      </c>
      <c r="S84" s="141">
        <v>0.42</v>
      </c>
      <c r="T84" s="141">
        <v>27</v>
      </c>
      <c r="U84" s="141">
        <v>23</v>
      </c>
      <c r="V84" s="142">
        <v>13.5</v>
      </c>
    </row>
    <row r="85" spans="1:23" x14ac:dyDescent="0.25">
      <c r="A85" s="531">
        <v>41603</v>
      </c>
      <c r="B85" s="532"/>
      <c r="C85" s="141">
        <v>5.5</v>
      </c>
      <c r="D85" s="141">
        <v>5.8</v>
      </c>
      <c r="E85" s="141">
        <v>8.6999999999999993</v>
      </c>
      <c r="F85" s="141">
        <v>16.899999999999999</v>
      </c>
      <c r="G85" s="141">
        <v>22</v>
      </c>
      <c r="H85" s="141">
        <v>27.9</v>
      </c>
      <c r="I85" s="141">
        <v>35.700000000000003</v>
      </c>
      <c r="J85" s="141">
        <v>48.7</v>
      </c>
      <c r="K85" s="141">
        <v>72.900000000000006</v>
      </c>
      <c r="L85" s="141">
        <v>80.400000000000006</v>
      </c>
      <c r="M85" s="141">
        <v>99.1</v>
      </c>
      <c r="N85" s="141">
        <v>100</v>
      </c>
      <c r="O85" s="141">
        <v>100</v>
      </c>
      <c r="P85" s="141">
        <v>100</v>
      </c>
      <c r="Q85" s="141">
        <v>100</v>
      </c>
      <c r="R85" s="141">
        <v>1.81</v>
      </c>
      <c r="S85" s="141">
        <v>0.5</v>
      </c>
      <c r="T85" s="141"/>
      <c r="U85" s="141"/>
      <c r="V85" s="142">
        <v>9.4</v>
      </c>
    </row>
    <row r="86" spans="1:23" x14ac:dyDescent="0.25">
      <c r="A86" s="531">
        <v>41603</v>
      </c>
      <c r="B86" s="532"/>
      <c r="C86" s="141">
        <v>5</v>
      </c>
      <c r="D86" s="141">
        <v>5.2</v>
      </c>
      <c r="E86" s="141">
        <v>7.7</v>
      </c>
      <c r="F86" s="141">
        <v>14.2</v>
      </c>
      <c r="G86" s="141">
        <v>17.899999999999999</v>
      </c>
      <c r="H86" s="141">
        <v>22.3</v>
      </c>
      <c r="I86" s="141">
        <v>29.5</v>
      </c>
      <c r="J86" s="141">
        <v>44.6</v>
      </c>
      <c r="K86" s="141">
        <v>69.599999999999994</v>
      </c>
      <c r="L86" s="141">
        <v>76.7</v>
      </c>
      <c r="M86" s="141">
        <v>87.3</v>
      </c>
      <c r="N86" s="141">
        <v>100</v>
      </c>
      <c r="O86" s="141">
        <v>100</v>
      </c>
      <c r="P86" s="141">
        <v>100</v>
      </c>
      <c r="Q86" s="141">
        <v>100</v>
      </c>
      <c r="R86" s="141">
        <v>1.8</v>
      </c>
      <c r="S86" s="141">
        <v>0.4</v>
      </c>
      <c r="T86" s="141"/>
      <c r="U86" s="141"/>
      <c r="V86" s="142">
        <v>8</v>
      </c>
    </row>
    <row r="87" spans="1:23" x14ac:dyDescent="0.25">
      <c r="A87" s="531">
        <v>41604</v>
      </c>
      <c r="B87" s="532"/>
      <c r="C87" s="141">
        <v>5.0999999999999996</v>
      </c>
      <c r="D87" s="141">
        <v>5.5</v>
      </c>
      <c r="E87" s="141">
        <v>8.6</v>
      </c>
      <c r="F87" s="141">
        <v>16</v>
      </c>
      <c r="G87" s="141">
        <v>20.8</v>
      </c>
      <c r="H87" s="141">
        <v>26.2</v>
      </c>
      <c r="I87" s="141">
        <v>34.200000000000003</v>
      </c>
      <c r="J87" s="141">
        <v>48.7</v>
      </c>
      <c r="K87" s="141">
        <v>74.5</v>
      </c>
      <c r="L87" s="141">
        <v>82.5</v>
      </c>
      <c r="M87" s="141">
        <v>98.4</v>
      </c>
      <c r="N87" s="141">
        <v>100</v>
      </c>
      <c r="O87" s="141">
        <v>100</v>
      </c>
      <c r="P87" s="141">
        <v>100</v>
      </c>
      <c r="Q87" s="141">
        <v>100</v>
      </c>
      <c r="R87" s="141">
        <v>1.79</v>
      </c>
      <c r="S87" s="141">
        <v>0.47</v>
      </c>
      <c r="T87" s="141"/>
      <c r="U87" s="141"/>
      <c r="V87" s="142">
        <v>12.2</v>
      </c>
    </row>
    <row r="88" spans="1:23" x14ac:dyDescent="0.25">
      <c r="A88" s="531">
        <v>41604</v>
      </c>
      <c r="B88" s="532"/>
      <c r="C88" s="141">
        <v>4.5</v>
      </c>
      <c r="D88" s="141">
        <v>4.8</v>
      </c>
      <c r="E88" s="141">
        <v>7.3</v>
      </c>
      <c r="F88" s="141">
        <v>14.6</v>
      </c>
      <c r="G88" s="141">
        <v>18.8</v>
      </c>
      <c r="H88" s="141">
        <v>23.7</v>
      </c>
      <c r="I88" s="141">
        <v>30.6</v>
      </c>
      <c r="J88" s="141">
        <v>42.8</v>
      </c>
      <c r="K88" s="141">
        <v>67.099999999999994</v>
      </c>
      <c r="L88" s="141">
        <v>77.3</v>
      </c>
      <c r="M88" s="141">
        <v>97.4</v>
      </c>
      <c r="N88" s="141">
        <v>100</v>
      </c>
      <c r="O88" s="141">
        <v>100</v>
      </c>
      <c r="P88" s="141">
        <v>100</v>
      </c>
      <c r="Q88" s="141">
        <v>100</v>
      </c>
      <c r="R88" s="141">
        <v>1.79</v>
      </c>
      <c r="S88" s="141">
        <v>0.42</v>
      </c>
      <c r="T88" s="141"/>
      <c r="U88" s="141"/>
      <c r="V88" s="142">
        <v>11.1</v>
      </c>
    </row>
    <row r="89" spans="1:23" x14ac:dyDescent="0.25">
      <c r="A89" s="531">
        <v>41604</v>
      </c>
      <c r="B89" s="532"/>
      <c r="C89" s="141">
        <v>6.7</v>
      </c>
      <c r="D89" s="141">
        <v>7</v>
      </c>
      <c r="E89" s="141">
        <v>9.8000000000000007</v>
      </c>
      <c r="F89" s="141">
        <v>18.100000000000001</v>
      </c>
      <c r="G89" s="141">
        <v>23.2</v>
      </c>
      <c r="H89" s="141">
        <v>29.3</v>
      </c>
      <c r="I89" s="141">
        <v>37.799999999999997</v>
      </c>
      <c r="J89" s="141">
        <v>52</v>
      </c>
      <c r="K89" s="141">
        <v>74.900000000000006</v>
      </c>
      <c r="L89" s="141">
        <v>79.3</v>
      </c>
      <c r="M89" s="141">
        <v>98.5</v>
      </c>
      <c r="N89" s="141">
        <v>100</v>
      </c>
      <c r="O89" s="141">
        <v>100</v>
      </c>
      <c r="P89" s="141">
        <v>100</v>
      </c>
      <c r="Q89" s="141">
        <v>100</v>
      </c>
      <c r="R89" s="141">
        <v>1.79</v>
      </c>
      <c r="S89" s="141">
        <v>0.52</v>
      </c>
      <c r="T89" s="141"/>
      <c r="U89" s="141"/>
      <c r="V89" s="142">
        <v>11</v>
      </c>
    </row>
    <row r="90" spans="1:23" x14ac:dyDescent="0.25">
      <c r="A90" s="531">
        <v>41605</v>
      </c>
      <c r="B90" s="532"/>
      <c r="C90" s="141">
        <v>6</v>
      </c>
      <c r="D90" s="141">
        <v>6.3</v>
      </c>
      <c r="E90" s="141">
        <v>9.1999999999999993</v>
      </c>
      <c r="F90" s="141">
        <v>18.100000000000001</v>
      </c>
      <c r="G90" s="141">
        <v>23</v>
      </c>
      <c r="H90" s="141">
        <v>28.7</v>
      </c>
      <c r="I90" s="141">
        <v>36.6</v>
      </c>
      <c r="J90" s="141">
        <v>49</v>
      </c>
      <c r="K90" s="141">
        <v>70.099999999999994</v>
      </c>
      <c r="L90" s="141">
        <v>75.900000000000006</v>
      </c>
      <c r="M90" s="141">
        <v>97.2</v>
      </c>
      <c r="N90" s="141">
        <v>100</v>
      </c>
      <c r="O90" s="141">
        <v>100</v>
      </c>
      <c r="P90" s="141">
        <v>100</v>
      </c>
      <c r="Q90" s="141">
        <v>100</v>
      </c>
      <c r="R90" s="141">
        <v>1.8</v>
      </c>
      <c r="S90" s="141">
        <v>0.52</v>
      </c>
      <c r="T90" s="141"/>
      <c r="U90" s="141"/>
      <c r="V90" s="142">
        <v>8.8000000000000007</v>
      </c>
    </row>
    <row r="91" spans="1:23" x14ac:dyDescent="0.25">
      <c r="A91" s="531">
        <v>41605</v>
      </c>
      <c r="B91" s="532"/>
      <c r="C91" s="141">
        <v>7</v>
      </c>
      <c r="D91" s="141">
        <v>7.7</v>
      </c>
      <c r="E91" s="141">
        <v>11.1</v>
      </c>
      <c r="F91" s="141">
        <v>21.3</v>
      </c>
      <c r="G91" s="141">
        <v>27.1</v>
      </c>
      <c r="H91" s="141">
        <v>33.799999999999997</v>
      </c>
      <c r="I91" s="141">
        <v>43.3</v>
      </c>
      <c r="J91" s="141">
        <v>57.2</v>
      </c>
      <c r="K91" s="141">
        <v>76.5</v>
      </c>
      <c r="L91" s="141">
        <v>80.599999999999994</v>
      </c>
      <c r="M91" s="141">
        <v>97.5</v>
      </c>
      <c r="N91" s="141">
        <v>100</v>
      </c>
      <c r="O91" s="141">
        <v>100</v>
      </c>
      <c r="P91" s="141">
        <v>100</v>
      </c>
      <c r="Q91" s="141">
        <v>100</v>
      </c>
      <c r="R91" s="141">
        <v>1.8</v>
      </c>
      <c r="S91" s="141">
        <v>0.61</v>
      </c>
      <c r="T91" s="141"/>
      <c r="U91" s="141"/>
      <c r="V91" s="142">
        <v>8.6999999999999993</v>
      </c>
    </row>
    <row r="92" spans="1:23" x14ac:dyDescent="0.25">
      <c r="A92" s="531">
        <v>41605</v>
      </c>
      <c r="B92" s="532"/>
      <c r="C92" s="141">
        <v>7.3</v>
      </c>
      <c r="D92" s="141">
        <v>7.9</v>
      </c>
      <c r="E92" s="141">
        <v>10.7</v>
      </c>
      <c r="F92" s="141">
        <v>20.5</v>
      </c>
      <c r="G92" s="141">
        <v>26.4</v>
      </c>
      <c r="H92" s="141">
        <v>32.9</v>
      </c>
      <c r="I92" s="141">
        <v>42</v>
      </c>
      <c r="J92" s="141">
        <v>55.8</v>
      </c>
      <c r="K92" s="141">
        <v>72.900000000000006</v>
      </c>
      <c r="L92" s="141">
        <v>77.3</v>
      </c>
      <c r="M92" s="141">
        <v>97.5</v>
      </c>
      <c r="N92" s="141">
        <v>100</v>
      </c>
      <c r="O92" s="141">
        <v>100</v>
      </c>
      <c r="P92" s="141">
        <v>100</v>
      </c>
      <c r="Q92" s="141">
        <v>100</v>
      </c>
      <c r="R92" s="141">
        <v>1.8</v>
      </c>
      <c r="S92" s="141">
        <v>0.59</v>
      </c>
      <c r="T92" s="141"/>
      <c r="U92" s="141"/>
      <c r="V92" s="142">
        <v>8.6999999999999993</v>
      </c>
    </row>
    <row r="93" spans="1:23" x14ac:dyDescent="0.25">
      <c r="A93" s="531">
        <v>41607</v>
      </c>
      <c r="B93" s="532"/>
      <c r="C93" s="141">
        <v>5.4</v>
      </c>
      <c r="D93" s="141">
        <v>5.6</v>
      </c>
      <c r="E93" s="141">
        <v>8.3000000000000007</v>
      </c>
      <c r="F93" s="141">
        <v>17</v>
      </c>
      <c r="G93" s="141">
        <v>21.9</v>
      </c>
      <c r="H93" s="141">
        <v>27.6</v>
      </c>
      <c r="I93" s="141">
        <v>35.700000000000003</v>
      </c>
      <c r="J93" s="141">
        <v>49.1</v>
      </c>
      <c r="K93" s="141">
        <v>70.900000000000006</v>
      </c>
      <c r="L93" s="141">
        <v>80.400000000000006</v>
      </c>
      <c r="M93" s="141">
        <v>98.4</v>
      </c>
      <c r="N93" s="141">
        <v>100</v>
      </c>
      <c r="O93" s="141">
        <v>100</v>
      </c>
      <c r="P93" s="141">
        <v>100</v>
      </c>
      <c r="Q93" s="141">
        <v>100</v>
      </c>
      <c r="R93" s="141">
        <v>1.74</v>
      </c>
      <c r="S93" s="141">
        <v>0.48</v>
      </c>
      <c r="T93" s="141"/>
      <c r="U93" s="141"/>
      <c r="V93" s="142">
        <v>8.8000000000000007</v>
      </c>
    </row>
    <row r="94" spans="1:23" x14ac:dyDescent="0.25">
      <c r="A94" s="531">
        <v>41607</v>
      </c>
      <c r="B94" s="532"/>
      <c r="C94" s="141">
        <v>6.7</v>
      </c>
      <c r="D94" s="141">
        <v>7</v>
      </c>
      <c r="E94" s="141">
        <v>9.9</v>
      </c>
      <c r="F94" s="141">
        <v>21.1</v>
      </c>
      <c r="G94" s="141">
        <v>26.8</v>
      </c>
      <c r="H94" s="141">
        <v>33.9</v>
      </c>
      <c r="I94" s="141">
        <v>43.6</v>
      </c>
      <c r="J94" s="141">
        <v>58.6</v>
      </c>
      <c r="K94" s="141">
        <v>78.099999999999994</v>
      </c>
      <c r="L94" s="141">
        <v>84</v>
      </c>
      <c r="M94" s="141">
        <v>98.8</v>
      </c>
      <c r="N94" s="141">
        <v>100</v>
      </c>
      <c r="O94" s="141">
        <v>100</v>
      </c>
      <c r="P94" s="141">
        <v>100</v>
      </c>
      <c r="Q94" s="141">
        <v>100</v>
      </c>
      <c r="R94" s="141">
        <v>1.74</v>
      </c>
      <c r="S94" s="141">
        <v>0.59</v>
      </c>
      <c r="T94" s="141"/>
      <c r="U94" s="141"/>
      <c r="V94" s="142">
        <v>9.1999999999999993</v>
      </c>
    </row>
    <row r="95" spans="1:23" x14ac:dyDescent="0.25">
      <c r="A95" s="531">
        <v>41607</v>
      </c>
      <c r="B95" s="532"/>
      <c r="C95" s="141">
        <v>6.3</v>
      </c>
      <c r="D95" s="141">
        <v>6.6</v>
      </c>
      <c r="E95" s="141">
        <v>9.8000000000000007</v>
      </c>
      <c r="F95" s="141">
        <v>18.8</v>
      </c>
      <c r="G95" s="141">
        <v>24.2</v>
      </c>
      <c r="H95" s="141">
        <v>30.7</v>
      </c>
      <c r="I95" s="141">
        <v>39.6</v>
      </c>
      <c r="J95" s="141">
        <v>52.2</v>
      </c>
      <c r="K95" s="141">
        <v>71.400000000000006</v>
      </c>
      <c r="L95" s="141">
        <v>77.2</v>
      </c>
      <c r="M95" s="141">
        <v>97.6</v>
      </c>
      <c r="N95" s="141">
        <v>100</v>
      </c>
      <c r="O95" s="141">
        <v>100</v>
      </c>
      <c r="P95" s="141">
        <v>100</v>
      </c>
      <c r="Q95" s="141">
        <v>100</v>
      </c>
      <c r="R95" s="141">
        <v>1.74</v>
      </c>
      <c r="S95" s="141">
        <v>0.54</v>
      </c>
      <c r="T95" s="141"/>
      <c r="U95" s="141"/>
      <c r="V95" s="142">
        <v>8.9</v>
      </c>
    </row>
    <row r="96" spans="1:23" x14ac:dyDescent="0.25">
      <c r="A96" s="531">
        <v>41611</v>
      </c>
      <c r="B96" s="532"/>
      <c r="C96" s="141">
        <v>6.8</v>
      </c>
      <c r="D96" s="141">
        <v>7.1</v>
      </c>
      <c r="E96" s="141">
        <v>10.4</v>
      </c>
      <c r="F96" s="141">
        <v>19.5</v>
      </c>
      <c r="G96" s="141">
        <v>24.3</v>
      </c>
      <c r="H96" s="141">
        <v>29.8</v>
      </c>
      <c r="I96" s="141">
        <v>37.4</v>
      </c>
      <c r="J96" s="141">
        <v>48.8</v>
      </c>
      <c r="K96" s="141">
        <v>66.3</v>
      </c>
      <c r="L96" s="141">
        <v>75.599999999999994</v>
      </c>
      <c r="M96" s="141">
        <v>95.6</v>
      </c>
      <c r="N96" s="141">
        <v>100</v>
      </c>
      <c r="O96" s="141">
        <v>100</v>
      </c>
      <c r="P96" s="141">
        <v>100</v>
      </c>
      <c r="Q96" s="141">
        <v>100</v>
      </c>
      <c r="R96" s="141">
        <v>1.74</v>
      </c>
      <c r="S96" s="141">
        <v>0.52</v>
      </c>
      <c r="T96" s="141"/>
      <c r="U96" s="141"/>
      <c r="V96" s="142">
        <v>9.9</v>
      </c>
      <c r="W96" s="1"/>
    </row>
    <row r="97" spans="1:23" x14ac:dyDescent="0.25">
      <c r="A97" s="531">
        <v>41611</v>
      </c>
      <c r="B97" s="532"/>
      <c r="C97" s="141">
        <v>7</v>
      </c>
      <c r="D97" s="141">
        <v>7.3</v>
      </c>
      <c r="E97" s="141">
        <v>11.3</v>
      </c>
      <c r="F97" s="141">
        <v>22.3</v>
      </c>
      <c r="G97" s="141">
        <v>27.9</v>
      </c>
      <c r="H97" s="141">
        <v>34.6</v>
      </c>
      <c r="I97" s="141">
        <v>44.1</v>
      </c>
      <c r="J97" s="141">
        <v>59.3</v>
      </c>
      <c r="K97" s="141">
        <v>79.8</v>
      </c>
      <c r="L97" s="141">
        <v>83.8</v>
      </c>
      <c r="M97" s="141">
        <v>98.8</v>
      </c>
      <c r="N97" s="141">
        <v>100</v>
      </c>
      <c r="O97" s="141">
        <v>100</v>
      </c>
      <c r="P97" s="141">
        <v>100</v>
      </c>
      <c r="Q97" s="141">
        <v>100</v>
      </c>
      <c r="R97" s="141">
        <v>1.74</v>
      </c>
      <c r="S97" s="141">
        <v>0.6</v>
      </c>
      <c r="T97" s="141"/>
      <c r="U97" s="141"/>
      <c r="V97" s="142">
        <v>11.1</v>
      </c>
      <c r="W97" s="1"/>
    </row>
    <row r="98" spans="1:23" x14ac:dyDescent="0.25">
      <c r="A98" s="518">
        <v>41614</v>
      </c>
      <c r="B98" s="519"/>
      <c r="C98" s="141">
        <v>5.8</v>
      </c>
      <c r="D98" s="141">
        <v>6.1</v>
      </c>
      <c r="E98" s="141">
        <v>9.4</v>
      </c>
      <c r="F98" s="141">
        <v>17.899999999999999</v>
      </c>
      <c r="G98" s="141">
        <v>22.1</v>
      </c>
      <c r="H98" s="141">
        <v>26.9</v>
      </c>
      <c r="I98" s="141">
        <v>33.6</v>
      </c>
      <c r="J98" s="141">
        <v>46.2</v>
      </c>
      <c r="K98" s="141">
        <v>66.599999999999994</v>
      </c>
      <c r="L98" s="141">
        <v>79.8</v>
      </c>
      <c r="M98" s="141">
        <v>97.7</v>
      </c>
      <c r="N98" s="141">
        <v>100</v>
      </c>
      <c r="O98" s="141">
        <v>100</v>
      </c>
      <c r="P98" s="141">
        <v>100</v>
      </c>
      <c r="Q98" s="141">
        <v>100</v>
      </c>
      <c r="R98" s="141">
        <v>2.39</v>
      </c>
      <c r="S98" s="141">
        <v>0.64</v>
      </c>
      <c r="T98" s="141"/>
      <c r="U98" s="141"/>
      <c r="V98" s="142">
        <v>8.6</v>
      </c>
      <c r="W98" s="1"/>
    </row>
    <row r="99" spans="1:23" x14ac:dyDescent="0.25">
      <c r="A99" s="531">
        <v>41614</v>
      </c>
      <c r="B99" s="532"/>
      <c r="C99" s="141">
        <v>6.5</v>
      </c>
      <c r="D99" s="141">
        <v>6.9</v>
      </c>
      <c r="E99" s="141">
        <v>9.6999999999999993</v>
      </c>
      <c r="F99" s="141">
        <v>18.899999999999999</v>
      </c>
      <c r="G99" s="141">
        <v>24</v>
      </c>
      <c r="H99" s="141">
        <v>29.9</v>
      </c>
      <c r="I99" s="141">
        <v>37.700000000000003</v>
      </c>
      <c r="J99" s="141">
        <v>49.6</v>
      </c>
      <c r="K99" s="141">
        <v>68.5</v>
      </c>
      <c r="L99" s="141">
        <v>74</v>
      </c>
      <c r="M99" s="141">
        <v>97.9</v>
      </c>
      <c r="N99" s="141">
        <v>100</v>
      </c>
      <c r="O99" s="141">
        <v>100</v>
      </c>
      <c r="P99" s="141">
        <v>100</v>
      </c>
      <c r="Q99" s="141">
        <v>100</v>
      </c>
      <c r="R99" s="141">
        <v>2.1</v>
      </c>
      <c r="S99" s="141">
        <v>0.63</v>
      </c>
      <c r="T99" s="141"/>
      <c r="U99" s="141"/>
      <c r="V99" s="142">
        <v>9</v>
      </c>
      <c r="W99" s="1"/>
    </row>
    <row r="100" spans="1:23" x14ac:dyDescent="0.25">
      <c r="A100" s="533" t="s">
        <v>63</v>
      </c>
      <c r="B100" s="532"/>
      <c r="C100" s="143">
        <f>AVERAGE(C84:C99)</f>
        <v>6.1374999999999993</v>
      </c>
      <c r="D100" s="143">
        <f t="shared" ref="D100:V100" si="7">AVERAGE(D84:D99)</f>
        <v>6.4874999999999989</v>
      </c>
      <c r="E100" s="143">
        <f t="shared" si="7"/>
        <v>9.46875</v>
      </c>
      <c r="F100" s="143">
        <f>AVERAGE(F84:F99)</f>
        <v>18.274999999999999</v>
      </c>
      <c r="G100" s="143">
        <f t="shared" si="7"/>
        <v>23.250000000000004</v>
      </c>
      <c r="H100" s="143">
        <f t="shared" si="7"/>
        <v>29.074999999999996</v>
      </c>
      <c r="I100" s="143">
        <f t="shared" si="7"/>
        <v>37.306250000000006</v>
      </c>
      <c r="J100" s="143">
        <f t="shared" si="7"/>
        <v>50.943750000000001</v>
      </c>
      <c r="K100" s="143">
        <f t="shared" si="7"/>
        <v>72.274999999999991</v>
      </c>
      <c r="L100" s="143">
        <f t="shared" si="7"/>
        <v>79.40625</v>
      </c>
      <c r="M100" s="143">
        <f t="shared" si="7"/>
        <v>97.268749999999997</v>
      </c>
      <c r="N100" s="141">
        <f t="shared" si="7"/>
        <v>100</v>
      </c>
      <c r="O100" s="141">
        <f t="shared" si="7"/>
        <v>100</v>
      </c>
      <c r="P100" s="141">
        <f t="shared" si="7"/>
        <v>100</v>
      </c>
      <c r="Q100" s="141">
        <f t="shared" si="7"/>
        <v>100</v>
      </c>
      <c r="R100" s="141">
        <f t="shared" si="7"/>
        <v>1.8199999999999998</v>
      </c>
      <c r="S100" s="141">
        <f t="shared" si="7"/>
        <v>0.52812499999999996</v>
      </c>
      <c r="T100" s="141">
        <f t="shared" si="7"/>
        <v>27</v>
      </c>
      <c r="U100" s="141">
        <f t="shared" si="7"/>
        <v>23</v>
      </c>
      <c r="V100" s="142">
        <f t="shared" si="7"/>
        <v>9.8062499999999986</v>
      </c>
    </row>
    <row r="101" spans="1:23" x14ac:dyDescent="0.25">
      <c r="A101" s="533" t="s">
        <v>53</v>
      </c>
      <c r="B101" s="532"/>
      <c r="C101" s="143">
        <f>STDEV(C84:C99)</f>
        <v>0.83336666600003195</v>
      </c>
      <c r="D101" s="143">
        <f t="shared" ref="D101:V101" si="8">STDEV(D84:D99)</f>
        <v>0.90912045406536612</v>
      </c>
      <c r="E101" s="143">
        <f t="shared" si="8"/>
        <v>1.1400109648595487</v>
      </c>
      <c r="F101" s="143">
        <f>STDEV(F84:F99)</f>
        <v>2.3181889482956515</v>
      </c>
      <c r="G101" s="143">
        <f t="shared" si="8"/>
        <v>2.868913847898972</v>
      </c>
      <c r="H101" s="143">
        <f t="shared" si="8"/>
        <v>3.5632382276051704</v>
      </c>
      <c r="I101" s="143">
        <f t="shared" si="8"/>
        <v>4.3788078666839043</v>
      </c>
      <c r="J101" s="143">
        <f t="shared" si="8"/>
        <v>4.8235490046230485</v>
      </c>
      <c r="K101" s="143">
        <f t="shared" si="8"/>
        <v>4.1690126728839134</v>
      </c>
      <c r="L101" s="143">
        <f t="shared" si="8"/>
        <v>3.3687720314678464</v>
      </c>
      <c r="M101" s="143">
        <f t="shared" si="8"/>
        <v>2.7913482405461347</v>
      </c>
      <c r="N101" s="143">
        <f t="shared" si="8"/>
        <v>0</v>
      </c>
      <c r="O101" s="143">
        <f t="shared" si="8"/>
        <v>0</v>
      </c>
      <c r="P101" s="143">
        <f t="shared" si="8"/>
        <v>0</v>
      </c>
      <c r="Q101" s="143">
        <f t="shared" si="8"/>
        <v>0</v>
      </c>
      <c r="R101" s="143">
        <f t="shared" si="8"/>
        <v>0.18486030761992511</v>
      </c>
      <c r="S101" s="143">
        <f t="shared" si="8"/>
        <v>7.704706353911267E-2</v>
      </c>
      <c r="T101" s="143" t="e">
        <f t="shared" si="8"/>
        <v>#DIV/0!</v>
      </c>
      <c r="U101" s="143" t="e">
        <f t="shared" si="8"/>
        <v>#DIV/0!</v>
      </c>
      <c r="V101" s="144">
        <f t="shared" si="8"/>
        <v>1.5351302876303468</v>
      </c>
    </row>
    <row r="102" spans="1:23" x14ac:dyDescent="0.25">
      <c r="A102" s="533" t="s">
        <v>64</v>
      </c>
      <c r="B102" s="532"/>
      <c r="C102" s="141">
        <f>MAX(C84:C99)</f>
        <v>7.3</v>
      </c>
      <c r="D102" s="141">
        <f t="shared" ref="D102:V102" si="9">MAX(D84:D99)</f>
        <v>7.9</v>
      </c>
      <c r="E102" s="141">
        <f t="shared" si="9"/>
        <v>11.3</v>
      </c>
      <c r="F102" s="141">
        <f>MAX(F84:F99)</f>
        <v>22.3</v>
      </c>
      <c r="G102" s="141">
        <f t="shared" si="9"/>
        <v>27.9</v>
      </c>
      <c r="H102" s="141">
        <f t="shared" si="9"/>
        <v>34.6</v>
      </c>
      <c r="I102" s="141">
        <f t="shared" si="9"/>
        <v>44.1</v>
      </c>
      <c r="J102" s="141">
        <f t="shared" si="9"/>
        <v>59.3</v>
      </c>
      <c r="K102" s="141">
        <f t="shared" si="9"/>
        <v>79.8</v>
      </c>
      <c r="L102" s="141">
        <f t="shared" si="9"/>
        <v>85.7</v>
      </c>
      <c r="M102" s="141">
        <f t="shared" si="9"/>
        <v>99.1</v>
      </c>
      <c r="N102" s="141">
        <f t="shared" si="9"/>
        <v>100</v>
      </c>
      <c r="O102" s="141">
        <f t="shared" si="9"/>
        <v>100</v>
      </c>
      <c r="P102" s="141">
        <f t="shared" si="9"/>
        <v>100</v>
      </c>
      <c r="Q102" s="141">
        <f t="shared" si="9"/>
        <v>100</v>
      </c>
      <c r="R102" s="141">
        <f t="shared" si="9"/>
        <v>2.39</v>
      </c>
      <c r="S102" s="141">
        <f t="shared" si="9"/>
        <v>0.64</v>
      </c>
      <c r="T102" s="141">
        <f t="shared" si="9"/>
        <v>27</v>
      </c>
      <c r="U102" s="141">
        <f t="shared" si="9"/>
        <v>23</v>
      </c>
      <c r="V102" s="142">
        <f t="shared" si="9"/>
        <v>13.5</v>
      </c>
    </row>
    <row r="103" spans="1:23" x14ac:dyDescent="0.25">
      <c r="A103" s="533" t="s">
        <v>52</v>
      </c>
      <c r="B103" s="532"/>
      <c r="C103" s="141">
        <f>MIN(C84:C99)</f>
        <v>4.5</v>
      </c>
      <c r="D103" s="141">
        <f>MIN(D84:D99)</f>
        <v>4.8</v>
      </c>
      <c r="E103" s="141">
        <f t="shared" ref="E103:V103" si="10">MIN(E84:E99)</f>
        <v>7.3</v>
      </c>
      <c r="F103" s="141">
        <f t="shared" si="10"/>
        <v>14.2</v>
      </c>
      <c r="G103" s="141">
        <f t="shared" si="10"/>
        <v>17.899999999999999</v>
      </c>
      <c r="H103" s="141">
        <f t="shared" si="10"/>
        <v>22.3</v>
      </c>
      <c r="I103" s="141">
        <f t="shared" si="10"/>
        <v>29.5</v>
      </c>
      <c r="J103" s="141">
        <f t="shared" si="10"/>
        <v>42.8</v>
      </c>
      <c r="K103" s="141">
        <f t="shared" si="10"/>
        <v>66.3</v>
      </c>
      <c r="L103" s="141">
        <f t="shared" si="10"/>
        <v>74</v>
      </c>
      <c r="M103" s="141">
        <f t="shared" si="10"/>
        <v>87.3</v>
      </c>
      <c r="N103" s="141">
        <f t="shared" si="10"/>
        <v>100</v>
      </c>
      <c r="O103" s="141">
        <f t="shared" si="10"/>
        <v>100</v>
      </c>
      <c r="P103" s="141">
        <f t="shared" si="10"/>
        <v>100</v>
      </c>
      <c r="Q103" s="141">
        <f t="shared" si="10"/>
        <v>100</v>
      </c>
      <c r="R103" s="141">
        <f t="shared" si="10"/>
        <v>1.55</v>
      </c>
      <c r="S103" s="141">
        <f t="shared" si="10"/>
        <v>0.4</v>
      </c>
      <c r="T103" s="141">
        <f t="shared" si="10"/>
        <v>27</v>
      </c>
      <c r="U103" s="141">
        <f t="shared" si="10"/>
        <v>23</v>
      </c>
      <c r="V103" s="142">
        <f t="shared" si="10"/>
        <v>8</v>
      </c>
    </row>
    <row r="104" spans="1:23" x14ac:dyDescent="0.25">
      <c r="A104" s="534" t="s">
        <v>54</v>
      </c>
      <c r="B104" s="535"/>
      <c r="C104" s="141">
        <f>COUNT(C84:C99)</f>
        <v>16</v>
      </c>
      <c r="D104" s="141">
        <f t="shared" ref="D104:V104" si="11">COUNT(D84:D99)</f>
        <v>16</v>
      </c>
      <c r="E104" s="141">
        <f t="shared" si="11"/>
        <v>16</v>
      </c>
      <c r="F104" s="141">
        <f t="shared" si="11"/>
        <v>16</v>
      </c>
      <c r="G104" s="141">
        <f t="shared" si="11"/>
        <v>16</v>
      </c>
      <c r="H104" s="141">
        <f t="shared" si="11"/>
        <v>16</v>
      </c>
      <c r="I104" s="141">
        <f t="shared" si="11"/>
        <v>16</v>
      </c>
      <c r="J104" s="141">
        <f t="shared" si="11"/>
        <v>16</v>
      </c>
      <c r="K104" s="141">
        <f t="shared" si="11"/>
        <v>16</v>
      </c>
      <c r="L104" s="141">
        <f t="shared" si="11"/>
        <v>16</v>
      </c>
      <c r="M104" s="141">
        <f t="shared" si="11"/>
        <v>16</v>
      </c>
      <c r="N104" s="141">
        <f t="shared" si="11"/>
        <v>16</v>
      </c>
      <c r="O104" s="141">
        <f t="shared" si="11"/>
        <v>16</v>
      </c>
      <c r="P104" s="141">
        <f t="shared" si="11"/>
        <v>16</v>
      </c>
      <c r="Q104" s="141">
        <f t="shared" si="11"/>
        <v>16</v>
      </c>
      <c r="R104" s="141">
        <f t="shared" si="11"/>
        <v>16</v>
      </c>
      <c r="S104" s="141">
        <f t="shared" si="11"/>
        <v>16</v>
      </c>
      <c r="T104" s="141">
        <f t="shared" si="11"/>
        <v>1</v>
      </c>
      <c r="U104" s="141">
        <f t="shared" si="11"/>
        <v>1</v>
      </c>
      <c r="V104" s="142">
        <f t="shared" si="11"/>
        <v>16</v>
      </c>
    </row>
    <row r="105" spans="1:23" ht="13.8" thickBot="1" x14ac:dyDescent="0.3">
      <c r="A105" s="145"/>
      <c r="B105" s="146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8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</sheetData>
  <mergeCells count="79">
    <mergeCell ref="A1:E6"/>
    <mergeCell ref="F1:Q4"/>
    <mergeCell ref="R1:V6"/>
    <mergeCell ref="G5:H5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68:G71"/>
    <mergeCell ref="H68:O71"/>
    <mergeCell ref="P68:V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V67"/>
    <mergeCell ref="A73:V75"/>
    <mergeCell ref="A77:V79"/>
    <mergeCell ref="A81:B81"/>
    <mergeCell ref="R81:R82"/>
    <mergeCell ref="S81:S82"/>
    <mergeCell ref="T81:T82"/>
    <mergeCell ref="U81:U82"/>
    <mergeCell ref="V81:V82"/>
    <mergeCell ref="A82:B82"/>
    <mergeCell ref="A94:B94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102:B102"/>
    <mergeCell ref="A103:B103"/>
    <mergeCell ref="A104:B104"/>
    <mergeCell ref="A98:B98"/>
    <mergeCell ref="A95:B95"/>
    <mergeCell ref="A96:B96"/>
    <mergeCell ref="A97:B97"/>
    <mergeCell ref="A99:B99"/>
    <mergeCell ref="A100:B100"/>
    <mergeCell ref="A101:B10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9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AG1678"/>
  <sheetViews>
    <sheetView topLeftCell="A4" zoomScaleNormal="100" workbookViewId="0">
      <selection activeCell="F20" sqref="F20:Q20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75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1</v>
      </c>
      <c r="H5" s="447"/>
      <c r="I5" s="448" t="s">
        <v>99</v>
      </c>
      <c r="J5" s="446"/>
      <c r="K5" s="446"/>
      <c r="L5" s="446"/>
      <c r="M5" s="447"/>
      <c r="N5" s="449">
        <v>41617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110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97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113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 t="s">
        <v>38</v>
      </c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31.5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82" t="s">
        <v>111</v>
      </c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6.3E-2</v>
      </c>
      <c r="D24" s="69">
        <v>0.08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33">
        <f>C28+C26</f>
        <v>8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2.5</v>
      </c>
      <c r="S27" s="35">
        <f>S28+S26</f>
        <v>0.95000000000000007</v>
      </c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7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</v>
      </c>
      <c r="S28" s="35">
        <v>0.8</v>
      </c>
      <c r="T28" s="36">
        <v>35</v>
      </c>
      <c r="U28" s="37">
        <v>30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6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  <c r="Z33" s="1">
        <f>31.5/1.4</f>
        <v>22.5</v>
      </c>
    </row>
    <row r="34" spans="1:26" ht="13.8" thickBot="1" x14ac:dyDescent="0.3">
      <c r="A34" s="539" t="s">
        <v>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6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485" t="s">
        <v>7</v>
      </c>
      <c r="U35" s="549" t="s">
        <v>8</v>
      </c>
      <c r="V35" s="489" t="s">
        <v>42</v>
      </c>
    </row>
    <row r="36" spans="1:26" ht="12.75" customHeight="1" thickBot="1" x14ac:dyDescent="0.3">
      <c r="A36" s="493" t="s">
        <v>15</v>
      </c>
      <c r="B36" s="494"/>
      <c r="C36" s="27">
        <v>6.3E-2</v>
      </c>
      <c r="D36" s="28">
        <v>0.08</v>
      </c>
      <c r="E36" s="28">
        <v>0.2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486"/>
      <c r="U36" s="552"/>
      <c r="V36" s="490"/>
    </row>
    <row r="37" spans="1:26" ht="12.75" customHeight="1" x14ac:dyDescent="0.25">
      <c r="A37" s="493" t="s">
        <v>48</v>
      </c>
      <c r="B37" s="494"/>
      <c r="C37" s="122">
        <f>IF(ISNUMBER(C101),C101,NA())</f>
        <v>7.3</v>
      </c>
      <c r="D37" s="123">
        <f t="shared" ref="D37:V37" si="0">IF(ISNUMBER(D101),D101,NA())</f>
        <v>7.9</v>
      </c>
      <c r="E37" s="123">
        <f t="shared" si="0"/>
        <v>11.3</v>
      </c>
      <c r="F37" s="123">
        <f t="shared" si="0"/>
        <v>22.3</v>
      </c>
      <c r="G37" s="123">
        <f t="shared" si="0"/>
        <v>27.9</v>
      </c>
      <c r="H37" s="123">
        <f t="shared" si="0"/>
        <v>34.6</v>
      </c>
      <c r="I37" s="123">
        <f t="shared" si="0"/>
        <v>44.1</v>
      </c>
      <c r="J37" s="123">
        <f t="shared" si="0"/>
        <v>59.3</v>
      </c>
      <c r="K37" s="123">
        <f t="shared" si="0"/>
        <v>79.8</v>
      </c>
      <c r="L37" s="123">
        <f t="shared" si="0"/>
        <v>85.7</v>
      </c>
      <c r="M37" s="123">
        <f t="shared" si="0"/>
        <v>99.1</v>
      </c>
      <c r="N37" s="123">
        <f t="shared" si="0"/>
        <v>100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23">
        <f t="shared" si="0"/>
        <v>1.81</v>
      </c>
      <c r="S37" s="123">
        <f t="shared" si="0"/>
        <v>0.61</v>
      </c>
      <c r="T37" s="123">
        <f t="shared" si="0"/>
        <v>27</v>
      </c>
      <c r="U37" s="150">
        <f t="shared" si="0"/>
        <v>23</v>
      </c>
      <c r="V37" s="124">
        <f t="shared" si="0"/>
        <v>13.5</v>
      </c>
    </row>
    <row r="38" spans="1:26" ht="12.75" customHeight="1" x14ac:dyDescent="0.25">
      <c r="A38" s="495" t="s">
        <v>49</v>
      </c>
      <c r="B38" s="496"/>
      <c r="C38" s="120">
        <f>C39+1.25*C42</f>
        <v>7.2414327508652629</v>
      </c>
      <c r="D38" s="108">
        <f t="shared" ref="D38:Q38" si="1">D39+1.25*D42</f>
        <v>7.6905294874484307</v>
      </c>
      <c r="E38" s="108">
        <f t="shared" si="1"/>
        <v>10.985492178584673</v>
      </c>
      <c r="F38" s="108">
        <f t="shared" si="1"/>
        <v>21.359450576698272</v>
      </c>
      <c r="G38" s="108">
        <f t="shared" si="1"/>
        <v>27.101006016804224</v>
      </c>
      <c r="H38" s="108">
        <f t="shared" si="1"/>
        <v>33.885724691963212</v>
      </c>
      <c r="I38" s="108">
        <f t="shared" si="1"/>
        <v>43.270387295405534</v>
      </c>
      <c r="J38" s="108">
        <f t="shared" si="1"/>
        <v>57.600079286596888</v>
      </c>
      <c r="K38" s="108">
        <f t="shared" si="1"/>
        <v>77.948497370364251</v>
      </c>
      <c r="L38" s="108">
        <f t="shared" si="1"/>
        <v>83.852439079750425</v>
      </c>
      <c r="M38" s="108">
        <f t="shared" si="1"/>
        <v>100.93016395729916</v>
      </c>
      <c r="N38" s="108">
        <f t="shared" si="1"/>
        <v>100</v>
      </c>
      <c r="O38" s="108">
        <f t="shared" si="1"/>
        <v>100</v>
      </c>
      <c r="P38" s="108">
        <f t="shared" si="1"/>
        <v>100</v>
      </c>
      <c r="Q38" s="108">
        <f t="shared" si="1"/>
        <v>100</v>
      </c>
      <c r="R38" s="108">
        <f>R39+1.25*R42</f>
        <v>1.8425577842573595</v>
      </c>
      <c r="S38" s="108">
        <f>S39+1.25*S42</f>
        <v>0.59979608189414224</v>
      </c>
      <c r="T38" s="108"/>
      <c r="U38" s="151"/>
      <c r="V38" s="125">
        <f>V39+1.25*V42</f>
        <v>11.940210416011343</v>
      </c>
      <c r="X38" s="1" t="s">
        <v>59</v>
      </c>
    </row>
    <row r="39" spans="1:26" ht="12.75" customHeight="1" x14ac:dyDescent="0.25">
      <c r="A39" s="493" t="s">
        <v>50</v>
      </c>
      <c r="B39" s="494"/>
      <c r="C39" s="120">
        <f>IF(ISNUMBER(C99),C99,NA())</f>
        <v>6.1357142857142852</v>
      </c>
      <c r="D39" s="120">
        <f>IF(ISNUMBER(D99),D99,NA())</f>
        <v>6.4857142857142849</v>
      </c>
      <c r="E39" s="121">
        <f t="shared" ref="E39:V39" si="2">IF(ISNUMBER(E99),E99,NA())</f>
        <v>9.4571428571428573</v>
      </c>
      <c r="F39" s="121">
        <f t="shared" si="2"/>
        <v>18.25714285714286</v>
      </c>
      <c r="G39" s="121">
        <f t="shared" si="2"/>
        <v>23.278571428571432</v>
      </c>
      <c r="H39" s="121">
        <f t="shared" si="2"/>
        <v>29.171428571428571</v>
      </c>
      <c r="I39" s="121">
        <f t="shared" si="2"/>
        <v>37.542857142857144</v>
      </c>
      <c r="J39" s="121">
        <f t="shared" si="2"/>
        <v>51.378571428571426</v>
      </c>
      <c r="K39" s="121">
        <f t="shared" si="2"/>
        <v>72.949999999999989</v>
      </c>
      <c r="L39" s="121">
        <f t="shared" si="2"/>
        <v>79.76428571428572</v>
      </c>
      <c r="M39" s="121">
        <f t="shared" si="2"/>
        <v>97.192857142857136</v>
      </c>
      <c r="N39" s="34">
        <f t="shared" si="2"/>
        <v>100</v>
      </c>
      <c r="O39" s="34">
        <f t="shared" si="2"/>
        <v>100</v>
      </c>
      <c r="P39" s="34">
        <f t="shared" si="2"/>
        <v>100</v>
      </c>
      <c r="Q39" s="34">
        <f t="shared" si="2"/>
        <v>100</v>
      </c>
      <c r="R39" s="34">
        <f t="shared" si="2"/>
        <v>1.7592857142857139</v>
      </c>
      <c r="S39" s="159">
        <f t="shared" si="2"/>
        <v>0.51285714285714279</v>
      </c>
      <c r="T39" s="34">
        <f t="shared" si="2"/>
        <v>27</v>
      </c>
      <c r="U39" s="152">
        <f t="shared" si="2"/>
        <v>23</v>
      </c>
      <c r="V39" s="44">
        <f t="shared" si="2"/>
        <v>9.9499999999999993</v>
      </c>
    </row>
    <row r="40" spans="1:26" ht="12.75" customHeight="1" x14ac:dyDescent="0.25">
      <c r="A40" s="495" t="s">
        <v>51</v>
      </c>
      <c r="B40" s="496"/>
      <c r="C40" s="120">
        <f>C39-1.25*C42</f>
        <v>5.0299958205633075</v>
      </c>
      <c r="D40" s="108">
        <f t="shared" ref="D40:Q40" si="3">D39-1.25*D42</f>
        <v>5.2808990839801391</v>
      </c>
      <c r="E40" s="108">
        <f t="shared" si="3"/>
        <v>7.9287935357010415</v>
      </c>
      <c r="F40" s="108">
        <f t="shared" si="3"/>
        <v>15.154835137587447</v>
      </c>
      <c r="G40" s="108">
        <f t="shared" si="3"/>
        <v>19.45613684033864</v>
      </c>
      <c r="H40" s="108">
        <f t="shared" si="3"/>
        <v>24.45713245089393</v>
      </c>
      <c r="I40" s="108">
        <f t="shared" si="3"/>
        <v>31.815326990308755</v>
      </c>
      <c r="J40" s="108">
        <f t="shared" si="3"/>
        <v>45.157063570545965</v>
      </c>
      <c r="K40" s="108">
        <f t="shared" si="3"/>
        <v>67.951502629635726</v>
      </c>
      <c r="L40" s="108">
        <f t="shared" si="3"/>
        <v>75.676132348821014</v>
      </c>
      <c r="M40" s="108">
        <f>M39-1.25*M42</f>
        <v>93.455550328415114</v>
      </c>
      <c r="N40" s="108">
        <f t="shared" si="3"/>
        <v>100</v>
      </c>
      <c r="O40" s="108">
        <f t="shared" si="3"/>
        <v>100</v>
      </c>
      <c r="P40" s="108">
        <f t="shared" si="3"/>
        <v>100</v>
      </c>
      <c r="Q40" s="108">
        <f t="shared" si="3"/>
        <v>100</v>
      </c>
      <c r="R40" s="108">
        <f>R39-1.25*R42</f>
        <v>1.6760136443140683</v>
      </c>
      <c r="S40" s="108">
        <f>S39-1.25*S42</f>
        <v>0.42591820382014334</v>
      </c>
      <c r="T40" s="108"/>
      <c r="U40" s="151"/>
      <c r="V40" s="125">
        <f>V39-1.25*V42</f>
        <v>7.9597895839886554</v>
      </c>
      <c r="X40" s="155"/>
    </row>
    <row r="41" spans="1:26" ht="12.75" customHeight="1" x14ac:dyDescent="0.25">
      <c r="A41" s="493" t="s">
        <v>52</v>
      </c>
      <c r="B41" s="494"/>
      <c r="C41" s="33">
        <f>IF(ISNUMBER(C102),C102,NA())</f>
        <v>4.5</v>
      </c>
      <c r="D41" s="34">
        <f t="shared" ref="D41:V41" si="4">IF(ISNUMBER(D102),D102,NA())</f>
        <v>4.8</v>
      </c>
      <c r="E41" s="34">
        <f t="shared" si="4"/>
        <v>7.3</v>
      </c>
      <c r="F41" s="34">
        <f>IF(ISNUMBER(F102),F102,NA())</f>
        <v>14.2</v>
      </c>
      <c r="G41" s="34">
        <f t="shared" si="4"/>
        <v>17.899999999999999</v>
      </c>
      <c r="H41" s="34">
        <f t="shared" si="4"/>
        <v>22.3</v>
      </c>
      <c r="I41" s="34">
        <f t="shared" si="4"/>
        <v>29.5</v>
      </c>
      <c r="J41" s="34">
        <f t="shared" si="4"/>
        <v>42.8</v>
      </c>
      <c r="K41" s="34">
        <f t="shared" si="4"/>
        <v>66.3</v>
      </c>
      <c r="L41" s="34">
        <f t="shared" si="4"/>
        <v>75.599999999999994</v>
      </c>
      <c r="M41" s="34">
        <f t="shared" si="4"/>
        <v>87.3</v>
      </c>
      <c r="N41" s="34">
        <f t="shared" si="4"/>
        <v>100</v>
      </c>
      <c r="O41" s="34">
        <f t="shared" si="4"/>
        <v>100</v>
      </c>
      <c r="P41" s="34">
        <f t="shared" si="4"/>
        <v>100</v>
      </c>
      <c r="Q41" s="34">
        <f t="shared" si="4"/>
        <v>100</v>
      </c>
      <c r="R41" s="34">
        <f t="shared" si="4"/>
        <v>1.55</v>
      </c>
      <c r="S41" s="34">
        <f t="shared" si="4"/>
        <v>0.4</v>
      </c>
      <c r="T41" s="34">
        <f t="shared" si="4"/>
        <v>27</v>
      </c>
      <c r="U41" s="152">
        <f t="shared" si="4"/>
        <v>23</v>
      </c>
      <c r="V41" s="44">
        <f t="shared" si="4"/>
        <v>8</v>
      </c>
    </row>
    <row r="42" spans="1:26" ht="12.75" customHeight="1" x14ac:dyDescent="0.25">
      <c r="A42" s="493" t="s">
        <v>53</v>
      </c>
      <c r="B42" s="494"/>
      <c r="C42" s="120">
        <f>IF(ISNUMBER(C100),C100,NA())</f>
        <v>0.88457477212078239</v>
      </c>
      <c r="D42" s="121">
        <f t="shared" ref="D42:V42" si="5">IF(ISNUMBER(D100),D100,NA())</f>
        <v>0.96385216138731689</v>
      </c>
      <c r="E42" s="121">
        <f t="shared" si="5"/>
        <v>1.2226794571534527</v>
      </c>
      <c r="F42" s="121">
        <f t="shared" si="5"/>
        <v>2.4818461756443297</v>
      </c>
      <c r="G42" s="121">
        <f t="shared" si="5"/>
        <v>3.0579476705862336</v>
      </c>
      <c r="H42" s="121">
        <f t="shared" si="5"/>
        <v>3.7714368964277143</v>
      </c>
      <c r="I42" s="121">
        <f t="shared" si="5"/>
        <v>4.5820241220387112</v>
      </c>
      <c r="J42" s="121">
        <f t="shared" si="5"/>
        <v>4.9772062864203672</v>
      </c>
      <c r="K42" s="121">
        <f t="shared" si="5"/>
        <v>3.9987978962914115</v>
      </c>
      <c r="L42" s="121">
        <f t="shared" si="5"/>
        <v>3.2705226923717685</v>
      </c>
      <c r="M42" s="121">
        <f t="shared" si="5"/>
        <v>2.9898454515536126</v>
      </c>
      <c r="N42" s="121">
        <f t="shared" si="5"/>
        <v>0</v>
      </c>
      <c r="O42" s="121">
        <f t="shared" si="5"/>
        <v>0</v>
      </c>
      <c r="P42" s="121">
        <f t="shared" si="5"/>
        <v>0</v>
      </c>
      <c r="Q42" s="121">
        <f t="shared" si="5"/>
        <v>0</v>
      </c>
      <c r="R42" s="121">
        <f t="shared" si="5"/>
        <v>6.6617655977316476E-2</v>
      </c>
      <c r="S42" s="121">
        <f t="shared" si="5"/>
        <v>6.9551151229599581E-2</v>
      </c>
      <c r="T42" s="121"/>
      <c r="U42" s="153"/>
      <c r="V42" s="126">
        <f t="shared" si="5"/>
        <v>1.592168332809075</v>
      </c>
    </row>
    <row r="43" spans="1:26" ht="12.75" customHeight="1" x14ac:dyDescent="0.25">
      <c r="A43" s="495" t="s">
        <v>54</v>
      </c>
      <c r="B43" s="496"/>
      <c r="C43" s="33">
        <f>IF(ISNUMBER(C103),C103,NA())</f>
        <v>14</v>
      </c>
      <c r="D43" s="34">
        <f t="shared" ref="D43:V43" si="6">IF(ISNUMBER(D103),D103,NA())</f>
        <v>14</v>
      </c>
      <c r="E43" s="34">
        <f t="shared" si="6"/>
        <v>14</v>
      </c>
      <c r="F43" s="34">
        <f t="shared" si="6"/>
        <v>14</v>
      </c>
      <c r="G43" s="34">
        <f t="shared" si="6"/>
        <v>14</v>
      </c>
      <c r="H43" s="34">
        <f t="shared" si="6"/>
        <v>14</v>
      </c>
      <c r="I43" s="34">
        <f t="shared" si="6"/>
        <v>14</v>
      </c>
      <c r="J43" s="34">
        <f t="shared" si="6"/>
        <v>14</v>
      </c>
      <c r="K43" s="34">
        <f t="shared" si="6"/>
        <v>14</v>
      </c>
      <c r="L43" s="34">
        <f t="shared" si="6"/>
        <v>14</v>
      </c>
      <c r="M43" s="34">
        <f t="shared" si="6"/>
        <v>14</v>
      </c>
      <c r="N43" s="34">
        <f t="shared" si="6"/>
        <v>14</v>
      </c>
      <c r="O43" s="34">
        <f t="shared" si="6"/>
        <v>14</v>
      </c>
      <c r="P43" s="34">
        <f t="shared" si="6"/>
        <v>14</v>
      </c>
      <c r="Q43" s="34">
        <f t="shared" si="6"/>
        <v>14</v>
      </c>
      <c r="R43" s="34">
        <f t="shared" si="6"/>
        <v>14</v>
      </c>
      <c r="S43" s="34">
        <f t="shared" si="6"/>
        <v>14</v>
      </c>
      <c r="T43" s="34">
        <f t="shared" si="6"/>
        <v>1</v>
      </c>
      <c r="U43" s="152">
        <f t="shared" si="6"/>
        <v>1</v>
      </c>
      <c r="V43" s="44">
        <f t="shared" si="6"/>
        <v>14</v>
      </c>
    </row>
    <row r="44" spans="1:26" s="46" customFormat="1" ht="17.25" customHeight="1" thickBot="1" x14ac:dyDescent="0.3">
      <c r="A44" s="555" t="s">
        <v>55</v>
      </c>
      <c r="B44" s="556"/>
      <c r="C44" s="109" t="s">
        <v>111</v>
      </c>
      <c r="D44" s="110"/>
      <c r="E44" s="110"/>
      <c r="F44" s="110"/>
      <c r="G44" s="110"/>
      <c r="H44" s="110"/>
      <c r="I44" s="110"/>
      <c r="J44" s="110"/>
      <c r="K44" s="110" t="s">
        <v>111</v>
      </c>
      <c r="L44" s="110"/>
      <c r="M44" s="110" t="s">
        <v>111</v>
      </c>
      <c r="N44" s="110" t="s">
        <v>111</v>
      </c>
      <c r="O44" s="110" t="s">
        <v>111</v>
      </c>
      <c r="P44" s="110"/>
      <c r="Q44" s="111"/>
      <c r="R44" s="111"/>
      <c r="S44" s="112"/>
      <c r="T44" s="113"/>
      <c r="U44" s="149"/>
      <c r="V44" s="115"/>
      <c r="W44" s="45"/>
    </row>
    <row r="45" spans="1:26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1"/>
      <c r="V45" s="128"/>
      <c r="W45" s="45"/>
    </row>
    <row r="46" spans="1:26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6" s="46" customFormat="1" x14ac:dyDescent="0.25">
      <c r="A47" s="47"/>
      <c r="V47" s="48"/>
      <c r="W47" s="45"/>
    </row>
    <row r="48" spans="1:26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41597</v>
      </c>
      <c r="B68" s="464"/>
      <c r="C68" s="464"/>
      <c r="D68" s="464"/>
      <c r="E68" s="464"/>
      <c r="F68" s="464"/>
      <c r="G68" s="464"/>
      <c r="H68" s="570" t="s">
        <v>92</v>
      </c>
      <c r="I68" s="570"/>
      <c r="J68" s="570"/>
      <c r="K68" s="570"/>
      <c r="L68" s="570"/>
      <c r="M68" s="570"/>
      <c r="N68" s="570"/>
      <c r="O68" s="570"/>
      <c r="P68" s="502">
        <f>A68+180</f>
        <v>41777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B72" s="52"/>
    </row>
    <row r="73" spans="1:23" x14ac:dyDescent="0.25">
      <c r="A73" s="504" t="s">
        <v>112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3" x14ac:dyDescent="0.25">
      <c r="A81" s="527"/>
      <c r="B81" s="565"/>
      <c r="C81" s="136" t="s">
        <v>3</v>
      </c>
      <c r="D81" s="137"/>
      <c r="E81" s="137"/>
      <c r="F81" s="137"/>
      <c r="G81" s="137"/>
      <c r="H81" s="137"/>
      <c r="I81" s="137"/>
      <c r="J81" s="137"/>
      <c r="K81" s="137" t="s">
        <v>16</v>
      </c>
      <c r="L81" s="137"/>
      <c r="M81" s="137" t="s">
        <v>4</v>
      </c>
      <c r="N81" s="137" t="s">
        <v>76</v>
      </c>
      <c r="O81" s="137" t="s">
        <v>6</v>
      </c>
      <c r="P81" s="137"/>
      <c r="Q81" s="137"/>
      <c r="R81" s="653" t="s">
        <v>17</v>
      </c>
      <c r="S81" s="655" t="s">
        <v>41</v>
      </c>
      <c r="T81" s="653" t="s">
        <v>7</v>
      </c>
      <c r="U81" s="653" t="s">
        <v>8</v>
      </c>
      <c r="V81" s="659" t="s">
        <v>42</v>
      </c>
    </row>
    <row r="82" spans="1:23" ht="13.8" thickBot="1" x14ac:dyDescent="0.3">
      <c r="A82" s="533" t="s">
        <v>61</v>
      </c>
      <c r="B82" s="669"/>
      <c r="C82" s="138">
        <v>6.3E-2</v>
      </c>
      <c r="D82" s="139">
        <v>0.08</v>
      </c>
      <c r="E82" s="139">
        <v>0.2</v>
      </c>
      <c r="F82" s="139">
        <v>0.5</v>
      </c>
      <c r="G82" s="139">
        <v>1</v>
      </c>
      <c r="H82" s="139">
        <v>2</v>
      </c>
      <c r="I82" s="139">
        <v>4</v>
      </c>
      <c r="J82" s="139">
        <v>8</v>
      </c>
      <c r="K82" s="139">
        <v>16</v>
      </c>
      <c r="L82" s="139">
        <v>20</v>
      </c>
      <c r="M82" s="139">
        <v>31.5</v>
      </c>
      <c r="N82" s="139">
        <v>45</v>
      </c>
      <c r="O82" s="140">
        <v>63</v>
      </c>
      <c r="P82" s="163">
        <v>80</v>
      </c>
      <c r="Q82" s="164">
        <v>100</v>
      </c>
      <c r="R82" s="695"/>
      <c r="S82" s="696"/>
      <c r="T82" s="695"/>
      <c r="U82" s="695"/>
      <c r="V82" s="698"/>
    </row>
    <row r="83" spans="1:23" x14ac:dyDescent="0.25">
      <c r="A83" s="670" t="s">
        <v>62</v>
      </c>
      <c r="B83" s="671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3" x14ac:dyDescent="0.25">
      <c r="A84" s="531">
        <v>41597</v>
      </c>
      <c r="B84" s="532"/>
      <c r="C84" s="141">
        <v>6.6</v>
      </c>
      <c r="D84" s="141">
        <v>7</v>
      </c>
      <c r="E84" s="141">
        <v>9.6</v>
      </c>
      <c r="F84" s="141">
        <v>17.2</v>
      </c>
      <c r="G84" s="141">
        <v>21.6</v>
      </c>
      <c r="H84" s="141">
        <v>27</v>
      </c>
      <c r="I84" s="141">
        <v>35.5</v>
      </c>
      <c r="J84" s="141">
        <v>52.5</v>
      </c>
      <c r="K84" s="141">
        <v>76.3</v>
      </c>
      <c r="L84" s="141">
        <v>85.7</v>
      </c>
      <c r="M84" s="141">
        <v>98.6</v>
      </c>
      <c r="N84" s="141">
        <v>100</v>
      </c>
      <c r="O84" s="141">
        <v>100</v>
      </c>
      <c r="P84" s="141">
        <v>100</v>
      </c>
      <c r="Q84" s="141">
        <v>100</v>
      </c>
      <c r="R84" s="141">
        <v>1.55</v>
      </c>
      <c r="S84" s="141">
        <v>0.42</v>
      </c>
      <c r="T84" s="141">
        <v>27</v>
      </c>
      <c r="U84" s="141">
        <v>23</v>
      </c>
      <c r="V84" s="142">
        <v>13.5</v>
      </c>
    </row>
    <row r="85" spans="1:23" x14ac:dyDescent="0.25">
      <c r="A85" s="531">
        <v>41603</v>
      </c>
      <c r="B85" s="532"/>
      <c r="C85" s="141">
        <v>5.5</v>
      </c>
      <c r="D85" s="141">
        <v>5.8</v>
      </c>
      <c r="E85" s="141">
        <v>8.6999999999999993</v>
      </c>
      <c r="F85" s="141">
        <v>16.899999999999999</v>
      </c>
      <c r="G85" s="141">
        <v>22</v>
      </c>
      <c r="H85" s="141">
        <v>27.9</v>
      </c>
      <c r="I85" s="141">
        <v>35.700000000000003</v>
      </c>
      <c r="J85" s="141">
        <v>48.7</v>
      </c>
      <c r="K85" s="141">
        <v>72.900000000000006</v>
      </c>
      <c r="L85" s="141">
        <v>80.400000000000006</v>
      </c>
      <c r="M85" s="141">
        <v>99.1</v>
      </c>
      <c r="N85" s="141">
        <v>100</v>
      </c>
      <c r="O85" s="141">
        <v>100</v>
      </c>
      <c r="P85" s="141">
        <v>100</v>
      </c>
      <c r="Q85" s="141">
        <v>100</v>
      </c>
      <c r="R85" s="141">
        <v>1.81</v>
      </c>
      <c r="S85" s="141">
        <v>0.5</v>
      </c>
      <c r="T85" s="141"/>
      <c r="U85" s="141"/>
      <c r="V85" s="142">
        <v>9.4</v>
      </c>
    </row>
    <row r="86" spans="1:23" x14ac:dyDescent="0.25">
      <c r="A86" s="531">
        <v>41603</v>
      </c>
      <c r="B86" s="532"/>
      <c r="C86" s="141">
        <v>5</v>
      </c>
      <c r="D86" s="141">
        <v>5.2</v>
      </c>
      <c r="E86" s="141">
        <v>7.7</v>
      </c>
      <c r="F86" s="141">
        <v>14.2</v>
      </c>
      <c r="G86" s="141">
        <v>17.899999999999999</v>
      </c>
      <c r="H86" s="141">
        <v>22.3</v>
      </c>
      <c r="I86" s="141">
        <v>29.5</v>
      </c>
      <c r="J86" s="141">
        <v>44.6</v>
      </c>
      <c r="K86" s="141">
        <v>69.599999999999994</v>
      </c>
      <c r="L86" s="141">
        <v>76.7</v>
      </c>
      <c r="M86" s="141">
        <v>87.3</v>
      </c>
      <c r="N86" s="141">
        <v>100</v>
      </c>
      <c r="O86" s="141">
        <v>100</v>
      </c>
      <c r="P86" s="141">
        <v>100</v>
      </c>
      <c r="Q86" s="141">
        <v>100</v>
      </c>
      <c r="R86" s="141">
        <v>1.8</v>
      </c>
      <c r="S86" s="141">
        <v>0.4</v>
      </c>
      <c r="T86" s="141"/>
      <c r="U86" s="141"/>
      <c r="V86" s="142">
        <v>8</v>
      </c>
    </row>
    <row r="87" spans="1:23" x14ac:dyDescent="0.25">
      <c r="A87" s="531">
        <v>41604</v>
      </c>
      <c r="B87" s="532"/>
      <c r="C87" s="141">
        <v>5.0999999999999996</v>
      </c>
      <c r="D87" s="141">
        <v>5.5</v>
      </c>
      <c r="E87" s="141">
        <v>8.6</v>
      </c>
      <c r="F87" s="141">
        <v>16</v>
      </c>
      <c r="G87" s="141">
        <v>20.8</v>
      </c>
      <c r="H87" s="141">
        <v>26.2</v>
      </c>
      <c r="I87" s="141">
        <v>34.200000000000003</v>
      </c>
      <c r="J87" s="141">
        <v>48.7</v>
      </c>
      <c r="K87" s="141">
        <v>74.5</v>
      </c>
      <c r="L87" s="141">
        <v>82.5</v>
      </c>
      <c r="M87" s="141">
        <v>98.4</v>
      </c>
      <c r="N87" s="141">
        <v>100</v>
      </c>
      <c r="O87" s="141">
        <v>100</v>
      </c>
      <c r="P87" s="141">
        <v>100</v>
      </c>
      <c r="Q87" s="141">
        <v>100</v>
      </c>
      <c r="R87" s="141">
        <v>1.79</v>
      </c>
      <c r="S87" s="141">
        <v>0.47</v>
      </c>
      <c r="T87" s="141"/>
      <c r="U87" s="141"/>
      <c r="V87" s="142">
        <v>12.2</v>
      </c>
    </row>
    <row r="88" spans="1:23" x14ac:dyDescent="0.25">
      <c r="A88" s="531">
        <v>41604</v>
      </c>
      <c r="B88" s="532"/>
      <c r="C88" s="141">
        <v>4.5</v>
      </c>
      <c r="D88" s="141">
        <v>4.8</v>
      </c>
      <c r="E88" s="141">
        <v>7.3</v>
      </c>
      <c r="F88" s="141">
        <v>14.6</v>
      </c>
      <c r="G88" s="141">
        <v>18.8</v>
      </c>
      <c r="H88" s="141">
        <v>23.7</v>
      </c>
      <c r="I88" s="141">
        <v>30.6</v>
      </c>
      <c r="J88" s="141">
        <v>42.8</v>
      </c>
      <c r="K88" s="141">
        <v>67.099999999999994</v>
      </c>
      <c r="L88" s="141">
        <v>77.3</v>
      </c>
      <c r="M88" s="141">
        <v>97.4</v>
      </c>
      <c r="N88" s="141">
        <v>100</v>
      </c>
      <c r="O88" s="141">
        <v>100</v>
      </c>
      <c r="P88" s="141">
        <v>100</v>
      </c>
      <c r="Q88" s="141">
        <v>100</v>
      </c>
      <c r="R88" s="141">
        <v>1.79</v>
      </c>
      <c r="S88" s="141">
        <v>0.42</v>
      </c>
      <c r="T88" s="141"/>
      <c r="U88" s="141"/>
      <c r="V88" s="142">
        <v>11.1</v>
      </c>
    </row>
    <row r="89" spans="1:23" x14ac:dyDescent="0.25">
      <c r="A89" s="531">
        <v>41604</v>
      </c>
      <c r="B89" s="532"/>
      <c r="C89" s="141">
        <v>6.7</v>
      </c>
      <c r="D89" s="141">
        <v>7</v>
      </c>
      <c r="E89" s="141">
        <v>9.8000000000000007</v>
      </c>
      <c r="F89" s="141">
        <v>18.100000000000001</v>
      </c>
      <c r="G89" s="141">
        <v>23.2</v>
      </c>
      <c r="H89" s="141">
        <v>29.3</v>
      </c>
      <c r="I89" s="141">
        <v>37.799999999999997</v>
      </c>
      <c r="J89" s="141">
        <v>52</v>
      </c>
      <c r="K89" s="141">
        <v>74.900000000000006</v>
      </c>
      <c r="L89" s="141">
        <v>79.3</v>
      </c>
      <c r="M89" s="141">
        <v>98.5</v>
      </c>
      <c r="N89" s="141">
        <v>100</v>
      </c>
      <c r="O89" s="141">
        <v>100</v>
      </c>
      <c r="P89" s="141">
        <v>100</v>
      </c>
      <c r="Q89" s="141">
        <v>100</v>
      </c>
      <c r="R89" s="141">
        <v>1.79</v>
      </c>
      <c r="S89" s="141">
        <v>0.52</v>
      </c>
      <c r="T89" s="141"/>
      <c r="U89" s="141"/>
      <c r="V89" s="142">
        <v>11</v>
      </c>
    </row>
    <row r="90" spans="1:23" x14ac:dyDescent="0.25">
      <c r="A90" s="531">
        <v>41605</v>
      </c>
      <c r="B90" s="532"/>
      <c r="C90" s="141">
        <v>6</v>
      </c>
      <c r="D90" s="141">
        <v>6.3</v>
      </c>
      <c r="E90" s="141">
        <v>9.1999999999999993</v>
      </c>
      <c r="F90" s="141">
        <v>18.100000000000001</v>
      </c>
      <c r="G90" s="141">
        <v>23</v>
      </c>
      <c r="H90" s="141">
        <v>28.7</v>
      </c>
      <c r="I90" s="141">
        <v>36.6</v>
      </c>
      <c r="J90" s="141">
        <v>49</v>
      </c>
      <c r="K90" s="141">
        <v>70.099999999999994</v>
      </c>
      <c r="L90" s="141">
        <v>75.900000000000006</v>
      </c>
      <c r="M90" s="141">
        <v>97.2</v>
      </c>
      <c r="N90" s="141">
        <v>100</v>
      </c>
      <c r="O90" s="141">
        <v>100</v>
      </c>
      <c r="P90" s="141">
        <v>100</v>
      </c>
      <c r="Q90" s="141">
        <v>100</v>
      </c>
      <c r="R90" s="141">
        <v>1.8</v>
      </c>
      <c r="S90" s="141">
        <v>0.52</v>
      </c>
      <c r="T90" s="141"/>
      <c r="U90" s="141"/>
      <c r="V90" s="142">
        <v>8.8000000000000007</v>
      </c>
    </row>
    <row r="91" spans="1:23" x14ac:dyDescent="0.25">
      <c r="A91" s="531">
        <v>41605</v>
      </c>
      <c r="B91" s="532"/>
      <c r="C91" s="141">
        <v>7</v>
      </c>
      <c r="D91" s="141">
        <v>7.7</v>
      </c>
      <c r="E91" s="141">
        <v>11.1</v>
      </c>
      <c r="F91" s="141">
        <v>21.3</v>
      </c>
      <c r="G91" s="141">
        <v>27.1</v>
      </c>
      <c r="H91" s="141">
        <v>33.799999999999997</v>
      </c>
      <c r="I91" s="141">
        <v>43.3</v>
      </c>
      <c r="J91" s="141">
        <v>57.2</v>
      </c>
      <c r="K91" s="141">
        <v>76.5</v>
      </c>
      <c r="L91" s="141">
        <v>80.599999999999994</v>
      </c>
      <c r="M91" s="141">
        <v>97.5</v>
      </c>
      <c r="N91" s="141">
        <v>100</v>
      </c>
      <c r="O91" s="141">
        <v>100</v>
      </c>
      <c r="P91" s="141">
        <v>100</v>
      </c>
      <c r="Q91" s="141">
        <v>100</v>
      </c>
      <c r="R91" s="141">
        <v>1.8</v>
      </c>
      <c r="S91" s="141">
        <v>0.61</v>
      </c>
      <c r="T91" s="141"/>
      <c r="U91" s="141"/>
      <c r="V91" s="142">
        <v>8.6999999999999993</v>
      </c>
    </row>
    <row r="92" spans="1:23" x14ac:dyDescent="0.25">
      <c r="A92" s="531">
        <v>41605</v>
      </c>
      <c r="B92" s="532"/>
      <c r="C92" s="141">
        <v>7.3</v>
      </c>
      <c r="D92" s="141">
        <v>7.9</v>
      </c>
      <c r="E92" s="141">
        <v>10.7</v>
      </c>
      <c r="F92" s="141">
        <v>20.5</v>
      </c>
      <c r="G92" s="141">
        <v>26.4</v>
      </c>
      <c r="H92" s="141">
        <v>32.9</v>
      </c>
      <c r="I92" s="141">
        <v>42</v>
      </c>
      <c r="J92" s="141">
        <v>55.8</v>
      </c>
      <c r="K92" s="141">
        <v>72.900000000000006</v>
      </c>
      <c r="L92" s="141">
        <v>77.3</v>
      </c>
      <c r="M92" s="141">
        <v>97.5</v>
      </c>
      <c r="N92" s="141">
        <v>100</v>
      </c>
      <c r="O92" s="141">
        <v>100</v>
      </c>
      <c r="P92" s="141">
        <v>100</v>
      </c>
      <c r="Q92" s="141">
        <v>100</v>
      </c>
      <c r="R92" s="141">
        <v>1.8</v>
      </c>
      <c r="S92" s="141">
        <v>0.59</v>
      </c>
      <c r="T92" s="141"/>
      <c r="U92" s="141"/>
      <c r="V92" s="142">
        <v>8.6999999999999993</v>
      </c>
    </row>
    <row r="93" spans="1:23" x14ac:dyDescent="0.25">
      <c r="A93" s="531">
        <v>41607</v>
      </c>
      <c r="B93" s="532"/>
      <c r="C93" s="141">
        <v>5.4</v>
      </c>
      <c r="D93" s="141">
        <v>5.6</v>
      </c>
      <c r="E93" s="141">
        <v>8.3000000000000007</v>
      </c>
      <c r="F93" s="141">
        <v>17</v>
      </c>
      <c r="G93" s="141">
        <v>21.9</v>
      </c>
      <c r="H93" s="141">
        <v>27.6</v>
      </c>
      <c r="I93" s="141">
        <v>35.700000000000003</v>
      </c>
      <c r="J93" s="141">
        <v>49.1</v>
      </c>
      <c r="K93" s="141">
        <v>70.900000000000006</v>
      </c>
      <c r="L93" s="141">
        <v>80.400000000000006</v>
      </c>
      <c r="M93" s="141">
        <v>98.4</v>
      </c>
      <c r="N93" s="141">
        <v>100</v>
      </c>
      <c r="O93" s="141">
        <v>100</v>
      </c>
      <c r="P93" s="141">
        <v>100</v>
      </c>
      <c r="Q93" s="141">
        <v>100</v>
      </c>
      <c r="R93" s="141">
        <v>1.74</v>
      </c>
      <c r="S93" s="141">
        <v>0.48</v>
      </c>
      <c r="T93" s="141"/>
      <c r="U93" s="141"/>
      <c r="V93" s="142">
        <v>8.8000000000000007</v>
      </c>
    </row>
    <row r="94" spans="1:23" x14ac:dyDescent="0.25">
      <c r="A94" s="531">
        <v>41607</v>
      </c>
      <c r="B94" s="532"/>
      <c r="C94" s="141">
        <v>6.7</v>
      </c>
      <c r="D94" s="141">
        <v>7</v>
      </c>
      <c r="E94" s="141">
        <v>9.9</v>
      </c>
      <c r="F94" s="141">
        <v>21.1</v>
      </c>
      <c r="G94" s="141">
        <v>26.8</v>
      </c>
      <c r="H94" s="141">
        <v>33.9</v>
      </c>
      <c r="I94" s="141">
        <v>43.6</v>
      </c>
      <c r="J94" s="141">
        <v>58.6</v>
      </c>
      <c r="K94" s="141">
        <v>78.099999999999994</v>
      </c>
      <c r="L94" s="141">
        <v>84</v>
      </c>
      <c r="M94" s="141">
        <v>98.8</v>
      </c>
      <c r="N94" s="141">
        <v>100</v>
      </c>
      <c r="O94" s="141">
        <v>100</v>
      </c>
      <c r="P94" s="141">
        <v>100</v>
      </c>
      <c r="Q94" s="141">
        <v>100</v>
      </c>
      <c r="R94" s="141">
        <v>1.74</v>
      </c>
      <c r="S94" s="141">
        <v>0.59</v>
      </c>
      <c r="T94" s="141"/>
      <c r="U94" s="141"/>
      <c r="V94" s="142">
        <v>9.1999999999999993</v>
      </c>
    </row>
    <row r="95" spans="1:23" x14ac:dyDescent="0.25">
      <c r="A95" s="531">
        <v>41607</v>
      </c>
      <c r="B95" s="532"/>
      <c r="C95" s="141">
        <v>6.3</v>
      </c>
      <c r="D95" s="141">
        <v>6.6</v>
      </c>
      <c r="E95" s="141">
        <v>9.8000000000000007</v>
      </c>
      <c r="F95" s="141">
        <v>18.8</v>
      </c>
      <c r="G95" s="141">
        <v>24.2</v>
      </c>
      <c r="H95" s="141">
        <v>30.7</v>
      </c>
      <c r="I95" s="141">
        <v>39.6</v>
      </c>
      <c r="J95" s="141">
        <v>52.2</v>
      </c>
      <c r="K95" s="141">
        <v>71.400000000000006</v>
      </c>
      <c r="L95" s="141">
        <v>77.2</v>
      </c>
      <c r="M95" s="141">
        <v>97.6</v>
      </c>
      <c r="N95" s="141">
        <v>100</v>
      </c>
      <c r="O95" s="141">
        <v>100</v>
      </c>
      <c r="P95" s="141">
        <v>100</v>
      </c>
      <c r="Q95" s="141">
        <v>100</v>
      </c>
      <c r="R95" s="141">
        <v>1.74</v>
      </c>
      <c r="S95" s="141">
        <v>0.54</v>
      </c>
      <c r="T95" s="141"/>
      <c r="U95" s="141"/>
      <c r="V95" s="142">
        <v>8.9</v>
      </c>
    </row>
    <row r="96" spans="1:23" x14ac:dyDescent="0.25">
      <c r="A96" s="531">
        <v>41611</v>
      </c>
      <c r="B96" s="532"/>
      <c r="C96" s="141">
        <v>6.8</v>
      </c>
      <c r="D96" s="141">
        <v>7.1</v>
      </c>
      <c r="E96" s="141">
        <v>10.4</v>
      </c>
      <c r="F96" s="141">
        <v>19.5</v>
      </c>
      <c r="G96" s="141">
        <v>24.3</v>
      </c>
      <c r="H96" s="141">
        <v>29.8</v>
      </c>
      <c r="I96" s="141">
        <v>37.4</v>
      </c>
      <c r="J96" s="141">
        <v>48.8</v>
      </c>
      <c r="K96" s="141">
        <v>66.3</v>
      </c>
      <c r="L96" s="141">
        <v>75.599999999999994</v>
      </c>
      <c r="M96" s="141">
        <v>95.6</v>
      </c>
      <c r="N96" s="141">
        <v>100</v>
      </c>
      <c r="O96" s="141">
        <v>100</v>
      </c>
      <c r="P96" s="141">
        <v>100</v>
      </c>
      <c r="Q96" s="141">
        <v>100</v>
      </c>
      <c r="R96" s="141">
        <v>1.74</v>
      </c>
      <c r="S96" s="141">
        <v>0.52</v>
      </c>
      <c r="T96" s="141"/>
      <c r="U96" s="141"/>
      <c r="V96" s="142">
        <v>9.9</v>
      </c>
      <c r="W96" s="1"/>
    </row>
    <row r="97" spans="1:23" x14ac:dyDescent="0.25">
      <c r="A97" s="531">
        <v>41611</v>
      </c>
      <c r="B97" s="532"/>
      <c r="C97" s="141">
        <v>7</v>
      </c>
      <c r="D97" s="141">
        <v>7.3</v>
      </c>
      <c r="E97" s="141">
        <v>11.3</v>
      </c>
      <c r="F97" s="141">
        <v>22.3</v>
      </c>
      <c r="G97" s="141">
        <v>27.9</v>
      </c>
      <c r="H97" s="141">
        <v>34.6</v>
      </c>
      <c r="I97" s="141">
        <v>44.1</v>
      </c>
      <c r="J97" s="141">
        <v>59.3</v>
      </c>
      <c r="K97" s="141">
        <v>79.8</v>
      </c>
      <c r="L97" s="141">
        <v>83.8</v>
      </c>
      <c r="M97" s="141">
        <v>98.8</v>
      </c>
      <c r="N97" s="141">
        <v>100</v>
      </c>
      <c r="O97" s="141">
        <v>100</v>
      </c>
      <c r="P97" s="141">
        <v>100</v>
      </c>
      <c r="Q97" s="141">
        <v>100</v>
      </c>
      <c r="R97" s="141">
        <v>1.74</v>
      </c>
      <c r="S97" s="141">
        <v>0.6</v>
      </c>
      <c r="T97" s="141"/>
      <c r="U97" s="141"/>
      <c r="V97" s="142">
        <v>11.1</v>
      </c>
      <c r="W97" s="1"/>
    </row>
    <row r="98" spans="1:23" x14ac:dyDescent="0.25">
      <c r="A98" s="531"/>
      <c r="B98" s="532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2"/>
      <c r="W98" s="1"/>
    </row>
    <row r="99" spans="1:23" x14ac:dyDescent="0.25">
      <c r="A99" s="533" t="s">
        <v>63</v>
      </c>
      <c r="B99" s="532"/>
      <c r="C99" s="143">
        <f>AVERAGE(C84:C98)</f>
        <v>6.1357142857142852</v>
      </c>
      <c r="D99" s="143">
        <f t="shared" ref="D99:V99" si="7">AVERAGE(D84:D98)</f>
        <v>6.4857142857142849</v>
      </c>
      <c r="E99" s="143">
        <f t="shared" si="7"/>
        <v>9.4571428571428573</v>
      </c>
      <c r="F99" s="143">
        <f>AVERAGE(F84:F98)</f>
        <v>18.25714285714286</v>
      </c>
      <c r="G99" s="143">
        <f t="shared" si="7"/>
        <v>23.278571428571432</v>
      </c>
      <c r="H99" s="143">
        <f t="shared" si="7"/>
        <v>29.171428571428571</v>
      </c>
      <c r="I99" s="143">
        <f t="shared" si="7"/>
        <v>37.542857142857144</v>
      </c>
      <c r="J99" s="143">
        <f t="shared" si="7"/>
        <v>51.378571428571426</v>
      </c>
      <c r="K99" s="143">
        <f t="shared" si="7"/>
        <v>72.949999999999989</v>
      </c>
      <c r="L99" s="143">
        <f t="shared" si="7"/>
        <v>79.76428571428572</v>
      </c>
      <c r="M99" s="143">
        <f t="shared" si="7"/>
        <v>97.192857142857136</v>
      </c>
      <c r="N99" s="141">
        <f t="shared" si="7"/>
        <v>100</v>
      </c>
      <c r="O99" s="141">
        <f t="shared" si="7"/>
        <v>100</v>
      </c>
      <c r="P99" s="141">
        <f t="shared" si="7"/>
        <v>100</v>
      </c>
      <c r="Q99" s="141">
        <f t="shared" si="7"/>
        <v>100</v>
      </c>
      <c r="R99" s="141">
        <f t="shared" si="7"/>
        <v>1.7592857142857139</v>
      </c>
      <c r="S99" s="141">
        <f t="shared" si="7"/>
        <v>0.51285714285714279</v>
      </c>
      <c r="T99" s="141">
        <f t="shared" si="7"/>
        <v>27</v>
      </c>
      <c r="U99" s="141">
        <f t="shared" si="7"/>
        <v>23</v>
      </c>
      <c r="V99" s="142">
        <f t="shared" si="7"/>
        <v>9.9499999999999993</v>
      </c>
    </row>
    <row r="100" spans="1:23" x14ac:dyDescent="0.25">
      <c r="A100" s="533" t="s">
        <v>53</v>
      </c>
      <c r="B100" s="532"/>
      <c r="C100" s="143">
        <f>STDEV(C84:C98)</f>
        <v>0.88457477212078239</v>
      </c>
      <c r="D100" s="143">
        <f t="shared" ref="D100:V100" si="8">STDEV(D84:D98)</f>
        <v>0.96385216138731689</v>
      </c>
      <c r="E100" s="143">
        <f t="shared" si="8"/>
        <v>1.2226794571534527</v>
      </c>
      <c r="F100" s="143">
        <f>STDEV(F84:F98)</f>
        <v>2.4818461756443297</v>
      </c>
      <c r="G100" s="143">
        <f t="shared" si="8"/>
        <v>3.0579476705862336</v>
      </c>
      <c r="H100" s="143">
        <f t="shared" si="8"/>
        <v>3.7714368964277143</v>
      </c>
      <c r="I100" s="143">
        <f t="shared" si="8"/>
        <v>4.5820241220387112</v>
      </c>
      <c r="J100" s="143">
        <f t="shared" si="8"/>
        <v>4.9772062864203672</v>
      </c>
      <c r="K100" s="143">
        <f t="shared" si="8"/>
        <v>3.9987978962914115</v>
      </c>
      <c r="L100" s="143">
        <f t="shared" si="8"/>
        <v>3.2705226923717685</v>
      </c>
      <c r="M100" s="143">
        <f t="shared" si="8"/>
        <v>2.9898454515536126</v>
      </c>
      <c r="N100" s="143">
        <f t="shared" si="8"/>
        <v>0</v>
      </c>
      <c r="O100" s="143">
        <f t="shared" si="8"/>
        <v>0</v>
      </c>
      <c r="P100" s="143">
        <f t="shared" si="8"/>
        <v>0</v>
      </c>
      <c r="Q100" s="143">
        <f t="shared" si="8"/>
        <v>0</v>
      </c>
      <c r="R100" s="143">
        <f t="shared" si="8"/>
        <v>6.6617655977316476E-2</v>
      </c>
      <c r="S100" s="143">
        <f t="shared" si="8"/>
        <v>6.9551151229599581E-2</v>
      </c>
      <c r="T100" s="143" t="e">
        <f t="shared" si="8"/>
        <v>#DIV/0!</v>
      </c>
      <c r="U100" s="143" t="e">
        <f t="shared" si="8"/>
        <v>#DIV/0!</v>
      </c>
      <c r="V100" s="144">
        <f t="shared" si="8"/>
        <v>1.592168332809075</v>
      </c>
    </row>
    <row r="101" spans="1:23" x14ac:dyDescent="0.25">
      <c r="A101" s="533" t="s">
        <v>64</v>
      </c>
      <c r="B101" s="532"/>
      <c r="C101" s="141">
        <f>MAX(C84:C98)</f>
        <v>7.3</v>
      </c>
      <c r="D101" s="141">
        <f t="shared" ref="D101:V101" si="9">MAX(D84:D98)</f>
        <v>7.9</v>
      </c>
      <c r="E101" s="141">
        <f t="shared" si="9"/>
        <v>11.3</v>
      </c>
      <c r="F101" s="141">
        <f>MAX(F84:F98)</f>
        <v>22.3</v>
      </c>
      <c r="G101" s="141">
        <f t="shared" si="9"/>
        <v>27.9</v>
      </c>
      <c r="H101" s="141">
        <f t="shared" si="9"/>
        <v>34.6</v>
      </c>
      <c r="I101" s="141">
        <f t="shared" si="9"/>
        <v>44.1</v>
      </c>
      <c r="J101" s="141">
        <f t="shared" si="9"/>
        <v>59.3</v>
      </c>
      <c r="K101" s="141">
        <f t="shared" si="9"/>
        <v>79.8</v>
      </c>
      <c r="L101" s="141">
        <f t="shared" si="9"/>
        <v>85.7</v>
      </c>
      <c r="M101" s="141">
        <f t="shared" si="9"/>
        <v>99.1</v>
      </c>
      <c r="N101" s="141">
        <f t="shared" si="9"/>
        <v>100</v>
      </c>
      <c r="O101" s="141">
        <f t="shared" si="9"/>
        <v>100</v>
      </c>
      <c r="P101" s="141">
        <f t="shared" si="9"/>
        <v>100</v>
      </c>
      <c r="Q101" s="141">
        <f t="shared" si="9"/>
        <v>100</v>
      </c>
      <c r="R101" s="141">
        <f t="shared" si="9"/>
        <v>1.81</v>
      </c>
      <c r="S101" s="141">
        <f t="shared" si="9"/>
        <v>0.61</v>
      </c>
      <c r="T101" s="141">
        <f t="shared" si="9"/>
        <v>27</v>
      </c>
      <c r="U101" s="141">
        <f t="shared" si="9"/>
        <v>23</v>
      </c>
      <c r="V101" s="142">
        <f t="shared" si="9"/>
        <v>13.5</v>
      </c>
    </row>
    <row r="102" spans="1:23" x14ac:dyDescent="0.25">
      <c r="A102" s="533" t="s">
        <v>52</v>
      </c>
      <c r="B102" s="532"/>
      <c r="C102" s="141">
        <f>MIN(C84:C98)</f>
        <v>4.5</v>
      </c>
      <c r="D102" s="141">
        <f>MIN(D84:D98)</f>
        <v>4.8</v>
      </c>
      <c r="E102" s="141">
        <f t="shared" ref="E102:V102" si="10">MIN(E84:E98)</f>
        <v>7.3</v>
      </c>
      <c r="F102" s="141">
        <f t="shared" si="10"/>
        <v>14.2</v>
      </c>
      <c r="G102" s="141">
        <f t="shared" si="10"/>
        <v>17.899999999999999</v>
      </c>
      <c r="H102" s="141">
        <f t="shared" si="10"/>
        <v>22.3</v>
      </c>
      <c r="I102" s="141">
        <f t="shared" si="10"/>
        <v>29.5</v>
      </c>
      <c r="J102" s="141">
        <f t="shared" si="10"/>
        <v>42.8</v>
      </c>
      <c r="K102" s="141">
        <f t="shared" si="10"/>
        <v>66.3</v>
      </c>
      <c r="L102" s="141">
        <f t="shared" si="10"/>
        <v>75.599999999999994</v>
      </c>
      <c r="M102" s="141">
        <f t="shared" si="10"/>
        <v>87.3</v>
      </c>
      <c r="N102" s="141">
        <f t="shared" si="10"/>
        <v>100</v>
      </c>
      <c r="O102" s="141">
        <f t="shared" si="10"/>
        <v>100</v>
      </c>
      <c r="P102" s="141">
        <f t="shared" si="10"/>
        <v>100</v>
      </c>
      <c r="Q102" s="141">
        <f t="shared" si="10"/>
        <v>100</v>
      </c>
      <c r="R102" s="141">
        <f t="shared" si="10"/>
        <v>1.55</v>
      </c>
      <c r="S102" s="141">
        <f t="shared" si="10"/>
        <v>0.4</v>
      </c>
      <c r="T102" s="141">
        <f t="shared" si="10"/>
        <v>27</v>
      </c>
      <c r="U102" s="141">
        <f t="shared" si="10"/>
        <v>23</v>
      </c>
      <c r="V102" s="142">
        <f t="shared" si="10"/>
        <v>8</v>
      </c>
    </row>
    <row r="103" spans="1:23" x14ac:dyDescent="0.25">
      <c r="A103" s="534" t="s">
        <v>54</v>
      </c>
      <c r="B103" s="535"/>
      <c r="C103" s="141">
        <f>COUNT(C84:C98)</f>
        <v>14</v>
      </c>
      <c r="D103" s="141">
        <f t="shared" ref="D103:V103" si="11">COUNT(D84:D98)</f>
        <v>14</v>
      </c>
      <c r="E103" s="141">
        <f t="shared" si="11"/>
        <v>14</v>
      </c>
      <c r="F103" s="141">
        <f t="shared" si="11"/>
        <v>14</v>
      </c>
      <c r="G103" s="141">
        <f t="shared" si="11"/>
        <v>14</v>
      </c>
      <c r="H103" s="141">
        <f t="shared" si="11"/>
        <v>14</v>
      </c>
      <c r="I103" s="141">
        <f t="shared" si="11"/>
        <v>14</v>
      </c>
      <c r="J103" s="141">
        <f t="shared" si="11"/>
        <v>14</v>
      </c>
      <c r="K103" s="141">
        <f t="shared" si="11"/>
        <v>14</v>
      </c>
      <c r="L103" s="141">
        <f t="shared" si="11"/>
        <v>14</v>
      </c>
      <c r="M103" s="141">
        <f t="shared" si="11"/>
        <v>14</v>
      </c>
      <c r="N103" s="141">
        <f t="shared" si="11"/>
        <v>14</v>
      </c>
      <c r="O103" s="141">
        <f t="shared" si="11"/>
        <v>14</v>
      </c>
      <c r="P103" s="141">
        <f t="shared" si="11"/>
        <v>14</v>
      </c>
      <c r="Q103" s="141">
        <f t="shared" si="11"/>
        <v>14</v>
      </c>
      <c r="R103" s="141">
        <f t="shared" si="11"/>
        <v>14</v>
      </c>
      <c r="S103" s="141">
        <f t="shared" si="11"/>
        <v>14</v>
      </c>
      <c r="T103" s="141">
        <f t="shared" si="11"/>
        <v>1</v>
      </c>
      <c r="U103" s="141">
        <f t="shared" si="11"/>
        <v>1</v>
      </c>
      <c r="V103" s="142">
        <f t="shared" si="11"/>
        <v>14</v>
      </c>
    </row>
    <row r="104" spans="1:23" ht="13.8" thickBot="1" x14ac:dyDescent="0.3">
      <c r="A104" s="145"/>
      <c r="B104" s="146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8"/>
    </row>
    <row r="105" spans="1:23" x14ac:dyDescent="0.25">
      <c r="B105" s="52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</sheetData>
  <mergeCells count="78">
    <mergeCell ref="A101:B101"/>
    <mergeCell ref="A102:B102"/>
    <mergeCell ref="A103:B103"/>
    <mergeCell ref="G5:H5"/>
    <mergeCell ref="A73:V75"/>
    <mergeCell ref="A95:B95"/>
    <mergeCell ref="A96:B96"/>
    <mergeCell ref="A97:B97"/>
    <mergeCell ref="A98:B98"/>
    <mergeCell ref="A99:B99"/>
    <mergeCell ref="A86:B86"/>
    <mergeCell ref="A87:B87"/>
    <mergeCell ref="A88:B88"/>
    <mergeCell ref="A100:B100"/>
    <mergeCell ref="A89:B89"/>
    <mergeCell ref="A90:B90"/>
    <mergeCell ref="A91:B91"/>
    <mergeCell ref="A92:B92"/>
    <mergeCell ref="A93:B93"/>
    <mergeCell ref="A94:B94"/>
    <mergeCell ref="V81:V82"/>
    <mergeCell ref="A82:B82"/>
    <mergeCell ref="A83:B83"/>
    <mergeCell ref="A84:B84"/>
    <mergeCell ref="A85:B85"/>
    <mergeCell ref="A81:B81"/>
    <mergeCell ref="R81:R82"/>
    <mergeCell ref="S81:S82"/>
    <mergeCell ref="T81:T82"/>
    <mergeCell ref="U81:U82"/>
    <mergeCell ref="P67:V67"/>
    <mergeCell ref="A68:G71"/>
    <mergeCell ref="H68:O71"/>
    <mergeCell ref="P68:V71"/>
    <mergeCell ref="A77:V79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9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AG1689"/>
  <sheetViews>
    <sheetView zoomScaleNormal="100" workbookViewId="0">
      <selection activeCell="X99" sqref="X99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106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2</v>
      </c>
      <c r="H5" s="447"/>
      <c r="I5" s="448" t="s">
        <v>99</v>
      </c>
      <c r="J5" s="446"/>
      <c r="K5" s="446"/>
      <c r="L5" s="446"/>
      <c r="M5" s="447"/>
      <c r="N5" s="449">
        <v>41591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107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109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10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0.8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108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C112</f>
        <v>7</v>
      </c>
      <c r="D37" s="123">
        <f t="shared" ref="D37:V37" si="0">D112</f>
        <v>9.9</v>
      </c>
      <c r="E37" s="123">
        <f t="shared" si="0"/>
        <v>18.100000000000001</v>
      </c>
      <c r="F37" s="123">
        <f t="shared" si="0"/>
        <v>22.8</v>
      </c>
      <c r="G37" s="123">
        <f t="shared" si="0"/>
        <v>28.9</v>
      </c>
      <c r="H37" s="123">
        <f t="shared" si="0"/>
        <v>42.8</v>
      </c>
      <c r="I37" s="123">
        <f t="shared" si="0"/>
        <v>55.9</v>
      </c>
      <c r="J37" s="123">
        <f t="shared" si="0"/>
        <v>70.7</v>
      </c>
      <c r="K37" s="123">
        <f t="shared" si="0"/>
        <v>82.6</v>
      </c>
      <c r="L37" s="123">
        <f t="shared" si="0"/>
        <v>88.4</v>
      </c>
      <c r="M37" s="123">
        <f t="shared" si="0"/>
        <v>96.8</v>
      </c>
      <c r="N37" s="123">
        <f t="shared" si="0"/>
        <v>99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0.12</v>
      </c>
      <c r="S37" s="123"/>
      <c r="T37" s="123">
        <f t="shared" si="0"/>
        <v>28</v>
      </c>
      <c r="U37" s="123">
        <f t="shared" si="0"/>
        <v>23</v>
      </c>
      <c r="V37" s="124">
        <f t="shared" si="0"/>
        <v>11.4</v>
      </c>
    </row>
    <row r="38" spans="1:24" ht="12.75" customHeight="1" x14ac:dyDescent="0.25">
      <c r="A38" s="495" t="s">
        <v>49</v>
      </c>
      <c r="B38" s="496"/>
      <c r="C38" s="120">
        <f>C39+1.25*C42</f>
        <v>6.0887126503951743</v>
      </c>
      <c r="D38" s="108">
        <f t="shared" ref="D38:V38" si="1">D39+1.25*D42</f>
        <v>8.8177122020540573</v>
      </c>
      <c r="E38" s="108">
        <f t="shared" si="1"/>
        <v>15.871031871082614</v>
      </c>
      <c r="F38" s="108">
        <f t="shared" si="1"/>
        <v>19.924670602475647</v>
      </c>
      <c r="G38" s="108">
        <f t="shared" si="1"/>
        <v>24.544386623467499</v>
      </c>
      <c r="H38" s="108">
        <f t="shared" si="1"/>
        <v>34.123406229836561</v>
      </c>
      <c r="I38" s="108">
        <f t="shared" si="1"/>
        <v>45.415276669904529</v>
      </c>
      <c r="J38" s="108">
        <f t="shared" si="1"/>
        <v>61.144074562738808</v>
      </c>
      <c r="K38" s="108">
        <f t="shared" si="1"/>
        <v>76.060714198374484</v>
      </c>
      <c r="L38" s="108">
        <f t="shared" si="1"/>
        <v>85.396447520765534</v>
      </c>
      <c r="M38" s="108">
        <f t="shared" si="1"/>
        <v>93.4132259363993</v>
      </c>
      <c r="N38" s="108">
        <f t="shared" si="1"/>
        <v>98.868700539253297</v>
      </c>
      <c r="O38" s="108">
        <v>100</v>
      </c>
      <c r="P38" s="108">
        <f t="shared" si="1"/>
        <v>100</v>
      </c>
      <c r="Q38" s="108">
        <f t="shared" si="1"/>
        <v>100</v>
      </c>
      <c r="R38" s="159">
        <f t="shared" si="1"/>
        <v>9.009960214092376E-2</v>
      </c>
      <c r="S38" s="108"/>
      <c r="T38" s="108"/>
      <c r="U38" s="108"/>
      <c r="V38" s="125">
        <f t="shared" si="1"/>
        <v>10.215393388527509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C110</f>
        <v>4.453846153846154</v>
      </c>
      <c r="D39" s="121">
        <f>D110</f>
        <v>6.4884615384615376</v>
      </c>
      <c r="E39" s="121">
        <f>E110</f>
        <v>11.588461538461539</v>
      </c>
      <c r="F39" s="121">
        <f>F110</f>
        <v>14.507692307692308</v>
      </c>
      <c r="G39" s="121">
        <f>G110</f>
        <v>18.030769230769231</v>
      </c>
      <c r="H39" s="121">
        <f t="shared" ref="H39:V39" si="2">H110</f>
        <v>25.473076923076921</v>
      </c>
      <c r="I39" s="121">
        <f t="shared" si="2"/>
        <v>35.488461538461536</v>
      </c>
      <c r="J39" s="121">
        <f t="shared" si="2"/>
        <v>51.330769230769228</v>
      </c>
      <c r="K39" s="121">
        <f t="shared" si="2"/>
        <v>66.123076923076923</v>
      </c>
      <c r="L39" s="121">
        <f t="shared" si="2"/>
        <v>76.288461538461533</v>
      </c>
      <c r="M39" s="121">
        <f t="shared" si="2"/>
        <v>84.880384615384628</v>
      </c>
      <c r="N39" s="121">
        <f t="shared" si="2"/>
        <v>91.819230769230771</v>
      </c>
      <c r="O39" s="121">
        <f>O110</f>
        <v>96.819230769230757</v>
      </c>
      <c r="P39" s="108">
        <f t="shared" si="2"/>
        <v>100</v>
      </c>
      <c r="Q39" s="108">
        <f t="shared" si="2"/>
        <v>100</v>
      </c>
      <c r="R39" s="159">
        <f t="shared" si="2"/>
        <v>6.7307692307692332E-2</v>
      </c>
      <c r="S39" s="34">
        <f t="shared" si="2"/>
        <v>0.33300000000000002</v>
      </c>
      <c r="T39" s="34">
        <f t="shared" si="2"/>
        <v>27.5</v>
      </c>
      <c r="U39" s="34">
        <f t="shared" si="2"/>
        <v>23</v>
      </c>
      <c r="V39" s="126">
        <f t="shared" si="2"/>
        <v>8.1076923076923073</v>
      </c>
      <c r="X39" s="15" t="s">
        <v>104</v>
      </c>
    </row>
    <row r="40" spans="1:24" ht="12.75" customHeight="1" x14ac:dyDescent="0.25">
      <c r="A40" s="495" t="s">
        <v>51</v>
      </c>
      <c r="B40" s="496"/>
      <c r="C40" s="120">
        <f>C39-1.25*C42</f>
        <v>2.8189796572971337</v>
      </c>
      <c r="D40" s="121">
        <f t="shared" ref="D40:V40" si="3">D39-1.25*D42</f>
        <v>4.159210874869018</v>
      </c>
      <c r="E40" s="121">
        <f t="shared" si="3"/>
        <v>7.3058912058404628</v>
      </c>
      <c r="F40" s="121">
        <f t="shared" si="3"/>
        <v>9.0907140129089683</v>
      </c>
      <c r="G40" s="121">
        <f t="shared" si="3"/>
        <v>11.517151838070962</v>
      </c>
      <c r="H40" s="121">
        <f t="shared" si="3"/>
        <v>16.82274761631728</v>
      </c>
      <c r="I40" s="121">
        <f t="shared" si="3"/>
        <v>25.561646407018543</v>
      </c>
      <c r="J40" s="121">
        <f t="shared" si="3"/>
        <v>41.517463898799647</v>
      </c>
      <c r="K40" s="121">
        <f t="shared" si="3"/>
        <v>56.185439647779361</v>
      </c>
      <c r="L40" s="121">
        <f t="shared" si="3"/>
        <v>67.180475556157532</v>
      </c>
      <c r="M40" s="121">
        <f t="shared" si="3"/>
        <v>76.347543294369956</v>
      </c>
      <c r="N40" s="121">
        <f t="shared" si="3"/>
        <v>84.769760999208245</v>
      </c>
      <c r="O40" s="121">
        <f t="shared" si="3"/>
        <v>92.987778820104737</v>
      </c>
      <c r="P40" s="108">
        <f t="shared" si="3"/>
        <v>100</v>
      </c>
      <c r="Q40" s="108">
        <f t="shared" si="3"/>
        <v>100</v>
      </c>
      <c r="R40" s="159">
        <f t="shared" si="3"/>
        <v>4.4515782474460905E-2</v>
      </c>
      <c r="S40" s="108"/>
      <c r="T40" s="108"/>
      <c r="U40" s="108"/>
      <c r="V40" s="125">
        <f t="shared" si="3"/>
        <v>5.9999912268571052</v>
      </c>
    </row>
    <row r="41" spans="1:24" ht="12.75" customHeight="1" x14ac:dyDescent="0.25">
      <c r="A41" s="493" t="s">
        <v>52</v>
      </c>
      <c r="B41" s="494"/>
      <c r="C41" s="33">
        <f>C113</f>
        <v>1.8</v>
      </c>
      <c r="D41" s="34">
        <f>D113</f>
        <v>2.6</v>
      </c>
      <c r="E41" s="34">
        <f t="shared" ref="E41:V41" si="4">E113</f>
        <v>4.7</v>
      </c>
      <c r="F41" s="34">
        <f t="shared" si="4"/>
        <v>5.7</v>
      </c>
      <c r="G41" s="34">
        <f t="shared" si="4"/>
        <v>7</v>
      </c>
      <c r="H41" s="34">
        <f t="shared" si="4"/>
        <v>10.5</v>
      </c>
      <c r="I41" s="34">
        <f t="shared" si="4"/>
        <v>18</v>
      </c>
      <c r="J41" s="34">
        <f t="shared" si="4"/>
        <v>38.200000000000003</v>
      </c>
      <c r="K41" s="34">
        <f t="shared" si="4"/>
        <v>51.6</v>
      </c>
      <c r="L41" s="34">
        <f t="shared" si="4"/>
        <v>63.3</v>
      </c>
      <c r="M41" s="34">
        <f t="shared" si="4"/>
        <v>73.400000000000006</v>
      </c>
      <c r="N41" s="34">
        <f t="shared" si="4"/>
        <v>80.8</v>
      </c>
      <c r="O41" s="34">
        <f t="shared" si="4"/>
        <v>89.2</v>
      </c>
      <c r="P41" s="34">
        <f t="shared" si="4"/>
        <v>100</v>
      </c>
      <c r="Q41" s="34">
        <f t="shared" si="4"/>
        <v>100</v>
      </c>
      <c r="R41" s="34">
        <f t="shared" si="4"/>
        <v>0.03</v>
      </c>
      <c r="S41" s="34"/>
      <c r="T41" s="34">
        <f t="shared" si="4"/>
        <v>27</v>
      </c>
      <c r="U41" s="34">
        <f t="shared" si="4"/>
        <v>23</v>
      </c>
      <c r="V41" s="44">
        <f t="shared" si="4"/>
        <v>5.4</v>
      </c>
    </row>
    <row r="42" spans="1:24" ht="12.75" customHeight="1" x14ac:dyDescent="0.25">
      <c r="A42" s="493" t="s">
        <v>53</v>
      </c>
      <c r="B42" s="494"/>
      <c r="C42" s="120">
        <f>C111</f>
        <v>1.307893197239216</v>
      </c>
      <c r="D42" s="121">
        <f t="shared" ref="D42:V42" si="5">D111</f>
        <v>1.8634005308740154</v>
      </c>
      <c r="E42" s="121">
        <f t="shared" si="5"/>
        <v>3.426056266096861</v>
      </c>
      <c r="F42" s="121">
        <f t="shared" si="5"/>
        <v>4.3335826358266711</v>
      </c>
      <c r="G42" s="121">
        <f t="shared" si="5"/>
        <v>5.210893914158615</v>
      </c>
      <c r="H42" s="121">
        <f t="shared" si="5"/>
        <v>6.920263445407711</v>
      </c>
      <c r="I42" s="121">
        <f t="shared" si="5"/>
        <v>7.9414521051543963</v>
      </c>
      <c r="J42" s="121">
        <f t="shared" si="5"/>
        <v>7.8506442655756654</v>
      </c>
      <c r="K42" s="121">
        <f t="shared" si="5"/>
        <v>7.9501098202380485</v>
      </c>
      <c r="L42" s="121">
        <f t="shared" si="5"/>
        <v>7.2863887858431999</v>
      </c>
      <c r="M42" s="121">
        <f t="shared" si="5"/>
        <v>6.8262730568117354</v>
      </c>
      <c r="N42" s="121">
        <f t="shared" si="5"/>
        <v>5.6395758160180263</v>
      </c>
      <c r="O42" s="121">
        <f t="shared" si="5"/>
        <v>3.0651615593008117</v>
      </c>
      <c r="P42" s="121">
        <f t="shared" si="5"/>
        <v>0</v>
      </c>
      <c r="Q42" s="121">
        <f t="shared" si="5"/>
        <v>0</v>
      </c>
      <c r="R42" s="121">
        <f t="shared" si="5"/>
        <v>1.8233527866585143E-2</v>
      </c>
      <c r="S42" s="121"/>
      <c r="T42" s="121"/>
      <c r="U42" s="121"/>
      <c r="V42" s="126">
        <f t="shared" si="5"/>
        <v>1.6861608646681618</v>
      </c>
    </row>
    <row r="43" spans="1:24" ht="12.75" customHeight="1" x14ac:dyDescent="0.25">
      <c r="A43" s="495" t="s">
        <v>54</v>
      </c>
      <c r="B43" s="496"/>
      <c r="C43" s="33">
        <f>C114</f>
        <v>26</v>
      </c>
      <c r="D43" s="34">
        <f>D114</f>
        <v>26</v>
      </c>
      <c r="E43" s="34">
        <f t="shared" ref="E43:V43" si="6">E114</f>
        <v>26</v>
      </c>
      <c r="F43" s="34">
        <f t="shared" si="6"/>
        <v>26</v>
      </c>
      <c r="G43" s="34">
        <f t="shared" si="6"/>
        <v>26</v>
      </c>
      <c r="H43" s="34">
        <f t="shared" si="6"/>
        <v>26</v>
      </c>
      <c r="I43" s="34">
        <f t="shared" si="6"/>
        <v>26</v>
      </c>
      <c r="J43" s="34">
        <f t="shared" si="6"/>
        <v>26</v>
      </c>
      <c r="K43" s="34">
        <f t="shared" si="6"/>
        <v>26</v>
      </c>
      <c r="L43" s="34">
        <f t="shared" si="6"/>
        <v>26</v>
      </c>
      <c r="M43" s="34">
        <f t="shared" si="6"/>
        <v>26</v>
      </c>
      <c r="N43" s="34">
        <f t="shared" si="6"/>
        <v>26</v>
      </c>
      <c r="O43" s="34">
        <f t="shared" si="6"/>
        <v>26</v>
      </c>
      <c r="P43" s="34">
        <f t="shared" si="6"/>
        <v>26</v>
      </c>
      <c r="Q43" s="34">
        <f t="shared" si="6"/>
        <v>26</v>
      </c>
      <c r="R43" s="34">
        <f t="shared" si="6"/>
        <v>26</v>
      </c>
      <c r="S43" s="34">
        <f t="shared" si="6"/>
        <v>1</v>
      </c>
      <c r="T43" s="34">
        <f t="shared" si="6"/>
        <v>2</v>
      </c>
      <c r="U43" s="34">
        <f t="shared" si="6"/>
        <v>2</v>
      </c>
      <c r="V43" s="44">
        <f t="shared" si="6"/>
        <v>26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41583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41713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2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2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</row>
    <row r="83" spans="1:22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2" x14ac:dyDescent="0.25">
      <c r="A84" s="531">
        <v>41533</v>
      </c>
      <c r="B84" s="532"/>
      <c r="C84" s="141">
        <v>5.8</v>
      </c>
      <c r="D84" s="141">
        <v>8.4</v>
      </c>
      <c r="E84" s="141">
        <v>16.899999999999999</v>
      </c>
      <c r="F84" s="141">
        <v>21.2</v>
      </c>
      <c r="G84" s="141">
        <v>25.9</v>
      </c>
      <c r="H84" s="141">
        <v>34.9</v>
      </c>
      <c r="I84" s="141">
        <v>44.1</v>
      </c>
      <c r="J84" s="141">
        <v>59.9</v>
      </c>
      <c r="K84" s="141">
        <v>73.5</v>
      </c>
      <c r="L84" s="141">
        <v>80.7</v>
      </c>
      <c r="M84" s="141">
        <v>91</v>
      </c>
      <c r="N84" s="141">
        <v>96</v>
      </c>
      <c r="O84" s="141">
        <v>98.1</v>
      </c>
      <c r="P84" s="141">
        <v>100</v>
      </c>
      <c r="Q84" s="141">
        <v>100</v>
      </c>
      <c r="R84" s="141">
        <v>0.12</v>
      </c>
      <c r="S84" s="141"/>
      <c r="T84" s="141">
        <v>28</v>
      </c>
      <c r="U84" s="141">
        <v>23</v>
      </c>
      <c r="V84" s="142">
        <v>8.5</v>
      </c>
    </row>
    <row r="85" spans="1:22" x14ac:dyDescent="0.25">
      <c r="A85" s="531">
        <v>41534</v>
      </c>
      <c r="B85" s="532"/>
      <c r="C85" s="141">
        <v>1.8</v>
      </c>
      <c r="D85" s="141">
        <v>2.6</v>
      </c>
      <c r="E85" s="141">
        <v>4.7</v>
      </c>
      <c r="F85" s="141">
        <v>5.7</v>
      </c>
      <c r="G85" s="141">
        <v>7</v>
      </c>
      <c r="H85" s="141">
        <v>10.5</v>
      </c>
      <c r="I85" s="141">
        <v>18</v>
      </c>
      <c r="J85" s="141">
        <v>38.200000000000003</v>
      </c>
      <c r="K85" s="141">
        <v>51.6</v>
      </c>
      <c r="L85" s="141">
        <v>84.8</v>
      </c>
      <c r="M85" s="141">
        <v>90.9</v>
      </c>
      <c r="N85" s="141">
        <v>97.5</v>
      </c>
      <c r="O85" s="141">
        <v>100</v>
      </c>
      <c r="P85" s="141">
        <v>100</v>
      </c>
      <c r="Q85" s="141">
        <v>100</v>
      </c>
      <c r="R85" s="141">
        <v>0.03</v>
      </c>
      <c r="S85" s="141"/>
      <c r="T85" s="141"/>
      <c r="U85" s="141"/>
      <c r="V85" s="142">
        <v>8.1999999999999993</v>
      </c>
    </row>
    <row r="86" spans="1:22" x14ac:dyDescent="0.25">
      <c r="A86" s="531">
        <v>41534</v>
      </c>
      <c r="B86" s="532"/>
      <c r="C86" s="141">
        <v>4.9000000000000004</v>
      </c>
      <c r="D86" s="141">
        <v>7.3</v>
      </c>
      <c r="E86" s="141">
        <v>13.4</v>
      </c>
      <c r="F86" s="141">
        <v>16.7</v>
      </c>
      <c r="G86" s="141">
        <v>20.6</v>
      </c>
      <c r="H86" s="141">
        <v>28.1</v>
      </c>
      <c r="I86" s="141">
        <v>36.299999999999997</v>
      </c>
      <c r="J86" s="141">
        <v>51.4</v>
      </c>
      <c r="K86" s="141">
        <v>70.5</v>
      </c>
      <c r="L86" s="141">
        <v>81.900000000000006</v>
      </c>
      <c r="M86" s="141">
        <v>89.8</v>
      </c>
      <c r="N86" s="141">
        <v>97.3</v>
      </c>
      <c r="O86" s="141">
        <v>100</v>
      </c>
      <c r="P86" s="141">
        <v>100</v>
      </c>
      <c r="Q86" s="141">
        <v>100</v>
      </c>
      <c r="R86" s="141">
        <v>0.06</v>
      </c>
      <c r="S86" s="141"/>
      <c r="T86" s="141"/>
      <c r="U86" s="141"/>
      <c r="V86" s="142">
        <v>10.5</v>
      </c>
    </row>
    <row r="87" spans="1:22" x14ac:dyDescent="0.25">
      <c r="A87" s="531">
        <v>41540</v>
      </c>
      <c r="B87" s="532"/>
      <c r="C87" s="141">
        <v>7</v>
      </c>
      <c r="D87" s="141">
        <v>9.9</v>
      </c>
      <c r="E87" s="141">
        <v>18.100000000000001</v>
      </c>
      <c r="F87" s="141">
        <v>22.5</v>
      </c>
      <c r="G87" s="141">
        <v>27.4</v>
      </c>
      <c r="H87" s="141">
        <v>37.700000000000003</v>
      </c>
      <c r="I87" s="141">
        <v>49.9</v>
      </c>
      <c r="J87" s="141">
        <v>65.599999999999994</v>
      </c>
      <c r="K87" s="141">
        <v>77</v>
      </c>
      <c r="L87" s="141">
        <v>82</v>
      </c>
      <c r="M87" s="141">
        <v>91.8</v>
      </c>
      <c r="N87" s="141">
        <v>97.9</v>
      </c>
      <c r="O87" s="141">
        <v>100</v>
      </c>
      <c r="P87" s="141">
        <v>100</v>
      </c>
      <c r="Q87" s="141">
        <v>100</v>
      </c>
      <c r="R87" s="141">
        <v>0.09</v>
      </c>
      <c r="S87" s="141"/>
      <c r="T87" s="141"/>
      <c r="U87" s="141"/>
      <c r="V87" s="142">
        <v>7</v>
      </c>
    </row>
    <row r="88" spans="1:22" x14ac:dyDescent="0.25">
      <c r="A88" s="531">
        <v>41540</v>
      </c>
      <c r="B88" s="532"/>
      <c r="C88" s="141">
        <v>5.8</v>
      </c>
      <c r="D88" s="141">
        <v>8.4</v>
      </c>
      <c r="E88" s="141">
        <v>15.2</v>
      </c>
      <c r="F88" s="141">
        <v>19.5</v>
      </c>
      <c r="G88" s="141">
        <v>23.2</v>
      </c>
      <c r="H88" s="141">
        <v>30.6</v>
      </c>
      <c r="I88" s="141">
        <v>39.9</v>
      </c>
      <c r="J88" s="141">
        <v>56.3</v>
      </c>
      <c r="K88" s="141">
        <v>70</v>
      </c>
      <c r="L88" s="141">
        <v>80.400000000000006</v>
      </c>
      <c r="M88" s="141">
        <v>92</v>
      </c>
      <c r="N88" s="141">
        <v>98.2</v>
      </c>
      <c r="O88" s="141">
        <v>100</v>
      </c>
      <c r="P88" s="141">
        <v>100</v>
      </c>
      <c r="Q88" s="141">
        <v>100</v>
      </c>
      <c r="R88" s="141">
        <v>0.08</v>
      </c>
      <c r="S88" s="141"/>
      <c r="T88" s="141"/>
      <c r="U88" s="141"/>
      <c r="V88" s="142">
        <v>5.8</v>
      </c>
    </row>
    <row r="89" spans="1:22" x14ac:dyDescent="0.25">
      <c r="A89" s="531">
        <v>41573</v>
      </c>
      <c r="B89" s="532"/>
      <c r="C89" s="141">
        <v>6.5</v>
      </c>
      <c r="D89" s="141">
        <v>9.5</v>
      </c>
      <c r="E89" s="141">
        <v>17.8</v>
      </c>
      <c r="F89" s="141">
        <v>22.8</v>
      </c>
      <c r="G89" s="141">
        <v>28.9</v>
      </c>
      <c r="H89" s="141">
        <v>42.8</v>
      </c>
      <c r="I89" s="141">
        <v>55.9</v>
      </c>
      <c r="J89" s="141">
        <v>70.7</v>
      </c>
      <c r="K89" s="141">
        <v>82.6</v>
      </c>
      <c r="L89" s="141">
        <v>88.4</v>
      </c>
      <c r="M89" s="141">
        <v>95.6</v>
      </c>
      <c r="N89" s="141">
        <v>99</v>
      </c>
      <c r="O89" s="141">
        <v>100</v>
      </c>
      <c r="P89" s="141">
        <v>100</v>
      </c>
      <c r="Q89" s="141">
        <v>100</v>
      </c>
      <c r="R89" s="141">
        <v>0.09</v>
      </c>
      <c r="S89" s="141"/>
      <c r="T89" s="141"/>
      <c r="U89" s="141"/>
      <c r="V89" s="142">
        <v>7.5</v>
      </c>
    </row>
    <row r="90" spans="1:22" x14ac:dyDescent="0.25">
      <c r="A90" s="531">
        <v>41573</v>
      </c>
      <c r="B90" s="532"/>
      <c r="C90" s="141">
        <v>5.8</v>
      </c>
      <c r="D90" s="141">
        <v>8.3000000000000007</v>
      </c>
      <c r="E90" s="141">
        <v>14.8</v>
      </c>
      <c r="F90" s="141">
        <v>19</v>
      </c>
      <c r="G90" s="141">
        <v>24</v>
      </c>
      <c r="H90" s="141">
        <v>33.799999999999997</v>
      </c>
      <c r="I90" s="141">
        <v>44.5</v>
      </c>
      <c r="J90" s="141">
        <v>61.2</v>
      </c>
      <c r="K90" s="141">
        <v>77.400000000000006</v>
      </c>
      <c r="L90" s="141">
        <v>85.8</v>
      </c>
      <c r="M90" s="141">
        <v>93.3</v>
      </c>
      <c r="N90" s="141">
        <v>98.7</v>
      </c>
      <c r="O90" s="141">
        <v>100</v>
      </c>
      <c r="P90" s="141">
        <v>100</v>
      </c>
      <c r="Q90" s="141">
        <v>100</v>
      </c>
      <c r="R90" s="141">
        <v>7.0000000000000007E-2</v>
      </c>
      <c r="S90" s="141"/>
      <c r="T90" s="141"/>
      <c r="U90" s="141"/>
      <c r="V90" s="142">
        <v>8.9</v>
      </c>
    </row>
    <row r="91" spans="1:22" x14ac:dyDescent="0.25">
      <c r="A91" s="531">
        <v>41548</v>
      </c>
      <c r="B91" s="532"/>
      <c r="C91" s="141">
        <v>3.6</v>
      </c>
      <c r="D91" s="141">
        <v>5.0999999999999996</v>
      </c>
      <c r="E91" s="141">
        <v>9.5</v>
      </c>
      <c r="F91" s="141">
        <v>12</v>
      </c>
      <c r="G91" s="141">
        <v>14.7</v>
      </c>
      <c r="H91" s="141">
        <v>21</v>
      </c>
      <c r="I91" s="141">
        <v>30.9</v>
      </c>
      <c r="J91" s="141">
        <v>52.9</v>
      </c>
      <c r="K91" s="141">
        <v>72.7</v>
      </c>
      <c r="L91" s="141">
        <v>84.4</v>
      </c>
      <c r="M91" s="141">
        <v>92.6</v>
      </c>
      <c r="N91" s="141">
        <v>97.6</v>
      </c>
      <c r="O91" s="141">
        <v>100</v>
      </c>
      <c r="P91" s="141">
        <v>100</v>
      </c>
      <c r="Q91" s="141">
        <v>100</v>
      </c>
      <c r="R91" s="141">
        <v>0.04</v>
      </c>
      <c r="S91" s="141"/>
      <c r="T91" s="141"/>
      <c r="U91" s="141"/>
      <c r="V91" s="142">
        <v>10.6</v>
      </c>
    </row>
    <row r="92" spans="1:22" x14ac:dyDescent="0.25">
      <c r="A92" s="531">
        <v>41548</v>
      </c>
      <c r="B92" s="532"/>
      <c r="C92" s="141">
        <v>4.0999999999999996</v>
      </c>
      <c r="D92" s="141">
        <v>5.9</v>
      </c>
      <c r="E92" s="141">
        <v>11.3</v>
      </c>
      <c r="F92" s="141">
        <v>14.6</v>
      </c>
      <c r="G92" s="141">
        <v>18.100000000000001</v>
      </c>
      <c r="H92" s="141">
        <v>25.8</v>
      </c>
      <c r="I92" s="141">
        <v>35.700000000000003</v>
      </c>
      <c r="J92" s="141">
        <v>55.4</v>
      </c>
      <c r="K92" s="141">
        <v>72.3</v>
      </c>
      <c r="L92" s="141">
        <v>85.8</v>
      </c>
      <c r="M92" s="141">
        <v>92.2</v>
      </c>
      <c r="N92" s="141">
        <v>97.5</v>
      </c>
      <c r="O92" s="141">
        <v>100</v>
      </c>
      <c r="P92" s="141">
        <v>100</v>
      </c>
      <c r="Q92" s="141">
        <v>100</v>
      </c>
      <c r="R92" s="141">
        <v>0.06</v>
      </c>
      <c r="S92" s="141">
        <v>0.33300000000000002</v>
      </c>
      <c r="T92" s="141"/>
      <c r="U92" s="141"/>
      <c r="V92" s="142">
        <v>11.4</v>
      </c>
    </row>
    <row r="93" spans="1:22" x14ac:dyDescent="0.25">
      <c r="A93" s="531">
        <v>41562</v>
      </c>
      <c r="B93" s="532"/>
      <c r="C93" s="141">
        <v>3.1</v>
      </c>
      <c r="D93" s="141">
        <v>4.4000000000000004</v>
      </c>
      <c r="E93" s="141">
        <v>7.8</v>
      </c>
      <c r="F93" s="141">
        <v>9.8000000000000007</v>
      </c>
      <c r="G93" s="141">
        <v>12.1</v>
      </c>
      <c r="H93" s="141">
        <v>17.7</v>
      </c>
      <c r="I93" s="141">
        <v>26.3</v>
      </c>
      <c r="J93" s="141">
        <v>39.1</v>
      </c>
      <c r="K93" s="141">
        <v>55.1</v>
      </c>
      <c r="L93" s="141">
        <v>63.3</v>
      </c>
      <c r="M93" s="141">
        <v>76</v>
      </c>
      <c r="N93" s="141">
        <v>84.8</v>
      </c>
      <c r="O93" s="141">
        <v>92.1</v>
      </c>
      <c r="P93" s="141">
        <v>100</v>
      </c>
      <c r="Q93" s="141">
        <v>100</v>
      </c>
      <c r="R93" s="141">
        <v>0.06</v>
      </c>
      <c r="S93" s="141"/>
      <c r="T93" s="141">
        <v>27</v>
      </c>
      <c r="U93" s="141">
        <v>23</v>
      </c>
      <c r="V93" s="142">
        <v>7.4</v>
      </c>
    </row>
    <row r="94" spans="1:22" x14ac:dyDescent="0.25">
      <c r="A94" s="531">
        <v>41562</v>
      </c>
      <c r="B94" s="532"/>
      <c r="C94" s="141">
        <v>4.5999999999999996</v>
      </c>
      <c r="D94" s="141">
        <v>6.4</v>
      </c>
      <c r="E94" s="141">
        <v>10.7</v>
      </c>
      <c r="F94" s="141">
        <v>13.3</v>
      </c>
      <c r="G94" s="141">
        <v>16.3</v>
      </c>
      <c r="H94" s="141">
        <v>24.3</v>
      </c>
      <c r="I94" s="141">
        <v>34.6</v>
      </c>
      <c r="J94" s="141">
        <v>47.6</v>
      </c>
      <c r="K94" s="141">
        <v>55</v>
      </c>
      <c r="L94" s="141">
        <v>63.7</v>
      </c>
      <c r="M94" s="141">
        <v>73.400000000000006</v>
      </c>
      <c r="N94" s="141">
        <v>81</v>
      </c>
      <c r="O94" s="141">
        <v>92.2</v>
      </c>
      <c r="P94" s="141">
        <v>100</v>
      </c>
      <c r="Q94" s="141">
        <v>100</v>
      </c>
      <c r="R94" s="141">
        <v>0.06</v>
      </c>
      <c r="S94" s="141"/>
      <c r="T94" s="141"/>
      <c r="U94" s="141"/>
      <c r="V94" s="142">
        <v>6.7</v>
      </c>
    </row>
    <row r="95" spans="1:22" x14ac:dyDescent="0.25">
      <c r="A95" s="531">
        <v>41565</v>
      </c>
      <c r="B95" s="532"/>
      <c r="C95" s="141">
        <v>5.8</v>
      </c>
      <c r="D95" s="141">
        <v>8.4</v>
      </c>
      <c r="E95" s="141">
        <v>14.5</v>
      </c>
      <c r="F95" s="141">
        <v>17.899999999999999</v>
      </c>
      <c r="G95" s="141">
        <v>21.9</v>
      </c>
      <c r="H95" s="141">
        <v>30.5</v>
      </c>
      <c r="I95" s="141">
        <v>41.2</v>
      </c>
      <c r="J95" s="141">
        <v>52.8</v>
      </c>
      <c r="K95" s="141">
        <v>64.5</v>
      </c>
      <c r="L95" s="141">
        <v>72</v>
      </c>
      <c r="M95" s="141">
        <v>80.599999999999994</v>
      </c>
      <c r="N95" s="141">
        <v>94.1</v>
      </c>
      <c r="O95" s="141">
        <v>98</v>
      </c>
      <c r="P95" s="141">
        <v>100</v>
      </c>
      <c r="Q95" s="141">
        <v>100</v>
      </c>
      <c r="R95" s="141">
        <v>0.08</v>
      </c>
      <c r="S95" s="141"/>
      <c r="T95" s="141"/>
      <c r="U95" s="141"/>
      <c r="V95" s="142">
        <v>6.6</v>
      </c>
    </row>
    <row r="96" spans="1:22" x14ac:dyDescent="0.25">
      <c r="A96" s="531">
        <v>41565</v>
      </c>
      <c r="B96" s="532"/>
      <c r="C96" s="141">
        <v>3.1</v>
      </c>
      <c r="D96" s="141">
        <v>4.5999999999999996</v>
      </c>
      <c r="E96" s="141">
        <v>8.1</v>
      </c>
      <c r="F96" s="141">
        <v>10</v>
      </c>
      <c r="G96" s="141">
        <v>15.3</v>
      </c>
      <c r="H96" s="141">
        <v>24.4</v>
      </c>
      <c r="I96" s="141">
        <v>34.299999999999997</v>
      </c>
      <c r="J96" s="141">
        <v>43.7</v>
      </c>
      <c r="K96" s="141">
        <v>57.6</v>
      </c>
      <c r="L96" s="141">
        <v>70</v>
      </c>
      <c r="M96" s="141">
        <v>81.39</v>
      </c>
      <c r="N96" s="141">
        <v>89.2</v>
      </c>
      <c r="O96" s="141">
        <v>96.4</v>
      </c>
      <c r="P96" s="141">
        <v>100</v>
      </c>
      <c r="Q96" s="141">
        <v>100</v>
      </c>
      <c r="R96" s="141">
        <v>0.06</v>
      </c>
      <c r="S96" s="141"/>
      <c r="T96" s="141"/>
      <c r="U96" s="141"/>
      <c r="V96" s="142">
        <v>6.2</v>
      </c>
    </row>
    <row r="97" spans="1:23" x14ac:dyDescent="0.25">
      <c r="A97" s="531">
        <v>41568</v>
      </c>
      <c r="B97" s="532"/>
      <c r="C97" s="141">
        <v>5.2</v>
      </c>
      <c r="D97" s="141">
        <v>7.4</v>
      </c>
      <c r="E97" s="141">
        <v>12.3</v>
      </c>
      <c r="F97" s="141">
        <v>15</v>
      </c>
      <c r="G97" s="141">
        <v>18.399999999999999</v>
      </c>
      <c r="H97" s="141">
        <v>26.5</v>
      </c>
      <c r="I97" s="141">
        <v>37.4</v>
      </c>
      <c r="J97" s="141">
        <v>50.9</v>
      </c>
      <c r="K97" s="141">
        <v>67.2</v>
      </c>
      <c r="L97" s="141">
        <v>73.099999999999994</v>
      </c>
      <c r="M97" s="141">
        <v>84</v>
      </c>
      <c r="N97" s="141">
        <v>92.6</v>
      </c>
      <c r="O97" s="141">
        <v>97.4</v>
      </c>
      <c r="P97" s="141">
        <v>100</v>
      </c>
      <c r="Q97" s="141">
        <v>100</v>
      </c>
      <c r="R97" s="141">
        <v>0.08</v>
      </c>
      <c r="S97" s="141"/>
      <c r="T97" s="141"/>
      <c r="U97" s="141"/>
      <c r="V97" s="142">
        <v>5.6</v>
      </c>
    </row>
    <row r="98" spans="1:23" x14ac:dyDescent="0.25">
      <c r="A98" s="531">
        <v>41568</v>
      </c>
      <c r="B98" s="532"/>
      <c r="C98" s="141">
        <v>4.7</v>
      </c>
      <c r="D98" s="141">
        <v>6.8</v>
      </c>
      <c r="E98" s="141">
        <v>11.3</v>
      </c>
      <c r="F98" s="141">
        <v>13.4</v>
      </c>
      <c r="G98" s="141">
        <v>16.3</v>
      </c>
      <c r="H98" s="141">
        <v>24.9</v>
      </c>
      <c r="I98" s="141">
        <v>38.9</v>
      </c>
      <c r="J98" s="141">
        <v>56.3</v>
      </c>
      <c r="K98" s="141">
        <v>75.5</v>
      </c>
      <c r="L98" s="141">
        <v>85.8</v>
      </c>
      <c r="M98" s="141">
        <v>96.8</v>
      </c>
      <c r="N98" s="141">
        <v>98.6</v>
      </c>
      <c r="O98" s="141">
        <v>100</v>
      </c>
      <c r="P98" s="141">
        <v>100</v>
      </c>
      <c r="Q98" s="141">
        <v>100</v>
      </c>
      <c r="R98" s="141">
        <v>0.06</v>
      </c>
      <c r="S98" s="141"/>
      <c r="T98" s="141"/>
      <c r="U98" s="141"/>
      <c r="V98" s="142">
        <v>6.1</v>
      </c>
    </row>
    <row r="99" spans="1:23" x14ac:dyDescent="0.25">
      <c r="A99" s="531">
        <v>41571</v>
      </c>
      <c r="B99" s="532"/>
      <c r="C99" s="141">
        <v>4.9000000000000004</v>
      </c>
      <c r="D99" s="141">
        <v>7.6</v>
      </c>
      <c r="E99" s="141">
        <v>12.8</v>
      </c>
      <c r="F99" s="141">
        <v>15.6</v>
      </c>
      <c r="G99" s="141">
        <v>19.2</v>
      </c>
      <c r="H99" s="141">
        <v>26.7</v>
      </c>
      <c r="I99" s="141">
        <v>36.299999999999997</v>
      </c>
      <c r="J99" s="141">
        <v>51</v>
      </c>
      <c r="K99" s="141">
        <v>64.8</v>
      </c>
      <c r="L99" s="141">
        <v>73.7</v>
      </c>
      <c r="M99" s="141">
        <v>81.8</v>
      </c>
      <c r="N99" s="141">
        <v>90</v>
      </c>
      <c r="O99" s="141">
        <v>95</v>
      </c>
      <c r="P99" s="141">
        <v>100</v>
      </c>
      <c r="Q99" s="141">
        <v>100</v>
      </c>
      <c r="R99" s="141">
        <v>0.08</v>
      </c>
      <c r="S99" s="141"/>
      <c r="T99" s="141"/>
      <c r="U99" s="141"/>
      <c r="V99" s="142">
        <v>7.6</v>
      </c>
    </row>
    <row r="100" spans="1:23" x14ac:dyDescent="0.25">
      <c r="A100" s="531">
        <v>41571</v>
      </c>
      <c r="B100" s="532"/>
      <c r="C100" s="141">
        <v>6.3</v>
      </c>
      <c r="D100" s="141">
        <v>9</v>
      </c>
      <c r="E100" s="141">
        <v>14.9</v>
      </c>
      <c r="F100" s="141">
        <v>18.2</v>
      </c>
      <c r="G100" s="141">
        <v>22.2</v>
      </c>
      <c r="H100" s="141">
        <v>27</v>
      </c>
      <c r="I100" s="141">
        <v>39.5</v>
      </c>
      <c r="J100" s="141">
        <v>52.2</v>
      </c>
      <c r="K100" s="141">
        <v>66.400000000000006</v>
      </c>
      <c r="L100" s="141">
        <v>78.099999999999994</v>
      </c>
      <c r="M100" s="141">
        <v>82.3</v>
      </c>
      <c r="N100" s="141">
        <v>88.3</v>
      </c>
      <c r="O100" s="141">
        <v>97.5</v>
      </c>
      <c r="P100" s="141">
        <v>100</v>
      </c>
      <c r="Q100" s="141">
        <v>100</v>
      </c>
      <c r="R100" s="141">
        <v>0.08</v>
      </c>
      <c r="S100" s="141"/>
      <c r="T100" s="141"/>
      <c r="U100" s="141"/>
      <c r="V100" s="142">
        <v>7.1</v>
      </c>
    </row>
    <row r="101" spans="1:23" x14ac:dyDescent="0.25">
      <c r="A101" s="531">
        <v>41577</v>
      </c>
      <c r="B101" s="532"/>
      <c r="C101" s="141">
        <v>4.5</v>
      </c>
      <c r="D101" s="141">
        <v>6.8</v>
      </c>
      <c r="E101" s="141">
        <v>12</v>
      </c>
      <c r="F101" s="141">
        <v>15.1</v>
      </c>
      <c r="G101" s="141">
        <v>18.7</v>
      </c>
      <c r="H101" s="141">
        <v>26.5</v>
      </c>
      <c r="I101" s="141">
        <v>38</v>
      </c>
      <c r="J101" s="141">
        <v>57.7</v>
      </c>
      <c r="K101" s="141">
        <v>71.3</v>
      </c>
      <c r="L101" s="141">
        <v>76.900000000000006</v>
      </c>
      <c r="M101" s="141">
        <v>83.3</v>
      </c>
      <c r="N101" s="141">
        <v>87.9</v>
      </c>
      <c r="O101" s="141">
        <v>92.9</v>
      </c>
      <c r="P101" s="141">
        <v>100</v>
      </c>
      <c r="Q101" s="141">
        <v>100</v>
      </c>
      <c r="R101" s="141">
        <v>0.08</v>
      </c>
      <c r="S101" s="141"/>
      <c r="T101" s="141"/>
      <c r="U101" s="141"/>
      <c r="V101" s="142">
        <v>9.8000000000000007</v>
      </c>
    </row>
    <row r="102" spans="1:23" x14ac:dyDescent="0.25">
      <c r="A102" s="531">
        <v>41577</v>
      </c>
      <c r="B102" s="532"/>
      <c r="C102" s="141">
        <v>3.6</v>
      </c>
      <c r="D102" s="141">
        <v>5.5</v>
      </c>
      <c r="E102" s="141">
        <v>9.8000000000000007</v>
      </c>
      <c r="F102" s="141">
        <v>12</v>
      </c>
      <c r="G102" s="141">
        <v>14.5</v>
      </c>
      <c r="H102" s="141">
        <v>20.7</v>
      </c>
      <c r="I102" s="141">
        <v>30.8</v>
      </c>
      <c r="J102" s="141">
        <v>49.9</v>
      </c>
      <c r="K102" s="141">
        <v>65.2</v>
      </c>
      <c r="L102" s="141">
        <v>72.7</v>
      </c>
      <c r="M102" s="141">
        <v>79.7</v>
      </c>
      <c r="N102" s="141">
        <v>87.1</v>
      </c>
      <c r="O102" s="141">
        <v>95</v>
      </c>
      <c r="P102" s="141">
        <v>100</v>
      </c>
      <c r="Q102" s="141">
        <v>100</v>
      </c>
      <c r="R102" s="141">
        <v>0.06</v>
      </c>
      <c r="S102" s="141"/>
      <c r="T102" s="141"/>
      <c r="U102" s="141"/>
      <c r="V102" s="142">
        <v>8.8000000000000007</v>
      </c>
    </row>
    <row r="103" spans="1:23" x14ac:dyDescent="0.25">
      <c r="A103" s="531">
        <v>41583</v>
      </c>
      <c r="B103" s="532"/>
      <c r="C103" s="141">
        <v>4.2</v>
      </c>
      <c r="D103" s="141">
        <v>6.2</v>
      </c>
      <c r="E103" s="141">
        <v>11.2</v>
      </c>
      <c r="F103" s="141">
        <v>14.1</v>
      </c>
      <c r="G103" s="141">
        <v>17.399999999999999</v>
      </c>
      <c r="H103" s="141">
        <v>23.8</v>
      </c>
      <c r="I103" s="141">
        <v>32.4</v>
      </c>
      <c r="J103" s="141">
        <v>49.2</v>
      </c>
      <c r="K103" s="141">
        <v>62.8</v>
      </c>
      <c r="L103" s="141">
        <v>73.900000000000006</v>
      </c>
      <c r="M103" s="141">
        <v>81.400000000000006</v>
      </c>
      <c r="N103" s="141">
        <v>90.3</v>
      </c>
      <c r="O103" s="141">
        <v>96.6</v>
      </c>
      <c r="P103" s="141">
        <v>100</v>
      </c>
      <c r="Q103" s="141">
        <v>100</v>
      </c>
      <c r="R103" s="141">
        <v>7.0000000000000007E-2</v>
      </c>
      <c r="S103" s="141"/>
      <c r="T103" s="141"/>
      <c r="U103" s="141"/>
      <c r="V103" s="142">
        <v>8.6999999999999993</v>
      </c>
    </row>
    <row r="104" spans="1:23" x14ac:dyDescent="0.25">
      <c r="A104" s="728">
        <v>41583</v>
      </c>
      <c r="B104" s="729"/>
      <c r="C104" s="168">
        <v>4.3</v>
      </c>
      <c r="D104" s="168">
        <v>6.4</v>
      </c>
      <c r="E104" s="168">
        <v>12</v>
      </c>
      <c r="F104" s="168">
        <v>15.4</v>
      </c>
      <c r="G104" s="168">
        <v>19.2</v>
      </c>
      <c r="H104" s="168">
        <v>26.2</v>
      </c>
      <c r="I104" s="168">
        <v>34.9</v>
      </c>
      <c r="J104" s="168">
        <v>48.8</v>
      </c>
      <c r="K104" s="168">
        <v>62.5</v>
      </c>
      <c r="L104" s="168">
        <v>72.099999999999994</v>
      </c>
      <c r="M104" s="168">
        <v>83.9</v>
      </c>
      <c r="N104" s="168">
        <v>90.2</v>
      </c>
      <c r="O104" s="168">
        <v>97.3</v>
      </c>
      <c r="P104" s="168">
        <v>100</v>
      </c>
      <c r="Q104" s="168">
        <v>100</v>
      </c>
      <c r="R104" s="168">
        <v>7.0000000000000007E-2</v>
      </c>
      <c r="S104" s="168"/>
      <c r="T104" s="168"/>
      <c r="U104" s="168"/>
      <c r="V104" s="169">
        <v>9.9</v>
      </c>
    </row>
    <row r="105" spans="1:23" x14ac:dyDescent="0.25">
      <c r="A105" s="518">
        <v>41585</v>
      </c>
      <c r="B105" s="519"/>
      <c r="C105" s="168">
        <v>3.8</v>
      </c>
      <c r="D105" s="168">
        <v>5.5</v>
      </c>
      <c r="E105" s="168">
        <v>9.4</v>
      </c>
      <c r="F105" s="168">
        <v>11.7</v>
      </c>
      <c r="G105" s="168">
        <v>14.3</v>
      </c>
      <c r="H105" s="168">
        <v>20.7</v>
      </c>
      <c r="I105" s="168">
        <v>29.8</v>
      </c>
      <c r="J105" s="168">
        <v>47.1</v>
      </c>
      <c r="K105" s="168">
        <v>65.8</v>
      </c>
      <c r="L105" s="168">
        <v>77.599999999999994</v>
      </c>
      <c r="M105" s="168">
        <v>82.8</v>
      </c>
      <c r="N105" s="168">
        <v>89.6</v>
      </c>
      <c r="O105" s="168">
        <v>95.6</v>
      </c>
      <c r="P105" s="168">
        <v>100</v>
      </c>
      <c r="Q105" s="168">
        <v>100</v>
      </c>
      <c r="R105" s="168">
        <v>0.06</v>
      </c>
      <c r="S105" s="168"/>
      <c r="T105" s="168"/>
      <c r="U105" s="168"/>
      <c r="V105" s="169">
        <v>8</v>
      </c>
    </row>
    <row r="106" spans="1:23" x14ac:dyDescent="0.25">
      <c r="A106" s="518">
        <v>41585</v>
      </c>
      <c r="B106" s="519"/>
      <c r="C106" s="168">
        <v>3.5</v>
      </c>
      <c r="D106" s="168">
        <v>5.0999999999999996</v>
      </c>
      <c r="E106" s="168">
        <v>9</v>
      </c>
      <c r="F106" s="168">
        <v>11.1</v>
      </c>
      <c r="G106" s="168">
        <v>13.6</v>
      </c>
      <c r="H106" s="168">
        <v>19.2</v>
      </c>
      <c r="I106" s="168">
        <v>28.2</v>
      </c>
      <c r="J106" s="168">
        <v>44.2</v>
      </c>
      <c r="K106" s="168">
        <v>60.4</v>
      </c>
      <c r="L106" s="168">
        <v>69.900000000000006</v>
      </c>
      <c r="M106" s="168">
        <v>77.5</v>
      </c>
      <c r="N106" s="168">
        <v>87.5</v>
      </c>
      <c r="O106" s="168">
        <v>95.2</v>
      </c>
      <c r="P106" s="168">
        <v>100</v>
      </c>
      <c r="Q106" s="168">
        <v>100</v>
      </c>
      <c r="R106" s="168">
        <v>0.05</v>
      </c>
      <c r="S106" s="168"/>
      <c r="T106" s="168"/>
      <c r="U106" s="168"/>
      <c r="V106" s="169">
        <v>9.1999999999999993</v>
      </c>
    </row>
    <row r="107" spans="1:23" x14ac:dyDescent="0.25">
      <c r="A107" s="728">
        <v>41591</v>
      </c>
      <c r="B107" s="729"/>
      <c r="C107" s="168">
        <v>3</v>
      </c>
      <c r="D107" s="168">
        <v>4.5999999999999996</v>
      </c>
      <c r="E107" s="168">
        <v>8.6</v>
      </c>
      <c r="F107" s="168">
        <v>11.4</v>
      </c>
      <c r="G107" s="168">
        <v>15.1</v>
      </c>
      <c r="H107" s="168">
        <v>21.9</v>
      </c>
      <c r="I107" s="168">
        <v>30.6</v>
      </c>
      <c r="J107" s="168">
        <v>47.7</v>
      </c>
      <c r="K107" s="168">
        <v>62.8</v>
      </c>
      <c r="L107" s="168">
        <v>70</v>
      </c>
      <c r="M107" s="168">
        <v>79.3</v>
      </c>
      <c r="N107" s="168">
        <v>90.3</v>
      </c>
      <c r="O107" s="168">
        <v>94.6</v>
      </c>
      <c r="P107" s="168">
        <v>100</v>
      </c>
      <c r="Q107" s="168">
        <v>100</v>
      </c>
      <c r="R107" s="168">
        <v>0.05</v>
      </c>
      <c r="S107" s="168"/>
      <c r="T107" s="168"/>
      <c r="U107" s="168"/>
      <c r="V107" s="169">
        <v>5.4</v>
      </c>
    </row>
    <row r="108" spans="1:23" x14ac:dyDescent="0.25">
      <c r="A108" s="531">
        <v>41591</v>
      </c>
      <c r="B108" s="532"/>
      <c r="C108" s="141">
        <v>3.1</v>
      </c>
      <c r="D108" s="141">
        <v>4.5999999999999996</v>
      </c>
      <c r="E108" s="141">
        <v>8.3000000000000007</v>
      </c>
      <c r="F108" s="141">
        <v>10.5</v>
      </c>
      <c r="G108" s="141">
        <v>13.5</v>
      </c>
      <c r="H108" s="141">
        <v>19.8</v>
      </c>
      <c r="I108" s="141">
        <v>29.6</v>
      </c>
      <c r="J108" s="141">
        <v>46.3</v>
      </c>
      <c r="K108" s="141">
        <v>60.6</v>
      </c>
      <c r="L108" s="141">
        <v>71.2</v>
      </c>
      <c r="M108" s="141">
        <v>78.3</v>
      </c>
      <c r="N108" s="141">
        <v>85.3</v>
      </c>
      <c r="O108" s="141">
        <v>94.2</v>
      </c>
      <c r="P108" s="141">
        <v>100</v>
      </c>
      <c r="Q108" s="141">
        <v>100</v>
      </c>
      <c r="R108" s="141">
        <v>0.06</v>
      </c>
      <c r="S108" s="141"/>
      <c r="T108" s="141"/>
      <c r="U108" s="141"/>
      <c r="V108" s="142">
        <v>10.1</v>
      </c>
    </row>
    <row r="109" spans="1:23" ht="13.8" thickBot="1" x14ac:dyDescent="0.3">
      <c r="A109" s="720">
        <v>41591</v>
      </c>
      <c r="B109" s="721"/>
      <c r="C109" s="172">
        <v>2.8</v>
      </c>
      <c r="D109" s="172">
        <v>4</v>
      </c>
      <c r="E109" s="172">
        <v>6.9</v>
      </c>
      <c r="F109" s="172">
        <v>8.6999999999999993</v>
      </c>
      <c r="G109" s="172">
        <v>11</v>
      </c>
      <c r="H109" s="172">
        <v>16.3</v>
      </c>
      <c r="I109" s="172">
        <v>24.7</v>
      </c>
      <c r="J109" s="172">
        <v>38.5</v>
      </c>
      <c r="K109" s="172">
        <v>54.1</v>
      </c>
      <c r="L109" s="172">
        <v>65.3</v>
      </c>
      <c r="M109" s="172">
        <v>75.2</v>
      </c>
      <c r="N109" s="172">
        <v>80.8</v>
      </c>
      <c r="O109" s="172">
        <v>89.2</v>
      </c>
      <c r="P109" s="172">
        <v>100</v>
      </c>
      <c r="Q109" s="172">
        <v>100</v>
      </c>
      <c r="R109" s="172">
        <v>0.05</v>
      </c>
      <c r="S109" s="172"/>
      <c r="T109" s="172"/>
      <c r="U109" s="172"/>
      <c r="V109" s="173">
        <v>9.1999999999999993</v>
      </c>
    </row>
    <row r="110" spans="1:23" x14ac:dyDescent="0.25">
      <c r="A110" s="722" t="s">
        <v>63</v>
      </c>
      <c r="B110" s="723"/>
      <c r="C110" s="170">
        <f t="shared" ref="C110:R110" si="7">AVERAGE(C84:C109)</f>
        <v>4.453846153846154</v>
      </c>
      <c r="D110" s="170">
        <f t="shared" si="7"/>
        <v>6.4884615384615376</v>
      </c>
      <c r="E110" s="170">
        <f t="shared" si="7"/>
        <v>11.588461538461539</v>
      </c>
      <c r="F110" s="170">
        <f t="shared" si="7"/>
        <v>14.507692307692308</v>
      </c>
      <c r="G110" s="170">
        <f t="shared" si="7"/>
        <v>18.030769230769231</v>
      </c>
      <c r="H110" s="170">
        <f t="shared" si="7"/>
        <v>25.473076923076921</v>
      </c>
      <c r="I110" s="170">
        <f t="shared" si="7"/>
        <v>35.488461538461536</v>
      </c>
      <c r="J110" s="170">
        <f t="shared" si="7"/>
        <v>51.330769230769228</v>
      </c>
      <c r="K110" s="170">
        <f t="shared" si="7"/>
        <v>66.123076923076923</v>
      </c>
      <c r="L110" s="170">
        <f t="shared" si="7"/>
        <v>76.288461538461533</v>
      </c>
      <c r="M110" s="170">
        <f t="shared" si="7"/>
        <v>84.880384615384628</v>
      </c>
      <c r="N110" s="170">
        <f t="shared" si="7"/>
        <v>91.819230769230771</v>
      </c>
      <c r="O110" s="170">
        <f t="shared" si="7"/>
        <v>96.819230769230757</v>
      </c>
      <c r="P110" s="170">
        <f t="shared" si="7"/>
        <v>100</v>
      </c>
      <c r="Q110" s="170">
        <f t="shared" si="7"/>
        <v>100</v>
      </c>
      <c r="R110" s="170">
        <f t="shared" si="7"/>
        <v>6.7307692307692332E-2</v>
      </c>
      <c r="S110" s="170">
        <f>AVERAGE(S84:S104)</f>
        <v>0.33300000000000002</v>
      </c>
      <c r="T110" s="170">
        <f>AVERAGE(T84:T104)</f>
        <v>27.5</v>
      </c>
      <c r="U110" s="170">
        <f>AVERAGE(U84:U104)</f>
        <v>23</v>
      </c>
      <c r="V110" s="171">
        <f>AVERAGE(V84:V109)</f>
        <v>8.1076923076923073</v>
      </c>
    </row>
    <row r="111" spans="1:23" x14ac:dyDescent="0.25">
      <c r="A111" s="533" t="s">
        <v>53</v>
      </c>
      <c r="B111" s="532"/>
      <c r="C111" s="143">
        <f t="shared" ref="C111:R111" si="8">STDEV(C84:C109)</f>
        <v>1.307893197239216</v>
      </c>
      <c r="D111" s="143">
        <f t="shared" si="8"/>
        <v>1.8634005308740154</v>
      </c>
      <c r="E111" s="143">
        <f t="shared" si="8"/>
        <v>3.426056266096861</v>
      </c>
      <c r="F111" s="143">
        <f t="shared" si="8"/>
        <v>4.3335826358266711</v>
      </c>
      <c r="G111" s="143">
        <f t="shared" si="8"/>
        <v>5.210893914158615</v>
      </c>
      <c r="H111" s="143">
        <f t="shared" si="8"/>
        <v>6.920263445407711</v>
      </c>
      <c r="I111" s="143">
        <f t="shared" si="8"/>
        <v>7.9414521051543963</v>
      </c>
      <c r="J111" s="143">
        <f t="shared" si="8"/>
        <v>7.8506442655756654</v>
      </c>
      <c r="K111" s="143">
        <f t="shared" si="8"/>
        <v>7.9501098202380485</v>
      </c>
      <c r="L111" s="143">
        <f t="shared" si="8"/>
        <v>7.2863887858431999</v>
      </c>
      <c r="M111" s="143">
        <f t="shared" si="8"/>
        <v>6.8262730568117354</v>
      </c>
      <c r="N111" s="143">
        <f t="shared" si="8"/>
        <v>5.6395758160180263</v>
      </c>
      <c r="O111" s="143">
        <f t="shared" si="8"/>
        <v>3.0651615593008117</v>
      </c>
      <c r="P111" s="143">
        <f t="shared" si="8"/>
        <v>0</v>
      </c>
      <c r="Q111" s="143">
        <f t="shared" si="8"/>
        <v>0</v>
      </c>
      <c r="R111" s="143">
        <f t="shared" si="8"/>
        <v>1.8233527866585143E-2</v>
      </c>
      <c r="S111" s="143" t="e">
        <f>STDEV(S84:S104)</f>
        <v>#DIV/0!</v>
      </c>
      <c r="T111" s="143">
        <f>STDEV(T84:T104)</f>
        <v>0.70710678118654757</v>
      </c>
      <c r="U111" s="143">
        <f>STDEV(U84:U104)</f>
        <v>0</v>
      </c>
      <c r="V111" s="144">
        <f>STDEV(V84:V109)</f>
        <v>1.6861608646681618</v>
      </c>
    </row>
    <row r="112" spans="1:23" x14ac:dyDescent="0.25">
      <c r="A112" s="533" t="s">
        <v>64</v>
      </c>
      <c r="B112" s="532"/>
      <c r="C112" s="141">
        <f t="shared" ref="C112:R112" si="9">MAX(C84:C109)</f>
        <v>7</v>
      </c>
      <c r="D112" s="141">
        <f t="shared" si="9"/>
        <v>9.9</v>
      </c>
      <c r="E112" s="141">
        <f t="shared" si="9"/>
        <v>18.100000000000001</v>
      </c>
      <c r="F112" s="141">
        <f t="shared" si="9"/>
        <v>22.8</v>
      </c>
      <c r="G112" s="141">
        <f t="shared" si="9"/>
        <v>28.9</v>
      </c>
      <c r="H112" s="141">
        <f t="shared" si="9"/>
        <v>42.8</v>
      </c>
      <c r="I112" s="141">
        <f t="shared" si="9"/>
        <v>55.9</v>
      </c>
      <c r="J112" s="141">
        <f t="shared" si="9"/>
        <v>70.7</v>
      </c>
      <c r="K112" s="141">
        <f t="shared" si="9"/>
        <v>82.6</v>
      </c>
      <c r="L112" s="141">
        <f t="shared" si="9"/>
        <v>88.4</v>
      </c>
      <c r="M112" s="141">
        <f t="shared" si="9"/>
        <v>96.8</v>
      </c>
      <c r="N112" s="141">
        <f t="shared" si="9"/>
        <v>99</v>
      </c>
      <c r="O112" s="141">
        <f t="shared" si="9"/>
        <v>100</v>
      </c>
      <c r="P112" s="141">
        <f t="shared" si="9"/>
        <v>100</v>
      </c>
      <c r="Q112" s="141">
        <f t="shared" si="9"/>
        <v>100</v>
      </c>
      <c r="R112" s="141">
        <f t="shared" si="9"/>
        <v>0.12</v>
      </c>
      <c r="S112" s="141">
        <f>MAX(S84:S104)</f>
        <v>0.33300000000000002</v>
      </c>
      <c r="T112" s="141">
        <f>MAX(T84:T104)</f>
        <v>28</v>
      </c>
      <c r="U112" s="141">
        <f>MAX(U84:U104)</f>
        <v>23</v>
      </c>
      <c r="V112" s="142">
        <f>MAX(V84:V109)</f>
        <v>11.4</v>
      </c>
      <c r="W112" s="1"/>
    </row>
    <row r="113" spans="1:23" x14ac:dyDescent="0.25">
      <c r="A113" s="533" t="s">
        <v>52</v>
      </c>
      <c r="B113" s="532"/>
      <c r="C113" s="141">
        <f t="shared" ref="C113:R113" si="10">MIN(C84:C109)</f>
        <v>1.8</v>
      </c>
      <c r="D113" s="141">
        <f t="shared" si="10"/>
        <v>2.6</v>
      </c>
      <c r="E113" s="141">
        <f t="shared" si="10"/>
        <v>4.7</v>
      </c>
      <c r="F113" s="141">
        <f t="shared" si="10"/>
        <v>5.7</v>
      </c>
      <c r="G113" s="141">
        <f t="shared" si="10"/>
        <v>7</v>
      </c>
      <c r="H113" s="141">
        <f t="shared" si="10"/>
        <v>10.5</v>
      </c>
      <c r="I113" s="141">
        <f t="shared" si="10"/>
        <v>18</v>
      </c>
      <c r="J113" s="141">
        <f t="shared" si="10"/>
        <v>38.200000000000003</v>
      </c>
      <c r="K113" s="141">
        <f t="shared" si="10"/>
        <v>51.6</v>
      </c>
      <c r="L113" s="141">
        <f t="shared" si="10"/>
        <v>63.3</v>
      </c>
      <c r="M113" s="141">
        <f t="shared" si="10"/>
        <v>73.400000000000006</v>
      </c>
      <c r="N113" s="141">
        <f t="shared" si="10"/>
        <v>80.8</v>
      </c>
      <c r="O113" s="141">
        <f t="shared" si="10"/>
        <v>89.2</v>
      </c>
      <c r="P113" s="141">
        <f t="shared" si="10"/>
        <v>100</v>
      </c>
      <c r="Q113" s="141">
        <f t="shared" si="10"/>
        <v>100</v>
      </c>
      <c r="R113" s="141">
        <f t="shared" si="10"/>
        <v>0.03</v>
      </c>
      <c r="S113" s="141">
        <f>MIN(S84:S104)</f>
        <v>0.33300000000000002</v>
      </c>
      <c r="T113" s="141">
        <f>MIN(T84:T104)</f>
        <v>27</v>
      </c>
      <c r="U113" s="141">
        <f>MIN(U84:U104)</f>
        <v>23</v>
      </c>
      <c r="V113" s="142">
        <f>MIN(V84:V109)</f>
        <v>5.4</v>
      </c>
      <c r="W113" s="1"/>
    </row>
    <row r="114" spans="1:23" x14ac:dyDescent="0.25">
      <c r="A114" s="534" t="s">
        <v>54</v>
      </c>
      <c r="B114" s="535"/>
      <c r="C114" s="141">
        <f t="shared" ref="C114:R114" si="11">COUNT(C84:C109)</f>
        <v>26</v>
      </c>
      <c r="D114" s="141">
        <f t="shared" si="11"/>
        <v>26</v>
      </c>
      <c r="E114" s="141">
        <f t="shared" si="11"/>
        <v>26</v>
      </c>
      <c r="F114" s="141">
        <f t="shared" si="11"/>
        <v>26</v>
      </c>
      <c r="G114" s="141">
        <f t="shared" si="11"/>
        <v>26</v>
      </c>
      <c r="H114" s="141">
        <f t="shared" si="11"/>
        <v>26</v>
      </c>
      <c r="I114" s="141">
        <f t="shared" si="11"/>
        <v>26</v>
      </c>
      <c r="J114" s="141">
        <f t="shared" si="11"/>
        <v>26</v>
      </c>
      <c r="K114" s="141">
        <f t="shared" si="11"/>
        <v>26</v>
      </c>
      <c r="L114" s="141">
        <f t="shared" si="11"/>
        <v>26</v>
      </c>
      <c r="M114" s="141">
        <f t="shared" si="11"/>
        <v>26</v>
      </c>
      <c r="N114" s="141">
        <f t="shared" si="11"/>
        <v>26</v>
      </c>
      <c r="O114" s="141">
        <f t="shared" si="11"/>
        <v>26</v>
      </c>
      <c r="P114" s="141">
        <f t="shared" si="11"/>
        <v>26</v>
      </c>
      <c r="Q114" s="141">
        <f t="shared" si="11"/>
        <v>26</v>
      </c>
      <c r="R114" s="141">
        <f t="shared" si="11"/>
        <v>26</v>
      </c>
      <c r="S114" s="141">
        <f>COUNT(S84:S104)</f>
        <v>1</v>
      </c>
      <c r="T114" s="141">
        <f>COUNT(T84:T104)</f>
        <v>2</v>
      </c>
      <c r="U114" s="141">
        <f>COUNT(U84:U104)</f>
        <v>2</v>
      </c>
      <c r="V114" s="142">
        <f>COUNT(V84:V109)</f>
        <v>26</v>
      </c>
      <c r="W114" s="1"/>
    </row>
    <row r="115" spans="1:23" ht="13.8" thickBot="1" x14ac:dyDescent="0.3">
      <c r="A115" s="145"/>
      <c r="B115" s="146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</row>
    <row r="116" spans="1:23" x14ac:dyDescent="0.25">
      <c r="B116" s="52"/>
    </row>
    <row r="117" spans="1:23" x14ac:dyDescent="0.25">
      <c r="B117" s="52"/>
    </row>
    <row r="118" spans="1:23" x14ac:dyDescent="0.25">
      <c r="B118" s="52"/>
    </row>
    <row r="119" spans="1:23" x14ac:dyDescent="0.25">
      <c r="B119" s="52"/>
    </row>
    <row r="120" spans="1:23" x14ac:dyDescent="0.25">
      <c r="B120" s="52"/>
    </row>
    <row r="121" spans="1:23" x14ac:dyDescent="0.25">
      <c r="B121" s="52"/>
    </row>
    <row r="122" spans="1:23" x14ac:dyDescent="0.25">
      <c r="B122" s="52"/>
    </row>
    <row r="123" spans="1:23" x14ac:dyDescent="0.25">
      <c r="B123" s="52"/>
    </row>
    <row r="124" spans="1:23" x14ac:dyDescent="0.25">
      <c r="B124" s="52"/>
    </row>
    <row r="125" spans="1:23" x14ac:dyDescent="0.25">
      <c r="B125" s="52"/>
    </row>
    <row r="126" spans="1:23" x14ac:dyDescent="0.25">
      <c r="B126" s="52"/>
    </row>
    <row r="127" spans="1:23" x14ac:dyDescent="0.25">
      <c r="B127" s="52"/>
    </row>
    <row r="128" spans="1:23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  <row r="1680" spans="2:2" x14ac:dyDescent="0.25">
      <c r="B1680" s="52"/>
    </row>
    <row r="1681" spans="2:2" x14ac:dyDescent="0.25">
      <c r="B1681" s="52"/>
    </row>
    <row r="1682" spans="2:2" x14ac:dyDescent="0.25">
      <c r="B1682" s="52"/>
    </row>
    <row r="1683" spans="2:2" x14ac:dyDescent="0.25">
      <c r="B1683" s="52"/>
    </row>
    <row r="1684" spans="2:2" x14ac:dyDescent="0.25">
      <c r="B1684" s="52"/>
    </row>
    <row r="1685" spans="2:2" x14ac:dyDescent="0.25">
      <c r="B1685" s="52"/>
    </row>
    <row r="1686" spans="2:2" x14ac:dyDescent="0.25">
      <c r="B1686" s="52"/>
    </row>
    <row r="1687" spans="2:2" x14ac:dyDescent="0.25">
      <c r="B1687" s="52"/>
    </row>
    <row r="1688" spans="2:2" x14ac:dyDescent="0.25">
      <c r="B1688" s="52"/>
    </row>
    <row r="1689" spans="2:2" x14ac:dyDescent="0.25">
      <c r="B1689" s="52"/>
    </row>
  </sheetData>
  <mergeCells count="89">
    <mergeCell ref="A114:B114"/>
    <mergeCell ref="A107:B107"/>
    <mergeCell ref="A108:B108"/>
    <mergeCell ref="A109:B109"/>
    <mergeCell ref="A110:B110"/>
    <mergeCell ref="A106:B106"/>
    <mergeCell ref="A105:B105"/>
    <mergeCell ref="A111:B111"/>
    <mergeCell ref="A112:B112"/>
    <mergeCell ref="A113:B113"/>
    <mergeCell ref="A104:B104"/>
    <mergeCell ref="A95:B95"/>
    <mergeCell ref="A96:B96"/>
    <mergeCell ref="A97:B97"/>
    <mergeCell ref="A98:B98"/>
    <mergeCell ref="A99:B99"/>
    <mergeCell ref="A100:B100"/>
    <mergeCell ref="A93:B93"/>
    <mergeCell ref="A94:B94"/>
    <mergeCell ref="A101:B101"/>
    <mergeCell ref="A102:B102"/>
    <mergeCell ref="A103:B103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7:V79"/>
    <mergeCell ref="A81:B81"/>
    <mergeCell ref="R81:R82"/>
    <mergeCell ref="S81:S82"/>
    <mergeCell ref="T81:T82"/>
    <mergeCell ref="U81:U82"/>
    <mergeCell ref="V81:V82"/>
    <mergeCell ref="A82:B82"/>
    <mergeCell ref="P67:V67"/>
    <mergeCell ref="A68:G71"/>
    <mergeCell ref="H68:O71"/>
    <mergeCell ref="P68:V71"/>
    <mergeCell ref="A73:V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G5:H5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300" r:id="rId1"/>
  <headerFooter alignWithMargins="0">
    <oddFooter xml:space="preserve">&amp;RRA-Q / FTP du  12/07/2013
</oddFooter>
  </headerFooter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AG1676"/>
  <sheetViews>
    <sheetView zoomScaleNormal="100" workbookViewId="0">
      <selection activeCell="C12" sqref="C12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106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G5" s="446">
        <v>1</v>
      </c>
      <c r="H5" s="447"/>
      <c r="I5" s="448" t="s">
        <v>99</v>
      </c>
      <c r="J5" s="446"/>
      <c r="K5" s="446"/>
      <c r="L5" s="446"/>
      <c r="M5" s="447"/>
      <c r="N5" s="449">
        <v>41583</v>
      </c>
      <c r="O5" s="446"/>
      <c r="P5" s="446"/>
      <c r="Q5" s="447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107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101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109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>
        <v>80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10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0.8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108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C99</f>
        <v>7</v>
      </c>
      <c r="D37" s="123">
        <f t="shared" ref="D37:V37" si="0">D99</f>
        <v>9.9</v>
      </c>
      <c r="E37" s="123">
        <f t="shared" si="0"/>
        <v>18.100000000000001</v>
      </c>
      <c r="F37" s="123">
        <f t="shared" si="0"/>
        <v>22.8</v>
      </c>
      <c r="G37" s="123">
        <f t="shared" si="0"/>
        <v>28.9</v>
      </c>
      <c r="H37" s="123">
        <f t="shared" si="0"/>
        <v>42.8</v>
      </c>
      <c r="I37" s="123">
        <f t="shared" si="0"/>
        <v>55.9</v>
      </c>
      <c r="J37" s="123">
        <f t="shared" si="0"/>
        <v>70.7</v>
      </c>
      <c r="K37" s="123">
        <f t="shared" si="0"/>
        <v>82.6</v>
      </c>
      <c r="L37" s="123">
        <f t="shared" si="0"/>
        <v>88.4</v>
      </c>
      <c r="M37" s="123">
        <f t="shared" si="0"/>
        <v>95.6</v>
      </c>
      <c r="N37" s="123">
        <f t="shared" si="0"/>
        <v>99</v>
      </c>
      <c r="O37" s="123">
        <f t="shared" si="0"/>
        <v>100</v>
      </c>
      <c r="P37" s="123">
        <f t="shared" si="0"/>
        <v>100</v>
      </c>
      <c r="Q37" s="123">
        <f t="shared" si="0"/>
        <v>100</v>
      </c>
      <c r="R37" s="160">
        <f t="shared" si="0"/>
        <v>0.12</v>
      </c>
      <c r="S37" s="123"/>
      <c r="T37" s="123">
        <f t="shared" si="0"/>
        <v>28</v>
      </c>
      <c r="U37" s="123">
        <f t="shared" si="0"/>
        <v>23</v>
      </c>
      <c r="V37" s="124">
        <f t="shared" si="0"/>
        <v>11.4</v>
      </c>
    </row>
    <row r="38" spans="1:24" ht="12.75" customHeight="1" x14ac:dyDescent="0.25">
      <c r="A38" s="495" t="s">
        <v>49</v>
      </c>
      <c r="B38" s="496"/>
      <c r="C38" s="120">
        <f>C39+1.25*C42</f>
        <v>6.6869296971725118</v>
      </c>
      <c r="D38" s="108">
        <f t="shared" ref="D38:V38" si="1">D39+1.25*D42</f>
        <v>9.636303120073741</v>
      </c>
      <c r="E38" s="108">
        <f t="shared" si="1"/>
        <v>17.779064046446393</v>
      </c>
      <c r="F38" s="108">
        <f t="shared" si="1"/>
        <v>22.481002264340241</v>
      </c>
      <c r="G38" s="108">
        <f t="shared" si="1"/>
        <v>27.684573211765205</v>
      </c>
      <c r="H38" s="108">
        <f t="shared" si="1"/>
        <v>38.678876872698758</v>
      </c>
      <c r="I38" s="108">
        <f t="shared" si="1"/>
        <v>50.18773767340501</v>
      </c>
      <c r="J38" s="108">
        <f t="shared" si="1"/>
        <v>65.583992343902779</v>
      </c>
      <c r="K38" s="108">
        <f t="shared" si="1"/>
        <v>80.109151214886012</v>
      </c>
      <c r="L38" s="108">
        <f t="shared" si="1"/>
        <v>89.383851195126795</v>
      </c>
      <c r="M38" s="108">
        <f t="shared" si="1"/>
        <v>96.798091710574255</v>
      </c>
      <c r="N38" s="108">
        <f t="shared" si="1"/>
        <v>101.78871269298898</v>
      </c>
      <c r="O38" s="108">
        <v>100</v>
      </c>
      <c r="P38" s="108">
        <f t="shared" si="1"/>
        <v>100</v>
      </c>
      <c r="Q38" s="108">
        <f t="shared" si="1"/>
        <v>100</v>
      </c>
      <c r="R38" s="159">
        <f t="shared" si="1"/>
        <v>9.8305716592760481E-2</v>
      </c>
      <c r="S38" s="108"/>
      <c r="T38" s="108"/>
      <c r="U38" s="108"/>
      <c r="V38" s="125">
        <f t="shared" si="1"/>
        <v>10.349999999999998</v>
      </c>
      <c r="X38" s="15" t="s">
        <v>105</v>
      </c>
    </row>
    <row r="39" spans="1:24" ht="12.75" customHeight="1" x14ac:dyDescent="0.25">
      <c r="A39" s="493" t="s">
        <v>50</v>
      </c>
      <c r="B39" s="494"/>
      <c r="C39" s="120">
        <f>C97</f>
        <v>4.7615384615384624</v>
      </c>
      <c r="D39" s="121">
        <f>D97</f>
        <v>6.8615384615384629</v>
      </c>
      <c r="E39" s="121">
        <f>E97</f>
        <v>12.523076923076921</v>
      </c>
      <c r="F39" s="121">
        <f>F97</f>
        <v>15.76923076923077</v>
      </c>
      <c r="G39" s="121">
        <f>G97</f>
        <v>19.646153846153847</v>
      </c>
      <c r="H39" s="121">
        <f t="shared" ref="H39:V39" si="2">H97</f>
        <v>27.853846153846156</v>
      </c>
      <c r="I39" s="121">
        <f t="shared" si="2"/>
        <v>37.815384615384616</v>
      </c>
      <c r="J39" s="121">
        <f t="shared" si="2"/>
        <v>53.446153846153841</v>
      </c>
      <c r="K39" s="121">
        <f t="shared" si="2"/>
        <v>67.676923076923089</v>
      </c>
      <c r="L39" s="121">
        <f t="shared" si="2"/>
        <v>78.707692307692298</v>
      </c>
      <c r="M39" s="121">
        <f t="shared" si="2"/>
        <v>87.737692307692313</v>
      </c>
      <c r="N39" s="121">
        <f t="shared" si="2"/>
        <v>94.523076923076914</v>
      </c>
      <c r="O39" s="121">
        <f>O97</f>
        <v>98.215384615384636</v>
      </c>
      <c r="P39" s="108">
        <f t="shared" si="2"/>
        <v>100</v>
      </c>
      <c r="Q39" s="108">
        <f t="shared" si="2"/>
        <v>100</v>
      </c>
      <c r="R39" s="159">
        <f t="shared" si="2"/>
        <v>6.9230769230769235E-2</v>
      </c>
      <c r="S39" s="34">
        <f t="shared" si="2"/>
        <v>0.33300000000000002</v>
      </c>
      <c r="T39" s="34">
        <f t="shared" si="2"/>
        <v>27.5</v>
      </c>
      <c r="U39" s="34">
        <f t="shared" si="2"/>
        <v>23</v>
      </c>
      <c r="V39" s="126">
        <f t="shared" si="2"/>
        <v>8.1000000000000014</v>
      </c>
      <c r="X39" s="15" t="s">
        <v>104</v>
      </c>
    </row>
    <row r="40" spans="1:24" ht="12.75" customHeight="1" x14ac:dyDescent="0.25">
      <c r="A40" s="495" t="s">
        <v>51</v>
      </c>
      <c r="B40" s="496"/>
      <c r="C40" s="120">
        <f>C39-1.25*C42</f>
        <v>2.8361472259044129</v>
      </c>
      <c r="D40" s="121">
        <f t="shared" ref="D40:V40" si="3">D39-1.25*D42</f>
        <v>4.0867738030031848</v>
      </c>
      <c r="E40" s="121">
        <f t="shared" si="3"/>
        <v>7.2670897997074473</v>
      </c>
      <c r="F40" s="121">
        <f t="shared" si="3"/>
        <v>9.0574592741212978</v>
      </c>
      <c r="G40" s="121">
        <f t="shared" si="3"/>
        <v>11.60773448054249</v>
      </c>
      <c r="H40" s="121">
        <f t="shared" si="3"/>
        <v>17.028815434993554</v>
      </c>
      <c r="I40" s="121">
        <f t="shared" si="3"/>
        <v>25.443031557364218</v>
      </c>
      <c r="J40" s="121">
        <f t="shared" si="3"/>
        <v>41.308315348404896</v>
      </c>
      <c r="K40" s="121">
        <f t="shared" si="3"/>
        <v>55.244694938960166</v>
      </c>
      <c r="L40" s="121">
        <f t="shared" si="3"/>
        <v>68.031533420257801</v>
      </c>
      <c r="M40" s="121">
        <f t="shared" si="3"/>
        <v>78.677292904810372</v>
      </c>
      <c r="N40" s="121">
        <f t="shared" si="3"/>
        <v>87.257441153164848</v>
      </c>
      <c r="O40" s="121">
        <f t="shared" si="3"/>
        <v>94.56359918097391</v>
      </c>
      <c r="P40" s="108">
        <f t="shared" si="3"/>
        <v>100</v>
      </c>
      <c r="Q40" s="108">
        <f t="shared" si="3"/>
        <v>100</v>
      </c>
      <c r="R40" s="159">
        <f t="shared" si="3"/>
        <v>4.0155821868777988E-2</v>
      </c>
      <c r="S40" s="108"/>
      <c r="T40" s="108"/>
      <c r="U40" s="108"/>
      <c r="V40" s="125">
        <f t="shared" si="3"/>
        <v>5.850000000000005</v>
      </c>
    </row>
    <row r="41" spans="1:24" ht="12.75" customHeight="1" x14ac:dyDescent="0.25">
      <c r="A41" s="493" t="s">
        <v>52</v>
      </c>
      <c r="B41" s="494"/>
      <c r="C41" s="33">
        <f>C100</f>
        <v>1.8</v>
      </c>
      <c r="D41" s="34">
        <f>D100</f>
        <v>2.6</v>
      </c>
      <c r="E41" s="34">
        <f t="shared" ref="E41:V41" si="4">E100</f>
        <v>4.7</v>
      </c>
      <c r="F41" s="34">
        <f t="shared" si="4"/>
        <v>5.7</v>
      </c>
      <c r="G41" s="34">
        <f t="shared" si="4"/>
        <v>7</v>
      </c>
      <c r="H41" s="34">
        <f t="shared" si="4"/>
        <v>10.5</v>
      </c>
      <c r="I41" s="34">
        <f t="shared" si="4"/>
        <v>18</v>
      </c>
      <c r="J41" s="34">
        <f t="shared" si="4"/>
        <v>38.200000000000003</v>
      </c>
      <c r="K41" s="34">
        <f t="shared" si="4"/>
        <v>51.6</v>
      </c>
      <c r="L41" s="34">
        <f t="shared" si="4"/>
        <v>63.3</v>
      </c>
      <c r="M41" s="34">
        <f t="shared" si="4"/>
        <v>73.400000000000006</v>
      </c>
      <c r="N41" s="34">
        <f t="shared" si="4"/>
        <v>81</v>
      </c>
      <c r="O41" s="34">
        <f t="shared" si="4"/>
        <v>92.1</v>
      </c>
      <c r="P41" s="34">
        <f t="shared" si="4"/>
        <v>100</v>
      </c>
      <c r="Q41" s="34">
        <f t="shared" si="4"/>
        <v>100</v>
      </c>
      <c r="R41" s="34">
        <f t="shared" si="4"/>
        <v>0.03</v>
      </c>
      <c r="S41" s="34"/>
      <c r="T41" s="34">
        <f t="shared" si="4"/>
        <v>27</v>
      </c>
      <c r="U41" s="34">
        <f t="shared" si="4"/>
        <v>23</v>
      </c>
      <c r="V41" s="44">
        <f t="shared" si="4"/>
        <v>5.8</v>
      </c>
    </row>
    <row r="42" spans="1:24" ht="12.75" customHeight="1" x14ac:dyDescent="0.25">
      <c r="A42" s="493" t="s">
        <v>53</v>
      </c>
      <c r="B42" s="494"/>
      <c r="C42" s="120">
        <f>C98</f>
        <v>1.5403129885072395</v>
      </c>
      <c r="D42" s="121">
        <f t="shared" ref="D42:V42" si="5">D98</f>
        <v>2.2198117268282225</v>
      </c>
      <c r="E42" s="121">
        <f t="shared" si="5"/>
        <v>4.2047896986955795</v>
      </c>
      <c r="F42" s="121">
        <f t="shared" si="5"/>
        <v>5.3694171960875776</v>
      </c>
      <c r="G42" s="121">
        <f t="shared" si="5"/>
        <v>6.4307354924890863</v>
      </c>
      <c r="H42" s="121">
        <f t="shared" si="5"/>
        <v>8.6600245750820815</v>
      </c>
      <c r="I42" s="121">
        <f t="shared" si="5"/>
        <v>9.8978824464163182</v>
      </c>
      <c r="J42" s="121">
        <f t="shared" si="5"/>
        <v>9.7102707981991543</v>
      </c>
      <c r="K42" s="121">
        <f t="shared" si="5"/>
        <v>9.9457825103703374</v>
      </c>
      <c r="L42" s="121">
        <f t="shared" si="5"/>
        <v>8.5409271099476012</v>
      </c>
      <c r="M42" s="121">
        <f t="shared" si="5"/>
        <v>7.2483195223055592</v>
      </c>
      <c r="N42" s="121">
        <f t="shared" si="5"/>
        <v>5.8125086159296497</v>
      </c>
      <c r="O42" s="121">
        <f t="shared" si="5"/>
        <v>2.9214283475285838</v>
      </c>
      <c r="P42" s="121">
        <f t="shared" si="5"/>
        <v>0</v>
      </c>
      <c r="Q42" s="121">
        <f t="shared" si="5"/>
        <v>0</v>
      </c>
      <c r="R42" s="121">
        <f t="shared" si="5"/>
        <v>2.3259957889592994E-2</v>
      </c>
      <c r="S42" s="121"/>
      <c r="T42" s="121"/>
      <c r="U42" s="121"/>
      <c r="V42" s="126">
        <f t="shared" si="5"/>
        <v>1.7999999999999972</v>
      </c>
    </row>
    <row r="43" spans="1:24" ht="12.75" customHeight="1" x14ac:dyDescent="0.25">
      <c r="A43" s="495" t="s">
        <v>54</v>
      </c>
      <c r="B43" s="496"/>
      <c r="C43" s="33">
        <f>C101</f>
        <v>13</v>
      </c>
      <c r="D43" s="34">
        <f>D101</f>
        <v>13</v>
      </c>
      <c r="E43" s="34">
        <f t="shared" ref="E43:V43" si="6">E101</f>
        <v>13</v>
      </c>
      <c r="F43" s="34">
        <f t="shared" si="6"/>
        <v>13</v>
      </c>
      <c r="G43" s="34">
        <f t="shared" si="6"/>
        <v>13</v>
      </c>
      <c r="H43" s="34">
        <f t="shared" si="6"/>
        <v>13</v>
      </c>
      <c r="I43" s="34">
        <f t="shared" si="6"/>
        <v>13</v>
      </c>
      <c r="J43" s="34">
        <f t="shared" si="6"/>
        <v>13</v>
      </c>
      <c r="K43" s="34">
        <f t="shared" si="6"/>
        <v>13</v>
      </c>
      <c r="L43" s="34">
        <f t="shared" si="6"/>
        <v>13</v>
      </c>
      <c r="M43" s="34">
        <f t="shared" si="6"/>
        <v>13</v>
      </c>
      <c r="N43" s="34">
        <f t="shared" si="6"/>
        <v>13</v>
      </c>
      <c r="O43" s="34">
        <f t="shared" si="6"/>
        <v>13</v>
      </c>
      <c r="P43" s="34">
        <f t="shared" si="6"/>
        <v>13</v>
      </c>
      <c r="Q43" s="34">
        <f t="shared" si="6"/>
        <v>13</v>
      </c>
      <c r="R43" s="34">
        <f t="shared" si="6"/>
        <v>13</v>
      </c>
      <c r="S43" s="34">
        <f t="shared" si="6"/>
        <v>1</v>
      </c>
      <c r="T43" s="34">
        <f t="shared" si="6"/>
        <v>2</v>
      </c>
      <c r="U43" s="34">
        <f t="shared" si="6"/>
        <v>2</v>
      </c>
      <c r="V43" s="44">
        <f t="shared" si="6"/>
        <v>13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502">
        <v>41583</v>
      </c>
      <c r="B68" s="464"/>
      <c r="C68" s="464"/>
      <c r="D68" s="464"/>
      <c r="E68" s="464"/>
      <c r="F68" s="464"/>
      <c r="G68" s="464"/>
      <c r="H68" s="503" t="s">
        <v>102</v>
      </c>
      <c r="I68" s="570"/>
      <c r="J68" s="570"/>
      <c r="K68" s="570"/>
      <c r="L68" s="570"/>
      <c r="M68" s="570"/>
      <c r="N68" s="570"/>
      <c r="O68" s="570"/>
      <c r="P68" s="502">
        <f>A84+(30*6)</f>
        <v>41713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570"/>
      <c r="I69" s="570"/>
      <c r="J69" s="570"/>
      <c r="K69" s="570"/>
      <c r="L69" s="570"/>
      <c r="M69" s="570"/>
      <c r="N69" s="570"/>
      <c r="O69" s="570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570"/>
      <c r="I70" s="570"/>
      <c r="J70" s="570"/>
      <c r="K70" s="570"/>
      <c r="L70" s="570"/>
      <c r="M70" s="570"/>
      <c r="N70" s="570"/>
      <c r="O70" s="570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570"/>
      <c r="I71" s="570"/>
      <c r="J71" s="570"/>
      <c r="K71" s="570"/>
      <c r="L71" s="570"/>
      <c r="M71" s="570"/>
      <c r="N71" s="570"/>
      <c r="O71" s="570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A72" s="2"/>
      <c r="B72" s="2"/>
      <c r="C72" s="2"/>
      <c r="D72" s="2"/>
      <c r="E72" s="2"/>
      <c r="F72" s="2"/>
      <c r="G72" s="2"/>
      <c r="H72" s="167"/>
      <c r="I72" s="167"/>
      <c r="J72" s="167"/>
      <c r="K72" s="167"/>
      <c r="L72" s="167"/>
      <c r="M72" s="167"/>
      <c r="N72" s="167"/>
      <c r="O72" s="167"/>
      <c r="P72" s="2"/>
      <c r="Q72" s="2"/>
      <c r="R72" s="2"/>
      <c r="S72" s="2"/>
      <c r="T72" s="2"/>
      <c r="U72" s="2"/>
      <c r="V72" s="2"/>
    </row>
    <row r="73" spans="1:23" x14ac:dyDescent="0.25">
      <c r="A73" s="504" t="s">
        <v>103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ht="13.8" thickBot="1" x14ac:dyDescent="0.3">
      <c r="A75" s="509"/>
      <c r="B75" s="510"/>
      <c r="C75" s="510"/>
      <c r="D75" s="510"/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1"/>
    </row>
    <row r="76" spans="1:23" ht="13.8" thickBot="1" x14ac:dyDescent="0.3">
      <c r="B76" s="52"/>
    </row>
    <row r="77" spans="1:23" x14ac:dyDescent="0.25">
      <c r="A77" s="512" t="s">
        <v>65</v>
      </c>
      <c r="B77" s="513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4"/>
    </row>
    <row r="78" spans="1:23" x14ac:dyDescent="0.25">
      <c r="A78" s="515"/>
      <c r="B78" s="516"/>
      <c r="C78" s="516"/>
      <c r="D78" s="516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7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ht="13.8" thickBot="1" x14ac:dyDescent="0.3">
      <c r="A80" s="132"/>
      <c r="B80" s="133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2" x14ac:dyDescent="0.25">
      <c r="A81" s="527"/>
      <c r="B81" s="528"/>
      <c r="C81" s="136" t="s">
        <v>3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520" t="s">
        <v>70</v>
      </c>
      <c r="S81" s="529" t="s">
        <v>71</v>
      </c>
      <c r="T81" s="520" t="s">
        <v>7</v>
      </c>
      <c r="U81" s="520" t="s">
        <v>8</v>
      </c>
      <c r="V81" s="726" t="s">
        <v>42</v>
      </c>
    </row>
    <row r="82" spans="1:22" ht="13.8" thickBot="1" x14ac:dyDescent="0.3">
      <c r="A82" s="522" t="s">
        <v>61</v>
      </c>
      <c r="B82" s="523"/>
      <c r="C82" s="138">
        <v>0.08</v>
      </c>
      <c r="D82" s="139">
        <v>0.2</v>
      </c>
      <c r="E82" s="139">
        <v>0.5</v>
      </c>
      <c r="F82" s="139">
        <v>1</v>
      </c>
      <c r="G82" s="139">
        <v>2</v>
      </c>
      <c r="H82" s="139">
        <v>5</v>
      </c>
      <c r="I82" s="139">
        <v>10</v>
      </c>
      <c r="J82" s="139">
        <v>20</v>
      </c>
      <c r="K82" s="139">
        <v>31.5</v>
      </c>
      <c r="L82" s="139">
        <v>40</v>
      </c>
      <c r="M82" s="139">
        <v>50</v>
      </c>
      <c r="N82" s="140">
        <v>63</v>
      </c>
      <c r="O82" s="140">
        <v>80</v>
      </c>
      <c r="P82" s="139">
        <v>100</v>
      </c>
      <c r="Q82" s="139">
        <v>125</v>
      </c>
      <c r="R82" s="521"/>
      <c r="S82" s="530"/>
      <c r="T82" s="521"/>
      <c r="U82" s="521"/>
      <c r="V82" s="727"/>
    </row>
    <row r="83" spans="1:22" x14ac:dyDescent="0.25">
      <c r="A83" s="524" t="s">
        <v>62</v>
      </c>
      <c r="B83" s="52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5"/>
    </row>
    <row r="84" spans="1:22" x14ac:dyDescent="0.25">
      <c r="A84" s="531">
        <v>41533</v>
      </c>
      <c r="B84" s="532"/>
      <c r="C84" s="141">
        <v>5.8</v>
      </c>
      <c r="D84" s="141">
        <v>8.4</v>
      </c>
      <c r="E84" s="141">
        <v>16.899999999999999</v>
      </c>
      <c r="F84" s="141">
        <v>21.2</v>
      </c>
      <c r="G84" s="141">
        <v>25.9</v>
      </c>
      <c r="H84" s="141">
        <v>34.9</v>
      </c>
      <c r="I84" s="141">
        <v>44.1</v>
      </c>
      <c r="J84" s="141">
        <v>59.9</v>
      </c>
      <c r="K84" s="141">
        <v>73.5</v>
      </c>
      <c r="L84" s="141">
        <v>80.7</v>
      </c>
      <c r="M84" s="141">
        <v>91</v>
      </c>
      <c r="N84" s="141">
        <v>96</v>
      </c>
      <c r="O84" s="141">
        <v>98.1</v>
      </c>
      <c r="P84" s="141">
        <v>100</v>
      </c>
      <c r="Q84" s="141">
        <v>100</v>
      </c>
      <c r="R84" s="141">
        <v>0.12</v>
      </c>
      <c r="S84" s="141"/>
      <c r="T84" s="141">
        <v>28</v>
      </c>
      <c r="U84" s="141">
        <v>23</v>
      </c>
      <c r="V84" s="142">
        <v>8.5</v>
      </c>
    </row>
    <row r="85" spans="1:22" x14ac:dyDescent="0.25">
      <c r="A85" s="531">
        <v>41534</v>
      </c>
      <c r="B85" s="532"/>
      <c r="C85" s="141">
        <v>1.8</v>
      </c>
      <c r="D85" s="141">
        <v>2.6</v>
      </c>
      <c r="E85" s="141">
        <v>4.7</v>
      </c>
      <c r="F85" s="141">
        <v>5.7</v>
      </c>
      <c r="G85" s="141">
        <v>7</v>
      </c>
      <c r="H85" s="141">
        <v>10.5</v>
      </c>
      <c r="I85" s="141">
        <v>18</v>
      </c>
      <c r="J85" s="141">
        <v>38.200000000000003</v>
      </c>
      <c r="K85" s="141">
        <v>51.6</v>
      </c>
      <c r="L85" s="141">
        <v>84.8</v>
      </c>
      <c r="M85" s="141">
        <v>90.9</v>
      </c>
      <c r="N85" s="141">
        <v>97.5</v>
      </c>
      <c r="O85" s="141">
        <v>100</v>
      </c>
      <c r="P85" s="141">
        <v>100</v>
      </c>
      <c r="Q85" s="141">
        <v>100</v>
      </c>
      <c r="R85" s="141">
        <v>0.03</v>
      </c>
      <c r="S85" s="141"/>
      <c r="T85" s="141"/>
      <c r="U85" s="141"/>
      <c r="V85" s="142">
        <v>8.1999999999999993</v>
      </c>
    </row>
    <row r="86" spans="1:22" x14ac:dyDescent="0.25">
      <c r="A86" s="531">
        <v>41534</v>
      </c>
      <c r="B86" s="532"/>
      <c r="C86" s="141">
        <v>4.9000000000000004</v>
      </c>
      <c r="D86" s="141">
        <v>7.3</v>
      </c>
      <c r="E86" s="141">
        <v>13.4</v>
      </c>
      <c r="F86" s="141">
        <v>16.7</v>
      </c>
      <c r="G86" s="141">
        <v>20.6</v>
      </c>
      <c r="H86" s="141">
        <v>28.1</v>
      </c>
      <c r="I86" s="141">
        <v>36.299999999999997</v>
      </c>
      <c r="J86" s="141">
        <v>51.4</v>
      </c>
      <c r="K86" s="141">
        <v>70.5</v>
      </c>
      <c r="L86" s="141">
        <v>81.900000000000006</v>
      </c>
      <c r="M86" s="141">
        <v>89.8</v>
      </c>
      <c r="N86" s="141">
        <v>97.3</v>
      </c>
      <c r="O86" s="141">
        <v>100</v>
      </c>
      <c r="P86" s="141">
        <v>100</v>
      </c>
      <c r="Q86" s="141">
        <v>100</v>
      </c>
      <c r="R86" s="141">
        <v>0.06</v>
      </c>
      <c r="S86" s="141"/>
      <c r="T86" s="141"/>
      <c r="U86" s="141"/>
      <c r="V86" s="142">
        <v>10.5</v>
      </c>
    </row>
    <row r="87" spans="1:22" x14ac:dyDescent="0.25">
      <c r="A87" s="531">
        <v>41540</v>
      </c>
      <c r="B87" s="532"/>
      <c r="C87" s="141">
        <v>7</v>
      </c>
      <c r="D87" s="141">
        <v>9.9</v>
      </c>
      <c r="E87" s="141">
        <v>18.100000000000001</v>
      </c>
      <c r="F87" s="141">
        <v>22.5</v>
      </c>
      <c r="G87" s="141">
        <v>27.4</v>
      </c>
      <c r="H87" s="141">
        <v>37.700000000000003</v>
      </c>
      <c r="I87" s="141">
        <v>49.9</v>
      </c>
      <c r="J87" s="141">
        <v>65.599999999999994</v>
      </c>
      <c r="K87" s="141">
        <v>77</v>
      </c>
      <c r="L87" s="141">
        <v>82</v>
      </c>
      <c r="M87" s="141">
        <v>91.8</v>
      </c>
      <c r="N87" s="141">
        <v>97.9</v>
      </c>
      <c r="O87" s="141">
        <v>100</v>
      </c>
      <c r="P87" s="141">
        <v>100</v>
      </c>
      <c r="Q87" s="141">
        <v>100</v>
      </c>
      <c r="R87" s="141">
        <v>0.09</v>
      </c>
      <c r="S87" s="141"/>
      <c r="T87" s="141"/>
      <c r="U87" s="141"/>
      <c r="V87" s="142">
        <v>7</v>
      </c>
    </row>
    <row r="88" spans="1:22" x14ac:dyDescent="0.25">
      <c r="A88" s="531">
        <v>41540</v>
      </c>
      <c r="B88" s="532"/>
      <c r="C88" s="141">
        <v>5.8</v>
      </c>
      <c r="D88" s="141">
        <v>8.4</v>
      </c>
      <c r="E88" s="141">
        <v>15.2</v>
      </c>
      <c r="F88" s="141">
        <v>19.5</v>
      </c>
      <c r="G88" s="141">
        <v>23.2</v>
      </c>
      <c r="H88" s="141">
        <v>30.6</v>
      </c>
      <c r="I88" s="141">
        <v>39.9</v>
      </c>
      <c r="J88" s="141">
        <v>56.3</v>
      </c>
      <c r="K88" s="141">
        <v>70</v>
      </c>
      <c r="L88" s="141">
        <v>80.400000000000006</v>
      </c>
      <c r="M88" s="141">
        <v>92</v>
      </c>
      <c r="N88" s="141">
        <v>98.2</v>
      </c>
      <c r="O88" s="141">
        <v>100</v>
      </c>
      <c r="P88" s="141">
        <v>100</v>
      </c>
      <c r="Q88" s="141">
        <v>100</v>
      </c>
      <c r="R88" s="141">
        <v>0.08</v>
      </c>
      <c r="S88" s="141"/>
      <c r="T88" s="141"/>
      <c r="U88" s="141"/>
      <c r="V88" s="142">
        <v>5.8</v>
      </c>
    </row>
    <row r="89" spans="1:22" x14ac:dyDescent="0.25">
      <c r="A89" s="531">
        <v>41573</v>
      </c>
      <c r="B89" s="532"/>
      <c r="C89" s="141">
        <v>6.5</v>
      </c>
      <c r="D89" s="141">
        <v>9.5</v>
      </c>
      <c r="E89" s="141">
        <v>17.8</v>
      </c>
      <c r="F89" s="141">
        <v>22.8</v>
      </c>
      <c r="G89" s="141">
        <v>28.9</v>
      </c>
      <c r="H89" s="141">
        <v>42.8</v>
      </c>
      <c r="I89" s="141">
        <v>55.9</v>
      </c>
      <c r="J89" s="141">
        <v>70.7</v>
      </c>
      <c r="K89" s="141">
        <v>82.6</v>
      </c>
      <c r="L89" s="141">
        <v>88.4</v>
      </c>
      <c r="M89" s="141">
        <v>95.6</v>
      </c>
      <c r="N89" s="141">
        <v>99</v>
      </c>
      <c r="O89" s="141">
        <v>100</v>
      </c>
      <c r="P89" s="141">
        <v>100</v>
      </c>
      <c r="Q89" s="141">
        <v>100</v>
      </c>
      <c r="R89" s="141">
        <v>0.09</v>
      </c>
      <c r="S89" s="141"/>
      <c r="T89" s="141"/>
      <c r="U89" s="141"/>
      <c r="V89" s="142">
        <v>7.5</v>
      </c>
    </row>
    <row r="90" spans="1:22" x14ac:dyDescent="0.25">
      <c r="A90" s="531">
        <v>41573</v>
      </c>
      <c r="B90" s="532"/>
      <c r="C90" s="141">
        <v>5.8</v>
      </c>
      <c r="D90" s="141">
        <v>8.3000000000000007</v>
      </c>
      <c r="E90" s="141">
        <v>14.8</v>
      </c>
      <c r="F90" s="141">
        <v>19</v>
      </c>
      <c r="G90" s="141">
        <v>24</v>
      </c>
      <c r="H90" s="141">
        <v>33.799999999999997</v>
      </c>
      <c r="I90" s="141">
        <v>44.5</v>
      </c>
      <c r="J90" s="141">
        <v>61.2</v>
      </c>
      <c r="K90" s="141">
        <v>77.400000000000006</v>
      </c>
      <c r="L90" s="141">
        <v>85.8</v>
      </c>
      <c r="M90" s="141">
        <v>93.3</v>
      </c>
      <c r="N90" s="141">
        <v>98.7</v>
      </c>
      <c r="O90" s="141">
        <v>100</v>
      </c>
      <c r="P90" s="141">
        <v>100</v>
      </c>
      <c r="Q90" s="141">
        <v>100</v>
      </c>
      <c r="R90" s="141">
        <v>7.0000000000000007E-2</v>
      </c>
      <c r="S90" s="141"/>
      <c r="T90" s="141"/>
      <c r="U90" s="141"/>
      <c r="V90" s="142">
        <v>8.9</v>
      </c>
    </row>
    <row r="91" spans="1:22" x14ac:dyDescent="0.25">
      <c r="A91" s="531">
        <v>41548</v>
      </c>
      <c r="B91" s="532"/>
      <c r="C91" s="141">
        <v>3.6</v>
      </c>
      <c r="D91" s="141">
        <v>5.0999999999999996</v>
      </c>
      <c r="E91" s="141">
        <v>9.5</v>
      </c>
      <c r="F91" s="141">
        <v>12</v>
      </c>
      <c r="G91" s="141">
        <v>14.7</v>
      </c>
      <c r="H91" s="141">
        <v>21</v>
      </c>
      <c r="I91" s="141">
        <v>30.9</v>
      </c>
      <c r="J91" s="141">
        <v>52.9</v>
      </c>
      <c r="K91" s="141">
        <v>72.7</v>
      </c>
      <c r="L91" s="141">
        <v>84.4</v>
      </c>
      <c r="M91" s="141">
        <v>92.6</v>
      </c>
      <c r="N91" s="141">
        <v>97.6</v>
      </c>
      <c r="O91" s="141">
        <v>100</v>
      </c>
      <c r="P91" s="141">
        <v>100</v>
      </c>
      <c r="Q91" s="141">
        <v>100</v>
      </c>
      <c r="R91" s="141">
        <v>0.04</v>
      </c>
      <c r="S91" s="141"/>
      <c r="T91" s="141"/>
      <c r="U91" s="141"/>
      <c r="V91" s="142">
        <v>10.6</v>
      </c>
    </row>
    <row r="92" spans="1:22" x14ac:dyDescent="0.25">
      <c r="A92" s="531">
        <v>41548</v>
      </c>
      <c r="B92" s="532"/>
      <c r="C92" s="141">
        <v>4.0999999999999996</v>
      </c>
      <c r="D92" s="141">
        <v>5.9</v>
      </c>
      <c r="E92" s="141">
        <v>11.3</v>
      </c>
      <c r="F92" s="141">
        <v>14.6</v>
      </c>
      <c r="G92" s="141">
        <v>18.100000000000001</v>
      </c>
      <c r="H92" s="141">
        <v>25.8</v>
      </c>
      <c r="I92" s="141">
        <v>35.700000000000003</v>
      </c>
      <c r="J92" s="141">
        <v>55.4</v>
      </c>
      <c r="K92" s="141">
        <v>72.3</v>
      </c>
      <c r="L92" s="141">
        <v>85.8</v>
      </c>
      <c r="M92" s="141">
        <v>92.2</v>
      </c>
      <c r="N92" s="141">
        <v>97.5</v>
      </c>
      <c r="O92" s="141">
        <v>100</v>
      </c>
      <c r="P92" s="141">
        <v>100</v>
      </c>
      <c r="Q92" s="141">
        <v>100</v>
      </c>
      <c r="R92" s="141">
        <v>0.06</v>
      </c>
      <c r="S92" s="141">
        <v>0.33300000000000002</v>
      </c>
      <c r="T92" s="141"/>
      <c r="U92" s="141"/>
      <c r="V92" s="142">
        <v>11.4</v>
      </c>
    </row>
    <row r="93" spans="1:22" x14ac:dyDescent="0.25">
      <c r="A93" s="531">
        <v>41562</v>
      </c>
      <c r="B93" s="532"/>
      <c r="C93" s="141">
        <v>3.1</v>
      </c>
      <c r="D93" s="141">
        <v>4.4000000000000004</v>
      </c>
      <c r="E93" s="141">
        <v>7.8</v>
      </c>
      <c r="F93" s="141">
        <v>9.8000000000000007</v>
      </c>
      <c r="G93" s="141">
        <v>12.1</v>
      </c>
      <c r="H93" s="141">
        <v>17.7</v>
      </c>
      <c r="I93" s="141">
        <v>26.3</v>
      </c>
      <c r="J93" s="141">
        <v>39.1</v>
      </c>
      <c r="K93" s="141">
        <v>55.1</v>
      </c>
      <c r="L93" s="141">
        <v>63.3</v>
      </c>
      <c r="M93" s="141">
        <v>76</v>
      </c>
      <c r="N93" s="141">
        <v>84.8</v>
      </c>
      <c r="O93" s="141">
        <v>92.1</v>
      </c>
      <c r="P93" s="141">
        <v>100</v>
      </c>
      <c r="Q93" s="141">
        <v>100</v>
      </c>
      <c r="R93" s="141">
        <v>0.06</v>
      </c>
      <c r="S93" s="141"/>
      <c r="T93" s="141">
        <v>27</v>
      </c>
      <c r="U93" s="141">
        <v>23</v>
      </c>
      <c r="V93" s="142">
        <v>7.4</v>
      </c>
    </row>
    <row r="94" spans="1:22" x14ac:dyDescent="0.25">
      <c r="A94" s="531">
        <v>41562</v>
      </c>
      <c r="B94" s="532"/>
      <c r="C94" s="141">
        <v>4.5999999999999996</v>
      </c>
      <c r="D94" s="141">
        <v>6.4</v>
      </c>
      <c r="E94" s="141">
        <v>10.7</v>
      </c>
      <c r="F94" s="141">
        <v>13.3</v>
      </c>
      <c r="G94" s="141">
        <v>16.3</v>
      </c>
      <c r="H94" s="141">
        <v>24.3</v>
      </c>
      <c r="I94" s="141">
        <v>34.6</v>
      </c>
      <c r="J94" s="141">
        <v>47.6</v>
      </c>
      <c r="K94" s="141">
        <v>55</v>
      </c>
      <c r="L94" s="141">
        <v>63.7</v>
      </c>
      <c r="M94" s="141">
        <v>73.400000000000006</v>
      </c>
      <c r="N94" s="141">
        <v>81</v>
      </c>
      <c r="O94" s="141">
        <v>92.2</v>
      </c>
      <c r="P94" s="141">
        <v>100</v>
      </c>
      <c r="Q94" s="141">
        <v>100</v>
      </c>
      <c r="R94" s="141">
        <v>0.06</v>
      </c>
      <c r="S94" s="141"/>
      <c r="T94" s="141"/>
      <c r="U94" s="141"/>
      <c r="V94" s="142">
        <v>6.7</v>
      </c>
    </row>
    <row r="95" spans="1:22" x14ac:dyDescent="0.25">
      <c r="A95" s="531">
        <v>41565</v>
      </c>
      <c r="B95" s="532"/>
      <c r="C95" s="141">
        <v>5.8</v>
      </c>
      <c r="D95" s="141">
        <v>8.4</v>
      </c>
      <c r="E95" s="141">
        <v>14.5</v>
      </c>
      <c r="F95" s="141">
        <v>17.899999999999999</v>
      </c>
      <c r="G95" s="141">
        <v>21.9</v>
      </c>
      <c r="H95" s="141">
        <v>30.5</v>
      </c>
      <c r="I95" s="141">
        <v>41.2</v>
      </c>
      <c r="J95" s="141">
        <v>52.8</v>
      </c>
      <c r="K95" s="141">
        <v>64.5</v>
      </c>
      <c r="L95" s="141">
        <v>72</v>
      </c>
      <c r="M95" s="141">
        <v>80.599999999999994</v>
      </c>
      <c r="N95" s="141">
        <v>94.1</v>
      </c>
      <c r="O95" s="141">
        <v>98</v>
      </c>
      <c r="P95" s="141">
        <v>100</v>
      </c>
      <c r="Q95" s="141">
        <v>100</v>
      </c>
      <c r="R95" s="141">
        <v>0.08</v>
      </c>
      <c r="S95" s="141"/>
      <c r="T95" s="141"/>
      <c r="U95" s="141"/>
      <c r="V95" s="142">
        <v>6.6</v>
      </c>
    </row>
    <row r="96" spans="1:22" ht="13.8" thickBot="1" x14ac:dyDescent="0.3">
      <c r="A96" s="531">
        <v>41565</v>
      </c>
      <c r="B96" s="532"/>
      <c r="C96" s="141">
        <v>3.1</v>
      </c>
      <c r="D96" s="141">
        <v>4.5999999999999996</v>
      </c>
      <c r="E96" s="141">
        <v>8.1</v>
      </c>
      <c r="F96" s="141">
        <v>10</v>
      </c>
      <c r="G96" s="141">
        <v>15.3</v>
      </c>
      <c r="H96" s="141">
        <v>24.4</v>
      </c>
      <c r="I96" s="141">
        <v>34.299999999999997</v>
      </c>
      <c r="J96" s="141">
        <v>43.7</v>
      </c>
      <c r="K96" s="141">
        <v>57.6</v>
      </c>
      <c r="L96" s="141">
        <v>70</v>
      </c>
      <c r="M96" s="141">
        <v>81.39</v>
      </c>
      <c r="N96" s="141">
        <v>89.2</v>
      </c>
      <c r="O96" s="141">
        <v>96.4</v>
      </c>
      <c r="P96" s="141">
        <v>100</v>
      </c>
      <c r="Q96" s="141">
        <v>100</v>
      </c>
      <c r="R96" s="141">
        <v>0.06</v>
      </c>
      <c r="S96" s="141"/>
      <c r="T96" s="141"/>
      <c r="U96" s="141"/>
      <c r="V96" s="142">
        <v>6.2</v>
      </c>
    </row>
    <row r="97" spans="1:23" x14ac:dyDescent="0.25">
      <c r="A97" s="722" t="s">
        <v>63</v>
      </c>
      <c r="B97" s="723"/>
      <c r="C97" s="170">
        <f t="shared" ref="C97:V97" si="7">AVERAGE(C84:C96)</f>
        <v>4.7615384615384624</v>
      </c>
      <c r="D97" s="170">
        <f t="shared" si="7"/>
        <v>6.8615384615384629</v>
      </c>
      <c r="E97" s="170">
        <f t="shared" si="7"/>
        <v>12.523076923076921</v>
      </c>
      <c r="F97" s="170">
        <f t="shared" si="7"/>
        <v>15.76923076923077</v>
      </c>
      <c r="G97" s="170">
        <f t="shared" si="7"/>
        <v>19.646153846153847</v>
      </c>
      <c r="H97" s="170">
        <f t="shared" si="7"/>
        <v>27.853846153846156</v>
      </c>
      <c r="I97" s="170">
        <f t="shared" si="7"/>
        <v>37.815384615384616</v>
      </c>
      <c r="J97" s="170">
        <f t="shared" si="7"/>
        <v>53.446153846153841</v>
      </c>
      <c r="K97" s="170">
        <f t="shared" si="7"/>
        <v>67.676923076923089</v>
      </c>
      <c r="L97" s="170">
        <f t="shared" si="7"/>
        <v>78.707692307692298</v>
      </c>
      <c r="M97" s="170">
        <f t="shared" si="7"/>
        <v>87.737692307692313</v>
      </c>
      <c r="N97" s="170">
        <f t="shared" si="7"/>
        <v>94.523076923076914</v>
      </c>
      <c r="O97" s="170">
        <f t="shared" si="7"/>
        <v>98.215384615384636</v>
      </c>
      <c r="P97" s="170">
        <f t="shared" si="7"/>
        <v>100</v>
      </c>
      <c r="Q97" s="170">
        <f t="shared" si="7"/>
        <v>100</v>
      </c>
      <c r="R97" s="170">
        <f t="shared" si="7"/>
        <v>6.9230769230769235E-2</v>
      </c>
      <c r="S97" s="170">
        <f t="shared" si="7"/>
        <v>0.33300000000000002</v>
      </c>
      <c r="T97" s="170">
        <f t="shared" si="7"/>
        <v>27.5</v>
      </c>
      <c r="U97" s="170">
        <f t="shared" si="7"/>
        <v>23</v>
      </c>
      <c r="V97" s="171">
        <f t="shared" si="7"/>
        <v>8.1000000000000014</v>
      </c>
      <c r="W97" s="1"/>
    </row>
    <row r="98" spans="1:23" x14ac:dyDescent="0.25">
      <c r="A98" s="533" t="s">
        <v>53</v>
      </c>
      <c r="B98" s="532"/>
      <c r="C98" s="143">
        <f t="shared" ref="C98:V98" si="8">STDEV(C84:C96)</f>
        <v>1.5403129885072395</v>
      </c>
      <c r="D98" s="143">
        <f t="shared" si="8"/>
        <v>2.2198117268282225</v>
      </c>
      <c r="E98" s="143">
        <f t="shared" si="8"/>
        <v>4.2047896986955795</v>
      </c>
      <c r="F98" s="143">
        <f t="shared" si="8"/>
        <v>5.3694171960875776</v>
      </c>
      <c r="G98" s="143">
        <f t="shared" si="8"/>
        <v>6.4307354924890863</v>
      </c>
      <c r="H98" s="143">
        <f t="shared" si="8"/>
        <v>8.6600245750820815</v>
      </c>
      <c r="I98" s="143">
        <f t="shared" si="8"/>
        <v>9.8978824464163182</v>
      </c>
      <c r="J98" s="143">
        <f t="shared" si="8"/>
        <v>9.7102707981991543</v>
      </c>
      <c r="K98" s="143">
        <f t="shared" si="8"/>
        <v>9.9457825103703374</v>
      </c>
      <c r="L98" s="143">
        <f t="shared" si="8"/>
        <v>8.5409271099476012</v>
      </c>
      <c r="M98" s="143">
        <f t="shared" si="8"/>
        <v>7.2483195223055592</v>
      </c>
      <c r="N98" s="143">
        <f t="shared" si="8"/>
        <v>5.8125086159296497</v>
      </c>
      <c r="O98" s="143">
        <f t="shared" si="8"/>
        <v>2.9214283475285838</v>
      </c>
      <c r="P98" s="143">
        <f t="shared" si="8"/>
        <v>0</v>
      </c>
      <c r="Q98" s="143">
        <f t="shared" si="8"/>
        <v>0</v>
      </c>
      <c r="R98" s="143">
        <f t="shared" si="8"/>
        <v>2.3259957889592994E-2</v>
      </c>
      <c r="S98" s="143" t="e">
        <f t="shared" si="8"/>
        <v>#DIV/0!</v>
      </c>
      <c r="T98" s="143">
        <f t="shared" si="8"/>
        <v>0.70710678118654757</v>
      </c>
      <c r="U98" s="143">
        <f t="shared" si="8"/>
        <v>0</v>
      </c>
      <c r="V98" s="144">
        <f t="shared" si="8"/>
        <v>1.7999999999999972</v>
      </c>
      <c r="W98" s="1"/>
    </row>
    <row r="99" spans="1:23" x14ac:dyDescent="0.25">
      <c r="A99" s="533" t="s">
        <v>64</v>
      </c>
      <c r="B99" s="532"/>
      <c r="C99" s="141">
        <f t="shared" ref="C99:V99" si="9">MAX(C84:C96)</f>
        <v>7</v>
      </c>
      <c r="D99" s="141">
        <f t="shared" si="9"/>
        <v>9.9</v>
      </c>
      <c r="E99" s="141">
        <f t="shared" si="9"/>
        <v>18.100000000000001</v>
      </c>
      <c r="F99" s="141">
        <f t="shared" si="9"/>
        <v>22.8</v>
      </c>
      <c r="G99" s="141">
        <f t="shared" si="9"/>
        <v>28.9</v>
      </c>
      <c r="H99" s="141">
        <f t="shared" si="9"/>
        <v>42.8</v>
      </c>
      <c r="I99" s="141">
        <f t="shared" si="9"/>
        <v>55.9</v>
      </c>
      <c r="J99" s="141">
        <f t="shared" si="9"/>
        <v>70.7</v>
      </c>
      <c r="K99" s="141">
        <f t="shared" si="9"/>
        <v>82.6</v>
      </c>
      <c r="L99" s="141">
        <f t="shared" si="9"/>
        <v>88.4</v>
      </c>
      <c r="M99" s="141">
        <f t="shared" si="9"/>
        <v>95.6</v>
      </c>
      <c r="N99" s="141">
        <f t="shared" si="9"/>
        <v>99</v>
      </c>
      <c r="O99" s="141">
        <f t="shared" si="9"/>
        <v>100</v>
      </c>
      <c r="P99" s="141">
        <f t="shared" si="9"/>
        <v>100</v>
      </c>
      <c r="Q99" s="141">
        <f t="shared" si="9"/>
        <v>100</v>
      </c>
      <c r="R99" s="141">
        <f t="shared" si="9"/>
        <v>0.12</v>
      </c>
      <c r="S99" s="141">
        <f t="shared" si="9"/>
        <v>0.33300000000000002</v>
      </c>
      <c r="T99" s="141">
        <f t="shared" si="9"/>
        <v>28</v>
      </c>
      <c r="U99" s="141">
        <f t="shared" si="9"/>
        <v>23</v>
      </c>
      <c r="V99" s="142">
        <f t="shared" si="9"/>
        <v>11.4</v>
      </c>
      <c r="W99" s="1"/>
    </row>
    <row r="100" spans="1:23" x14ac:dyDescent="0.25">
      <c r="A100" s="533" t="s">
        <v>52</v>
      </c>
      <c r="B100" s="532"/>
      <c r="C100" s="141">
        <f t="shared" ref="C100:V100" si="10">MIN(C84:C96)</f>
        <v>1.8</v>
      </c>
      <c r="D100" s="141">
        <f t="shared" si="10"/>
        <v>2.6</v>
      </c>
      <c r="E100" s="141">
        <f t="shared" si="10"/>
        <v>4.7</v>
      </c>
      <c r="F100" s="141">
        <f t="shared" si="10"/>
        <v>5.7</v>
      </c>
      <c r="G100" s="141">
        <f t="shared" si="10"/>
        <v>7</v>
      </c>
      <c r="H100" s="141">
        <f t="shared" si="10"/>
        <v>10.5</v>
      </c>
      <c r="I100" s="141">
        <f t="shared" si="10"/>
        <v>18</v>
      </c>
      <c r="J100" s="141">
        <f t="shared" si="10"/>
        <v>38.200000000000003</v>
      </c>
      <c r="K100" s="141">
        <f t="shared" si="10"/>
        <v>51.6</v>
      </c>
      <c r="L100" s="141">
        <f t="shared" si="10"/>
        <v>63.3</v>
      </c>
      <c r="M100" s="141">
        <f t="shared" si="10"/>
        <v>73.400000000000006</v>
      </c>
      <c r="N100" s="141">
        <f t="shared" si="10"/>
        <v>81</v>
      </c>
      <c r="O100" s="141">
        <f t="shared" si="10"/>
        <v>92.1</v>
      </c>
      <c r="P100" s="141">
        <f t="shared" si="10"/>
        <v>100</v>
      </c>
      <c r="Q100" s="141">
        <f t="shared" si="10"/>
        <v>100</v>
      </c>
      <c r="R100" s="141">
        <f t="shared" si="10"/>
        <v>0.03</v>
      </c>
      <c r="S100" s="141">
        <f t="shared" si="10"/>
        <v>0.33300000000000002</v>
      </c>
      <c r="T100" s="141">
        <f t="shared" si="10"/>
        <v>27</v>
      </c>
      <c r="U100" s="141">
        <f t="shared" si="10"/>
        <v>23</v>
      </c>
      <c r="V100" s="142">
        <f t="shared" si="10"/>
        <v>5.8</v>
      </c>
    </row>
    <row r="101" spans="1:23" x14ac:dyDescent="0.25">
      <c r="A101" s="534" t="s">
        <v>54</v>
      </c>
      <c r="B101" s="535"/>
      <c r="C101" s="141">
        <f t="shared" ref="C101:V101" si="11">COUNT(C84:C96)</f>
        <v>13</v>
      </c>
      <c r="D101" s="141">
        <f t="shared" si="11"/>
        <v>13</v>
      </c>
      <c r="E101" s="141">
        <f t="shared" si="11"/>
        <v>13</v>
      </c>
      <c r="F101" s="141">
        <f t="shared" si="11"/>
        <v>13</v>
      </c>
      <c r="G101" s="141">
        <f t="shared" si="11"/>
        <v>13</v>
      </c>
      <c r="H101" s="141">
        <f t="shared" si="11"/>
        <v>13</v>
      </c>
      <c r="I101" s="141">
        <f t="shared" si="11"/>
        <v>13</v>
      </c>
      <c r="J101" s="141">
        <f t="shared" si="11"/>
        <v>13</v>
      </c>
      <c r="K101" s="141">
        <f t="shared" si="11"/>
        <v>13</v>
      </c>
      <c r="L101" s="141">
        <f t="shared" si="11"/>
        <v>13</v>
      </c>
      <c r="M101" s="141">
        <f t="shared" si="11"/>
        <v>13</v>
      </c>
      <c r="N101" s="141">
        <f t="shared" si="11"/>
        <v>13</v>
      </c>
      <c r="O101" s="141">
        <f t="shared" si="11"/>
        <v>13</v>
      </c>
      <c r="P101" s="141">
        <f t="shared" si="11"/>
        <v>13</v>
      </c>
      <c r="Q101" s="141">
        <f t="shared" si="11"/>
        <v>13</v>
      </c>
      <c r="R101" s="141">
        <f t="shared" si="11"/>
        <v>13</v>
      </c>
      <c r="S101" s="141">
        <f t="shared" si="11"/>
        <v>1</v>
      </c>
      <c r="T101" s="141">
        <f t="shared" si="11"/>
        <v>2</v>
      </c>
      <c r="U101" s="141">
        <f t="shared" si="11"/>
        <v>2</v>
      </c>
      <c r="V101" s="142">
        <f t="shared" si="11"/>
        <v>13</v>
      </c>
    </row>
    <row r="102" spans="1:23" ht="13.8" thickBot="1" x14ac:dyDescent="0.3">
      <c r="A102" s="145"/>
      <c r="B102" s="146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8"/>
    </row>
    <row r="103" spans="1:23" x14ac:dyDescent="0.25">
      <c r="B103" s="52"/>
    </row>
    <row r="104" spans="1:23" x14ac:dyDescent="0.25">
      <c r="B104" s="52"/>
    </row>
    <row r="105" spans="1:23" x14ac:dyDescent="0.25">
      <c r="B105" s="52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</sheetData>
  <mergeCells count="76">
    <mergeCell ref="A99:B99"/>
    <mergeCell ref="A100:B100"/>
    <mergeCell ref="A101:B101"/>
    <mergeCell ref="A95:B95"/>
    <mergeCell ref="A96:B96"/>
    <mergeCell ref="A97:B97"/>
    <mergeCell ref="A98:B98"/>
    <mergeCell ref="A94:B94"/>
    <mergeCell ref="A83:B83"/>
    <mergeCell ref="A84:B84"/>
    <mergeCell ref="A85:B85"/>
    <mergeCell ref="A86:B86"/>
    <mergeCell ref="A87:B87"/>
    <mergeCell ref="A88:B88"/>
    <mergeCell ref="A89:B89"/>
    <mergeCell ref="A90:B90"/>
    <mergeCell ref="V81:V82"/>
    <mergeCell ref="A82:B82"/>
    <mergeCell ref="A91:B91"/>
    <mergeCell ref="A92:B92"/>
    <mergeCell ref="A93:B93"/>
    <mergeCell ref="A81:B81"/>
    <mergeCell ref="R81:R82"/>
    <mergeCell ref="S81:S82"/>
    <mergeCell ref="T81:T82"/>
    <mergeCell ref="U81:U82"/>
    <mergeCell ref="P67:V67"/>
    <mergeCell ref="A68:G71"/>
    <mergeCell ref="H68:O71"/>
    <mergeCell ref="P68:V71"/>
    <mergeCell ref="A77:V79"/>
    <mergeCell ref="A73:V75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I5:M5"/>
    <mergeCell ref="N5:Q5"/>
    <mergeCell ref="G6:H6"/>
    <mergeCell ref="I6:M6"/>
    <mergeCell ref="N6:Q6"/>
    <mergeCell ref="G5:H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4" orientation="portrait" verticalDpi="300" r:id="rId1"/>
  <headerFooter alignWithMargins="0">
    <oddFooter xml:space="preserve">&amp;RRA-Q / FTP du  12/07/2013
</oddFooter>
  </headerFooter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AG1673"/>
  <sheetViews>
    <sheetView topLeftCell="A19" zoomScaleNormal="100" workbookViewId="0">
      <selection activeCell="C13" sqref="C13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84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31"/>
      <c r="J5" s="432"/>
      <c r="K5" s="432"/>
      <c r="L5" s="432"/>
      <c r="M5" s="433"/>
      <c r="N5" s="431"/>
      <c r="O5" s="432"/>
      <c r="P5" s="432"/>
      <c r="Q5" s="433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33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67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/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86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/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87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78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 t="s">
        <v>38</v>
      </c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79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82" t="s">
        <v>82</v>
      </c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80</v>
      </c>
      <c r="T23" s="471" t="s">
        <v>81</v>
      </c>
      <c r="U23" s="452" t="s">
        <v>42</v>
      </c>
      <c r="V23" s="454"/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</v>
      </c>
      <c r="E24" s="69">
        <v>0.2</v>
      </c>
      <c r="F24" s="69">
        <v>0.5</v>
      </c>
      <c r="G24" s="28">
        <v>1</v>
      </c>
      <c r="H24" s="28">
        <v>2</v>
      </c>
      <c r="I24" s="28">
        <v>5</v>
      </c>
      <c r="J24" s="28">
        <v>10</v>
      </c>
      <c r="K24" s="28">
        <v>20</v>
      </c>
      <c r="L24" s="28">
        <v>25</v>
      </c>
      <c r="M24" s="28">
        <v>31.5</v>
      </c>
      <c r="N24" s="28">
        <v>40</v>
      </c>
      <c r="O24" s="71">
        <v>50</v>
      </c>
      <c r="P24" s="72">
        <v>63</v>
      </c>
      <c r="Q24" s="29">
        <v>80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165"/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39">
        <v>100</v>
      </c>
      <c r="P28" s="94"/>
      <c r="Q28" s="94"/>
      <c r="R28" s="35">
        <v>2.5</v>
      </c>
      <c r="S28" s="35">
        <v>12</v>
      </c>
      <c r="T28" s="36">
        <v>50</v>
      </c>
      <c r="U28" s="97"/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33">
        <v>35</v>
      </c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3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3" ht="13.8" thickBot="1" x14ac:dyDescent="0.3">
      <c r="A34" s="539" t="s">
        <v>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3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67" t="s">
        <v>70</v>
      </c>
      <c r="S35" s="469" t="s">
        <v>80</v>
      </c>
      <c r="T35" s="471" t="s">
        <v>81</v>
      </c>
      <c r="U35" s="452" t="s">
        <v>42</v>
      </c>
      <c r="V35" s="489"/>
    </row>
    <row r="36" spans="1:23" ht="12.75" customHeight="1" thickBot="1" x14ac:dyDescent="0.3">
      <c r="A36" s="493" t="s">
        <v>15</v>
      </c>
      <c r="B36" s="494"/>
      <c r="C36" s="27">
        <v>0.08</v>
      </c>
      <c r="D36" s="69">
        <v>0.1</v>
      </c>
      <c r="E36" s="69">
        <v>0.2</v>
      </c>
      <c r="F36" s="69">
        <v>0.5</v>
      </c>
      <c r="G36" s="28">
        <v>1</v>
      </c>
      <c r="H36" s="28">
        <v>2</v>
      </c>
      <c r="I36" s="28">
        <v>5</v>
      </c>
      <c r="J36" s="28">
        <v>10</v>
      </c>
      <c r="K36" s="28">
        <v>20</v>
      </c>
      <c r="L36" s="28">
        <v>25</v>
      </c>
      <c r="M36" s="28">
        <v>31.5</v>
      </c>
      <c r="N36" s="28">
        <v>40</v>
      </c>
      <c r="O36" s="71">
        <v>50</v>
      </c>
      <c r="P36" s="72">
        <v>63</v>
      </c>
      <c r="Q36" s="29">
        <v>80</v>
      </c>
      <c r="R36" s="468"/>
      <c r="S36" s="470"/>
      <c r="T36" s="472"/>
      <c r="U36" s="453"/>
      <c r="V36" s="490"/>
    </row>
    <row r="37" spans="1:23" ht="12.75" customHeight="1" x14ac:dyDescent="0.25">
      <c r="A37" s="493" t="s">
        <v>48</v>
      </c>
      <c r="B37" s="494"/>
      <c r="C37" s="122">
        <f>C96</f>
        <v>0</v>
      </c>
      <c r="D37" s="123">
        <f t="shared" ref="D37:V37" si="0">D96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60">
        <f t="shared" si="0"/>
        <v>0</v>
      </c>
      <c r="S37" s="123">
        <f t="shared" si="0"/>
        <v>0</v>
      </c>
      <c r="T37" s="123">
        <f t="shared" si="0"/>
        <v>0</v>
      </c>
      <c r="U37" s="123">
        <f t="shared" si="0"/>
        <v>0</v>
      </c>
      <c r="V37" s="124">
        <f t="shared" si="0"/>
        <v>0</v>
      </c>
    </row>
    <row r="38" spans="1:23" ht="12.75" customHeight="1" x14ac:dyDescent="0.25">
      <c r="A38" s="493" t="s">
        <v>50</v>
      </c>
      <c r="B38" s="494"/>
      <c r="C38" s="120" t="e">
        <f>C94</f>
        <v>#DIV/0!</v>
      </c>
      <c r="D38" s="121" t="e">
        <f>D94</f>
        <v>#DIV/0!</v>
      </c>
      <c r="E38" s="121" t="e">
        <f>E94</f>
        <v>#DIV/0!</v>
      </c>
      <c r="F38" s="121" t="e">
        <f>F94</f>
        <v>#DIV/0!</v>
      </c>
      <c r="G38" s="121" t="e">
        <f>G94</f>
        <v>#DIV/0!</v>
      </c>
      <c r="H38" s="121" t="e">
        <f t="shared" ref="H38:V38" si="1">H94</f>
        <v>#DIV/0!</v>
      </c>
      <c r="I38" s="121" t="e">
        <f t="shared" si="1"/>
        <v>#DIV/0!</v>
      </c>
      <c r="J38" s="121" t="e">
        <f t="shared" si="1"/>
        <v>#DIV/0!</v>
      </c>
      <c r="K38" s="121" t="e">
        <f t="shared" si="1"/>
        <v>#DIV/0!</v>
      </c>
      <c r="L38" s="121" t="e">
        <f t="shared" si="1"/>
        <v>#DIV/0!</v>
      </c>
      <c r="M38" s="121" t="e">
        <f t="shared" si="1"/>
        <v>#DIV/0!</v>
      </c>
      <c r="N38" s="121" t="e">
        <f t="shared" si="1"/>
        <v>#DIV/0!</v>
      </c>
      <c r="O38" s="121" t="e">
        <f>O94</f>
        <v>#DIV/0!</v>
      </c>
      <c r="P38" s="121" t="e">
        <f t="shared" si="1"/>
        <v>#DIV/0!</v>
      </c>
      <c r="Q38" s="121" t="e">
        <f t="shared" si="1"/>
        <v>#DIV/0!</v>
      </c>
      <c r="R38" s="159" t="e">
        <f t="shared" si="1"/>
        <v>#DIV/0!</v>
      </c>
      <c r="S38" s="34" t="e">
        <f t="shared" si="1"/>
        <v>#DIV/0!</v>
      </c>
      <c r="T38" s="34" t="e">
        <f t="shared" si="1"/>
        <v>#DIV/0!</v>
      </c>
      <c r="U38" s="34" t="e">
        <f t="shared" si="1"/>
        <v>#DIV/0!</v>
      </c>
      <c r="V38" s="44" t="e">
        <f t="shared" si="1"/>
        <v>#DIV/0!</v>
      </c>
    </row>
    <row r="39" spans="1:23" ht="12.75" customHeight="1" x14ac:dyDescent="0.25">
      <c r="A39" s="493" t="s">
        <v>52</v>
      </c>
      <c r="B39" s="494"/>
      <c r="C39" s="33">
        <f>C97</f>
        <v>0</v>
      </c>
      <c r="D39" s="34">
        <f>D97</f>
        <v>0</v>
      </c>
      <c r="E39" s="34">
        <f t="shared" ref="E39:V39" si="2">E97</f>
        <v>0</v>
      </c>
      <c r="F39" s="34">
        <f t="shared" si="2"/>
        <v>0</v>
      </c>
      <c r="G39" s="34">
        <f t="shared" si="2"/>
        <v>0</v>
      </c>
      <c r="H39" s="34">
        <f t="shared" si="2"/>
        <v>0</v>
      </c>
      <c r="I39" s="34">
        <f t="shared" si="2"/>
        <v>0</v>
      </c>
      <c r="J39" s="34">
        <f t="shared" si="2"/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34">
        <f t="shared" si="2"/>
        <v>0</v>
      </c>
      <c r="T39" s="34">
        <f t="shared" si="2"/>
        <v>0</v>
      </c>
      <c r="U39" s="34">
        <f t="shared" si="2"/>
        <v>0</v>
      </c>
      <c r="V39" s="44">
        <f t="shared" si="2"/>
        <v>0</v>
      </c>
    </row>
    <row r="40" spans="1:23" ht="12.75" customHeight="1" x14ac:dyDescent="0.25">
      <c r="A40" s="493" t="s">
        <v>53</v>
      </c>
      <c r="B40" s="494"/>
      <c r="C40" s="120" t="e">
        <f>C95</f>
        <v>#DIV/0!</v>
      </c>
      <c r="D40" s="121" t="e">
        <f t="shared" ref="D40:V40" si="3">D95</f>
        <v>#DIV/0!</v>
      </c>
      <c r="E40" s="121" t="e">
        <f t="shared" si="3"/>
        <v>#DIV/0!</v>
      </c>
      <c r="F40" s="121" t="e">
        <f t="shared" si="3"/>
        <v>#DIV/0!</v>
      </c>
      <c r="G40" s="121" t="e">
        <f t="shared" si="3"/>
        <v>#DIV/0!</v>
      </c>
      <c r="H40" s="121" t="e">
        <f t="shared" si="3"/>
        <v>#DIV/0!</v>
      </c>
      <c r="I40" s="121" t="e">
        <f t="shared" si="3"/>
        <v>#DIV/0!</v>
      </c>
      <c r="J40" s="121" t="e">
        <f t="shared" si="3"/>
        <v>#DIV/0!</v>
      </c>
      <c r="K40" s="121" t="e">
        <f t="shared" si="3"/>
        <v>#DIV/0!</v>
      </c>
      <c r="L40" s="121" t="e">
        <f t="shared" si="3"/>
        <v>#DIV/0!</v>
      </c>
      <c r="M40" s="121" t="e">
        <f t="shared" si="3"/>
        <v>#DIV/0!</v>
      </c>
      <c r="N40" s="121" t="e">
        <f t="shared" si="3"/>
        <v>#DIV/0!</v>
      </c>
      <c r="O40" s="121" t="e">
        <f t="shared" si="3"/>
        <v>#DIV/0!</v>
      </c>
      <c r="P40" s="121" t="e">
        <f t="shared" si="3"/>
        <v>#DIV/0!</v>
      </c>
      <c r="Q40" s="121" t="e">
        <f t="shared" si="3"/>
        <v>#DIV/0!</v>
      </c>
      <c r="R40" s="121" t="e">
        <f t="shared" si="3"/>
        <v>#DIV/0!</v>
      </c>
      <c r="S40" s="121" t="e">
        <f t="shared" si="3"/>
        <v>#DIV/0!</v>
      </c>
      <c r="T40" s="121" t="e">
        <f t="shared" si="3"/>
        <v>#DIV/0!</v>
      </c>
      <c r="U40" s="121" t="e">
        <f t="shared" si="3"/>
        <v>#DIV/0!</v>
      </c>
      <c r="V40" s="126" t="e">
        <f t="shared" si="3"/>
        <v>#DIV/0!</v>
      </c>
    </row>
    <row r="41" spans="1:23" ht="12.75" customHeight="1" x14ac:dyDescent="0.25">
      <c r="A41" s="495" t="s">
        <v>54</v>
      </c>
      <c r="B41" s="496"/>
      <c r="C41" s="33">
        <f>C98</f>
        <v>0</v>
      </c>
      <c r="D41" s="34">
        <f>D98</f>
        <v>0</v>
      </c>
      <c r="E41" s="34">
        <f t="shared" ref="E41:V41" si="4">E98</f>
        <v>0</v>
      </c>
      <c r="F41" s="34">
        <f t="shared" si="4"/>
        <v>0</v>
      </c>
      <c r="G41" s="34">
        <f t="shared" si="4"/>
        <v>0</v>
      </c>
      <c r="H41" s="34">
        <f t="shared" si="4"/>
        <v>0</v>
      </c>
      <c r="I41" s="34">
        <f t="shared" si="4"/>
        <v>0</v>
      </c>
      <c r="J41" s="34">
        <f t="shared" si="4"/>
        <v>0</v>
      </c>
      <c r="K41" s="34">
        <f t="shared" si="4"/>
        <v>0</v>
      </c>
      <c r="L41" s="34">
        <f t="shared" si="4"/>
        <v>0</v>
      </c>
      <c r="M41" s="34">
        <f t="shared" si="4"/>
        <v>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34">
        <f t="shared" si="4"/>
        <v>0</v>
      </c>
      <c r="S41" s="34">
        <f t="shared" si="4"/>
        <v>0</v>
      </c>
      <c r="T41" s="34">
        <f t="shared" si="4"/>
        <v>0</v>
      </c>
      <c r="U41" s="34">
        <f t="shared" si="4"/>
        <v>0</v>
      </c>
      <c r="V41" s="44">
        <f t="shared" si="4"/>
        <v>0</v>
      </c>
    </row>
    <row r="42" spans="1:23" s="46" customFormat="1" ht="17.25" customHeight="1" thickBot="1" x14ac:dyDescent="0.3">
      <c r="A42" s="497" t="s">
        <v>55</v>
      </c>
      <c r="B42" s="498"/>
      <c r="C42" s="109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1"/>
      <c r="R42" s="111"/>
      <c r="S42" s="112"/>
      <c r="T42" s="113"/>
      <c r="U42" s="114"/>
      <c r="V42" s="115"/>
      <c r="W42" s="45"/>
    </row>
    <row r="43" spans="1:23" s="46" customFormat="1" x14ac:dyDescent="0.25">
      <c r="A43" s="118"/>
      <c r="B43" s="119"/>
      <c r="C43" s="127"/>
      <c r="V43" s="128"/>
      <c r="W43" s="45"/>
    </row>
    <row r="44" spans="1:23" s="46" customFormat="1" ht="13.8" thickBot="1" x14ac:dyDescent="0.3">
      <c r="A44" s="47"/>
      <c r="C44" s="129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1"/>
      <c r="W44" s="45"/>
    </row>
    <row r="45" spans="1:23" s="46" customFormat="1" x14ac:dyDescent="0.25">
      <c r="A45" s="47"/>
      <c r="V45" s="48"/>
      <c r="W45" s="45"/>
    </row>
    <row r="46" spans="1:23" s="46" customFormat="1" x14ac:dyDescent="0.25">
      <c r="A46" s="47"/>
      <c r="V46" s="48"/>
      <c r="W46" s="45"/>
    </row>
    <row r="47" spans="1:23" s="46" customFormat="1" x14ac:dyDescent="0.25">
      <c r="A47" s="47"/>
      <c r="V47" s="48"/>
      <c r="W47" s="45"/>
    </row>
    <row r="48" spans="1:23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1"/>
      <c r="W64" s="45"/>
    </row>
    <row r="65" spans="1:23" s="46" customFormat="1" x14ac:dyDescent="0.25">
      <c r="A65" s="499" t="s">
        <v>56</v>
      </c>
      <c r="B65" s="500"/>
      <c r="C65" s="500"/>
      <c r="D65" s="500"/>
      <c r="E65" s="500"/>
      <c r="F65" s="500"/>
      <c r="G65" s="501"/>
      <c r="H65" s="491" t="s">
        <v>57</v>
      </c>
      <c r="I65" s="492"/>
      <c r="J65" s="492"/>
      <c r="K65" s="492"/>
      <c r="L65" s="492"/>
      <c r="M65" s="492"/>
      <c r="N65" s="492"/>
      <c r="O65" s="492"/>
      <c r="P65" s="491" t="s">
        <v>58</v>
      </c>
      <c r="Q65" s="492"/>
      <c r="R65" s="492"/>
      <c r="S65" s="492"/>
      <c r="T65" s="492"/>
      <c r="U65" s="492"/>
      <c r="V65" s="492"/>
      <c r="W65" s="45"/>
    </row>
    <row r="66" spans="1:23" x14ac:dyDescent="0.25">
      <c r="A66" s="464"/>
      <c r="B66" s="464"/>
      <c r="C66" s="464"/>
      <c r="D66" s="464"/>
      <c r="E66" s="464"/>
      <c r="F66" s="464"/>
      <c r="G66" s="464"/>
      <c r="H66" s="464"/>
      <c r="I66" s="464"/>
      <c r="J66" s="464"/>
      <c r="K66" s="464"/>
      <c r="L66" s="464"/>
      <c r="M66" s="464"/>
      <c r="N66" s="464"/>
      <c r="O66" s="464"/>
      <c r="P66" s="464"/>
      <c r="Q66" s="464"/>
      <c r="R66" s="464"/>
      <c r="S66" s="464"/>
      <c r="T66" s="464"/>
      <c r="U66" s="464"/>
      <c r="V66" s="464"/>
    </row>
    <row r="67" spans="1:23" x14ac:dyDescent="0.25">
      <c r="A67" s="464"/>
      <c r="B67" s="464"/>
      <c r="C67" s="464"/>
      <c r="D67" s="464"/>
      <c r="E67" s="464"/>
      <c r="F67" s="464"/>
      <c r="G67" s="464"/>
      <c r="H67" s="464"/>
      <c r="I67" s="464"/>
      <c r="J67" s="464"/>
      <c r="K67" s="464"/>
      <c r="L67" s="464"/>
      <c r="M67" s="464"/>
      <c r="N67" s="464"/>
      <c r="O67" s="464"/>
      <c r="P67" s="464"/>
      <c r="Q67" s="464"/>
      <c r="R67" s="464"/>
      <c r="S67" s="464"/>
      <c r="T67" s="464"/>
      <c r="U67" s="464"/>
      <c r="V67" s="464"/>
    </row>
    <row r="68" spans="1:23" x14ac:dyDescent="0.25">
      <c r="A68" s="464"/>
      <c r="B68" s="464"/>
      <c r="C68" s="464"/>
      <c r="D68" s="464"/>
      <c r="E68" s="464"/>
      <c r="F68" s="464"/>
      <c r="G68" s="464"/>
      <c r="H68" s="464"/>
      <c r="I68" s="464"/>
      <c r="J68" s="464"/>
      <c r="K68" s="464"/>
      <c r="L68" s="464"/>
      <c r="M68" s="464"/>
      <c r="N68" s="464"/>
      <c r="O68" s="464"/>
      <c r="P68" s="464"/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</row>
    <row r="70" spans="1:23" x14ac:dyDescent="0.25">
      <c r="B70" s="52"/>
    </row>
    <row r="71" spans="1:23" ht="13.8" thickBot="1" x14ac:dyDescent="0.3">
      <c r="B71" s="52"/>
    </row>
    <row r="72" spans="1:23" x14ac:dyDescent="0.25">
      <c r="A72" s="512" t="s">
        <v>65</v>
      </c>
      <c r="B72" s="513"/>
      <c r="C72" s="513"/>
      <c r="D72" s="513"/>
      <c r="E72" s="513"/>
      <c r="F72" s="513"/>
      <c r="G72" s="513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4"/>
    </row>
    <row r="73" spans="1:23" x14ac:dyDescent="0.25">
      <c r="A73" s="515"/>
      <c r="B73" s="516"/>
      <c r="C73" s="516"/>
      <c r="D73" s="516"/>
      <c r="E73" s="516"/>
      <c r="F73" s="516"/>
      <c r="G73" s="516"/>
      <c r="H73" s="516"/>
      <c r="I73" s="516"/>
      <c r="J73" s="516"/>
      <c r="K73" s="516"/>
      <c r="L73" s="516"/>
      <c r="M73" s="516"/>
      <c r="N73" s="516"/>
      <c r="O73" s="516"/>
      <c r="P73" s="516"/>
      <c r="Q73" s="516"/>
      <c r="R73" s="516"/>
      <c r="S73" s="516"/>
      <c r="T73" s="516"/>
      <c r="U73" s="516"/>
      <c r="V73" s="517"/>
    </row>
    <row r="74" spans="1:23" x14ac:dyDescent="0.25">
      <c r="A74" s="515"/>
      <c r="B74" s="516"/>
      <c r="C74" s="516"/>
      <c r="D74" s="516"/>
      <c r="E74" s="516"/>
      <c r="F74" s="516"/>
      <c r="G74" s="516"/>
      <c r="H74" s="516"/>
      <c r="I74" s="516"/>
      <c r="J74" s="516"/>
      <c r="K74" s="516"/>
      <c r="L74" s="516"/>
      <c r="M74" s="516"/>
      <c r="N74" s="516"/>
      <c r="O74" s="516"/>
      <c r="P74" s="516"/>
      <c r="Q74" s="516"/>
      <c r="R74" s="516"/>
      <c r="S74" s="516"/>
      <c r="T74" s="516"/>
      <c r="U74" s="516"/>
      <c r="V74" s="517"/>
    </row>
    <row r="75" spans="1:23" ht="13.8" thickBot="1" x14ac:dyDescent="0.3">
      <c r="A75" s="132"/>
      <c r="B75" s="133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5"/>
    </row>
    <row r="76" spans="1:23" x14ac:dyDescent="0.25">
      <c r="A76" s="527"/>
      <c r="B76" s="565"/>
      <c r="C76" s="136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520" t="s">
        <v>70</v>
      </c>
      <c r="S76" s="529" t="s">
        <v>71</v>
      </c>
      <c r="T76" s="663" t="s">
        <v>7</v>
      </c>
      <c r="U76" s="665" t="s">
        <v>8</v>
      </c>
      <c r="V76" s="667" t="s">
        <v>42</v>
      </c>
    </row>
    <row r="77" spans="1:23" ht="13.8" thickBot="1" x14ac:dyDescent="0.3">
      <c r="A77" s="533" t="s">
        <v>61</v>
      </c>
      <c r="B77" s="669"/>
      <c r="C77" s="138">
        <v>0.08</v>
      </c>
      <c r="D77" s="166">
        <v>0.1</v>
      </c>
      <c r="E77" s="166">
        <v>0.2</v>
      </c>
      <c r="F77" s="166">
        <v>0.5</v>
      </c>
      <c r="G77" s="139">
        <v>1</v>
      </c>
      <c r="H77" s="139">
        <v>2</v>
      </c>
      <c r="I77" s="139">
        <v>5</v>
      </c>
      <c r="J77" s="139">
        <v>10</v>
      </c>
      <c r="K77" s="139">
        <v>20</v>
      </c>
      <c r="L77" s="139">
        <v>25</v>
      </c>
      <c r="M77" s="139">
        <v>31.5</v>
      </c>
      <c r="N77" s="139">
        <v>40</v>
      </c>
      <c r="O77" s="140">
        <v>50</v>
      </c>
      <c r="P77" s="163">
        <v>63</v>
      </c>
      <c r="Q77" s="164">
        <v>80</v>
      </c>
      <c r="R77" s="521"/>
      <c r="S77" s="530"/>
      <c r="T77" s="664"/>
      <c r="U77" s="666"/>
      <c r="V77" s="668"/>
    </row>
    <row r="78" spans="1:23" x14ac:dyDescent="0.25">
      <c r="A78" s="670" t="s">
        <v>62</v>
      </c>
      <c r="B78" s="671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5"/>
    </row>
    <row r="79" spans="1:23" x14ac:dyDescent="0.25">
      <c r="A79" s="531"/>
      <c r="B79" s="532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2"/>
    </row>
    <row r="80" spans="1:23" x14ac:dyDescent="0.25">
      <c r="A80" s="531"/>
      <c r="B80" s="532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2"/>
    </row>
    <row r="81" spans="1:23" x14ac:dyDescent="0.25">
      <c r="A81" s="531"/>
      <c r="B81" s="532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2"/>
    </row>
    <row r="82" spans="1:23" x14ac:dyDescent="0.25">
      <c r="A82" s="531"/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2"/>
    </row>
    <row r="83" spans="1:23" x14ac:dyDescent="0.25">
      <c r="A83" s="531"/>
      <c r="B83" s="532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2"/>
    </row>
    <row r="84" spans="1:23" x14ac:dyDescent="0.25">
      <c r="A84" s="531"/>
      <c r="B84" s="532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2"/>
    </row>
    <row r="85" spans="1:23" x14ac:dyDescent="0.25">
      <c r="A85" s="531"/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2"/>
    </row>
    <row r="86" spans="1:23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2"/>
    </row>
    <row r="87" spans="1:23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2"/>
    </row>
    <row r="88" spans="1:23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2"/>
    </row>
    <row r="89" spans="1:23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2"/>
    </row>
    <row r="90" spans="1:23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2"/>
    </row>
    <row r="91" spans="1:23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2"/>
    </row>
    <row r="92" spans="1:23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2"/>
    </row>
    <row r="93" spans="1:23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2"/>
    </row>
    <row r="94" spans="1:23" x14ac:dyDescent="0.25">
      <c r="A94" s="533" t="s">
        <v>63</v>
      </c>
      <c r="B94" s="532"/>
      <c r="C94" s="141" t="e">
        <f>AVERAGE(C79:C93)</f>
        <v>#DIV/0!</v>
      </c>
      <c r="D94" s="141" t="e">
        <f>AVERAGE(D79:D93)</f>
        <v>#DIV/0!</v>
      </c>
      <c r="E94" s="141" t="e">
        <f t="shared" ref="E94:V94" si="5">AVERAGE(E79:E93)</f>
        <v>#DIV/0!</v>
      </c>
      <c r="F94" s="141" t="e">
        <f t="shared" si="5"/>
        <v>#DIV/0!</v>
      </c>
      <c r="G94" s="141" t="e">
        <f t="shared" si="5"/>
        <v>#DIV/0!</v>
      </c>
      <c r="H94" s="141" t="e">
        <f t="shared" si="5"/>
        <v>#DIV/0!</v>
      </c>
      <c r="I94" s="141" t="e">
        <f t="shared" si="5"/>
        <v>#DIV/0!</v>
      </c>
      <c r="J94" s="141" t="e">
        <f t="shared" si="5"/>
        <v>#DIV/0!</v>
      </c>
      <c r="K94" s="141" t="e">
        <f t="shared" si="5"/>
        <v>#DIV/0!</v>
      </c>
      <c r="L94" s="141" t="e">
        <f t="shared" si="5"/>
        <v>#DIV/0!</v>
      </c>
      <c r="M94" s="141" t="e">
        <f t="shared" si="5"/>
        <v>#DIV/0!</v>
      </c>
      <c r="N94" s="141" t="e">
        <f t="shared" si="5"/>
        <v>#DIV/0!</v>
      </c>
      <c r="O94" s="141" t="e">
        <f t="shared" si="5"/>
        <v>#DIV/0!</v>
      </c>
      <c r="P94" s="141" t="e">
        <f t="shared" si="5"/>
        <v>#DIV/0!</v>
      </c>
      <c r="Q94" s="141" t="e">
        <f t="shared" si="5"/>
        <v>#DIV/0!</v>
      </c>
      <c r="R94" s="141" t="e">
        <f t="shared" si="5"/>
        <v>#DIV/0!</v>
      </c>
      <c r="S94" s="141" t="e">
        <f t="shared" si="5"/>
        <v>#DIV/0!</v>
      </c>
      <c r="T94" s="141" t="e">
        <f t="shared" si="5"/>
        <v>#DIV/0!</v>
      </c>
      <c r="U94" s="141" t="e">
        <f t="shared" si="5"/>
        <v>#DIV/0!</v>
      </c>
      <c r="V94" s="142" t="e">
        <f t="shared" si="5"/>
        <v>#DIV/0!</v>
      </c>
      <c r="W94" s="1"/>
    </row>
    <row r="95" spans="1:23" x14ac:dyDescent="0.25">
      <c r="A95" s="533" t="s">
        <v>53</v>
      </c>
      <c r="B95" s="532"/>
      <c r="C95" s="143" t="e">
        <f>STDEV(C79:C93)</f>
        <v>#DIV/0!</v>
      </c>
      <c r="D95" s="143" t="e">
        <f t="shared" ref="D95:V95" si="6">STDEV(D79:D93)</f>
        <v>#DIV/0!</v>
      </c>
      <c r="E95" s="143" t="e">
        <f t="shared" si="6"/>
        <v>#DIV/0!</v>
      </c>
      <c r="F95" s="143" t="e">
        <f t="shared" si="6"/>
        <v>#DIV/0!</v>
      </c>
      <c r="G95" s="143" t="e">
        <f t="shared" si="6"/>
        <v>#DIV/0!</v>
      </c>
      <c r="H95" s="143" t="e">
        <f t="shared" si="6"/>
        <v>#DIV/0!</v>
      </c>
      <c r="I95" s="143" t="e">
        <f t="shared" si="6"/>
        <v>#DIV/0!</v>
      </c>
      <c r="J95" s="143" t="e">
        <f t="shared" si="6"/>
        <v>#DIV/0!</v>
      </c>
      <c r="K95" s="143" t="e">
        <f t="shared" si="6"/>
        <v>#DIV/0!</v>
      </c>
      <c r="L95" s="143" t="e">
        <f t="shared" si="6"/>
        <v>#DIV/0!</v>
      </c>
      <c r="M95" s="143" t="e">
        <f t="shared" si="6"/>
        <v>#DIV/0!</v>
      </c>
      <c r="N95" s="143" t="e">
        <f t="shared" si="6"/>
        <v>#DIV/0!</v>
      </c>
      <c r="O95" s="143" t="e">
        <f t="shared" si="6"/>
        <v>#DIV/0!</v>
      </c>
      <c r="P95" s="143" t="e">
        <f t="shared" si="6"/>
        <v>#DIV/0!</v>
      </c>
      <c r="Q95" s="143" t="e">
        <f t="shared" si="6"/>
        <v>#DIV/0!</v>
      </c>
      <c r="R95" s="143" t="e">
        <f t="shared" si="6"/>
        <v>#DIV/0!</v>
      </c>
      <c r="S95" s="143" t="e">
        <f t="shared" si="6"/>
        <v>#DIV/0!</v>
      </c>
      <c r="T95" s="143" t="e">
        <f t="shared" si="6"/>
        <v>#DIV/0!</v>
      </c>
      <c r="U95" s="143" t="e">
        <f t="shared" si="6"/>
        <v>#DIV/0!</v>
      </c>
      <c r="V95" s="144" t="e">
        <f t="shared" si="6"/>
        <v>#DIV/0!</v>
      </c>
      <c r="W95" s="1"/>
    </row>
    <row r="96" spans="1:23" x14ac:dyDescent="0.25">
      <c r="A96" s="533" t="s">
        <v>64</v>
      </c>
      <c r="B96" s="532"/>
      <c r="C96" s="141">
        <f>MAX(C79:C93)</f>
        <v>0</v>
      </c>
      <c r="D96" s="141">
        <f t="shared" ref="D96:V96" si="7">MAX(D79:D93)</f>
        <v>0</v>
      </c>
      <c r="E96" s="141">
        <f t="shared" si="7"/>
        <v>0</v>
      </c>
      <c r="F96" s="141">
        <f t="shared" si="7"/>
        <v>0</v>
      </c>
      <c r="G96" s="141">
        <f t="shared" si="7"/>
        <v>0</v>
      </c>
      <c r="H96" s="141">
        <f t="shared" si="7"/>
        <v>0</v>
      </c>
      <c r="I96" s="141">
        <f t="shared" si="7"/>
        <v>0</v>
      </c>
      <c r="J96" s="141">
        <f t="shared" si="7"/>
        <v>0</v>
      </c>
      <c r="K96" s="141">
        <f t="shared" si="7"/>
        <v>0</v>
      </c>
      <c r="L96" s="141">
        <f t="shared" si="7"/>
        <v>0</v>
      </c>
      <c r="M96" s="141">
        <f t="shared" si="7"/>
        <v>0</v>
      </c>
      <c r="N96" s="141">
        <f t="shared" si="7"/>
        <v>0</v>
      </c>
      <c r="O96" s="141">
        <f t="shared" si="7"/>
        <v>0</v>
      </c>
      <c r="P96" s="141">
        <f t="shared" si="7"/>
        <v>0</v>
      </c>
      <c r="Q96" s="141">
        <f t="shared" si="7"/>
        <v>0</v>
      </c>
      <c r="R96" s="141">
        <f t="shared" si="7"/>
        <v>0</v>
      </c>
      <c r="S96" s="141">
        <f t="shared" si="7"/>
        <v>0</v>
      </c>
      <c r="T96" s="141">
        <f t="shared" si="7"/>
        <v>0</v>
      </c>
      <c r="U96" s="141">
        <f t="shared" si="7"/>
        <v>0</v>
      </c>
      <c r="V96" s="142">
        <f t="shared" si="7"/>
        <v>0</v>
      </c>
      <c r="W96" s="1"/>
    </row>
    <row r="97" spans="1:22" x14ac:dyDescent="0.25">
      <c r="A97" s="533" t="s">
        <v>52</v>
      </c>
      <c r="B97" s="532"/>
      <c r="C97" s="141">
        <f>MIN(C79:C93)</f>
        <v>0</v>
      </c>
      <c r="D97" s="141">
        <f>MIN(D79:D93)</f>
        <v>0</v>
      </c>
      <c r="E97" s="141">
        <f t="shared" ref="E97:V97" si="8">MIN(E79:E93)</f>
        <v>0</v>
      </c>
      <c r="F97" s="141">
        <f t="shared" si="8"/>
        <v>0</v>
      </c>
      <c r="G97" s="141">
        <f t="shared" si="8"/>
        <v>0</v>
      </c>
      <c r="H97" s="141">
        <f t="shared" si="8"/>
        <v>0</v>
      </c>
      <c r="I97" s="141">
        <f t="shared" si="8"/>
        <v>0</v>
      </c>
      <c r="J97" s="141">
        <f t="shared" si="8"/>
        <v>0</v>
      </c>
      <c r="K97" s="141">
        <f t="shared" si="8"/>
        <v>0</v>
      </c>
      <c r="L97" s="141">
        <f t="shared" si="8"/>
        <v>0</v>
      </c>
      <c r="M97" s="141">
        <f t="shared" si="8"/>
        <v>0</v>
      </c>
      <c r="N97" s="141">
        <f t="shared" si="8"/>
        <v>0</v>
      </c>
      <c r="O97" s="141">
        <f t="shared" si="8"/>
        <v>0</v>
      </c>
      <c r="P97" s="141">
        <f t="shared" si="8"/>
        <v>0</v>
      </c>
      <c r="Q97" s="141">
        <f t="shared" si="8"/>
        <v>0</v>
      </c>
      <c r="R97" s="141">
        <f t="shared" si="8"/>
        <v>0</v>
      </c>
      <c r="S97" s="141">
        <f t="shared" si="8"/>
        <v>0</v>
      </c>
      <c r="T97" s="141">
        <f t="shared" si="8"/>
        <v>0</v>
      </c>
      <c r="U97" s="141">
        <f t="shared" si="8"/>
        <v>0</v>
      </c>
      <c r="V97" s="142">
        <f t="shared" si="8"/>
        <v>0</v>
      </c>
    </row>
    <row r="98" spans="1:22" x14ac:dyDescent="0.25">
      <c r="A98" s="534" t="s">
        <v>54</v>
      </c>
      <c r="B98" s="535"/>
      <c r="C98" s="141">
        <f>COUNT(C79:C93)</f>
        <v>0</v>
      </c>
      <c r="D98" s="141">
        <f t="shared" ref="D98:V98" si="9">COUNT(D79:D93)</f>
        <v>0</v>
      </c>
      <c r="E98" s="141">
        <f t="shared" si="9"/>
        <v>0</v>
      </c>
      <c r="F98" s="141">
        <f t="shared" si="9"/>
        <v>0</v>
      </c>
      <c r="G98" s="141">
        <f t="shared" si="9"/>
        <v>0</v>
      </c>
      <c r="H98" s="141">
        <f t="shared" si="9"/>
        <v>0</v>
      </c>
      <c r="I98" s="141">
        <f t="shared" si="9"/>
        <v>0</v>
      </c>
      <c r="J98" s="141">
        <f t="shared" si="9"/>
        <v>0</v>
      </c>
      <c r="K98" s="141">
        <f t="shared" si="9"/>
        <v>0</v>
      </c>
      <c r="L98" s="141">
        <f t="shared" si="9"/>
        <v>0</v>
      </c>
      <c r="M98" s="141">
        <f t="shared" si="9"/>
        <v>0</v>
      </c>
      <c r="N98" s="141">
        <f t="shared" si="9"/>
        <v>0</v>
      </c>
      <c r="O98" s="141">
        <f t="shared" si="9"/>
        <v>0</v>
      </c>
      <c r="P98" s="141">
        <f t="shared" si="9"/>
        <v>0</v>
      </c>
      <c r="Q98" s="141">
        <f t="shared" si="9"/>
        <v>0</v>
      </c>
      <c r="R98" s="141">
        <f t="shared" si="9"/>
        <v>0</v>
      </c>
      <c r="S98" s="141">
        <f t="shared" si="9"/>
        <v>0</v>
      </c>
      <c r="T98" s="141">
        <f t="shared" si="9"/>
        <v>0</v>
      </c>
      <c r="U98" s="141">
        <f t="shared" si="9"/>
        <v>0</v>
      </c>
      <c r="V98" s="142">
        <f t="shared" si="9"/>
        <v>0</v>
      </c>
    </row>
    <row r="99" spans="1:22" ht="13.8" thickBot="1" x14ac:dyDescent="0.3">
      <c r="A99" s="145"/>
      <c r="B99" s="146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8"/>
    </row>
    <row r="100" spans="1:22" x14ac:dyDescent="0.25">
      <c r="B100" s="52"/>
    </row>
    <row r="101" spans="1:22" x14ac:dyDescent="0.25">
      <c r="B101" s="52"/>
    </row>
    <row r="102" spans="1:22" x14ac:dyDescent="0.25">
      <c r="B102" s="52"/>
    </row>
    <row r="103" spans="1:22" x14ac:dyDescent="0.25">
      <c r="B103" s="52"/>
    </row>
    <row r="104" spans="1:22" x14ac:dyDescent="0.25">
      <c r="B104" s="52"/>
    </row>
    <row r="105" spans="1:22" x14ac:dyDescent="0.25">
      <c r="B105" s="52"/>
    </row>
    <row r="106" spans="1:22" x14ac:dyDescent="0.25">
      <c r="B106" s="52"/>
    </row>
    <row r="107" spans="1:22" x14ac:dyDescent="0.25">
      <c r="B107" s="52"/>
    </row>
    <row r="108" spans="1:22" x14ac:dyDescent="0.25">
      <c r="B108" s="52"/>
    </row>
    <row r="109" spans="1:22" x14ac:dyDescent="0.25">
      <c r="B109" s="52"/>
    </row>
    <row r="110" spans="1:22" x14ac:dyDescent="0.25">
      <c r="B110" s="52"/>
    </row>
    <row r="111" spans="1:22" x14ac:dyDescent="0.25">
      <c r="B111" s="52"/>
    </row>
    <row r="112" spans="1:22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</sheetData>
  <mergeCells count="74">
    <mergeCell ref="A1:E6"/>
    <mergeCell ref="F1:Q4"/>
    <mergeCell ref="R1:V6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42:B42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37:B37"/>
    <mergeCell ref="A38:B38"/>
    <mergeCell ref="A39:B39"/>
    <mergeCell ref="A40:B40"/>
    <mergeCell ref="A41:B41"/>
    <mergeCell ref="A65:G65"/>
    <mergeCell ref="H65:O65"/>
    <mergeCell ref="P65:V65"/>
    <mergeCell ref="A66:G69"/>
    <mergeCell ref="H66:O69"/>
    <mergeCell ref="P66:V69"/>
    <mergeCell ref="A72:V74"/>
    <mergeCell ref="A76:B76"/>
    <mergeCell ref="R76:R77"/>
    <mergeCell ref="S76:S77"/>
    <mergeCell ref="T76:T77"/>
    <mergeCell ref="U76:U77"/>
    <mergeCell ref="V76:V77"/>
    <mergeCell ref="A77:B77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96:B96"/>
    <mergeCell ref="A97:B97"/>
    <mergeCell ref="A98:B98"/>
    <mergeCell ref="A90:B90"/>
    <mergeCell ref="A91:B91"/>
    <mergeCell ref="A92:B92"/>
    <mergeCell ref="A93:B93"/>
    <mergeCell ref="A94:B94"/>
    <mergeCell ref="A95:B9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0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AG1673"/>
  <sheetViews>
    <sheetView zoomScaleNormal="100" workbookViewId="0">
      <selection activeCell="AB5" sqref="AB5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83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31"/>
      <c r="J5" s="432"/>
      <c r="K5" s="432"/>
      <c r="L5" s="432"/>
      <c r="M5" s="433"/>
      <c r="N5" s="431"/>
      <c r="O5" s="432"/>
      <c r="P5" s="432"/>
      <c r="Q5" s="433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33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67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/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85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/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82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78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 t="s">
        <v>38</v>
      </c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79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82" t="s">
        <v>82</v>
      </c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80</v>
      </c>
      <c r="T23" s="471" t="s">
        <v>81</v>
      </c>
      <c r="U23" s="452" t="s">
        <v>42</v>
      </c>
      <c r="V23" s="454"/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</v>
      </c>
      <c r="E24" s="69">
        <v>0.2</v>
      </c>
      <c r="F24" s="69">
        <v>0.5</v>
      </c>
      <c r="G24" s="28">
        <v>1</v>
      </c>
      <c r="H24" s="28">
        <v>2</v>
      </c>
      <c r="I24" s="28">
        <v>5</v>
      </c>
      <c r="J24" s="28">
        <v>10</v>
      </c>
      <c r="K24" s="28">
        <v>20</v>
      </c>
      <c r="L24" s="28">
        <v>25</v>
      </c>
      <c r="M24" s="28">
        <v>31.5</v>
      </c>
      <c r="N24" s="28">
        <v>40</v>
      </c>
      <c r="O24" s="71">
        <v>50</v>
      </c>
      <c r="P24" s="72">
        <v>63</v>
      </c>
      <c r="Q24" s="29">
        <v>80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165"/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39">
        <v>100</v>
      </c>
      <c r="P28" s="94"/>
      <c r="Q28" s="94"/>
      <c r="R28" s="35">
        <v>2.5</v>
      </c>
      <c r="S28" s="35">
        <v>12</v>
      </c>
      <c r="T28" s="36">
        <v>50</v>
      </c>
      <c r="U28" s="97"/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33">
        <v>35</v>
      </c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3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3" ht="13.8" thickBot="1" x14ac:dyDescent="0.3">
      <c r="A34" s="539" t="s">
        <v>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3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67" t="s">
        <v>70</v>
      </c>
      <c r="S35" s="469" t="s">
        <v>80</v>
      </c>
      <c r="T35" s="471" t="s">
        <v>81</v>
      </c>
      <c r="U35" s="452" t="s">
        <v>42</v>
      </c>
      <c r="V35" s="489"/>
    </row>
    <row r="36" spans="1:23" ht="12.75" customHeight="1" thickBot="1" x14ac:dyDescent="0.3">
      <c r="A36" s="493" t="s">
        <v>15</v>
      </c>
      <c r="B36" s="494"/>
      <c r="C36" s="27">
        <v>0.08</v>
      </c>
      <c r="D36" s="69">
        <v>0.1</v>
      </c>
      <c r="E36" s="69">
        <v>0.2</v>
      </c>
      <c r="F36" s="69">
        <v>0.5</v>
      </c>
      <c r="G36" s="28">
        <v>1</v>
      </c>
      <c r="H36" s="28">
        <v>2</v>
      </c>
      <c r="I36" s="28">
        <v>5</v>
      </c>
      <c r="J36" s="28">
        <v>10</v>
      </c>
      <c r="K36" s="28">
        <v>20</v>
      </c>
      <c r="L36" s="28">
        <v>25</v>
      </c>
      <c r="M36" s="28">
        <v>31.5</v>
      </c>
      <c r="N36" s="28">
        <v>40</v>
      </c>
      <c r="O36" s="71">
        <v>50</v>
      </c>
      <c r="P36" s="72">
        <v>63</v>
      </c>
      <c r="Q36" s="29">
        <v>80</v>
      </c>
      <c r="R36" s="468"/>
      <c r="S36" s="470"/>
      <c r="T36" s="472"/>
      <c r="U36" s="453"/>
      <c r="V36" s="490"/>
    </row>
    <row r="37" spans="1:23" ht="12.75" customHeight="1" x14ac:dyDescent="0.25">
      <c r="A37" s="493" t="s">
        <v>48</v>
      </c>
      <c r="B37" s="494"/>
      <c r="C37" s="122">
        <f>C96</f>
        <v>0</v>
      </c>
      <c r="D37" s="123">
        <f t="shared" ref="D37:V37" si="0">D96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60">
        <f t="shared" si="0"/>
        <v>0</v>
      </c>
      <c r="S37" s="123">
        <f t="shared" si="0"/>
        <v>0</v>
      </c>
      <c r="T37" s="123">
        <f t="shared" si="0"/>
        <v>0</v>
      </c>
      <c r="U37" s="123">
        <f t="shared" si="0"/>
        <v>0</v>
      </c>
      <c r="V37" s="124">
        <f t="shared" si="0"/>
        <v>0</v>
      </c>
    </row>
    <row r="38" spans="1:23" ht="12.75" customHeight="1" x14ac:dyDescent="0.25">
      <c r="A38" s="493" t="s">
        <v>50</v>
      </c>
      <c r="B38" s="494"/>
      <c r="C38" s="120" t="e">
        <f>C94</f>
        <v>#DIV/0!</v>
      </c>
      <c r="D38" s="121" t="e">
        <f>D94</f>
        <v>#DIV/0!</v>
      </c>
      <c r="E38" s="121" t="e">
        <f>E94</f>
        <v>#DIV/0!</v>
      </c>
      <c r="F38" s="121" t="e">
        <f>F94</f>
        <v>#DIV/0!</v>
      </c>
      <c r="G38" s="121" t="e">
        <f>G94</f>
        <v>#DIV/0!</v>
      </c>
      <c r="H38" s="121" t="e">
        <f t="shared" ref="H38:V38" si="1">H94</f>
        <v>#DIV/0!</v>
      </c>
      <c r="I38" s="121" t="e">
        <f t="shared" si="1"/>
        <v>#DIV/0!</v>
      </c>
      <c r="J38" s="121" t="e">
        <f t="shared" si="1"/>
        <v>#DIV/0!</v>
      </c>
      <c r="K38" s="121" t="e">
        <f t="shared" si="1"/>
        <v>#DIV/0!</v>
      </c>
      <c r="L38" s="121" t="e">
        <f t="shared" si="1"/>
        <v>#DIV/0!</v>
      </c>
      <c r="M38" s="121" t="e">
        <f t="shared" si="1"/>
        <v>#DIV/0!</v>
      </c>
      <c r="N38" s="121" t="e">
        <f t="shared" si="1"/>
        <v>#DIV/0!</v>
      </c>
      <c r="O38" s="121" t="e">
        <f>O94</f>
        <v>#DIV/0!</v>
      </c>
      <c r="P38" s="121" t="e">
        <f t="shared" si="1"/>
        <v>#DIV/0!</v>
      </c>
      <c r="Q38" s="121" t="e">
        <f t="shared" si="1"/>
        <v>#DIV/0!</v>
      </c>
      <c r="R38" s="159" t="e">
        <f t="shared" si="1"/>
        <v>#DIV/0!</v>
      </c>
      <c r="S38" s="34" t="e">
        <f t="shared" si="1"/>
        <v>#DIV/0!</v>
      </c>
      <c r="T38" s="34" t="e">
        <f t="shared" si="1"/>
        <v>#DIV/0!</v>
      </c>
      <c r="U38" s="34" t="e">
        <f t="shared" si="1"/>
        <v>#DIV/0!</v>
      </c>
      <c r="V38" s="44" t="e">
        <f t="shared" si="1"/>
        <v>#DIV/0!</v>
      </c>
    </row>
    <row r="39" spans="1:23" ht="12.75" customHeight="1" x14ac:dyDescent="0.25">
      <c r="A39" s="493" t="s">
        <v>52</v>
      </c>
      <c r="B39" s="494"/>
      <c r="C39" s="33">
        <f>C97</f>
        <v>0</v>
      </c>
      <c r="D39" s="34">
        <f>D97</f>
        <v>0</v>
      </c>
      <c r="E39" s="34">
        <f t="shared" ref="E39:V39" si="2">E97</f>
        <v>0</v>
      </c>
      <c r="F39" s="34">
        <f t="shared" si="2"/>
        <v>0</v>
      </c>
      <c r="G39" s="34">
        <f t="shared" si="2"/>
        <v>0</v>
      </c>
      <c r="H39" s="34">
        <f t="shared" si="2"/>
        <v>0</v>
      </c>
      <c r="I39" s="34">
        <f t="shared" si="2"/>
        <v>0</v>
      </c>
      <c r="J39" s="34">
        <f t="shared" si="2"/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34">
        <f t="shared" si="2"/>
        <v>0</v>
      </c>
      <c r="T39" s="34">
        <f t="shared" si="2"/>
        <v>0</v>
      </c>
      <c r="U39" s="34">
        <f t="shared" si="2"/>
        <v>0</v>
      </c>
      <c r="V39" s="44">
        <f t="shared" si="2"/>
        <v>0</v>
      </c>
    </row>
    <row r="40" spans="1:23" ht="12.75" customHeight="1" x14ac:dyDescent="0.25">
      <c r="A40" s="493" t="s">
        <v>53</v>
      </c>
      <c r="B40" s="494"/>
      <c r="C40" s="120" t="e">
        <f>C95</f>
        <v>#DIV/0!</v>
      </c>
      <c r="D40" s="121" t="e">
        <f t="shared" ref="D40:V40" si="3">D95</f>
        <v>#DIV/0!</v>
      </c>
      <c r="E40" s="121" t="e">
        <f t="shared" si="3"/>
        <v>#DIV/0!</v>
      </c>
      <c r="F40" s="121" t="e">
        <f t="shared" si="3"/>
        <v>#DIV/0!</v>
      </c>
      <c r="G40" s="121" t="e">
        <f t="shared" si="3"/>
        <v>#DIV/0!</v>
      </c>
      <c r="H40" s="121" t="e">
        <f t="shared" si="3"/>
        <v>#DIV/0!</v>
      </c>
      <c r="I40" s="121" t="e">
        <f t="shared" si="3"/>
        <v>#DIV/0!</v>
      </c>
      <c r="J40" s="121" t="e">
        <f t="shared" si="3"/>
        <v>#DIV/0!</v>
      </c>
      <c r="K40" s="121" t="e">
        <f t="shared" si="3"/>
        <v>#DIV/0!</v>
      </c>
      <c r="L40" s="121" t="e">
        <f t="shared" si="3"/>
        <v>#DIV/0!</v>
      </c>
      <c r="M40" s="121" t="e">
        <f t="shared" si="3"/>
        <v>#DIV/0!</v>
      </c>
      <c r="N40" s="121" t="e">
        <f t="shared" si="3"/>
        <v>#DIV/0!</v>
      </c>
      <c r="O40" s="121" t="e">
        <f t="shared" si="3"/>
        <v>#DIV/0!</v>
      </c>
      <c r="P40" s="121" t="e">
        <f t="shared" si="3"/>
        <v>#DIV/0!</v>
      </c>
      <c r="Q40" s="121" t="e">
        <f t="shared" si="3"/>
        <v>#DIV/0!</v>
      </c>
      <c r="R40" s="121" t="e">
        <f t="shared" si="3"/>
        <v>#DIV/0!</v>
      </c>
      <c r="S40" s="121" t="e">
        <f t="shared" si="3"/>
        <v>#DIV/0!</v>
      </c>
      <c r="T40" s="121" t="e">
        <f t="shared" si="3"/>
        <v>#DIV/0!</v>
      </c>
      <c r="U40" s="121" t="e">
        <f t="shared" si="3"/>
        <v>#DIV/0!</v>
      </c>
      <c r="V40" s="126" t="e">
        <f t="shared" si="3"/>
        <v>#DIV/0!</v>
      </c>
    </row>
    <row r="41" spans="1:23" ht="12.75" customHeight="1" x14ac:dyDescent="0.25">
      <c r="A41" s="495" t="s">
        <v>54</v>
      </c>
      <c r="B41" s="496"/>
      <c r="C41" s="33">
        <f>C98</f>
        <v>0</v>
      </c>
      <c r="D41" s="34">
        <f>D98</f>
        <v>0</v>
      </c>
      <c r="E41" s="34">
        <f t="shared" ref="E41:V41" si="4">E98</f>
        <v>0</v>
      </c>
      <c r="F41" s="34">
        <f t="shared" si="4"/>
        <v>0</v>
      </c>
      <c r="G41" s="34">
        <f t="shared" si="4"/>
        <v>0</v>
      </c>
      <c r="H41" s="34">
        <f t="shared" si="4"/>
        <v>0</v>
      </c>
      <c r="I41" s="34">
        <f t="shared" si="4"/>
        <v>0</v>
      </c>
      <c r="J41" s="34">
        <f t="shared" si="4"/>
        <v>0</v>
      </c>
      <c r="K41" s="34">
        <f t="shared" si="4"/>
        <v>0</v>
      </c>
      <c r="L41" s="34">
        <f t="shared" si="4"/>
        <v>0</v>
      </c>
      <c r="M41" s="34">
        <f t="shared" si="4"/>
        <v>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34">
        <f t="shared" si="4"/>
        <v>0</v>
      </c>
      <c r="S41" s="34">
        <f t="shared" si="4"/>
        <v>0</v>
      </c>
      <c r="T41" s="34">
        <f t="shared" si="4"/>
        <v>0</v>
      </c>
      <c r="U41" s="34">
        <f t="shared" si="4"/>
        <v>0</v>
      </c>
      <c r="V41" s="44">
        <f t="shared" si="4"/>
        <v>0</v>
      </c>
    </row>
    <row r="42" spans="1:23" s="46" customFormat="1" ht="17.25" customHeight="1" thickBot="1" x14ac:dyDescent="0.3">
      <c r="A42" s="497" t="s">
        <v>55</v>
      </c>
      <c r="B42" s="498"/>
      <c r="C42" s="109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1"/>
      <c r="R42" s="111"/>
      <c r="S42" s="112"/>
      <c r="T42" s="113"/>
      <c r="U42" s="114"/>
      <c r="V42" s="115"/>
      <c r="W42" s="45"/>
    </row>
    <row r="43" spans="1:23" s="46" customFormat="1" x14ac:dyDescent="0.25">
      <c r="A43" s="118"/>
      <c r="B43" s="119"/>
      <c r="C43" s="127"/>
      <c r="V43" s="128"/>
      <c r="W43" s="45"/>
    </row>
    <row r="44" spans="1:23" s="46" customFormat="1" ht="13.8" thickBot="1" x14ac:dyDescent="0.3">
      <c r="A44" s="47"/>
      <c r="C44" s="129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1"/>
      <c r="W44" s="45"/>
    </row>
    <row r="45" spans="1:23" s="46" customFormat="1" x14ac:dyDescent="0.25">
      <c r="A45" s="47"/>
      <c r="V45" s="48"/>
      <c r="W45" s="45"/>
    </row>
    <row r="46" spans="1:23" s="46" customFormat="1" x14ac:dyDescent="0.25">
      <c r="A46" s="47"/>
      <c r="V46" s="48"/>
      <c r="W46" s="45"/>
    </row>
    <row r="47" spans="1:23" s="46" customFormat="1" x14ac:dyDescent="0.25">
      <c r="A47" s="47"/>
      <c r="V47" s="48"/>
      <c r="W47" s="45"/>
    </row>
    <row r="48" spans="1:23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1"/>
      <c r="W64" s="45"/>
    </row>
    <row r="65" spans="1:23" s="46" customFormat="1" x14ac:dyDescent="0.25">
      <c r="A65" s="499" t="s">
        <v>56</v>
      </c>
      <c r="B65" s="500"/>
      <c r="C65" s="500"/>
      <c r="D65" s="500"/>
      <c r="E65" s="500"/>
      <c r="F65" s="500"/>
      <c r="G65" s="501"/>
      <c r="H65" s="491" t="s">
        <v>57</v>
      </c>
      <c r="I65" s="492"/>
      <c r="J65" s="492"/>
      <c r="K65" s="492"/>
      <c r="L65" s="492"/>
      <c r="M65" s="492"/>
      <c r="N65" s="492"/>
      <c r="O65" s="492"/>
      <c r="P65" s="491" t="s">
        <v>58</v>
      </c>
      <c r="Q65" s="492"/>
      <c r="R65" s="492"/>
      <c r="S65" s="492"/>
      <c r="T65" s="492"/>
      <c r="U65" s="492"/>
      <c r="V65" s="492"/>
      <c r="W65" s="45"/>
    </row>
    <row r="66" spans="1:23" x14ac:dyDescent="0.25">
      <c r="A66" s="464"/>
      <c r="B66" s="464"/>
      <c r="C66" s="464"/>
      <c r="D66" s="464"/>
      <c r="E66" s="464"/>
      <c r="F66" s="464"/>
      <c r="G66" s="464"/>
      <c r="H66" s="464"/>
      <c r="I66" s="464"/>
      <c r="J66" s="464"/>
      <c r="K66" s="464"/>
      <c r="L66" s="464"/>
      <c r="M66" s="464"/>
      <c r="N66" s="464"/>
      <c r="O66" s="464"/>
      <c r="P66" s="464"/>
      <c r="Q66" s="464"/>
      <c r="R66" s="464"/>
      <c r="S66" s="464"/>
      <c r="T66" s="464"/>
      <c r="U66" s="464"/>
      <c r="V66" s="464"/>
    </row>
    <row r="67" spans="1:23" x14ac:dyDescent="0.25">
      <c r="A67" s="464"/>
      <c r="B67" s="464"/>
      <c r="C67" s="464"/>
      <c r="D67" s="464"/>
      <c r="E67" s="464"/>
      <c r="F67" s="464"/>
      <c r="G67" s="464"/>
      <c r="H67" s="464"/>
      <c r="I67" s="464"/>
      <c r="J67" s="464"/>
      <c r="K67" s="464"/>
      <c r="L67" s="464"/>
      <c r="M67" s="464"/>
      <c r="N67" s="464"/>
      <c r="O67" s="464"/>
      <c r="P67" s="464"/>
      <c r="Q67" s="464"/>
      <c r="R67" s="464"/>
      <c r="S67" s="464"/>
      <c r="T67" s="464"/>
      <c r="U67" s="464"/>
      <c r="V67" s="464"/>
    </row>
    <row r="68" spans="1:23" x14ac:dyDescent="0.25">
      <c r="A68" s="464"/>
      <c r="B68" s="464"/>
      <c r="C68" s="464"/>
      <c r="D68" s="464"/>
      <c r="E68" s="464"/>
      <c r="F68" s="464"/>
      <c r="G68" s="464"/>
      <c r="H68" s="464"/>
      <c r="I68" s="464"/>
      <c r="J68" s="464"/>
      <c r="K68" s="464"/>
      <c r="L68" s="464"/>
      <c r="M68" s="464"/>
      <c r="N68" s="464"/>
      <c r="O68" s="464"/>
      <c r="P68" s="464"/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</row>
    <row r="70" spans="1:23" x14ac:dyDescent="0.25">
      <c r="B70" s="52"/>
    </row>
    <row r="71" spans="1:23" ht="13.8" thickBot="1" x14ac:dyDescent="0.3">
      <c r="B71" s="52"/>
    </row>
    <row r="72" spans="1:23" x14ac:dyDescent="0.25">
      <c r="A72" s="512" t="s">
        <v>65</v>
      </c>
      <c r="B72" s="513"/>
      <c r="C72" s="513"/>
      <c r="D72" s="513"/>
      <c r="E72" s="513"/>
      <c r="F72" s="513"/>
      <c r="G72" s="513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4"/>
    </row>
    <row r="73" spans="1:23" x14ac:dyDescent="0.25">
      <c r="A73" s="515"/>
      <c r="B73" s="516"/>
      <c r="C73" s="516"/>
      <c r="D73" s="516"/>
      <c r="E73" s="516"/>
      <c r="F73" s="516"/>
      <c r="G73" s="516"/>
      <c r="H73" s="516"/>
      <c r="I73" s="516"/>
      <c r="J73" s="516"/>
      <c r="K73" s="516"/>
      <c r="L73" s="516"/>
      <c r="M73" s="516"/>
      <c r="N73" s="516"/>
      <c r="O73" s="516"/>
      <c r="P73" s="516"/>
      <c r="Q73" s="516"/>
      <c r="R73" s="516"/>
      <c r="S73" s="516"/>
      <c r="T73" s="516"/>
      <c r="U73" s="516"/>
      <c r="V73" s="517"/>
    </row>
    <row r="74" spans="1:23" x14ac:dyDescent="0.25">
      <c r="A74" s="515"/>
      <c r="B74" s="516"/>
      <c r="C74" s="516"/>
      <c r="D74" s="516"/>
      <c r="E74" s="516"/>
      <c r="F74" s="516"/>
      <c r="G74" s="516"/>
      <c r="H74" s="516"/>
      <c r="I74" s="516"/>
      <c r="J74" s="516"/>
      <c r="K74" s="516"/>
      <c r="L74" s="516"/>
      <c r="M74" s="516"/>
      <c r="N74" s="516"/>
      <c r="O74" s="516"/>
      <c r="P74" s="516"/>
      <c r="Q74" s="516"/>
      <c r="R74" s="516"/>
      <c r="S74" s="516"/>
      <c r="T74" s="516"/>
      <c r="U74" s="516"/>
      <c r="V74" s="517"/>
    </row>
    <row r="75" spans="1:23" ht="13.8" thickBot="1" x14ac:dyDescent="0.3">
      <c r="A75" s="132"/>
      <c r="B75" s="133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5"/>
    </row>
    <row r="76" spans="1:23" x14ac:dyDescent="0.25">
      <c r="A76" s="527"/>
      <c r="B76" s="565"/>
      <c r="C76" s="136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520" t="s">
        <v>70</v>
      </c>
      <c r="S76" s="529" t="s">
        <v>71</v>
      </c>
      <c r="T76" s="663" t="s">
        <v>7</v>
      </c>
      <c r="U76" s="665" t="s">
        <v>8</v>
      </c>
      <c r="V76" s="667" t="s">
        <v>42</v>
      </c>
    </row>
    <row r="77" spans="1:23" ht="13.8" thickBot="1" x14ac:dyDescent="0.3">
      <c r="A77" s="533" t="s">
        <v>61</v>
      </c>
      <c r="B77" s="669"/>
      <c r="C77" s="138">
        <v>0.08</v>
      </c>
      <c r="D77" s="166">
        <v>0.1</v>
      </c>
      <c r="E77" s="166">
        <v>0.2</v>
      </c>
      <c r="F77" s="166">
        <v>0.5</v>
      </c>
      <c r="G77" s="139">
        <v>1</v>
      </c>
      <c r="H77" s="139">
        <v>2</v>
      </c>
      <c r="I77" s="139">
        <v>5</v>
      </c>
      <c r="J77" s="139">
        <v>10</v>
      </c>
      <c r="K77" s="139">
        <v>20</v>
      </c>
      <c r="L77" s="139">
        <v>25</v>
      </c>
      <c r="M77" s="139">
        <v>31.5</v>
      </c>
      <c r="N77" s="139">
        <v>40</v>
      </c>
      <c r="O77" s="140">
        <v>50</v>
      </c>
      <c r="P77" s="163">
        <v>63</v>
      </c>
      <c r="Q77" s="164">
        <v>80</v>
      </c>
      <c r="R77" s="521"/>
      <c r="S77" s="530"/>
      <c r="T77" s="664"/>
      <c r="U77" s="666"/>
      <c r="V77" s="668"/>
    </row>
    <row r="78" spans="1:23" x14ac:dyDescent="0.25">
      <c r="A78" s="670" t="s">
        <v>62</v>
      </c>
      <c r="B78" s="671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5"/>
    </row>
    <row r="79" spans="1:23" x14ac:dyDescent="0.25">
      <c r="A79" s="531"/>
      <c r="B79" s="532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2"/>
    </row>
    <row r="80" spans="1:23" x14ac:dyDescent="0.25">
      <c r="A80" s="531"/>
      <c r="B80" s="532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2"/>
    </row>
    <row r="81" spans="1:23" x14ac:dyDescent="0.25">
      <c r="A81" s="531"/>
      <c r="B81" s="532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2"/>
    </row>
    <row r="82" spans="1:23" x14ac:dyDescent="0.25">
      <c r="A82" s="531"/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2"/>
    </row>
    <row r="83" spans="1:23" x14ac:dyDescent="0.25">
      <c r="A83" s="531"/>
      <c r="B83" s="532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2"/>
    </row>
    <row r="84" spans="1:23" x14ac:dyDescent="0.25">
      <c r="A84" s="531"/>
      <c r="B84" s="532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2"/>
    </row>
    <row r="85" spans="1:23" x14ac:dyDescent="0.25">
      <c r="A85" s="531"/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2"/>
    </row>
    <row r="86" spans="1:23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2"/>
    </row>
    <row r="87" spans="1:23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2"/>
    </row>
    <row r="88" spans="1:23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2"/>
    </row>
    <row r="89" spans="1:23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2"/>
    </row>
    <row r="90" spans="1:23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2"/>
    </row>
    <row r="91" spans="1:23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2"/>
    </row>
    <row r="92" spans="1:23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2"/>
    </row>
    <row r="93" spans="1:23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2"/>
    </row>
    <row r="94" spans="1:23" x14ac:dyDescent="0.25">
      <c r="A94" s="533" t="s">
        <v>63</v>
      </c>
      <c r="B94" s="532"/>
      <c r="C94" s="141" t="e">
        <f>AVERAGE(C79:C93)</f>
        <v>#DIV/0!</v>
      </c>
      <c r="D94" s="141" t="e">
        <f>AVERAGE(D79:D93)</f>
        <v>#DIV/0!</v>
      </c>
      <c r="E94" s="141" t="e">
        <f t="shared" ref="E94:V94" si="5">AVERAGE(E79:E93)</f>
        <v>#DIV/0!</v>
      </c>
      <c r="F94" s="141" t="e">
        <f t="shared" si="5"/>
        <v>#DIV/0!</v>
      </c>
      <c r="G94" s="141" t="e">
        <f t="shared" si="5"/>
        <v>#DIV/0!</v>
      </c>
      <c r="H94" s="141" t="e">
        <f t="shared" si="5"/>
        <v>#DIV/0!</v>
      </c>
      <c r="I94" s="141" t="e">
        <f t="shared" si="5"/>
        <v>#DIV/0!</v>
      </c>
      <c r="J94" s="141" t="e">
        <f t="shared" si="5"/>
        <v>#DIV/0!</v>
      </c>
      <c r="K94" s="141" t="e">
        <f t="shared" si="5"/>
        <v>#DIV/0!</v>
      </c>
      <c r="L94" s="141" t="e">
        <f t="shared" si="5"/>
        <v>#DIV/0!</v>
      </c>
      <c r="M94" s="141" t="e">
        <f t="shared" si="5"/>
        <v>#DIV/0!</v>
      </c>
      <c r="N94" s="141" t="e">
        <f t="shared" si="5"/>
        <v>#DIV/0!</v>
      </c>
      <c r="O94" s="141" t="e">
        <f t="shared" si="5"/>
        <v>#DIV/0!</v>
      </c>
      <c r="P94" s="141" t="e">
        <f t="shared" si="5"/>
        <v>#DIV/0!</v>
      </c>
      <c r="Q94" s="141" t="e">
        <f t="shared" si="5"/>
        <v>#DIV/0!</v>
      </c>
      <c r="R94" s="141" t="e">
        <f t="shared" si="5"/>
        <v>#DIV/0!</v>
      </c>
      <c r="S94" s="141" t="e">
        <f t="shared" si="5"/>
        <v>#DIV/0!</v>
      </c>
      <c r="T94" s="141" t="e">
        <f t="shared" si="5"/>
        <v>#DIV/0!</v>
      </c>
      <c r="U94" s="141" t="e">
        <f t="shared" si="5"/>
        <v>#DIV/0!</v>
      </c>
      <c r="V94" s="142" t="e">
        <f t="shared" si="5"/>
        <v>#DIV/0!</v>
      </c>
      <c r="W94" s="1"/>
    </row>
    <row r="95" spans="1:23" x14ac:dyDescent="0.25">
      <c r="A95" s="533" t="s">
        <v>53</v>
      </c>
      <c r="B95" s="532"/>
      <c r="C95" s="143" t="e">
        <f>STDEV(C79:C93)</f>
        <v>#DIV/0!</v>
      </c>
      <c r="D95" s="143" t="e">
        <f t="shared" ref="D95:V95" si="6">STDEV(D79:D93)</f>
        <v>#DIV/0!</v>
      </c>
      <c r="E95" s="143" t="e">
        <f t="shared" si="6"/>
        <v>#DIV/0!</v>
      </c>
      <c r="F95" s="143" t="e">
        <f t="shared" si="6"/>
        <v>#DIV/0!</v>
      </c>
      <c r="G95" s="143" t="e">
        <f t="shared" si="6"/>
        <v>#DIV/0!</v>
      </c>
      <c r="H95" s="143" t="e">
        <f t="shared" si="6"/>
        <v>#DIV/0!</v>
      </c>
      <c r="I95" s="143" t="e">
        <f t="shared" si="6"/>
        <v>#DIV/0!</v>
      </c>
      <c r="J95" s="143" t="e">
        <f t="shared" si="6"/>
        <v>#DIV/0!</v>
      </c>
      <c r="K95" s="143" t="e">
        <f t="shared" si="6"/>
        <v>#DIV/0!</v>
      </c>
      <c r="L95" s="143" t="e">
        <f t="shared" si="6"/>
        <v>#DIV/0!</v>
      </c>
      <c r="M95" s="143" t="e">
        <f t="shared" si="6"/>
        <v>#DIV/0!</v>
      </c>
      <c r="N95" s="143" t="e">
        <f t="shared" si="6"/>
        <v>#DIV/0!</v>
      </c>
      <c r="O95" s="143" t="e">
        <f t="shared" si="6"/>
        <v>#DIV/0!</v>
      </c>
      <c r="P95" s="143" t="e">
        <f t="shared" si="6"/>
        <v>#DIV/0!</v>
      </c>
      <c r="Q95" s="143" t="e">
        <f t="shared" si="6"/>
        <v>#DIV/0!</v>
      </c>
      <c r="R95" s="143" t="e">
        <f t="shared" si="6"/>
        <v>#DIV/0!</v>
      </c>
      <c r="S95" s="143" t="e">
        <f t="shared" si="6"/>
        <v>#DIV/0!</v>
      </c>
      <c r="T95" s="143" t="e">
        <f t="shared" si="6"/>
        <v>#DIV/0!</v>
      </c>
      <c r="U95" s="143" t="e">
        <f t="shared" si="6"/>
        <v>#DIV/0!</v>
      </c>
      <c r="V95" s="144" t="e">
        <f t="shared" si="6"/>
        <v>#DIV/0!</v>
      </c>
      <c r="W95" s="1"/>
    </row>
    <row r="96" spans="1:23" x14ac:dyDescent="0.25">
      <c r="A96" s="533" t="s">
        <v>64</v>
      </c>
      <c r="B96" s="532"/>
      <c r="C96" s="141">
        <f>MAX(C79:C93)</f>
        <v>0</v>
      </c>
      <c r="D96" s="141">
        <f t="shared" ref="D96:V96" si="7">MAX(D79:D93)</f>
        <v>0</v>
      </c>
      <c r="E96" s="141">
        <f t="shared" si="7"/>
        <v>0</v>
      </c>
      <c r="F96" s="141">
        <f t="shared" si="7"/>
        <v>0</v>
      </c>
      <c r="G96" s="141">
        <f t="shared" si="7"/>
        <v>0</v>
      </c>
      <c r="H96" s="141">
        <f t="shared" si="7"/>
        <v>0</v>
      </c>
      <c r="I96" s="141">
        <f t="shared" si="7"/>
        <v>0</v>
      </c>
      <c r="J96" s="141">
        <f t="shared" si="7"/>
        <v>0</v>
      </c>
      <c r="K96" s="141">
        <f t="shared" si="7"/>
        <v>0</v>
      </c>
      <c r="L96" s="141">
        <f t="shared" si="7"/>
        <v>0</v>
      </c>
      <c r="M96" s="141">
        <f t="shared" si="7"/>
        <v>0</v>
      </c>
      <c r="N96" s="141">
        <f t="shared" si="7"/>
        <v>0</v>
      </c>
      <c r="O96" s="141">
        <f t="shared" si="7"/>
        <v>0</v>
      </c>
      <c r="P96" s="141">
        <f t="shared" si="7"/>
        <v>0</v>
      </c>
      <c r="Q96" s="141">
        <f t="shared" si="7"/>
        <v>0</v>
      </c>
      <c r="R96" s="141">
        <f t="shared" si="7"/>
        <v>0</v>
      </c>
      <c r="S96" s="141">
        <f t="shared" si="7"/>
        <v>0</v>
      </c>
      <c r="T96" s="141">
        <f t="shared" si="7"/>
        <v>0</v>
      </c>
      <c r="U96" s="141">
        <f t="shared" si="7"/>
        <v>0</v>
      </c>
      <c r="V96" s="142">
        <f t="shared" si="7"/>
        <v>0</v>
      </c>
      <c r="W96" s="1"/>
    </row>
    <row r="97" spans="1:22" x14ac:dyDescent="0.25">
      <c r="A97" s="533" t="s">
        <v>52</v>
      </c>
      <c r="B97" s="532"/>
      <c r="C97" s="141">
        <f>MIN(C79:C93)</f>
        <v>0</v>
      </c>
      <c r="D97" s="141">
        <f>MIN(D79:D93)</f>
        <v>0</v>
      </c>
      <c r="E97" s="141">
        <f t="shared" ref="E97:V97" si="8">MIN(E79:E93)</f>
        <v>0</v>
      </c>
      <c r="F97" s="141">
        <f t="shared" si="8"/>
        <v>0</v>
      </c>
      <c r="G97" s="141">
        <f t="shared" si="8"/>
        <v>0</v>
      </c>
      <c r="H97" s="141">
        <f t="shared" si="8"/>
        <v>0</v>
      </c>
      <c r="I97" s="141">
        <f t="shared" si="8"/>
        <v>0</v>
      </c>
      <c r="J97" s="141">
        <f t="shared" si="8"/>
        <v>0</v>
      </c>
      <c r="K97" s="141">
        <f t="shared" si="8"/>
        <v>0</v>
      </c>
      <c r="L97" s="141">
        <f t="shared" si="8"/>
        <v>0</v>
      </c>
      <c r="M97" s="141">
        <f t="shared" si="8"/>
        <v>0</v>
      </c>
      <c r="N97" s="141">
        <f t="shared" si="8"/>
        <v>0</v>
      </c>
      <c r="O97" s="141">
        <f t="shared" si="8"/>
        <v>0</v>
      </c>
      <c r="P97" s="141">
        <f t="shared" si="8"/>
        <v>0</v>
      </c>
      <c r="Q97" s="141">
        <f t="shared" si="8"/>
        <v>0</v>
      </c>
      <c r="R97" s="141">
        <f t="shared" si="8"/>
        <v>0</v>
      </c>
      <c r="S97" s="141">
        <f t="shared" si="8"/>
        <v>0</v>
      </c>
      <c r="T97" s="141">
        <f t="shared" si="8"/>
        <v>0</v>
      </c>
      <c r="U97" s="141">
        <f t="shared" si="8"/>
        <v>0</v>
      </c>
      <c r="V97" s="142">
        <f t="shared" si="8"/>
        <v>0</v>
      </c>
    </row>
    <row r="98" spans="1:22" x14ac:dyDescent="0.25">
      <c r="A98" s="534" t="s">
        <v>54</v>
      </c>
      <c r="B98" s="535"/>
      <c r="C98" s="141">
        <f>COUNT(C79:C93)</f>
        <v>0</v>
      </c>
      <c r="D98" s="141">
        <f t="shared" ref="D98:V98" si="9">COUNT(D79:D93)</f>
        <v>0</v>
      </c>
      <c r="E98" s="141">
        <f t="shared" si="9"/>
        <v>0</v>
      </c>
      <c r="F98" s="141">
        <f t="shared" si="9"/>
        <v>0</v>
      </c>
      <c r="G98" s="141">
        <f t="shared" si="9"/>
        <v>0</v>
      </c>
      <c r="H98" s="141">
        <f t="shared" si="9"/>
        <v>0</v>
      </c>
      <c r="I98" s="141">
        <f t="shared" si="9"/>
        <v>0</v>
      </c>
      <c r="J98" s="141">
        <f t="shared" si="9"/>
        <v>0</v>
      </c>
      <c r="K98" s="141">
        <f t="shared" si="9"/>
        <v>0</v>
      </c>
      <c r="L98" s="141">
        <f t="shared" si="9"/>
        <v>0</v>
      </c>
      <c r="M98" s="141">
        <f t="shared" si="9"/>
        <v>0</v>
      </c>
      <c r="N98" s="141">
        <f t="shared" si="9"/>
        <v>0</v>
      </c>
      <c r="O98" s="141">
        <f t="shared" si="9"/>
        <v>0</v>
      </c>
      <c r="P98" s="141">
        <f t="shared" si="9"/>
        <v>0</v>
      </c>
      <c r="Q98" s="141">
        <f t="shared" si="9"/>
        <v>0</v>
      </c>
      <c r="R98" s="141">
        <f t="shared" si="9"/>
        <v>0</v>
      </c>
      <c r="S98" s="141">
        <f t="shared" si="9"/>
        <v>0</v>
      </c>
      <c r="T98" s="141">
        <f t="shared" si="9"/>
        <v>0</v>
      </c>
      <c r="U98" s="141">
        <f t="shared" si="9"/>
        <v>0</v>
      </c>
      <c r="V98" s="142">
        <f t="shared" si="9"/>
        <v>0</v>
      </c>
    </row>
    <row r="99" spans="1:22" ht="13.8" thickBot="1" x14ac:dyDescent="0.3">
      <c r="A99" s="145"/>
      <c r="B99" s="146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8"/>
    </row>
    <row r="100" spans="1:22" x14ac:dyDescent="0.25">
      <c r="B100" s="52"/>
    </row>
    <row r="101" spans="1:22" x14ac:dyDescent="0.25">
      <c r="B101" s="52"/>
    </row>
    <row r="102" spans="1:22" x14ac:dyDescent="0.25">
      <c r="B102" s="52"/>
    </row>
    <row r="103" spans="1:22" x14ac:dyDescent="0.25">
      <c r="B103" s="52"/>
    </row>
    <row r="104" spans="1:22" x14ac:dyDescent="0.25">
      <c r="B104" s="52"/>
    </row>
    <row r="105" spans="1:22" x14ac:dyDescent="0.25">
      <c r="B105" s="52"/>
    </row>
    <row r="106" spans="1:22" x14ac:dyDescent="0.25">
      <c r="B106" s="52"/>
    </row>
    <row r="107" spans="1:22" x14ac:dyDescent="0.25">
      <c r="B107" s="52"/>
    </row>
    <row r="108" spans="1:22" x14ac:dyDescent="0.25">
      <c r="B108" s="52"/>
    </row>
    <row r="109" spans="1:22" x14ac:dyDescent="0.25">
      <c r="B109" s="52"/>
    </row>
    <row r="110" spans="1:22" x14ac:dyDescent="0.25">
      <c r="B110" s="52"/>
    </row>
    <row r="111" spans="1:22" x14ac:dyDescent="0.25">
      <c r="B111" s="52"/>
    </row>
    <row r="112" spans="1:22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</sheetData>
  <mergeCells count="74">
    <mergeCell ref="A1:E6"/>
    <mergeCell ref="F1:Q4"/>
    <mergeCell ref="R1:V6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66:G69"/>
    <mergeCell ref="H66:O69"/>
    <mergeCell ref="P66:V69"/>
    <mergeCell ref="A37:B37"/>
    <mergeCell ref="A38:B38"/>
    <mergeCell ref="A39:B39"/>
    <mergeCell ref="A40:B40"/>
    <mergeCell ref="A41:B41"/>
    <mergeCell ref="A42:B42"/>
    <mergeCell ref="A65:G65"/>
    <mergeCell ref="H65:O65"/>
    <mergeCell ref="P65:V65"/>
    <mergeCell ref="A72:V74"/>
    <mergeCell ref="A76:B76"/>
    <mergeCell ref="R76:R77"/>
    <mergeCell ref="S76:S77"/>
    <mergeCell ref="T76:T77"/>
    <mergeCell ref="U76:U77"/>
    <mergeCell ref="V76:V77"/>
    <mergeCell ref="A77:B77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96:B96"/>
    <mergeCell ref="A97:B97"/>
    <mergeCell ref="A98:B98"/>
    <mergeCell ref="A90:B90"/>
    <mergeCell ref="A91:B91"/>
    <mergeCell ref="A92:B92"/>
    <mergeCell ref="A93:B93"/>
    <mergeCell ref="A94:B94"/>
    <mergeCell ref="A95:B9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0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AG1679"/>
  <sheetViews>
    <sheetView topLeftCell="A55" zoomScaleNormal="100" workbookViewId="0">
      <selection activeCell="Y65" sqref="Y65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207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0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48" t="s">
        <v>99</v>
      </c>
      <c r="J5" s="446"/>
      <c r="K5" s="446"/>
      <c r="L5" s="446"/>
      <c r="M5" s="447"/>
      <c r="N5" s="431"/>
      <c r="O5" s="432"/>
      <c r="P5" s="432"/>
      <c r="Q5" s="433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228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67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130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/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68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94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165"/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102"/>
      <c r="S28" s="35">
        <v>0.7</v>
      </c>
      <c r="T28" s="106"/>
      <c r="U28" s="97"/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C102</f>
        <v>0</v>
      </c>
      <c r="D37" s="123">
        <f t="shared" ref="D37:V37" si="0">D102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60">
        <f t="shared" si="0"/>
        <v>0</v>
      </c>
      <c r="S37" s="123">
        <f t="shared" si="0"/>
        <v>0</v>
      </c>
      <c r="T37" s="123">
        <f t="shared" si="0"/>
        <v>0</v>
      </c>
      <c r="U37" s="123">
        <f t="shared" si="0"/>
        <v>0</v>
      </c>
      <c r="V37" s="124">
        <f t="shared" si="0"/>
        <v>0</v>
      </c>
    </row>
    <row r="38" spans="1:24" ht="12.75" customHeight="1" x14ac:dyDescent="0.25">
      <c r="A38" s="495" t="s">
        <v>49</v>
      </c>
      <c r="B38" s="496"/>
      <c r="C38" s="120" t="e">
        <f>C39+1.25*C42</f>
        <v>#DIV/0!</v>
      </c>
      <c r="D38" s="108" t="e">
        <f t="shared" ref="D38:V38" si="1">D39+1.25*D42</f>
        <v>#DIV/0!</v>
      </c>
      <c r="E38" s="108" t="e">
        <f t="shared" si="1"/>
        <v>#DIV/0!</v>
      </c>
      <c r="F38" s="108" t="e">
        <f t="shared" si="1"/>
        <v>#DIV/0!</v>
      </c>
      <c r="G38" s="108" t="e">
        <f t="shared" si="1"/>
        <v>#DIV/0!</v>
      </c>
      <c r="H38" s="108" t="e">
        <f t="shared" si="1"/>
        <v>#DIV/0!</v>
      </c>
      <c r="I38" s="108" t="e">
        <f t="shared" si="1"/>
        <v>#DIV/0!</v>
      </c>
      <c r="J38" s="108" t="e">
        <f t="shared" si="1"/>
        <v>#DIV/0!</v>
      </c>
      <c r="K38" s="108" t="e">
        <f t="shared" si="1"/>
        <v>#DIV/0!</v>
      </c>
      <c r="L38" s="108" t="e">
        <f t="shared" si="1"/>
        <v>#DIV/0!</v>
      </c>
      <c r="M38" s="108" t="e">
        <f t="shared" si="1"/>
        <v>#DIV/0!</v>
      </c>
      <c r="N38" s="108" t="e">
        <f t="shared" si="1"/>
        <v>#DIV/0!</v>
      </c>
      <c r="O38" s="108" t="e">
        <f t="shared" si="1"/>
        <v>#DIV/0!</v>
      </c>
      <c r="P38" s="108" t="e">
        <f t="shared" si="1"/>
        <v>#DIV/0!</v>
      </c>
      <c r="Q38" s="108" t="e">
        <f t="shared" si="1"/>
        <v>#DIV/0!</v>
      </c>
      <c r="R38" s="159" t="e">
        <f t="shared" si="1"/>
        <v>#DIV/0!</v>
      </c>
      <c r="S38" s="108" t="e">
        <f t="shared" si="1"/>
        <v>#DIV/0!</v>
      </c>
      <c r="T38" s="108" t="e">
        <f t="shared" si="1"/>
        <v>#DIV/0!</v>
      </c>
      <c r="U38" s="108" t="e">
        <f t="shared" si="1"/>
        <v>#DIV/0!</v>
      </c>
      <c r="V38" s="125" t="e">
        <f t="shared" si="1"/>
        <v>#DIV/0!</v>
      </c>
      <c r="X38" s="1" t="s">
        <v>59</v>
      </c>
    </row>
    <row r="39" spans="1:24" ht="12.75" customHeight="1" x14ac:dyDescent="0.25">
      <c r="A39" s="493" t="s">
        <v>50</v>
      </c>
      <c r="B39" s="494"/>
      <c r="C39" s="120" t="e">
        <f>C100</f>
        <v>#DIV/0!</v>
      </c>
      <c r="D39" s="121" t="e">
        <f>D100</f>
        <v>#DIV/0!</v>
      </c>
      <c r="E39" s="121" t="e">
        <f>E100</f>
        <v>#DIV/0!</v>
      </c>
      <c r="F39" s="121" t="e">
        <f>F100</f>
        <v>#DIV/0!</v>
      </c>
      <c r="G39" s="121" t="e">
        <f>G100</f>
        <v>#DIV/0!</v>
      </c>
      <c r="H39" s="121" t="e">
        <f t="shared" ref="H39:V39" si="2">H100</f>
        <v>#DIV/0!</v>
      </c>
      <c r="I39" s="121" t="e">
        <f t="shared" si="2"/>
        <v>#DIV/0!</v>
      </c>
      <c r="J39" s="121" t="e">
        <f t="shared" si="2"/>
        <v>#DIV/0!</v>
      </c>
      <c r="K39" s="121" t="e">
        <f t="shared" si="2"/>
        <v>#DIV/0!</v>
      </c>
      <c r="L39" s="121" t="e">
        <f t="shared" si="2"/>
        <v>#DIV/0!</v>
      </c>
      <c r="M39" s="121" t="e">
        <f t="shared" si="2"/>
        <v>#DIV/0!</v>
      </c>
      <c r="N39" s="121" t="e">
        <f t="shared" si="2"/>
        <v>#DIV/0!</v>
      </c>
      <c r="O39" s="121" t="e">
        <f>O100</f>
        <v>#DIV/0!</v>
      </c>
      <c r="P39" s="121" t="e">
        <f t="shared" si="2"/>
        <v>#DIV/0!</v>
      </c>
      <c r="Q39" s="121" t="e">
        <f t="shared" si="2"/>
        <v>#DIV/0!</v>
      </c>
      <c r="R39" s="159" t="e">
        <f t="shared" si="2"/>
        <v>#DIV/0!</v>
      </c>
      <c r="S39" s="34" t="e">
        <f t="shared" si="2"/>
        <v>#DIV/0!</v>
      </c>
      <c r="T39" s="34" t="e">
        <f t="shared" si="2"/>
        <v>#DIV/0!</v>
      </c>
      <c r="U39" s="34" t="e">
        <f t="shared" si="2"/>
        <v>#DIV/0!</v>
      </c>
      <c r="V39" s="44" t="e">
        <f t="shared" si="2"/>
        <v>#DIV/0!</v>
      </c>
    </row>
    <row r="40" spans="1:24" ht="12.75" customHeight="1" x14ac:dyDescent="0.25">
      <c r="A40" s="495" t="s">
        <v>51</v>
      </c>
      <c r="B40" s="496"/>
      <c r="C40" s="120" t="e">
        <f>C39-1.25*C42</f>
        <v>#DIV/0!</v>
      </c>
      <c r="D40" s="121" t="e">
        <f t="shared" ref="D40:V40" si="3">D39-1.25*D42</f>
        <v>#DIV/0!</v>
      </c>
      <c r="E40" s="121" t="e">
        <f t="shared" si="3"/>
        <v>#DIV/0!</v>
      </c>
      <c r="F40" s="121" t="e">
        <f t="shared" si="3"/>
        <v>#DIV/0!</v>
      </c>
      <c r="G40" s="121" t="e">
        <f t="shared" si="3"/>
        <v>#DIV/0!</v>
      </c>
      <c r="H40" s="121" t="e">
        <f t="shared" si="3"/>
        <v>#DIV/0!</v>
      </c>
      <c r="I40" s="121" t="e">
        <f t="shared" si="3"/>
        <v>#DIV/0!</v>
      </c>
      <c r="J40" s="121" t="e">
        <f t="shared" si="3"/>
        <v>#DIV/0!</v>
      </c>
      <c r="K40" s="121" t="e">
        <f t="shared" si="3"/>
        <v>#DIV/0!</v>
      </c>
      <c r="L40" s="121" t="e">
        <f t="shared" si="3"/>
        <v>#DIV/0!</v>
      </c>
      <c r="M40" s="121" t="e">
        <f t="shared" si="3"/>
        <v>#DIV/0!</v>
      </c>
      <c r="N40" s="121" t="e">
        <f t="shared" si="3"/>
        <v>#DIV/0!</v>
      </c>
      <c r="O40" s="121" t="e">
        <f t="shared" si="3"/>
        <v>#DIV/0!</v>
      </c>
      <c r="P40" s="121" t="e">
        <f t="shared" si="3"/>
        <v>#DIV/0!</v>
      </c>
      <c r="Q40" s="121" t="e">
        <f t="shared" si="3"/>
        <v>#DIV/0!</v>
      </c>
      <c r="R40" s="159" t="e">
        <f t="shared" si="3"/>
        <v>#DIV/0!</v>
      </c>
      <c r="S40" s="108" t="e">
        <f t="shared" si="3"/>
        <v>#DIV/0!</v>
      </c>
      <c r="T40" s="108" t="e">
        <f t="shared" si="3"/>
        <v>#DIV/0!</v>
      </c>
      <c r="U40" s="108" t="e">
        <f t="shared" si="3"/>
        <v>#DIV/0!</v>
      </c>
      <c r="V40" s="125" t="e">
        <f t="shared" si="3"/>
        <v>#DIV/0!</v>
      </c>
    </row>
    <row r="41" spans="1:24" ht="12.75" customHeight="1" x14ac:dyDescent="0.25">
      <c r="A41" s="493" t="s">
        <v>52</v>
      </c>
      <c r="B41" s="494"/>
      <c r="C41" s="33">
        <f>C103</f>
        <v>0</v>
      </c>
      <c r="D41" s="34">
        <f>D103</f>
        <v>0</v>
      </c>
      <c r="E41" s="34">
        <f t="shared" ref="E41:V41" si="4">E103</f>
        <v>0</v>
      </c>
      <c r="F41" s="34">
        <f t="shared" si="4"/>
        <v>0</v>
      </c>
      <c r="G41" s="34">
        <f t="shared" si="4"/>
        <v>0</v>
      </c>
      <c r="H41" s="34">
        <f t="shared" si="4"/>
        <v>0</v>
      </c>
      <c r="I41" s="34">
        <f t="shared" si="4"/>
        <v>0</v>
      </c>
      <c r="J41" s="34">
        <f t="shared" si="4"/>
        <v>0</v>
      </c>
      <c r="K41" s="34">
        <f t="shared" si="4"/>
        <v>0</v>
      </c>
      <c r="L41" s="34">
        <f t="shared" si="4"/>
        <v>0</v>
      </c>
      <c r="M41" s="34">
        <f t="shared" si="4"/>
        <v>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34">
        <f t="shared" si="4"/>
        <v>0</v>
      </c>
      <c r="S41" s="34">
        <f t="shared" si="4"/>
        <v>0</v>
      </c>
      <c r="T41" s="34">
        <f t="shared" si="4"/>
        <v>0</v>
      </c>
      <c r="U41" s="34">
        <f t="shared" si="4"/>
        <v>0</v>
      </c>
      <c r="V41" s="44">
        <f t="shared" si="4"/>
        <v>0</v>
      </c>
    </row>
    <row r="42" spans="1:24" ht="12.75" customHeight="1" x14ac:dyDescent="0.25">
      <c r="A42" s="493" t="s">
        <v>53</v>
      </c>
      <c r="B42" s="494"/>
      <c r="C42" s="120" t="e">
        <f>C101</f>
        <v>#DIV/0!</v>
      </c>
      <c r="D42" s="121" t="e">
        <f t="shared" ref="D42:V42" si="5">D101</f>
        <v>#DIV/0!</v>
      </c>
      <c r="E42" s="121" t="e">
        <f t="shared" si="5"/>
        <v>#DIV/0!</v>
      </c>
      <c r="F42" s="121" t="e">
        <f t="shared" si="5"/>
        <v>#DIV/0!</v>
      </c>
      <c r="G42" s="121" t="e">
        <f t="shared" si="5"/>
        <v>#DIV/0!</v>
      </c>
      <c r="H42" s="121" t="e">
        <f t="shared" si="5"/>
        <v>#DIV/0!</v>
      </c>
      <c r="I42" s="121" t="e">
        <f t="shared" si="5"/>
        <v>#DIV/0!</v>
      </c>
      <c r="J42" s="121" t="e">
        <f t="shared" si="5"/>
        <v>#DIV/0!</v>
      </c>
      <c r="K42" s="121" t="e">
        <f t="shared" si="5"/>
        <v>#DIV/0!</v>
      </c>
      <c r="L42" s="121" t="e">
        <f t="shared" si="5"/>
        <v>#DIV/0!</v>
      </c>
      <c r="M42" s="121" t="e">
        <f t="shared" si="5"/>
        <v>#DIV/0!</v>
      </c>
      <c r="N42" s="121" t="e">
        <f t="shared" si="5"/>
        <v>#DIV/0!</v>
      </c>
      <c r="O42" s="121" t="e">
        <f t="shared" si="5"/>
        <v>#DIV/0!</v>
      </c>
      <c r="P42" s="121" t="e">
        <f t="shared" si="5"/>
        <v>#DIV/0!</v>
      </c>
      <c r="Q42" s="121" t="e">
        <f t="shared" si="5"/>
        <v>#DIV/0!</v>
      </c>
      <c r="R42" s="121" t="e">
        <f t="shared" si="5"/>
        <v>#DIV/0!</v>
      </c>
      <c r="S42" s="121" t="e">
        <f t="shared" si="5"/>
        <v>#DIV/0!</v>
      </c>
      <c r="T42" s="121" t="e">
        <f t="shared" si="5"/>
        <v>#DIV/0!</v>
      </c>
      <c r="U42" s="121" t="e">
        <f t="shared" si="5"/>
        <v>#DIV/0!</v>
      </c>
      <c r="V42" s="126" t="e">
        <f t="shared" si="5"/>
        <v>#DIV/0!</v>
      </c>
    </row>
    <row r="43" spans="1:24" ht="12.75" customHeight="1" x14ac:dyDescent="0.25">
      <c r="A43" s="495" t="s">
        <v>54</v>
      </c>
      <c r="B43" s="496"/>
      <c r="C43" s="33">
        <f>C104</f>
        <v>0</v>
      </c>
      <c r="D43" s="34">
        <f>D104</f>
        <v>0</v>
      </c>
      <c r="E43" s="34">
        <f t="shared" ref="E43:V43" si="6">E104</f>
        <v>0</v>
      </c>
      <c r="F43" s="34">
        <f t="shared" si="6"/>
        <v>0</v>
      </c>
      <c r="G43" s="34">
        <f t="shared" si="6"/>
        <v>0</v>
      </c>
      <c r="H43" s="34">
        <f t="shared" si="6"/>
        <v>0</v>
      </c>
      <c r="I43" s="34">
        <f t="shared" si="6"/>
        <v>0</v>
      </c>
      <c r="J43" s="34">
        <f t="shared" si="6"/>
        <v>0</v>
      </c>
      <c r="K43" s="34">
        <f t="shared" si="6"/>
        <v>0</v>
      </c>
      <c r="L43" s="34">
        <f t="shared" si="6"/>
        <v>0</v>
      </c>
      <c r="M43" s="34">
        <f t="shared" si="6"/>
        <v>0</v>
      </c>
      <c r="N43" s="34">
        <f t="shared" si="6"/>
        <v>0</v>
      </c>
      <c r="O43" s="34">
        <f t="shared" si="6"/>
        <v>0</v>
      </c>
      <c r="P43" s="34">
        <f t="shared" si="6"/>
        <v>0</v>
      </c>
      <c r="Q43" s="34">
        <f t="shared" si="6"/>
        <v>0</v>
      </c>
      <c r="R43" s="34">
        <f t="shared" si="6"/>
        <v>0</v>
      </c>
      <c r="S43" s="34">
        <f t="shared" si="6"/>
        <v>0</v>
      </c>
      <c r="T43" s="34">
        <f t="shared" si="6"/>
        <v>0</v>
      </c>
      <c r="U43" s="34">
        <f t="shared" si="6"/>
        <v>0</v>
      </c>
      <c r="V43" s="44">
        <f t="shared" si="6"/>
        <v>0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475" t="s">
        <v>129</v>
      </c>
      <c r="B68" s="464"/>
      <c r="C68" s="464"/>
      <c r="D68" s="464"/>
      <c r="E68" s="464"/>
      <c r="F68" s="464"/>
      <c r="G68" s="464"/>
      <c r="H68" s="464" t="s">
        <v>92</v>
      </c>
      <c r="I68" s="464"/>
      <c r="J68" s="464"/>
      <c r="K68" s="464"/>
      <c r="L68" s="464"/>
      <c r="M68" s="464"/>
      <c r="N68" s="464"/>
      <c r="O68" s="464"/>
      <c r="P68" s="475" t="s">
        <v>129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B72" s="52"/>
    </row>
    <row r="73" spans="1:23" x14ac:dyDescent="0.25">
      <c r="A73" s="504" t="s">
        <v>206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663" t="s">
        <v>7</v>
      </c>
      <c r="U82" s="665" t="s">
        <v>8</v>
      </c>
      <c r="V82" s="667" t="s">
        <v>42</v>
      </c>
    </row>
    <row r="83" spans="1:22" ht="13.8" thickBot="1" x14ac:dyDescent="0.3">
      <c r="A83" s="533" t="s">
        <v>61</v>
      </c>
      <c r="B83" s="669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664"/>
      <c r="U83" s="666"/>
      <c r="V83" s="668"/>
    </row>
    <row r="84" spans="1:22" x14ac:dyDescent="0.25">
      <c r="A84" s="670" t="s">
        <v>62</v>
      </c>
      <c r="B84" s="671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31"/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2"/>
    </row>
    <row r="86" spans="1:22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2"/>
    </row>
    <row r="87" spans="1:22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2"/>
    </row>
    <row r="88" spans="1:22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2"/>
    </row>
    <row r="89" spans="1:22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2"/>
    </row>
    <row r="90" spans="1:22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2"/>
    </row>
    <row r="91" spans="1:22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2"/>
    </row>
    <row r="92" spans="1:22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2"/>
    </row>
    <row r="93" spans="1:22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2"/>
    </row>
    <row r="94" spans="1:22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2"/>
    </row>
    <row r="95" spans="1:22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2"/>
    </row>
    <row r="96" spans="1:22" x14ac:dyDescent="0.25">
      <c r="A96" s="531"/>
      <c r="B96" s="532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2"/>
    </row>
    <row r="97" spans="1:23" x14ac:dyDescent="0.25">
      <c r="A97" s="531"/>
      <c r="B97" s="532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2"/>
      <c r="W97" s="1"/>
    </row>
    <row r="98" spans="1:23" x14ac:dyDescent="0.25">
      <c r="A98" s="531"/>
      <c r="B98" s="532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2"/>
      <c r="W98" s="1"/>
    </row>
    <row r="99" spans="1:23" x14ac:dyDescent="0.25">
      <c r="A99" s="531"/>
      <c r="B99" s="532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2"/>
      <c r="W99" s="1"/>
    </row>
    <row r="100" spans="1:23" x14ac:dyDescent="0.25">
      <c r="A100" s="533" t="s">
        <v>63</v>
      </c>
      <c r="B100" s="532"/>
      <c r="C100" s="141" t="e">
        <f>AVERAGE(C85:C99)</f>
        <v>#DIV/0!</v>
      </c>
      <c r="D100" s="141" t="e">
        <f>AVERAGE(D85:D99)</f>
        <v>#DIV/0!</v>
      </c>
      <c r="E100" s="141" t="e">
        <f t="shared" ref="E100:V100" si="7">AVERAGE(E85:E99)</f>
        <v>#DIV/0!</v>
      </c>
      <c r="F100" s="141" t="e">
        <f t="shared" si="7"/>
        <v>#DIV/0!</v>
      </c>
      <c r="G100" s="141" t="e">
        <f t="shared" si="7"/>
        <v>#DIV/0!</v>
      </c>
      <c r="H100" s="141" t="e">
        <f t="shared" si="7"/>
        <v>#DIV/0!</v>
      </c>
      <c r="I100" s="141" t="e">
        <f t="shared" si="7"/>
        <v>#DIV/0!</v>
      </c>
      <c r="J100" s="141" t="e">
        <f t="shared" si="7"/>
        <v>#DIV/0!</v>
      </c>
      <c r="K100" s="141" t="e">
        <f t="shared" si="7"/>
        <v>#DIV/0!</v>
      </c>
      <c r="L100" s="141" t="e">
        <f t="shared" si="7"/>
        <v>#DIV/0!</v>
      </c>
      <c r="M100" s="141" t="e">
        <f t="shared" si="7"/>
        <v>#DIV/0!</v>
      </c>
      <c r="N100" s="141" t="e">
        <f t="shared" si="7"/>
        <v>#DIV/0!</v>
      </c>
      <c r="O100" s="141" t="e">
        <f t="shared" si="7"/>
        <v>#DIV/0!</v>
      </c>
      <c r="P100" s="141" t="e">
        <f t="shared" si="7"/>
        <v>#DIV/0!</v>
      </c>
      <c r="Q100" s="141" t="e">
        <f t="shared" si="7"/>
        <v>#DIV/0!</v>
      </c>
      <c r="R100" s="141" t="e">
        <f t="shared" si="7"/>
        <v>#DIV/0!</v>
      </c>
      <c r="S100" s="141" t="e">
        <f t="shared" si="7"/>
        <v>#DIV/0!</v>
      </c>
      <c r="T100" s="141" t="e">
        <f t="shared" si="7"/>
        <v>#DIV/0!</v>
      </c>
      <c r="U100" s="141" t="e">
        <f t="shared" si="7"/>
        <v>#DIV/0!</v>
      </c>
      <c r="V100" s="142" t="e">
        <f t="shared" si="7"/>
        <v>#DIV/0!</v>
      </c>
    </row>
    <row r="101" spans="1:23" x14ac:dyDescent="0.25">
      <c r="A101" s="533" t="s">
        <v>53</v>
      </c>
      <c r="B101" s="532"/>
      <c r="C101" s="143" t="e">
        <f>STDEV(C85:C99)</f>
        <v>#DIV/0!</v>
      </c>
      <c r="D101" s="143" t="e">
        <f t="shared" ref="D101:V101" si="8">STDEV(D85:D99)</f>
        <v>#DIV/0!</v>
      </c>
      <c r="E101" s="143" t="e">
        <f t="shared" si="8"/>
        <v>#DIV/0!</v>
      </c>
      <c r="F101" s="143" t="e">
        <f t="shared" si="8"/>
        <v>#DIV/0!</v>
      </c>
      <c r="G101" s="143" t="e">
        <f t="shared" si="8"/>
        <v>#DIV/0!</v>
      </c>
      <c r="H101" s="143" t="e">
        <f t="shared" si="8"/>
        <v>#DIV/0!</v>
      </c>
      <c r="I101" s="143" t="e">
        <f t="shared" si="8"/>
        <v>#DIV/0!</v>
      </c>
      <c r="J101" s="143" t="e">
        <f t="shared" si="8"/>
        <v>#DIV/0!</v>
      </c>
      <c r="K101" s="143" t="e">
        <f t="shared" si="8"/>
        <v>#DIV/0!</v>
      </c>
      <c r="L101" s="143" t="e">
        <f t="shared" si="8"/>
        <v>#DIV/0!</v>
      </c>
      <c r="M101" s="143" t="e">
        <f t="shared" si="8"/>
        <v>#DIV/0!</v>
      </c>
      <c r="N101" s="143" t="e">
        <f t="shared" si="8"/>
        <v>#DIV/0!</v>
      </c>
      <c r="O101" s="143" t="e">
        <f t="shared" si="8"/>
        <v>#DIV/0!</v>
      </c>
      <c r="P101" s="143" t="e">
        <f t="shared" si="8"/>
        <v>#DIV/0!</v>
      </c>
      <c r="Q101" s="143" t="e">
        <f t="shared" si="8"/>
        <v>#DIV/0!</v>
      </c>
      <c r="R101" s="143" t="e">
        <f t="shared" si="8"/>
        <v>#DIV/0!</v>
      </c>
      <c r="S101" s="143" t="e">
        <f t="shared" si="8"/>
        <v>#DIV/0!</v>
      </c>
      <c r="T101" s="143" t="e">
        <f t="shared" si="8"/>
        <v>#DIV/0!</v>
      </c>
      <c r="U101" s="143" t="e">
        <f t="shared" si="8"/>
        <v>#DIV/0!</v>
      </c>
      <c r="V101" s="144" t="e">
        <f t="shared" si="8"/>
        <v>#DIV/0!</v>
      </c>
    </row>
    <row r="102" spans="1:23" x14ac:dyDescent="0.25">
      <c r="A102" s="533" t="s">
        <v>64</v>
      </c>
      <c r="B102" s="532"/>
      <c r="C102" s="141">
        <f>MAX(C85:C99)</f>
        <v>0</v>
      </c>
      <c r="D102" s="141">
        <f t="shared" ref="D102:V102" si="9">MAX(D85:D99)</f>
        <v>0</v>
      </c>
      <c r="E102" s="141">
        <f t="shared" si="9"/>
        <v>0</v>
      </c>
      <c r="F102" s="141">
        <f t="shared" si="9"/>
        <v>0</v>
      </c>
      <c r="G102" s="141">
        <f t="shared" si="9"/>
        <v>0</v>
      </c>
      <c r="H102" s="141">
        <f t="shared" si="9"/>
        <v>0</v>
      </c>
      <c r="I102" s="141">
        <f t="shared" si="9"/>
        <v>0</v>
      </c>
      <c r="J102" s="141">
        <f t="shared" si="9"/>
        <v>0</v>
      </c>
      <c r="K102" s="141">
        <f t="shared" si="9"/>
        <v>0</v>
      </c>
      <c r="L102" s="141">
        <f t="shared" si="9"/>
        <v>0</v>
      </c>
      <c r="M102" s="141">
        <f t="shared" si="9"/>
        <v>0</v>
      </c>
      <c r="N102" s="141">
        <f t="shared" si="9"/>
        <v>0</v>
      </c>
      <c r="O102" s="141">
        <f t="shared" si="9"/>
        <v>0</v>
      </c>
      <c r="P102" s="141">
        <f t="shared" si="9"/>
        <v>0</v>
      </c>
      <c r="Q102" s="141">
        <f t="shared" si="9"/>
        <v>0</v>
      </c>
      <c r="R102" s="141">
        <f t="shared" si="9"/>
        <v>0</v>
      </c>
      <c r="S102" s="141">
        <f t="shared" si="9"/>
        <v>0</v>
      </c>
      <c r="T102" s="141">
        <f t="shared" si="9"/>
        <v>0</v>
      </c>
      <c r="U102" s="141">
        <f t="shared" si="9"/>
        <v>0</v>
      </c>
      <c r="V102" s="142">
        <f t="shared" si="9"/>
        <v>0</v>
      </c>
    </row>
    <row r="103" spans="1:23" x14ac:dyDescent="0.25">
      <c r="A103" s="533" t="s">
        <v>52</v>
      </c>
      <c r="B103" s="532"/>
      <c r="C103" s="141">
        <f>MIN(C85:C99)</f>
        <v>0</v>
      </c>
      <c r="D103" s="141">
        <f>MIN(D85:D99)</f>
        <v>0</v>
      </c>
      <c r="E103" s="141">
        <f t="shared" ref="E103:V103" si="10">MIN(E85:E99)</f>
        <v>0</v>
      </c>
      <c r="F103" s="141">
        <f t="shared" si="10"/>
        <v>0</v>
      </c>
      <c r="G103" s="141">
        <f t="shared" si="10"/>
        <v>0</v>
      </c>
      <c r="H103" s="141">
        <f t="shared" si="10"/>
        <v>0</v>
      </c>
      <c r="I103" s="141">
        <f t="shared" si="10"/>
        <v>0</v>
      </c>
      <c r="J103" s="141">
        <f t="shared" si="10"/>
        <v>0</v>
      </c>
      <c r="K103" s="141">
        <f t="shared" si="10"/>
        <v>0</v>
      </c>
      <c r="L103" s="141">
        <f t="shared" si="10"/>
        <v>0</v>
      </c>
      <c r="M103" s="141">
        <f t="shared" si="10"/>
        <v>0</v>
      </c>
      <c r="N103" s="141">
        <f t="shared" si="10"/>
        <v>0</v>
      </c>
      <c r="O103" s="141">
        <f t="shared" si="10"/>
        <v>0</v>
      </c>
      <c r="P103" s="141">
        <f t="shared" si="10"/>
        <v>0</v>
      </c>
      <c r="Q103" s="141">
        <f t="shared" si="10"/>
        <v>0</v>
      </c>
      <c r="R103" s="141">
        <f t="shared" si="10"/>
        <v>0</v>
      </c>
      <c r="S103" s="141">
        <f t="shared" si="10"/>
        <v>0</v>
      </c>
      <c r="T103" s="141">
        <f t="shared" si="10"/>
        <v>0</v>
      </c>
      <c r="U103" s="141">
        <f t="shared" si="10"/>
        <v>0</v>
      </c>
      <c r="V103" s="142">
        <f t="shared" si="10"/>
        <v>0</v>
      </c>
    </row>
    <row r="104" spans="1:23" x14ac:dyDescent="0.25">
      <c r="A104" s="534" t="s">
        <v>54</v>
      </c>
      <c r="B104" s="535"/>
      <c r="C104" s="141">
        <f>COUNT(C85:C99)</f>
        <v>0</v>
      </c>
      <c r="D104" s="141">
        <f t="shared" ref="D104:V104" si="11">COUNT(D85:D99)</f>
        <v>0</v>
      </c>
      <c r="E104" s="141">
        <f t="shared" si="11"/>
        <v>0</v>
      </c>
      <c r="F104" s="141">
        <f t="shared" si="11"/>
        <v>0</v>
      </c>
      <c r="G104" s="141">
        <f t="shared" si="11"/>
        <v>0</v>
      </c>
      <c r="H104" s="141">
        <f t="shared" si="11"/>
        <v>0</v>
      </c>
      <c r="I104" s="141">
        <f t="shared" si="11"/>
        <v>0</v>
      </c>
      <c r="J104" s="141">
        <f t="shared" si="11"/>
        <v>0</v>
      </c>
      <c r="K104" s="141">
        <f t="shared" si="11"/>
        <v>0</v>
      </c>
      <c r="L104" s="141">
        <f t="shared" si="11"/>
        <v>0</v>
      </c>
      <c r="M104" s="141">
        <f t="shared" si="11"/>
        <v>0</v>
      </c>
      <c r="N104" s="141">
        <f t="shared" si="11"/>
        <v>0</v>
      </c>
      <c r="O104" s="141">
        <f t="shared" si="11"/>
        <v>0</v>
      </c>
      <c r="P104" s="141">
        <f t="shared" si="11"/>
        <v>0</v>
      </c>
      <c r="Q104" s="141">
        <f t="shared" si="11"/>
        <v>0</v>
      </c>
      <c r="R104" s="141">
        <f t="shared" si="11"/>
        <v>0</v>
      </c>
      <c r="S104" s="141">
        <f t="shared" si="11"/>
        <v>0</v>
      </c>
      <c r="T104" s="141">
        <f t="shared" si="11"/>
        <v>0</v>
      </c>
      <c r="U104" s="141">
        <f t="shared" si="11"/>
        <v>0</v>
      </c>
      <c r="V104" s="142">
        <f t="shared" si="11"/>
        <v>0</v>
      </c>
    </row>
    <row r="105" spans="1:23" ht="13.8" thickBot="1" x14ac:dyDescent="0.3">
      <c r="A105" s="145"/>
      <c r="B105" s="146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8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</sheetData>
  <mergeCells count="77">
    <mergeCell ref="A1:E6"/>
    <mergeCell ref="F1:Q4"/>
    <mergeCell ref="R1:V6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68:G71"/>
    <mergeCell ref="H68:O71"/>
    <mergeCell ref="P68:V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V67"/>
    <mergeCell ref="A89:B89"/>
    <mergeCell ref="A78:V80"/>
    <mergeCell ref="A82:B82"/>
    <mergeCell ref="R82:R83"/>
    <mergeCell ref="S82:S83"/>
    <mergeCell ref="T82:T83"/>
    <mergeCell ref="U82:U83"/>
    <mergeCell ref="V82:V83"/>
    <mergeCell ref="A83:B83"/>
    <mergeCell ref="A84:B84"/>
    <mergeCell ref="A85:B85"/>
    <mergeCell ref="A86:B86"/>
    <mergeCell ref="A87:B87"/>
    <mergeCell ref="A88:B88"/>
    <mergeCell ref="A102:B102"/>
    <mergeCell ref="A103:B103"/>
    <mergeCell ref="A104:B104"/>
    <mergeCell ref="A73:V76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1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AG1675"/>
  <sheetViews>
    <sheetView topLeftCell="A16" zoomScaleNormal="100" workbookViewId="0">
      <selection activeCell="M10" sqref="M10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66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48" t="s">
        <v>99</v>
      </c>
      <c r="J5" s="446"/>
      <c r="K5" s="446"/>
      <c r="L5" s="446"/>
      <c r="M5" s="447"/>
      <c r="N5" s="431"/>
      <c r="O5" s="432"/>
      <c r="P5" s="432"/>
      <c r="Q5" s="433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67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96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/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68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94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10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0.2</v>
      </c>
      <c r="S28" s="35">
        <v>1.3</v>
      </c>
      <c r="T28" s="106"/>
      <c r="U28" s="97"/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C98</f>
        <v>0</v>
      </c>
      <c r="D37" s="123">
        <f t="shared" ref="D37:V37" si="0">D98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60">
        <f t="shared" si="0"/>
        <v>0</v>
      </c>
      <c r="S37" s="123">
        <f t="shared" si="0"/>
        <v>0</v>
      </c>
      <c r="T37" s="123">
        <f t="shared" si="0"/>
        <v>0</v>
      </c>
      <c r="U37" s="123">
        <f t="shared" si="0"/>
        <v>0</v>
      </c>
      <c r="V37" s="124">
        <f t="shared" si="0"/>
        <v>0</v>
      </c>
    </row>
    <row r="38" spans="1:24" ht="12.75" customHeight="1" x14ac:dyDescent="0.25">
      <c r="A38" s="495" t="s">
        <v>49</v>
      </c>
      <c r="B38" s="496"/>
      <c r="C38" s="120" t="e">
        <f>C39+1.25*C42</f>
        <v>#DIV/0!</v>
      </c>
      <c r="D38" s="108" t="e">
        <f t="shared" ref="D38:V38" si="1">D39+1.25*D42</f>
        <v>#DIV/0!</v>
      </c>
      <c r="E38" s="108" t="e">
        <f t="shared" si="1"/>
        <v>#DIV/0!</v>
      </c>
      <c r="F38" s="108" t="e">
        <f t="shared" si="1"/>
        <v>#DIV/0!</v>
      </c>
      <c r="G38" s="108" t="e">
        <f t="shared" si="1"/>
        <v>#DIV/0!</v>
      </c>
      <c r="H38" s="108" t="e">
        <f t="shared" si="1"/>
        <v>#DIV/0!</v>
      </c>
      <c r="I38" s="108" t="e">
        <f t="shared" si="1"/>
        <v>#DIV/0!</v>
      </c>
      <c r="J38" s="108" t="e">
        <f t="shared" si="1"/>
        <v>#DIV/0!</v>
      </c>
      <c r="K38" s="108" t="e">
        <f t="shared" si="1"/>
        <v>#DIV/0!</v>
      </c>
      <c r="L38" s="108" t="e">
        <f t="shared" si="1"/>
        <v>#DIV/0!</v>
      </c>
      <c r="M38" s="108" t="e">
        <f t="shared" si="1"/>
        <v>#DIV/0!</v>
      </c>
      <c r="N38" s="108" t="e">
        <f t="shared" si="1"/>
        <v>#DIV/0!</v>
      </c>
      <c r="O38" s="108" t="e">
        <f t="shared" si="1"/>
        <v>#DIV/0!</v>
      </c>
      <c r="P38" s="108" t="e">
        <f t="shared" si="1"/>
        <v>#DIV/0!</v>
      </c>
      <c r="Q38" s="108" t="e">
        <f t="shared" si="1"/>
        <v>#DIV/0!</v>
      </c>
      <c r="R38" s="159" t="e">
        <f t="shared" si="1"/>
        <v>#DIV/0!</v>
      </c>
      <c r="S38" s="108" t="e">
        <f t="shared" si="1"/>
        <v>#DIV/0!</v>
      </c>
      <c r="T38" s="108" t="e">
        <f t="shared" si="1"/>
        <v>#DIV/0!</v>
      </c>
      <c r="U38" s="108" t="e">
        <f t="shared" si="1"/>
        <v>#DIV/0!</v>
      </c>
      <c r="V38" s="125" t="e">
        <f t="shared" si="1"/>
        <v>#DIV/0!</v>
      </c>
      <c r="X38" s="1" t="s">
        <v>59</v>
      </c>
    </row>
    <row r="39" spans="1:24" ht="12.75" customHeight="1" x14ac:dyDescent="0.25">
      <c r="A39" s="493" t="s">
        <v>50</v>
      </c>
      <c r="B39" s="494"/>
      <c r="C39" s="120" t="e">
        <f>C96</f>
        <v>#DIV/0!</v>
      </c>
      <c r="D39" s="121" t="e">
        <f>D96</f>
        <v>#DIV/0!</v>
      </c>
      <c r="E39" s="121" t="e">
        <f>E96</f>
        <v>#DIV/0!</v>
      </c>
      <c r="F39" s="121" t="e">
        <f>F96</f>
        <v>#DIV/0!</v>
      </c>
      <c r="G39" s="121" t="e">
        <f>G96</f>
        <v>#DIV/0!</v>
      </c>
      <c r="H39" s="121" t="e">
        <f t="shared" ref="H39:V39" si="2">H96</f>
        <v>#DIV/0!</v>
      </c>
      <c r="I39" s="121" t="e">
        <f t="shared" si="2"/>
        <v>#DIV/0!</v>
      </c>
      <c r="J39" s="121" t="e">
        <f t="shared" si="2"/>
        <v>#DIV/0!</v>
      </c>
      <c r="K39" s="121" t="e">
        <f t="shared" si="2"/>
        <v>#DIV/0!</v>
      </c>
      <c r="L39" s="121" t="e">
        <f t="shared" si="2"/>
        <v>#DIV/0!</v>
      </c>
      <c r="M39" s="121" t="e">
        <f t="shared" si="2"/>
        <v>#DIV/0!</v>
      </c>
      <c r="N39" s="121" t="e">
        <f t="shared" si="2"/>
        <v>#DIV/0!</v>
      </c>
      <c r="O39" s="121" t="e">
        <f>O96</f>
        <v>#DIV/0!</v>
      </c>
      <c r="P39" s="121" t="e">
        <f t="shared" si="2"/>
        <v>#DIV/0!</v>
      </c>
      <c r="Q39" s="121" t="e">
        <f t="shared" si="2"/>
        <v>#DIV/0!</v>
      </c>
      <c r="R39" s="159" t="e">
        <f t="shared" si="2"/>
        <v>#DIV/0!</v>
      </c>
      <c r="S39" s="34" t="e">
        <f t="shared" si="2"/>
        <v>#DIV/0!</v>
      </c>
      <c r="T39" s="34" t="e">
        <f t="shared" si="2"/>
        <v>#DIV/0!</v>
      </c>
      <c r="U39" s="34" t="e">
        <f t="shared" si="2"/>
        <v>#DIV/0!</v>
      </c>
      <c r="V39" s="44" t="e">
        <f t="shared" si="2"/>
        <v>#DIV/0!</v>
      </c>
    </row>
    <row r="40" spans="1:24" ht="12.75" customHeight="1" x14ac:dyDescent="0.25">
      <c r="A40" s="495" t="s">
        <v>51</v>
      </c>
      <c r="B40" s="496"/>
      <c r="C40" s="120" t="e">
        <f>C39-1.25*C42</f>
        <v>#DIV/0!</v>
      </c>
      <c r="D40" s="121" t="e">
        <f t="shared" ref="D40:V40" si="3">D39-1.25*D42</f>
        <v>#DIV/0!</v>
      </c>
      <c r="E40" s="121" t="e">
        <f t="shared" si="3"/>
        <v>#DIV/0!</v>
      </c>
      <c r="F40" s="121" t="e">
        <f t="shared" si="3"/>
        <v>#DIV/0!</v>
      </c>
      <c r="G40" s="121" t="e">
        <f t="shared" si="3"/>
        <v>#DIV/0!</v>
      </c>
      <c r="H40" s="121" t="e">
        <f t="shared" si="3"/>
        <v>#DIV/0!</v>
      </c>
      <c r="I40" s="121" t="e">
        <f t="shared" si="3"/>
        <v>#DIV/0!</v>
      </c>
      <c r="J40" s="121" t="e">
        <f t="shared" si="3"/>
        <v>#DIV/0!</v>
      </c>
      <c r="K40" s="121" t="e">
        <f t="shared" si="3"/>
        <v>#DIV/0!</v>
      </c>
      <c r="L40" s="121" t="e">
        <f t="shared" si="3"/>
        <v>#DIV/0!</v>
      </c>
      <c r="M40" s="121" t="e">
        <f t="shared" si="3"/>
        <v>#DIV/0!</v>
      </c>
      <c r="N40" s="121" t="e">
        <f t="shared" si="3"/>
        <v>#DIV/0!</v>
      </c>
      <c r="O40" s="121" t="e">
        <f t="shared" si="3"/>
        <v>#DIV/0!</v>
      </c>
      <c r="P40" s="121" t="e">
        <f t="shared" si="3"/>
        <v>#DIV/0!</v>
      </c>
      <c r="Q40" s="121" t="e">
        <f t="shared" si="3"/>
        <v>#DIV/0!</v>
      </c>
      <c r="R40" s="159" t="e">
        <f t="shared" si="3"/>
        <v>#DIV/0!</v>
      </c>
      <c r="S40" s="108" t="e">
        <f t="shared" si="3"/>
        <v>#DIV/0!</v>
      </c>
      <c r="T40" s="108" t="e">
        <f t="shared" si="3"/>
        <v>#DIV/0!</v>
      </c>
      <c r="U40" s="108" t="e">
        <f t="shared" si="3"/>
        <v>#DIV/0!</v>
      </c>
      <c r="V40" s="125" t="e">
        <f t="shared" si="3"/>
        <v>#DIV/0!</v>
      </c>
    </row>
    <row r="41" spans="1:24" ht="12.75" customHeight="1" x14ac:dyDescent="0.25">
      <c r="A41" s="493" t="s">
        <v>52</v>
      </c>
      <c r="B41" s="494"/>
      <c r="C41" s="33">
        <f>C99</f>
        <v>0</v>
      </c>
      <c r="D41" s="34">
        <f>D99</f>
        <v>0</v>
      </c>
      <c r="E41" s="34">
        <f t="shared" ref="E41:V41" si="4">E99</f>
        <v>0</v>
      </c>
      <c r="F41" s="34">
        <f t="shared" si="4"/>
        <v>0</v>
      </c>
      <c r="G41" s="34">
        <f t="shared" si="4"/>
        <v>0</v>
      </c>
      <c r="H41" s="34">
        <f t="shared" si="4"/>
        <v>0</v>
      </c>
      <c r="I41" s="34">
        <f t="shared" si="4"/>
        <v>0</v>
      </c>
      <c r="J41" s="34">
        <f t="shared" si="4"/>
        <v>0</v>
      </c>
      <c r="K41" s="34">
        <f t="shared" si="4"/>
        <v>0</v>
      </c>
      <c r="L41" s="34">
        <f t="shared" si="4"/>
        <v>0</v>
      </c>
      <c r="M41" s="34">
        <f t="shared" si="4"/>
        <v>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34">
        <f t="shared" si="4"/>
        <v>0</v>
      </c>
      <c r="S41" s="34">
        <f t="shared" si="4"/>
        <v>0</v>
      </c>
      <c r="T41" s="34">
        <f t="shared" si="4"/>
        <v>0</v>
      </c>
      <c r="U41" s="34">
        <f t="shared" si="4"/>
        <v>0</v>
      </c>
      <c r="V41" s="44">
        <f t="shared" si="4"/>
        <v>0</v>
      </c>
    </row>
    <row r="42" spans="1:24" ht="12.75" customHeight="1" x14ac:dyDescent="0.25">
      <c r="A42" s="493" t="s">
        <v>53</v>
      </c>
      <c r="B42" s="494"/>
      <c r="C42" s="120" t="e">
        <f>C97</f>
        <v>#DIV/0!</v>
      </c>
      <c r="D42" s="121" t="e">
        <f t="shared" ref="D42:V42" si="5">D97</f>
        <v>#DIV/0!</v>
      </c>
      <c r="E42" s="121" t="e">
        <f t="shared" si="5"/>
        <v>#DIV/0!</v>
      </c>
      <c r="F42" s="121" t="e">
        <f t="shared" si="5"/>
        <v>#DIV/0!</v>
      </c>
      <c r="G42" s="121" t="e">
        <f t="shared" si="5"/>
        <v>#DIV/0!</v>
      </c>
      <c r="H42" s="121" t="e">
        <f t="shared" si="5"/>
        <v>#DIV/0!</v>
      </c>
      <c r="I42" s="121" t="e">
        <f t="shared" si="5"/>
        <v>#DIV/0!</v>
      </c>
      <c r="J42" s="121" t="e">
        <f t="shared" si="5"/>
        <v>#DIV/0!</v>
      </c>
      <c r="K42" s="121" t="e">
        <f t="shared" si="5"/>
        <v>#DIV/0!</v>
      </c>
      <c r="L42" s="121" t="e">
        <f t="shared" si="5"/>
        <v>#DIV/0!</v>
      </c>
      <c r="M42" s="121" t="e">
        <f t="shared" si="5"/>
        <v>#DIV/0!</v>
      </c>
      <c r="N42" s="121" t="e">
        <f t="shared" si="5"/>
        <v>#DIV/0!</v>
      </c>
      <c r="O42" s="121" t="e">
        <f t="shared" si="5"/>
        <v>#DIV/0!</v>
      </c>
      <c r="P42" s="121" t="e">
        <f t="shared" si="5"/>
        <v>#DIV/0!</v>
      </c>
      <c r="Q42" s="121" t="e">
        <f t="shared" si="5"/>
        <v>#DIV/0!</v>
      </c>
      <c r="R42" s="121" t="e">
        <f t="shared" si="5"/>
        <v>#DIV/0!</v>
      </c>
      <c r="S42" s="121" t="e">
        <f t="shared" si="5"/>
        <v>#DIV/0!</v>
      </c>
      <c r="T42" s="121" t="e">
        <f t="shared" si="5"/>
        <v>#DIV/0!</v>
      </c>
      <c r="U42" s="121" t="e">
        <f t="shared" si="5"/>
        <v>#DIV/0!</v>
      </c>
      <c r="V42" s="126" t="e">
        <f t="shared" si="5"/>
        <v>#DIV/0!</v>
      </c>
    </row>
    <row r="43" spans="1:24" ht="12.75" customHeight="1" x14ac:dyDescent="0.25">
      <c r="A43" s="495" t="s">
        <v>54</v>
      </c>
      <c r="B43" s="496"/>
      <c r="C43" s="33">
        <f>C100</f>
        <v>0</v>
      </c>
      <c r="D43" s="34">
        <f>D100</f>
        <v>0</v>
      </c>
      <c r="E43" s="34">
        <f t="shared" ref="E43:V43" si="6">E100</f>
        <v>0</v>
      </c>
      <c r="F43" s="34">
        <f t="shared" si="6"/>
        <v>0</v>
      </c>
      <c r="G43" s="34">
        <f t="shared" si="6"/>
        <v>0</v>
      </c>
      <c r="H43" s="34">
        <f t="shared" si="6"/>
        <v>0</v>
      </c>
      <c r="I43" s="34">
        <f t="shared" si="6"/>
        <v>0</v>
      </c>
      <c r="J43" s="34">
        <f t="shared" si="6"/>
        <v>0</v>
      </c>
      <c r="K43" s="34">
        <f t="shared" si="6"/>
        <v>0</v>
      </c>
      <c r="L43" s="34">
        <f t="shared" si="6"/>
        <v>0</v>
      </c>
      <c r="M43" s="34">
        <f t="shared" si="6"/>
        <v>0</v>
      </c>
      <c r="N43" s="34">
        <f t="shared" si="6"/>
        <v>0</v>
      </c>
      <c r="O43" s="34">
        <f t="shared" si="6"/>
        <v>0</v>
      </c>
      <c r="P43" s="34">
        <f t="shared" si="6"/>
        <v>0</v>
      </c>
      <c r="Q43" s="34">
        <f t="shared" si="6"/>
        <v>0</v>
      </c>
      <c r="R43" s="34">
        <f t="shared" si="6"/>
        <v>0</v>
      </c>
      <c r="S43" s="34">
        <f t="shared" si="6"/>
        <v>0</v>
      </c>
      <c r="T43" s="34">
        <f t="shared" si="6"/>
        <v>0</v>
      </c>
      <c r="U43" s="34">
        <f t="shared" si="6"/>
        <v>0</v>
      </c>
      <c r="V43" s="44">
        <f t="shared" si="6"/>
        <v>0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464" t="s">
        <v>91</v>
      </c>
      <c r="B68" s="464"/>
      <c r="C68" s="464"/>
      <c r="D68" s="464"/>
      <c r="E68" s="464"/>
      <c r="F68" s="464"/>
      <c r="G68" s="464"/>
      <c r="H68" s="464" t="s">
        <v>92</v>
      </c>
      <c r="I68" s="464"/>
      <c r="J68" s="464"/>
      <c r="K68" s="464"/>
      <c r="L68" s="464"/>
      <c r="M68" s="464"/>
      <c r="N68" s="464"/>
      <c r="O68" s="464"/>
      <c r="P68" s="464" t="s">
        <v>91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</row>
    <row r="72" spans="1:23" x14ac:dyDescent="0.25">
      <c r="B72" s="52"/>
    </row>
    <row r="73" spans="1:23" ht="13.8" thickBot="1" x14ac:dyDescent="0.3">
      <c r="B73" s="52"/>
    </row>
    <row r="74" spans="1:23" x14ac:dyDescent="0.25">
      <c r="A74" s="512" t="s">
        <v>65</v>
      </c>
      <c r="B74" s="513"/>
      <c r="C74" s="513"/>
      <c r="D74" s="513"/>
      <c r="E74" s="513"/>
      <c r="F74" s="513"/>
      <c r="G74" s="513"/>
      <c r="H74" s="513"/>
      <c r="I74" s="513"/>
      <c r="J74" s="513"/>
      <c r="K74" s="513"/>
      <c r="L74" s="513"/>
      <c r="M74" s="513"/>
      <c r="N74" s="513"/>
      <c r="O74" s="513"/>
      <c r="P74" s="513"/>
      <c r="Q74" s="513"/>
      <c r="R74" s="513"/>
      <c r="S74" s="513"/>
      <c r="T74" s="513"/>
      <c r="U74" s="513"/>
      <c r="V74" s="514"/>
    </row>
    <row r="75" spans="1:23" x14ac:dyDescent="0.25">
      <c r="A75" s="515"/>
      <c r="B75" s="516"/>
      <c r="C75" s="516"/>
      <c r="D75" s="516"/>
      <c r="E75" s="516"/>
      <c r="F75" s="516"/>
      <c r="G75" s="516"/>
      <c r="H75" s="516"/>
      <c r="I75" s="516"/>
      <c r="J75" s="516"/>
      <c r="K75" s="516"/>
      <c r="L75" s="516"/>
      <c r="M75" s="516"/>
      <c r="N75" s="516"/>
      <c r="O75" s="516"/>
      <c r="P75" s="516"/>
      <c r="Q75" s="516"/>
      <c r="R75" s="516"/>
      <c r="S75" s="516"/>
      <c r="T75" s="516"/>
      <c r="U75" s="516"/>
      <c r="V75" s="517"/>
    </row>
    <row r="76" spans="1:23" x14ac:dyDescent="0.25">
      <c r="A76" s="515"/>
      <c r="B76" s="516"/>
      <c r="C76" s="516"/>
      <c r="D76" s="516"/>
      <c r="E76" s="516"/>
      <c r="F76" s="516"/>
      <c r="G76" s="516"/>
      <c r="H76" s="516"/>
      <c r="I76" s="516"/>
      <c r="J76" s="516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7"/>
    </row>
    <row r="77" spans="1:23" ht="13.8" thickBot="1" x14ac:dyDescent="0.3">
      <c r="A77" s="132"/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5"/>
    </row>
    <row r="78" spans="1:23" x14ac:dyDescent="0.25">
      <c r="A78" s="527"/>
      <c r="B78" s="565"/>
      <c r="C78" s="136" t="s">
        <v>3</v>
      </c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520" t="s">
        <v>70</v>
      </c>
      <c r="S78" s="529" t="s">
        <v>71</v>
      </c>
      <c r="T78" s="663" t="s">
        <v>7</v>
      </c>
      <c r="U78" s="665" t="s">
        <v>8</v>
      </c>
      <c r="V78" s="667" t="s">
        <v>42</v>
      </c>
    </row>
    <row r="79" spans="1:23" ht="13.8" thickBot="1" x14ac:dyDescent="0.3">
      <c r="A79" s="533" t="s">
        <v>61</v>
      </c>
      <c r="B79" s="669"/>
      <c r="C79" s="138">
        <v>0.08</v>
      </c>
      <c r="D79" s="139">
        <v>0.2</v>
      </c>
      <c r="E79" s="139">
        <v>0.5</v>
      </c>
      <c r="F79" s="139">
        <v>1</v>
      </c>
      <c r="G79" s="139">
        <v>2</v>
      </c>
      <c r="H79" s="139">
        <v>5</v>
      </c>
      <c r="I79" s="139">
        <v>10</v>
      </c>
      <c r="J79" s="139">
        <v>20</v>
      </c>
      <c r="K79" s="139">
        <v>31.5</v>
      </c>
      <c r="L79" s="139">
        <v>40</v>
      </c>
      <c r="M79" s="139">
        <v>50</v>
      </c>
      <c r="N79" s="140">
        <v>63</v>
      </c>
      <c r="O79" s="140">
        <v>80</v>
      </c>
      <c r="P79" s="139">
        <v>100</v>
      </c>
      <c r="Q79" s="139">
        <v>125</v>
      </c>
      <c r="R79" s="521"/>
      <c r="S79" s="530"/>
      <c r="T79" s="664"/>
      <c r="U79" s="666"/>
      <c r="V79" s="668"/>
    </row>
    <row r="80" spans="1:23" x14ac:dyDescent="0.25">
      <c r="A80" s="670" t="s">
        <v>62</v>
      </c>
      <c r="B80" s="671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3" x14ac:dyDescent="0.25">
      <c r="A81" s="531"/>
      <c r="B81" s="532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2"/>
    </row>
    <row r="82" spans="1:23" x14ac:dyDescent="0.25">
      <c r="A82" s="531"/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2"/>
    </row>
    <row r="83" spans="1:23" x14ac:dyDescent="0.25">
      <c r="A83" s="531"/>
      <c r="B83" s="532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2"/>
    </row>
    <row r="84" spans="1:23" x14ac:dyDescent="0.25">
      <c r="A84" s="531"/>
      <c r="B84" s="532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2"/>
    </row>
    <row r="85" spans="1:23" x14ac:dyDescent="0.25">
      <c r="A85" s="531"/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2"/>
    </row>
    <row r="86" spans="1:23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2"/>
    </row>
    <row r="87" spans="1:23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2"/>
    </row>
    <row r="88" spans="1:23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2"/>
    </row>
    <row r="89" spans="1:23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2"/>
    </row>
    <row r="90" spans="1:23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2"/>
    </row>
    <row r="91" spans="1:23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2"/>
    </row>
    <row r="92" spans="1:23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2"/>
    </row>
    <row r="93" spans="1:23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2"/>
    </row>
    <row r="94" spans="1:23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2"/>
    </row>
    <row r="95" spans="1:23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2"/>
    </row>
    <row r="96" spans="1:23" x14ac:dyDescent="0.25">
      <c r="A96" s="533" t="s">
        <v>63</v>
      </c>
      <c r="B96" s="532"/>
      <c r="C96" s="141" t="e">
        <f>AVERAGE(C81:C95)</f>
        <v>#DIV/0!</v>
      </c>
      <c r="D96" s="141" t="e">
        <f>AVERAGE(D81:D95)</f>
        <v>#DIV/0!</v>
      </c>
      <c r="E96" s="141" t="e">
        <f t="shared" ref="E96:V96" si="7">AVERAGE(E81:E95)</f>
        <v>#DIV/0!</v>
      </c>
      <c r="F96" s="141" t="e">
        <f t="shared" si="7"/>
        <v>#DIV/0!</v>
      </c>
      <c r="G96" s="141" t="e">
        <f t="shared" si="7"/>
        <v>#DIV/0!</v>
      </c>
      <c r="H96" s="141" t="e">
        <f t="shared" si="7"/>
        <v>#DIV/0!</v>
      </c>
      <c r="I96" s="141" t="e">
        <f t="shared" si="7"/>
        <v>#DIV/0!</v>
      </c>
      <c r="J96" s="141" t="e">
        <f t="shared" si="7"/>
        <v>#DIV/0!</v>
      </c>
      <c r="K96" s="141" t="e">
        <f t="shared" si="7"/>
        <v>#DIV/0!</v>
      </c>
      <c r="L96" s="141" t="e">
        <f t="shared" si="7"/>
        <v>#DIV/0!</v>
      </c>
      <c r="M96" s="141" t="e">
        <f t="shared" si="7"/>
        <v>#DIV/0!</v>
      </c>
      <c r="N96" s="141" t="e">
        <f t="shared" si="7"/>
        <v>#DIV/0!</v>
      </c>
      <c r="O96" s="141" t="e">
        <f t="shared" si="7"/>
        <v>#DIV/0!</v>
      </c>
      <c r="P96" s="141" t="e">
        <f t="shared" si="7"/>
        <v>#DIV/0!</v>
      </c>
      <c r="Q96" s="141" t="e">
        <f t="shared" si="7"/>
        <v>#DIV/0!</v>
      </c>
      <c r="R96" s="141" t="e">
        <f t="shared" si="7"/>
        <v>#DIV/0!</v>
      </c>
      <c r="S96" s="141" t="e">
        <f t="shared" si="7"/>
        <v>#DIV/0!</v>
      </c>
      <c r="T96" s="141" t="e">
        <f t="shared" si="7"/>
        <v>#DIV/0!</v>
      </c>
      <c r="U96" s="141" t="e">
        <f t="shared" si="7"/>
        <v>#DIV/0!</v>
      </c>
      <c r="V96" s="142" t="e">
        <f t="shared" si="7"/>
        <v>#DIV/0!</v>
      </c>
      <c r="W96" s="1"/>
    </row>
    <row r="97" spans="1:23" x14ac:dyDescent="0.25">
      <c r="A97" s="533" t="s">
        <v>53</v>
      </c>
      <c r="B97" s="532"/>
      <c r="C97" s="143" t="e">
        <f>STDEV(C81:C95)</f>
        <v>#DIV/0!</v>
      </c>
      <c r="D97" s="143" t="e">
        <f t="shared" ref="D97:V97" si="8">STDEV(D81:D95)</f>
        <v>#DIV/0!</v>
      </c>
      <c r="E97" s="143" t="e">
        <f t="shared" si="8"/>
        <v>#DIV/0!</v>
      </c>
      <c r="F97" s="143" t="e">
        <f t="shared" si="8"/>
        <v>#DIV/0!</v>
      </c>
      <c r="G97" s="143" t="e">
        <f t="shared" si="8"/>
        <v>#DIV/0!</v>
      </c>
      <c r="H97" s="143" t="e">
        <f t="shared" si="8"/>
        <v>#DIV/0!</v>
      </c>
      <c r="I97" s="143" t="e">
        <f t="shared" si="8"/>
        <v>#DIV/0!</v>
      </c>
      <c r="J97" s="143" t="e">
        <f t="shared" si="8"/>
        <v>#DIV/0!</v>
      </c>
      <c r="K97" s="143" t="e">
        <f t="shared" si="8"/>
        <v>#DIV/0!</v>
      </c>
      <c r="L97" s="143" t="e">
        <f t="shared" si="8"/>
        <v>#DIV/0!</v>
      </c>
      <c r="M97" s="143" t="e">
        <f t="shared" si="8"/>
        <v>#DIV/0!</v>
      </c>
      <c r="N97" s="143" t="e">
        <f t="shared" si="8"/>
        <v>#DIV/0!</v>
      </c>
      <c r="O97" s="143" t="e">
        <f t="shared" si="8"/>
        <v>#DIV/0!</v>
      </c>
      <c r="P97" s="143" t="e">
        <f t="shared" si="8"/>
        <v>#DIV/0!</v>
      </c>
      <c r="Q97" s="143" t="e">
        <f t="shared" si="8"/>
        <v>#DIV/0!</v>
      </c>
      <c r="R97" s="143" t="e">
        <f t="shared" si="8"/>
        <v>#DIV/0!</v>
      </c>
      <c r="S97" s="143" t="e">
        <f t="shared" si="8"/>
        <v>#DIV/0!</v>
      </c>
      <c r="T97" s="143" t="e">
        <f t="shared" si="8"/>
        <v>#DIV/0!</v>
      </c>
      <c r="U97" s="143" t="e">
        <f t="shared" si="8"/>
        <v>#DIV/0!</v>
      </c>
      <c r="V97" s="144" t="e">
        <f t="shared" si="8"/>
        <v>#DIV/0!</v>
      </c>
      <c r="W97" s="1"/>
    </row>
    <row r="98" spans="1:23" x14ac:dyDescent="0.25">
      <c r="A98" s="533" t="s">
        <v>64</v>
      </c>
      <c r="B98" s="532"/>
      <c r="C98" s="141">
        <f>MAX(C81:C95)</f>
        <v>0</v>
      </c>
      <c r="D98" s="141">
        <f t="shared" ref="D98:V98" si="9">MAX(D81:D95)</f>
        <v>0</v>
      </c>
      <c r="E98" s="141">
        <f t="shared" si="9"/>
        <v>0</v>
      </c>
      <c r="F98" s="141">
        <f t="shared" si="9"/>
        <v>0</v>
      </c>
      <c r="G98" s="141">
        <f t="shared" si="9"/>
        <v>0</v>
      </c>
      <c r="H98" s="141">
        <f t="shared" si="9"/>
        <v>0</v>
      </c>
      <c r="I98" s="141">
        <f t="shared" si="9"/>
        <v>0</v>
      </c>
      <c r="J98" s="141">
        <f t="shared" si="9"/>
        <v>0</v>
      </c>
      <c r="K98" s="141">
        <f t="shared" si="9"/>
        <v>0</v>
      </c>
      <c r="L98" s="141">
        <f t="shared" si="9"/>
        <v>0</v>
      </c>
      <c r="M98" s="141">
        <f t="shared" si="9"/>
        <v>0</v>
      </c>
      <c r="N98" s="141">
        <f t="shared" si="9"/>
        <v>0</v>
      </c>
      <c r="O98" s="141">
        <f t="shared" si="9"/>
        <v>0</v>
      </c>
      <c r="P98" s="141">
        <f t="shared" si="9"/>
        <v>0</v>
      </c>
      <c r="Q98" s="141">
        <f t="shared" si="9"/>
        <v>0</v>
      </c>
      <c r="R98" s="141">
        <f t="shared" si="9"/>
        <v>0</v>
      </c>
      <c r="S98" s="141">
        <f t="shared" si="9"/>
        <v>0</v>
      </c>
      <c r="T98" s="141">
        <f t="shared" si="9"/>
        <v>0</v>
      </c>
      <c r="U98" s="141">
        <f t="shared" si="9"/>
        <v>0</v>
      </c>
      <c r="V98" s="142">
        <f t="shared" si="9"/>
        <v>0</v>
      </c>
      <c r="W98" s="1"/>
    </row>
    <row r="99" spans="1:23" x14ac:dyDescent="0.25">
      <c r="A99" s="533" t="s">
        <v>52</v>
      </c>
      <c r="B99" s="532"/>
      <c r="C99" s="141">
        <f>MIN(C81:C95)</f>
        <v>0</v>
      </c>
      <c r="D99" s="141">
        <f>MIN(D81:D95)</f>
        <v>0</v>
      </c>
      <c r="E99" s="141">
        <f t="shared" ref="E99:V99" si="10">MIN(E81:E95)</f>
        <v>0</v>
      </c>
      <c r="F99" s="141">
        <f t="shared" si="10"/>
        <v>0</v>
      </c>
      <c r="G99" s="141">
        <f t="shared" si="10"/>
        <v>0</v>
      </c>
      <c r="H99" s="141">
        <f t="shared" si="10"/>
        <v>0</v>
      </c>
      <c r="I99" s="141">
        <f t="shared" si="10"/>
        <v>0</v>
      </c>
      <c r="J99" s="141">
        <f t="shared" si="10"/>
        <v>0</v>
      </c>
      <c r="K99" s="141">
        <f t="shared" si="10"/>
        <v>0</v>
      </c>
      <c r="L99" s="141">
        <f t="shared" si="10"/>
        <v>0</v>
      </c>
      <c r="M99" s="141">
        <f t="shared" si="10"/>
        <v>0</v>
      </c>
      <c r="N99" s="141">
        <f t="shared" si="10"/>
        <v>0</v>
      </c>
      <c r="O99" s="141">
        <f t="shared" si="10"/>
        <v>0</v>
      </c>
      <c r="P99" s="141">
        <f t="shared" si="10"/>
        <v>0</v>
      </c>
      <c r="Q99" s="141">
        <f t="shared" si="10"/>
        <v>0</v>
      </c>
      <c r="R99" s="141">
        <f t="shared" si="10"/>
        <v>0</v>
      </c>
      <c r="S99" s="141">
        <f t="shared" si="10"/>
        <v>0</v>
      </c>
      <c r="T99" s="141">
        <f t="shared" si="10"/>
        <v>0</v>
      </c>
      <c r="U99" s="141">
        <f t="shared" si="10"/>
        <v>0</v>
      </c>
      <c r="V99" s="142">
        <f t="shared" si="10"/>
        <v>0</v>
      </c>
    </row>
    <row r="100" spans="1:23" x14ac:dyDescent="0.25">
      <c r="A100" s="534" t="s">
        <v>54</v>
      </c>
      <c r="B100" s="535"/>
      <c r="C100" s="141">
        <f>COUNT(C81:C95)</f>
        <v>0</v>
      </c>
      <c r="D100" s="141">
        <f t="shared" ref="D100:V100" si="11">COUNT(D81:D95)</f>
        <v>0</v>
      </c>
      <c r="E100" s="141">
        <f t="shared" si="11"/>
        <v>0</v>
      </c>
      <c r="F100" s="141">
        <f t="shared" si="11"/>
        <v>0</v>
      </c>
      <c r="G100" s="141">
        <f t="shared" si="11"/>
        <v>0</v>
      </c>
      <c r="H100" s="141">
        <f t="shared" si="11"/>
        <v>0</v>
      </c>
      <c r="I100" s="141">
        <f t="shared" si="11"/>
        <v>0</v>
      </c>
      <c r="J100" s="141">
        <f t="shared" si="11"/>
        <v>0</v>
      </c>
      <c r="K100" s="141">
        <f t="shared" si="11"/>
        <v>0</v>
      </c>
      <c r="L100" s="141">
        <f t="shared" si="11"/>
        <v>0</v>
      </c>
      <c r="M100" s="141">
        <f t="shared" si="11"/>
        <v>0</v>
      </c>
      <c r="N100" s="141">
        <f t="shared" si="11"/>
        <v>0</v>
      </c>
      <c r="O100" s="141">
        <f t="shared" si="11"/>
        <v>0</v>
      </c>
      <c r="P100" s="141">
        <f t="shared" si="11"/>
        <v>0</v>
      </c>
      <c r="Q100" s="141">
        <f t="shared" si="11"/>
        <v>0</v>
      </c>
      <c r="R100" s="141">
        <f t="shared" si="11"/>
        <v>0</v>
      </c>
      <c r="S100" s="141">
        <f t="shared" si="11"/>
        <v>0</v>
      </c>
      <c r="T100" s="141">
        <f t="shared" si="11"/>
        <v>0</v>
      </c>
      <c r="U100" s="141">
        <f t="shared" si="11"/>
        <v>0</v>
      </c>
      <c r="V100" s="142">
        <f t="shared" si="11"/>
        <v>0</v>
      </c>
    </row>
    <row r="101" spans="1:23" ht="13.8" thickBot="1" x14ac:dyDescent="0.3">
      <c r="A101" s="145"/>
      <c r="B101" s="146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8"/>
    </row>
    <row r="102" spans="1:23" x14ac:dyDescent="0.25">
      <c r="B102" s="52"/>
    </row>
    <row r="103" spans="1:23" x14ac:dyDescent="0.25">
      <c r="B103" s="52"/>
    </row>
    <row r="104" spans="1:23" x14ac:dyDescent="0.25">
      <c r="B104" s="52"/>
    </row>
    <row r="105" spans="1:23" x14ac:dyDescent="0.25">
      <c r="B105" s="52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</sheetData>
  <mergeCells count="76">
    <mergeCell ref="A1:E6"/>
    <mergeCell ref="F1:Q4"/>
    <mergeCell ref="R1:V6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68:G71"/>
    <mergeCell ref="H68:O71"/>
    <mergeCell ref="P68:V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V67"/>
    <mergeCell ref="A74:V76"/>
    <mergeCell ref="A78:B78"/>
    <mergeCell ref="R78:R79"/>
    <mergeCell ref="S78:S79"/>
    <mergeCell ref="T78:T79"/>
    <mergeCell ref="U78:U79"/>
    <mergeCell ref="V78:V79"/>
    <mergeCell ref="A79:B79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8:B98"/>
    <mergeCell ref="A99:B99"/>
    <mergeCell ref="A100:B100"/>
    <mergeCell ref="A92:B92"/>
    <mergeCell ref="A93:B93"/>
    <mergeCell ref="A94:B94"/>
    <mergeCell ref="A95:B95"/>
    <mergeCell ref="A96:B96"/>
    <mergeCell ref="A97:B9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G1679"/>
  <sheetViews>
    <sheetView topLeftCell="A13" zoomScaleNormal="100" workbookViewId="0">
      <selection activeCell="A73" sqref="A73:V76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141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48" t="s">
        <v>99</v>
      </c>
      <c r="J5" s="446"/>
      <c r="K5" s="446"/>
      <c r="L5" s="446"/>
      <c r="M5" s="447"/>
      <c r="N5" s="431"/>
      <c r="O5" s="432"/>
      <c r="P5" s="432"/>
      <c r="Q5" s="433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228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128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95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94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0.8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90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C102</f>
        <v>0</v>
      </c>
      <c r="D37" s="123">
        <f t="shared" ref="D37:V37" si="0">D102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60">
        <f t="shared" si="0"/>
        <v>0</v>
      </c>
      <c r="S37" s="123">
        <f t="shared" si="0"/>
        <v>0</v>
      </c>
      <c r="T37" s="123">
        <f t="shared" si="0"/>
        <v>0</v>
      </c>
      <c r="U37" s="123">
        <f t="shared" si="0"/>
        <v>0</v>
      </c>
      <c r="V37" s="124">
        <f t="shared" si="0"/>
        <v>0</v>
      </c>
    </row>
    <row r="38" spans="1:24" ht="12.75" customHeight="1" x14ac:dyDescent="0.25">
      <c r="A38" s="495" t="s">
        <v>49</v>
      </c>
      <c r="B38" s="496"/>
      <c r="C38" s="120" t="e">
        <f>C39+1.25*C42</f>
        <v>#DIV/0!</v>
      </c>
      <c r="D38" s="108" t="e">
        <f t="shared" ref="D38:V38" si="1">D39+1.25*D42</f>
        <v>#DIV/0!</v>
      </c>
      <c r="E38" s="108" t="e">
        <f t="shared" si="1"/>
        <v>#DIV/0!</v>
      </c>
      <c r="F38" s="108" t="e">
        <f t="shared" si="1"/>
        <v>#DIV/0!</v>
      </c>
      <c r="G38" s="108" t="e">
        <f t="shared" si="1"/>
        <v>#DIV/0!</v>
      </c>
      <c r="H38" s="108" t="e">
        <f t="shared" si="1"/>
        <v>#DIV/0!</v>
      </c>
      <c r="I38" s="108" t="e">
        <f t="shared" si="1"/>
        <v>#DIV/0!</v>
      </c>
      <c r="J38" s="108" t="e">
        <f t="shared" si="1"/>
        <v>#DIV/0!</v>
      </c>
      <c r="K38" s="108" t="e">
        <f t="shared" si="1"/>
        <v>#DIV/0!</v>
      </c>
      <c r="L38" s="108" t="e">
        <f t="shared" si="1"/>
        <v>#DIV/0!</v>
      </c>
      <c r="M38" s="108" t="e">
        <f t="shared" si="1"/>
        <v>#DIV/0!</v>
      </c>
      <c r="N38" s="108" t="e">
        <f t="shared" si="1"/>
        <v>#DIV/0!</v>
      </c>
      <c r="O38" s="108" t="e">
        <f t="shared" si="1"/>
        <v>#DIV/0!</v>
      </c>
      <c r="P38" s="108" t="e">
        <f t="shared" si="1"/>
        <v>#DIV/0!</v>
      </c>
      <c r="Q38" s="108" t="e">
        <f t="shared" si="1"/>
        <v>#DIV/0!</v>
      </c>
      <c r="R38" s="159" t="e">
        <f t="shared" si="1"/>
        <v>#DIV/0!</v>
      </c>
      <c r="S38" s="108" t="e">
        <f t="shared" si="1"/>
        <v>#DIV/0!</v>
      </c>
      <c r="T38" s="108" t="e">
        <f t="shared" si="1"/>
        <v>#DIV/0!</v>
      </c>
      <c r="U38" s="108" t="e">
        <f t="shared" si="1"/>
        <v>#DIV/0!</v>
      </c>
      <c r="V38" s="125" t="e">
        <f t="shared" si="1"/>
        <v>#DIV/0!</v>
      </c>
      <c r="X38" s="1" t="s">
        <v>59</v>
      </c>
    </row>
    <row r="39" spans="1:24" ht="12.75" customHeight="1" x14ac:dyDescent="0.25">
      <c r="A39" s="493" t="s">
        <v>50</v>
      </c>
      <c r="B39" s="494"/>
      <c r="C39" s="120" t="e">
        <f>C100</f>
        <v>#DIV/0!</v>
      </c>
      <c r="D39" s="121" t="e">
        <f>D100</f>
        <v>#DIV/0!</v>
      </c>
      <c r="E39" s="121" t="e">
        <f>E100</f>
        <v>#DIV/0!</v>
      </c>
      <c r="F39" s="121" t="e">
        <f>F100</f>
        <v>#DIV/0!</v>
      </c>
      <c r="G39" s="121" t="e">
        <f>G100</f>
        <v>#DIV/0!</v>
      </c>
      <c r="H39" s="121" t="e">
        <f t="shared" ref="H39:V39" si="2">H100</f>
        <v>#DIV/0!</v>
      </c>
      <c r="I39" s="121" t="e">
        <f t="shared" si="2"/>
        <v>#DIV/0!</v>
      </c>
      <c r="J39" s="121" t="e">
        <f t="shared" si="2"/>
        <v>#DIV/0!</v>
      </c>
      <c r="K39" s="121" t="e">
        <f t="shared" si="2"/>
        <v>#DIV/0!</v>
      </c>
      <c r="L39" s="121" t="e">
        <f t="shared" si="2"/>
        <v>#DIV/0!</v>
      </c>
      <c r="M39" s="121" t="e">
        <f t="shared" si="2"/>
        <v>#DIV/0!</v>
      </c>
      <c r="N39" s="121" t="e">
        <f t="shared" si="2"/>
        <v>#DIV/0!</v>
      </c>
      <c r="O39" s="121" t="e">
        <f>O100</f>
        <v>#DIV/0!</v>
      </c>
      <c r="P39" s="121" t="e">
        <f t="shared" si="2"/>
        <v>#DIV/0!</v>
      </c>
      <c r="Q39" s="121" t="e">
        <f t="shared" si="2"/>
        <v>#DIV/0!</v>
      </c>
      <c r="R39" s="159" t="e">
        <f t="shared" si="2"/>
        <v>#DIV/0!</v>
      </c>
      <c r="S39" s="34" t="e">
        <f t="shared" si="2"/>
        <v>#DIV/0!</v>
      </c>
      <c r="T39" s="34" t="e">
        <f t="shared" si="2"/>
        <v>#DIV/0!</v>
      </c>
      <c r="U39" s="34" t="e">
        <f t="shared" si="2"/>
        <v>#DIV/0!</v>
      </c>
      <c r="V39" s="44" t="e">
        <f t="shared" si="2"/>
        <v>#DIV/0!</v>
      </c>
    </row>
    <row r="40" spans="1:24" ht="12.75" customHeight="1" x14ac:dyDescent="0.25">
      <c r="A40" s="495" t="s">
        <v>51</v>
      </c>
      <c r="B40" s="496"/>
      <c r="C40" s="120" t="e">
        <f>C39-1.25*C42</f>
        <v>#DIV/0!</v>
      </c>
      <c r="D40" s="121" t="e">
        <f t="shared" ref="D40:V40" si="3">D39-1.25*D42</f>
        <v>#DIV/0!</v>
      </c>
      <c r="E40" s="121" t="e">
        <f t="shared" si="3"/>
        <v>#DIV/0!</v>
      </c>
      <c r="F40" s="121" t="e">
        <f t="shared" si="3"/>
        <v>#DIV/0!</v>
      </c>
      <c r="G40" s="121" t="e">
        <f t="shared" si="3"/>
        <v>#DIV/0!</v>
      </c>
      <c r="H40" s="121" t="e">
        <f t="shared" si="3"/>
        <v>#DIV/0!</v>
      </c>
      <c r="I40" s="121" t="e">
        <f t="shared" si="3"/>
        <v>#DIV/0!</v>
      </c>
      <c r="J40" s="121" t="e">
        <f t="shared" si="3"/>
        <v>#DIV/0!</v>
      </c>
      <c r="K40" s="121" t="e">
        <f t="shared" si="3"/>
        <v>#DIV/0!</v>
      </c>
      <c r="L40" s="121" t="e">
        <f t="shared" si="3"/>
        <v>#DIV/0!</v>
      </c>
      <c r="M40" s="121" t="e">
        <f t="shared" si="3"/>
        <v>#DIV/0!</v>
      </c>
      <c r="N40" s="121" t="e">
        <f t="shared" si="3"/>
        <v>#DIV/0!</v>
      </c>
      <c r="O40" s="121" t="e">
        <f t="shared" si="3"/>
        <v>#DIV/0!</v>
      </c>
      <c r="P40" s="121" t="e">
        <f t="shared" si="3"/>
        <v>#DIV/0!</v>
      </c>
      <c r="Q40" s="121" t="e">
        <f t="shared" si="3"/>
        <v>#DIV/0!</v>
      </c>
      <c r="R40" s="159" t="e">
        <f t="shared" si="3"/>
        <v>#DIV/0!</v>
      </c>
      <c r="S40" s="108" t="e">
        <f t="shared" si="3"/>
        <v>#DIV/0!</v>
      </c>
      <c r="T40" s="108" t="e">
        <f t="shared" si="3"/>
        <v>#DIV/0!</v>
      </c>
      <c r="U40" s="108" t="e">
        <f t="shared" si="3"/>
        <v>#DIV/0!</v>
      </c>
      <c r="V40" s="125" t="e">
        <f t="shared" si="3"/>
        <v>#DIV/0!</v>
      </c>
    </row>
    <row r="41" spans="1:24" ht="12.75" customHeight="1" x14ac:dyDescent="0.25">
      <c r="A41" s="493" t="s">
        <v>52</v>
      </c>
      <c r="B41" s="494"/>
      <c r="C41" s="33">
        <f>C103</f>
        <v>0</v>
      </c>
      <c r="D41" s="34">
        <f>D103</f>
        <v>0</v>
      </c>
      <c r="E41" s="34">
        <f t="shared" ref="E41:V41" si="4">E103</f>
        <v>0</v>
      </c>
      <c r="F41" s="34">
        <f t="shared" si="4"/>
        <v>0</v>
      </c>
      <c r="G41" s="34">
        <f t="shared" si="4"/>
        <v>0</v>
      </c>
      <c r="H41" s="34">
        <f t="shared" si="4"/>
        <v>0</v>
      </c>
      <c r="I41" s="34">
        <f t="shared" si="4"/>
        <v>0</v>
      </c>
      <c r="J41" s="34">
        <f t="shared" si="4"/>
        <v>0</v>
      </c>
      <c r="K41" s="34">
        <f t="shared" si="4"/>
        <v>0</v>
      </c>
      <c r="L41" s="34">
        <f t="shared" si="4"/>
        <v>0</v>
      </c>
      <c r="M41" s="34">
        <f t="shared" si="4"/>
        <v>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34">
        <f t="shared" si="4"/>
        <v>0</v>
      </c>
      <c r="S41" s="34">
        <f t="shared" si="4"/>
        <v>0</v>
      </c>
      <c r="T41" s="34">
        <f t="shared" si="4"/>
        <v>0</v>
      </c>
      <c r="U41" s="34">
        <f t="shared" si="4"/>
        <v>0</v>
      </c>
      <c r="V41" s="44">
        <f t="shared" si="4"/>
        <v>0</v>
      </c>
    </row>
    <row r="42" spans="1:24" ht="12.75" customHeight="1" x14ac:dyDescent="0.25">
      <c r="A42" s="493" t="s">
        <v>53</v>
      </c>
      <c r="B42" s="494"/>
      <c r="C42" s="120" t="e">
        <f>C101</f>
        <v>#DIV/0!</v>
      </c>
      <c r="D42" s="121" t="e">
        <f t="shared" ref="D42:V42" si="5">D101</f>
        <v>#DIV/0!</v>
      </c>
      <c r="E42" s="121" t="e">
        <f t="shared" si="5"/>
        <v>#DIV/0!</v>
      </c>
      <c r="F42" s="121" t="e">
        <f t="shared" si="5"/>
        <v>#DIV/0!</v>
      </c>
      <c r="G42" s="121" t="e">
        <f t="shared" si="5"/>
        <v>#DIV/0!</v>
      </c>
      <c r="H42" s="121" t="e">
        <f t="shared" si="5"/>
        <v>#DIV/0!</v>
      </c>
      <c r="I42" s="121" t="e">
        <f t="shared" si="5"/>
        <v>#DIV/0!</v>
      </c>
      <c r="J42" s="121" t="e">
        <f t="shared" si="5"/>
        <v>#DIV/0!</v>
      </c>
      <c r="K42" s="121" t="e">
        <f t="shared" si="5"/>
        <v>#DIV/0!</v>
      </c>
      <c r="L42" s="121" t="e">
        <f t="shared" si="5"/>
        <v>#DIV/0!</v>
      </c>
      <c r="M42" s="121" t="e">
        <f t="shared" si="5"/>
        <v>#DIV/0!</v>
      </c>
      <c r="N42" s="121" t="e">
        <f t="shared" si="5"/>
        <v>#DIV/0!</v>
      </c>
      <c r="O42" s="121" t="e">
        <f t="shared" si="5"/>
        <v>#DIV/0!</v>
      </c>
      <c r="P42" s="121" t="e">
        <f t="shared" si="5"/>
        <v>#DIV/0!</v>
      </c>
      <c r="Q42" s="121" t="e">
        <f t="shared" si="5"/>
        <v>#DIV/0!</v>
      </c>
      <c r="R42" s="121" t="e">
        <f t="shared" si="5"/>
        <v>#DIV/0!</v>
      </c>
      <c r="S42" s="121" t="e">
        <f t="shared" si="5"/>
        <v>#DIV/0!</v>
      </c>
      <c r="T42" s="121" t="e">
        <f t="shared" si="5"/>
        <v>#DIV/0!</v>
      </c>
      <c r="U42" s="121" t="e">
        <f t="shared" si="5"/>
        <v>#DIV/0!</v>
      </c>
      <c r="V42" s="126" t="e">
        <f t="shared" si="5"/>
        <v>#DIV/0!</v>
      </c>
    </row>
    <row r="43" spans="1:24" ht="12.75" customHeight="1" x14ac:dyDescent="0.25">
      <c r="A43" s="495" t="s">
        <v>54</v>
      </c>
      <c r="B43" s="496"/>
      <c r="C43" s="33">
        <f>C104</f>
        <v>0</v>
      </c>
      <c r="D43" s="34">
        <f>D104</f>
        <v>0</v>
      </c>
      <c r="E43" s="34">
        <f t="shared" ref="E43:V43" si="6">E104</f>
        <v>0</v>
      </c>
      <c r="F43" s="34">
        <f t="shared" si="6"/>
        <v>0</v>
      </c>
      <c r="G43" s="34">
        <f t="shared" si="6"/>
        <v>0</v>
      </c>
      <c r="H43" s="34">
        <f t="shared" si="6"/>
        <v>0</v>
      </c>
      <c r="I43" s="34">
        <f t="shared" si="6"/>
        <v>0</v>
      </c>
      <c r="J43" s="34">
        <f t="shared" si="6"/>
        <v>0</v>
      </c>
      <c r="K43" s="34">
        <f t="shared" si="6"/>
        <v>0</v>
      </c>
      <c r="L43" s="34">
        <f t="shared" si="6"/>
        <v>0</v>
      </c>
      <c r="M43" s="34">
        <f t="shared" si="6"/>
        <v>0</v>
      </c>
      <c r="N43" s="34">
        <f t="shared" si="6"/>
        <v>0</v>
      </c>
      <c r="O43" s="34">
        <f t="shared" si="6"/>
        <v>0</v>
      </c>
      <c r="P43" s="34">
        <f t="shared" si="6"/>
        <v>0</v>
      </c>
      <c r="Q43" s="34">
        <f t="shared" si="6"/>
        <v>0</v>
      </c>
      <c r="R43" s="34">
        <f t="shared" si="6"/>
        <v>0</v>
      </c>
      <c r="S43" s="34">
        <f t="shared" si="6"/>
        <v>0</v>
      </c>
      <c r="T43" s="34">
        <f t="shared" si="6"/>
        <v>0</v>
      </c>
      <c r="U43" s="34">
        <f t="shared" si="6"/>
        <v>0</v>
      </c>
      <c r="V43" s="44">
        <f t="shared" si="6"/>
        <v>0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464" t="s">
        <v>129</v>
      </c>
      <c r="B68" s="464"/>
      <c r="C68" s="464"/>
      <c r="D68" s="464"/>
      <c r="E68" s="464"/>
      <c r="F68" s="464"/>
      <c r="G68" s="464"/>
      <c r="H68" s="464" t="s">
        <v>92</v>
      </c>
      <c r="I68" s="464"/>
      <c r="J68" s="464"/>
      <c r="K68" s="464"/>
      <c r="L68" s="464"/>
      <c r="M68" s="464"/>
      <c r="N68" s="464"/>
      <c r="O68" s="464"/>
      <c r="P68" s="464" t="s">
        <v>129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</row>
    <row r="72" spans="1:23" ht="13.8" thickBot="1" x14ac:dyDescent="0.3">
      <c r="B72" s="52"/>
    </row>
    <row r="73" spans="1:23" x14ac:dyDescent="0.25">
      <c r="A73" s="504" t="s">
        <v>208</v>
      </c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6"/>
    </row>
    <row r="74" spans="1:23" x14ac:dyDescent="0.25">
      <c r="A74" s="507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508"/>
    </row>
    <row r="75" spans="1:23" x14ac:dyDescent="0.25">
      <c r="A75" s="507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508"/>
    </row>
    <row r="76" spans="1:23" ht="13.8" thickBot="1" x14ac:dyDescent="0.3">
      <c r="A76" s="509"/>
      <c r="B76" s="510"/>
      <c r="C76" s="510"/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1"/>
    </row>
    <row r="77" spans="1:23" ht="13.8" thickBot="1" x14ac:dyDescent="0.3">
      <c r="B77" s="52"/>
    </row>
    <row r="78" spans="1:23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4"/>
    </row>
    <row r="79" spans="1:23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7"/>
    </row>
    <row r="80" spans="1:23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7"/>
    </row>
    <row r="81" spans="1:22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5"/>
    </row>
    <row r="82" spans="1:22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520" t="s">
        <v>70</v>
      </c>
      <c r="S82" s="529" t="s">
        <v>71</v>
      </c>
      <c r="T82" s="663" t="s">
        <v>7</v>
      </c>
      <c r="U82" s="665" t="s">
        <v>8</v>
      </c>
      <c r="V82" s="667" t="s">
        <v>42</v>
      </c>
    </row>
    <row r="83" spans="1:22" ht="13.8" thickBot="1" x14ac:dyDescent="0.3">
      <c r="A83" s="533" t="s">
        <v>61</v>
      </c>
      <c r="B83" s="669"/>
      <c r="C83" s="138">
        <v>0.08</v>
      </c>
      <c r="D83" s="139">
        <v>0.2</v>
      </c>
      <c r="E83" s="139">
        <v>0.5</v>
      </c>
      <c r="F83" s="139">
        <v>1</v>
      </c>
      <c r="G83" s="139">
        <v>2</v>
      </c>
      <c r="H83" s="139">
        <v>5</v>
      </c>
      <c r="I83" s="139">
        <v>10</v>
      </c>
      <c r="J83" s="139">
        <v>20</v>
      </c>
      <c r="K83" s="139">
        <v>31.5</v>
      </c>
      <c r="L83" s="139">
        <v>40</v>
      </c>
      <c r="M83" s="139">
        <v>50</v>
      </c>
      <c r="N83" s="140">
        <v>63</v>
      </c>
      <c r="O83" s="140">
        <v>80</v>
      </c>
      <c r="P83" s="139">
        <v>100</v>
      </c>
      <c r="Q83" s="139">
        <v>125</v>
      </c>
      <c r="R83" s="521"/>
      <c r="S83" s="530"/>
      <c r="T83" s="664"/>
      <c r="U83" s="666"/>
      <c r="V83" s="668"/>
    </row>
    <row r="84" spans="1:22" x14ac:dyDescent="0.25">
      <c r="A84" s="670" t="s">
        <v>62</v>
      </c>
      <c r="B84" s="671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5"/>
    </row>
    <row r="85" spans="1:22" x14ac:dyDescent="0.25">
      <c r="A85" s="531">
        <v>41533</v>
      </c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2"/>
    </row>
    <row r="86" spans="1:22" x14ac:dyDescent="0.25">
      <c r="A86" s="531">
        <v>41534</v>
      </c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2"/>
    </row>
    <row r="87" spans="1:22" x14ac:dyDescent="0.25">
      <c r="A87" s="531">
        <v>41534</v>
      </c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2"/>
    </row>
    <row r="88" spans="1:22" x14ac:dyDescent="0.25">
      <c r="A88" s="531">
        <v>41540</v>
      </c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2"/>
    </row>
    <row r="89" spans="1:22" x14ac:dyDescent="0.25">
      <c r="A89" s="531">
        <v>41540</v>
      </c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2"/>
    </row>
    <row r="90" spans="1:22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2"/>
    </row>
    <row r="91" spans="1:22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2"/>
    </row>
    <row r="92" spans="1:22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2"/>
    </row>
    <row r="93" spans="1:22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2"/>
    </row>
    <row r="94" spans="1:22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2"/>
    </row>
    <row r="95" spans="1:22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2"/>
    </row>
    <row r="96" spans="1:22" x14ac:dyDescent="0.25">
      <c r="A96" s="531"/>
      <c r="B96" s="532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2"/>
    </row>
    <row r="97" spans="1:23" x14ac:dyDescent="0.25">
      <c r="A97" s="531"/>
      <c r="B97" s="532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2"/>
      <c r="W97" s="1"/>
    </row>
    <row r="98" spans="1:23" x14ac:dyDescent="0.25">
      <c r="A98" s="531"/>
      <c r="B98" s="532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2"/>
      <c r="W98" s="1"/>
    </row>
    <row r="99" spans="1:23" x14ac:dyDescent="0.25">
      <c r="A99" s="531"/>
      <c r="B99" s="532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2"/>
      <c r="W99" s="1"/>
    </row>
    <row r="100" spans="1:23" x14ac:dyDescent="0.25">
      <c r="A100" s="533" t="s">
        <v>63</v>
      </c>
      <c r="B100" s="532"/>
      <c r="C100" s="141" t="e">
        <f>AVERAGE(C85:C99)</f>
        <v>#DIV/0!</v>
      </c>
      <c r="D100" s="141" t="e">
        <f>AVERAGE(D85:D99)</f>
        <v>#DIV/0!</v>
      </c>
      <c r="E100" s="141" t="e">
        <f t="shared" ref="E100:V100" si="7">AVERAGE(E85:E99)</f>
        <v>#DIV/0!</v>
      </c>
      <c r="F100" s="141" t="e">
        <f t="shared" si="7"/>
        <v>#DIV/0!</v>
      </c>
      <c r="G100" s="141" t="e">
        <f t="shared" si="7"/>
        <v>#DIV/0!</v>
      </c>
      <c r="H100" s="141" t="e">
        <f t="shared" si="7"/>
        <v>#DIV/0!</v>
      </c>
      <c r="I100" s="141" t="e">
        <f t="shared" si="7"/>
        <v>#DIV/0!</v>
      </c>
      <c r="J100" s="141" t="e">
        <f t="shared" si="7"/>
        <v>#DIV/0!</v>
      </c>
      <c r="K100" s="141" t="e">
        <f t="shared" si="7"/>
        <v>#DIV/0!</v>
      </c>
      <c r="L100" s="141" t="e">
        <f t="shared" si="7"/>
        <v>#DIV/0!</v>
      </c>
      <c r="M100" s="141" t="e">
        <f t="shared" si="7"/>
        <v>#DIV/0!</v>
      </c>
      <c r="N100" s="141" t="e">
        <f t="shared" si="7"/>
        <v>#DIV/0!</v>
      </c>
      <c r="O100" s="141" t="e">
        <f t="shared" si="7"/>
        <v>#DIV/0!</v>
      </c>
      <c r="P100" s="141" t="e">
        <f t="shared" si="7"/>
        <v>#DIV/0!</v>
      </c>
      <c r="Q100" s="141" t="e">
        <f t="shared" si="7"/>
        <v>#DIV/0!</v>
      </c>
      <c r="R100" s="141" t="e">
        <f t="shared" si="7"/>
        <v>#DIV/0!</v>
      </c>
      <c r="S100" s="141" t="e">
        <f t="shared" si="7"/>
        <v>#DIV/0!</v>
      </c>
      <c r="T100" s="141" t="e">
        <f t="shared" si="7"/>
        <v>#DIV/0!</v>
      </c>
      <c r="U100" s="141" t="e">
        <f t="shared" si="7"/>
        <v>#DIV/0!</v>
      </c>
      <c r="V100" s="142" t="e">
        <f t="shared" si="7"/>
        <v>#DIV/0!</v>
      </c>
    </row>
    <row r="101" spans="1:23" x14ac:dyDescent="0.25">
      <c r="A101" s="533" t="s">
        <v>53</v>
      </c>
      <c r="B101" s="532"/>
      <c r="C101" s="143" t="e">
        <f>STDEV(C85:C99)</f>
        <v>#DIV/0!</v>
      </c>
      <c r="D101" s="143" t="e">
        <f t="shared" ref="D101:V101" si="8">STDEV(D85:D99)</f>
        <v>#DIV/0!</v>
      </c>
      <c r="E101" s="143" t="e">
        <f t="shared" si="8"/>
        <v>#DIV/0!</v>
      </c>
      <c r="F101" s="143" t="e">
        <f t="shared" si="8"/>
        <v>#DIV/0!</v>
      </c>
      <c r="G101" s="143" t="e">
        <f t="shared" si="8"/>
        <v>#DIV/0!</v>
      </c>
      <c r="H101" s="143" t="e">
        <f t="shared" si="8"/>
        <v>#DIV/0!</v>
      </c>
      <c r="I101" s="143" t="e">
        <f t="shared" si="8"/>
        <v>#DIV/0!</v>
      </c>
      <c r="J101" s="143" t="e">
        <f t="shared" si="8"/>
        <v>#DIV/0!</v>
      </c>
      <c r="K101" s="143" t="e">
        <f t="shared" si="8"/>
        <v>#DIV/0!</v>
      </c>
      <c r="L101" s="143" t="e">
        <f t="shared" si="8"/>
        <v>#DIV/0!</v>
      </c>
      <c r="M101" s="143" t="e">
        <f t="shared" si="8"/>
        <v>#DIV/0!</v>
      </c>
      <c r="N101" s="143" t="e">
        <f t="shared" si="8"/>
        <v>#DIV/0!</v>
      </c>
      <c r="O101" s="143" t="e">
        <f t="shared" si="8"/>
        <v>#DIV/0!</v>
      </c>
      <c r="P101" s="143" t="e">
        <f t="shared" si="8"/>
        <v>#DIV/0!</v>
      </c>
      <c r="Q101" s="143" t="e">
        <f t="shared" si="8"/>
        <v>#DIV/0!</v>
      </c>
      <c r="R101" s="143" t="e">
        <f t="shared" si="8"/>
        <v>#DIV/0!</v>
      </c>
      <c r="S101" s="143" t="e">
        <f t="shared" si="8"/>
        <v>#DIV/0!</v>
      </c>
      <c r="T101" s="143" t="e">
        <f t="shared" si="8"/>
        <v>#DIV/0!</v>
      </c>
      <c r="U101" s="143" t="e">
        <f t="shared" si="8"/>
        <v>#DIV/0!</v>
      </c>
      <c r="V101" s="144" t="e">
        <f t="shared" si="8"/>
        <v>#DIV/0!</v>
      </c>
    </row>
    <row r="102" spans="1:23" x14ac:dyDescent="0.25">
      <c r="A102" s="533" t="s">
        <v>64</v>
      </c>
      <c r="B102" s="532"/>
      <c r="C102" s="141">
        <f>MAX(C85:C99)</f>
        <v>0</v>
      </c>
      <c r="D102" s="141">
        <f t="shared" ref="D102:V102" si="9">MAX(D85:D99)</f>
        <v>0</v>
      </c>
      <c r="E102" s="141">
        <f t="shared" si="9"/>
        <v>0</v>
      </c>
      <c r="F102" s="141">
        <f t="shared" si="9"/>
        <v>0</v>
      </c>
      <c r="G102" s="141">
        <f t="shared" si="9"/>
        <v>0</v>
      </c>
      <c r="H102" s="141">
        <f t="shared" si="9"/>
        <v>0</v>
      </c>
      <c r="I102" s="141">
        <f t="shared" si="9"/>
        <v>0</v>
      </c>
      <c r="J102" s="141">
        <f t="shared" si="9"/>
        <v>0</v>
      </c>
      <c r="K102" s="141">
        <f t="shared" si="9"/>
        <v>0</v>
      </c>
      <c r="L102" s="141">
        <f t="shared" si="9"/>
        <v>0</v>
      </c>
      <c r="M102" s="141">
        <f t="shared" si="9"/>
        <v>0</v>
      </c>
      <c r="N102" s="141">
        <f t="shared" si="9"/>
        <v>0</v>
      </c>
      <c r="O102" s="141">
        <f t="shared" si="9"/>
        <v>0</v>
      </c>
      <c r="P102" s="141">
        <f t="shared" si="9"/>
        <v>0</v>
      </c>
      <c r="Q102" s="141">
        <f t="shared" si="9"/>
        <v>0</v>
      </c>
      <c r="R102" s="141">
        <f t="shared" si="9"/>
        <v>0</v>
      </c>
      <c r="S102" s="141">
        <f t="shared" si="9"/>
        <v>0</v>
      </c>
      <c r="T102" s="141">
        <f t="shared" si="9"/>
        <v>0</v>
      </c>
      <c r="U102" s="141">
        <f t="shared" si="9"/>
        <v>0</v>
      </c>
      <c r="V102" s="142">
        <f t="shared" si="9"/>
        <v>0</v>
      </c>
    </row>
    <row r="103" spans="1:23" x14ac:dyDescent="0.25">
      <c r="A103" s="533" t="s">
        <v>52</v>
      </c>
      <c r="B103" s="532"/>
      <c r="C103" s="141">
        <f>MIN(C85:C99)</f>
        <v>0</v>
      </c>
      <c r="D103" s="141">
        <f>MIN(D85:D99)</f>
        <v>0</v>
      </c>
      <c r="E103" s="141">
        <f t="shared" ref="E103:V103" si="10">MIN(E85:E99)</f>
        <v>0</v>
      </c>
      <c r="F103" s="141">
        <f t="shared" si="10"/>
        <v>0</v>
      </c>
      <c r="G103" s="141">
        <f t="shared" si="10"/>
        <v>0</v>
      </c>
      <c r="H103" s="141">
        <f t="shared" si="10"/>
        <v>0</v>
      </c>
      <c r="I103" s="141">
        <f t="shared" si="10"/>
        <v>0</v>
      </c>
      <c r="J103" s="141">
        <f t="shared" si="10"/>
        <v>0</v>
      </c>
      <c r="K103" s="141">
        <f t="shared" si="10"/>
        <v>0</v>
      </c>
      <c r="L103" s="141">
        <f t="shared" si="10"/>
        <v>0</v>
      </c>
      <c r="M103" s="141">
        <f t="shared" si="10"/>
        <v>0</v>
      </c>
      <c r="N103" s="141">
        <f t="shared" si="10"/>
        <v>0</v>
      </c>
      <c r="O103" s="141">
        <f t="shared" si="10"/>
        <v>0</v>
      </c>
      <c r="P103" s="141">
        <f t="shared" si="10"/>
        <v>0</v>
      </c>
      <c r="Q103" s="141">
        <f t="shared" si="10"/>
        <v>0</v>
      </c>
      <c r="R103" s="141">
        <f t="shared" si="10"/>
        <v>0</v>
      </c>
      <c r="S103" s="141">
        <f t="shared" si="10"/>
        <v>0</v>
      </c>
      <c r="T103" s="141">
        <f t="shared" si="10"/>
        <v>0</v>
      </c>
      <c r="U103" s="141">
        <f t="shared" si="10"/>
        <v>0</v>
      </c>
      <c r="V103" s="142">
        <f t="shared" si="10"/>
        <v>0</v>
      </c>
    </row>
    <row r="104" spans="1:23" x14ac:dyDescent="0.25">
      <c r="A104" s="534" t="s">
        <v>54</v>
      </c>
      <c r="B104" s="535"/>
      <c r="C104" s="141">
        <f>COUNT(C85:C99)</f>
        <v>0</v>
      </c>
      <c r="D104" s="141">
        <f t="shared" ref="D104:V104" si="11">COUNT(D85:D99)</f>
        <v>0</v>
      </c>
      <c r="E104" s="141">
        <f t="shared" si="11"/>
        <v>0</v>
      </c>
      <c r="F104" s="141">
        <f t="shared" si="11"/>
        <v>0</v>
      </c>
      <c r="G104" s="141">
        <f t="shared" si="11"/>
        <v>0</v>
      </c>
      <c r="H104" s="141">
        <f t="shared" si="11"/>
        <v>0</v>
      </c>
      <c r="I104" s="141">
        <f t="shared" si="11"/>
        <v>0</v>
      </c>
      <c r="J104" s="141">
        <f t="shared" si="11"/>
        <v>0</v>
      </c>
      <c r="K104" s="141">
        <f t="shared" si="11"/>
        <v>0</v>
      </c>
      <c r="L104" s="141">
        <f t="shared" si="11"/>
        <v>0</v>
      </c>
      <c r="M104" s="141">
        <f t="shared" si="11"/>
        <v>0</v>
      </c>
      <c r="N104" s="141">
        <f t="shared" si="11"/>
        <v>0</v>
      </c>
      <c r="O104" s="141">
        <f t="shared" si="11"/>
        <v>0</v>
      </c>
      <c r="P104" s="141">
        <f t="shared" si="11"/>
        <v>0</v>
      </c>
      <c r="Q104" s="141">
        <f t="shared" si="11"/>
        <v>0</v>
      </c>
      <c r="R104" s="141">
        <f t="shared" si="11"/>
        <v>0</v>
      </c>
      <c r="S104" s="141">
        <f t="shared" si="11"/>
        <v>0</v>
      </c>
      <c r="T104" s="141">
        <f t="shared" si="11"/>
        <v>0</v>
      </c>
      <c r="U104" s="141">
        <f t="shared" si="11"/>
        <v>0</v>
      </c>
      <c r="V104" s="142">
        <f t="shared" si="11"/>
        <v>0</v>
      </c>
    </row>
    <row r="105" spans="1:23" ht="13.8" thickBot="1" x14ac:dyDescent="0.3">
      <c r="A105" s="145"/>
      <c r="B105" s="146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8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</sheetData>
  <mergeCells count="77">
    <mergeCell ref="A1:E6"/>
    <mergeCell ref="F1:Q4"/>
    <mergeCell ref="R1:V6"/>
    <mergeCell ref="I5:M5"/>
    <mergeCell ref="N5:Q5"/>
    <mergeCell ref="G6:H6"/>
    <mergeCell ref="I6:M6"/>
    <mergeCell ref="N6:Q6"/>
    <mergeCell ref="A30:B30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25:B25"/>
    <mergeCell ref="A26:B26"/>
    <mergeCell ref="A27:B27"/>
    <mergeCell ref="A28:B28"/>
    <mergeCell ref="A29:B29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68:G71"/>
    <mergeCell ref="H68:O71"/>
    <mergeCell ref="P68:V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V67"/>
    <mergeCell ref="A89:B89"/>
    <mergeCell ref="A78:V80"/>
    <mergeCell ref="A82:B82"/>
    <mergeCell ref="R82:R83"/>
    <mergeCell ref="S82:S83"/>
    <mergeCell ref="T82:T83"/>
    <mergeCell ref="U82:U83"/>
    <mergeCell ref="V82:V83"/>
    <mergeCell ref="A83:B83"/>
    <mergeCell ref="A84:B84"/>
    <mergeCell ref="A85:B85"/>
    <mergeCell ref="A86:B86"/>
    <mergeCell ref="A87:B87"/>
    <mergeCell ref="A88:B88"/>
    <mergeCell ref="A102:B102"/>
    <mergeCell ref="A103:B103"/>
    <mergeCell ref="A104:B104"/>
    <mergeCell ref="A73:V76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1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AG1675"/>
  <sheetViews>
    <sheetView zoomScaleNormal="100" workbookViewId="0">
      <selection activeCell="M10" sqref="M10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72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48" t="s">
        <v>99</v>
      </c>
      <c r="J5" s="446"/>
      <c r="K5" s="446"/>
      <c r="L5" s="446"/>
      <c r="M5" s="447"/>
      <c r="N5" s="431"/>
      <c r="O5" s="432"/>
      <c r="P5" s="432"/>
      <c r="Q5" s="433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228" t="s">
        <v>205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73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88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89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 t="s">
        <v>95</v>
      </c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74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94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69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21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/>
      <c r="D23" s="25"/>
      <c r="E23" s="25"/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43"/>
      <c r="R23" s="467" t="s">
        <v>70</v>
      </c>
      <c r="S23" s="469" t="s">
        <v>71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0.08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158"/>
      <c r="D25" s="84"/>
      <c r="E25" s="84"/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158"/>
      <c r="D26" s="84"/>
      <c r="E26" s="84"/>
      <c r="F26" s="84"/>
      <c r="G26" s="116"/>
      <c r="H26" s="116"/>
      <c r="I26" s="116"/>
      <c r="J26" s="116"/>
      <c r="K26" s="116"/>
      <c r="L26" s="85"/>
      <c r="M26" s="85"/>
      <c r="N26" s="85"/>
      <c r="O26" s="85"/>
      <c r="P26" s="92"/>
      <c r="Q26" s="92"/>
      <c r="R26" s="104"/>
      <c r="S26" s="104"/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156"/>
      <c r="D27" s="86"/>
      <c r="E27" s="86"/>
      <c r="F27" s="86"/>
      <c r="G27" s="117"/>
      <c r="H27" s="117"/>
      <c r="I27" s="117"/>
      <c r="J27" s="117"/>
      <c r="K27" s="117"/>
      <c r="L27" s="87"/>
      <c r="M27" s="87"/>
      <c r="N27" s="87"/>
      <c r="O27" s="87"/>
      <c r="P27" s="93"/>
      <c r="Q27" s="93"/>
      <c r="R27" s="102"/>
      <c r="S27" s="102"/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10</v>
      </c>
      <c r="D28" s="88"/>
      <c r="E28" s="88"/>
      <c r="F28" s="88"/>
      <c r="G28" s="89"/>
      <c r="H28" s="89"/>
      <c r="I28" s="89"/>
      <c r="J28" s="89"/>
      <c r="K28" s="89"/>
      <c r="L28" s="89"/>
      <c r="M28" s="89"/>
      <c r="N28" s="89"/>
      <c r="O28" s="89"/>
      <c r="P28" s="94"/>
      <c r="Q28" s="94"/>
      <c r="R28" s="35">
        <v>0.1</v>
      </c>
      <c r="S28" s="35">
        <v>0.8</v>
      </c>
      <c r="T28" s="36">
        <v>45</v>
      </c>
      <c r="U28" s="37">
        <v>45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156"/>
      <c r="D29" s="88"/>
      <c r="E29" s="88"/>
      <c r="F29" s="88"/>
      <c r="G29" s="87"/>
      <c r="H29" s="87"/>
      <c r="I29" s="87"/>
      <c r="J29" s="87"/>
      <c r="K29" s="87"/>
      <c r="L29" s="89"/>
      <c r="M29" s="87"/>
      <c r="N29" s="87"/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157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90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85" t="s">
        <v>70</v>
      </c>
      <c r="S35" s="487" t="s">
        <v>71</v>
      </c>
      <c r="T35" s="485" t="s">
        <v>7</v>
      </c>
      <c r="U35" s="485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0.08</v>
      </c>
      <c r="D36" s="28">
        <v>0.2</v>
      </c>
      <c r="E36" s="28">
        <v>0.5</v>
      </c>
      <c r="F36" s="28">
        <v>1</v>
      </c>
      <c r="G36" s="28">
        <v>2</v>
      </c>
      <c r="H36" s="28">
        <v>5</v>
      </c>
      <c r="I36" s="28">
        <v>10</v>
      </c>
      <c r="J36" s="28">
        <v>20</v>
      </c>
      <c r="K36" s="28">
        <v>31.5</v>
      </c>
      <c r="L36" s="28">
        <v>40</v>
      </c>
      <c r="M36" s="28">
        <v>50</v>
      </c>
      <c r="N36" s="71">
        <v>63</v>
      </c>
      <c r="O36" s="71">
        <v>80</v>
      </c>
      <c r="P36" s="28">
        <v>100</v>
      </c>
      <c r="Q36" s="28">
        <v>125</v>
      </c>
      <c r="R36" s="486"/>
      <c r="S36" s="488"/>
      <c r="T36" s="486"/>
      <c r="U36" s="486"/>
      <c r="V36" s="490"/>
    </row>
    <row r="37" spans="1:24" ht="12.75" customHeight="1" x14ac:dyDescent="0.25">
      <c r="A37" s="493" t="s">
        <v>48</v>
      </c>
      <c r="B37" s="494"/>
      <c r="C37" s="122">
        <f>C98</f>
        <v>0</v>
      </c>
      <c r="D37" s="123">
        <f t="shared" ref="D37:V37" si="0">D98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60">
        <f t="shared" si="0"/>
        <v>0</v>
      </c>
      <c r="S37" s="123">
        <f t="shared" si="0"/>
        <v>0</v>
      </c>
      <c r="T37" s="123">
        <f t="shared" si="0"/>
        <v>0</v>
      </c>
      <c r="U37" s="123">
        <f t="shared" si="0"/>
        <v>0</v>
      </c>
      <c r="V37" s="124">
        <f t="shared" si="0"/>
        <v>0</v>
      </c>
    </row>
    <row r="38" spans="1:24" ht="12.75" customHeight="1" x14ac:dyDescent="0.25">
      <c r="A38" s="495" t="s">
        <v>49</v>
      </c>
      <c r="B38" s="496"/>
      <c r="C38" s="120" t="e">
        <f>C39+1.25*C42</f>
        <v>#DIV/0!</v>
      </c>
      <c r="D38" s="108" t="e">
        <f t="shared" ref="D38:V38" si="1">D39+1.25*D42</f>
        <v>#DIV/0!</v>
      </c>
      <c r="E38" s="108" t="e">
        <f t="shared" si="1"/>
        <v>#DIV/0!</v>
      </c>
      <c r="F38" s="108" t="e">
        <f t="shared" si="1"/>
        <v>#DIV/0!</v>
      </c>
      <c r="G38" s="108" t="e">
        <f t="shared" si="1"/>
        <v>#DIV/0!</v>
      </c>
      <c r="H38" s="108" t="e">
        <f t="shared" si="1"/>
        <v>#DIV/0!</v>
      </c>
      <c r="I38" s="108" t="e">
        <f t="shared" si="1"/>
        <v>#DIV/0!</v>
      </c>
      <c r="J38" s="108" t="e">
        <f t="shared" si="1"/>
        <v>#DIV/0!</v>
      </c>
      <c r="K38" s="108" t="e">
        <f t="shared" si="1"/>
        <v>#DIV/0!</v>
      </c>
      <c r="L38" s="108" t="e">
        <f t="shared" si="1"/>
        <v>#DIV/0!</v>
      </c>
      <c r="M38" s="108" t="e">
        <f t="shared" si="1"/>
        <v>#DIV/0!</v>
      </c>
      <c r="N38" s="108" t="e">
        <f t="shared" si="1"/>
        <v>#DIV/0!</v>
      </c>
      <c r="O38" s="108" t="e">
        <f t="shared" si="1"/>
        <v>#DIV/0!</v>
      </c>
      <c r="P38" s="108" t="e">
        <f t="shared" si="1"/>
        <v>#DIV/0!</v>
      </c>
      <c r="Q38" s="108" t="e">
        <f t="shared" si="1"/>
        <v>#DIV/0!</v>
      </c>
      <c r="R38" s="159" t="e">
        <f t="shared" si="1"/>
        <v>#DIV/0!</v>
      </c>
      <c r="S38" s="108" t="e">
        <f t="shared" si="1"/>
        <v>#DIV/0!</v>
      </c>
      <c r="T38" s="108" t="e">
        <f t="shared" si="1"/>
        <v>#DIV/0!</v>
      </c>
      <c r="U38" s="108" t="e">
        <f t="shared" si="1"/>
        <v>#DIV/0!</v>
      </c>
      <c r="V38" s="125" t="e">
        <f t="shared" si="1"/>
        <v>#DIV/0!</v>
      </c>
      <c r="X38" s="1" t="s">
        <v>59</v>
      </c>
    </row>
    <row r="39" spans="1:24" ht="12.75" customHeight="1" x14ac:dyDescent="0.25">
      <c r="A39" s="493" t="s">
        <v>50</v>
      </c>
      <c r="B39" s="494"/>
      <c r="C39" s="120" t="e">
        <f>C96</f>
        <v>#DIV/0!</v>
      </c>
      <c r="D39" s="121" t="e">
        <f>D96</f>
        <v>#DIV/0!</v>
      </c>
      <c r="E39" s="121" t="e">
        <f>E96</f>
        <v>#DIV/0!</v>
      </c>
      <c r="F39" s="121" t="e">
        <f>F96</f>
        <v>#DIV/0!</v>
      </c>
      <c r="G39" s="121" t="e">
        <f>G96</f>
        <v>#DIV/0!</v>
      </c>
      <c r="H39" s="121" t="e">
        <f t="shared" ref="H39:V39" si="2">H96</f>
        <v>#DIV/0!</v>
      </c>
      <c r="I39" s="121" t="e">
        <f t="shared" si="2"/>
        <v>#DIV/0!</v>
      </c>
      <c r="J39" s="121" t="e">
        <f t="shared" si="2"/>
        <v>#DIV/0!</v>
      </c>
      <c r="K39" s="121" t="e">
        <f t="shared" si="2"/>
        <v>#DIV/0!</v>
      </c>
      <c r="L39" s="121" t="e">
        <f t="shared" si="2"/>
        <v>#DIV/0!</v>
      </c>
      <c r="M39" s="121" t="e">
        <f t="shared" si="2"/>
        <v>#DIV/0!</v>
      </c>
      <c r="N39" s="121" t="e">
        <f t="shared" si="2"/>
        <v>#DIV/0!</v>
      </c>
      <c r="O39" s="121" t="e">
        <f>O96</f>
        <v>#DIV/0!</v>
      </c>
      <c r="P39" s="121" t="e">
        <f t="shared" si="2"/>
        <v>#DIV/0!</v>
      </c>
      <c r="Q39" s="121" t="e">
        <f t="shared" si="2"/>
        <v>#DIV/0!</v>
      </c>
      <c r="R39" s="159" t="e">
        <f t="shared" si="2"/>
        <v>#DIV/0!</v>
      </c>
      <c r="S39" s="34" t="e">
        <f t="shared" si="2"/>
        <v>#DIV/0!</v>
      </c>
      <c r="T39" s="34" t="e">
        <f t="shared" si="2"/>
        <v>#DIV/0!</v>
      </c>
      <c r="U39" s="34" t="e">
        <f t="shared" si="2"/>
        <v>#DIV/0!</v>
      </c>
      <c r="V39" s="44" t="e">
        <f t="shared" si="2"/>
        <v>#DIV/0!</v>
      </c>
    </row>
    <row r="40" spans="1:24" ht="12.75" customHeight="1" x14ac:dyDescent="0.25">
      <c r="A40" s="495" t="s">
        <v>51</v>
      </c>
      <c r="B40" s="496"/>
      <c r="C40" s="120" t="e">
        <f>C39-1.25*C42</f>
        <v>#DIV/0!</v>
      </c>
      <c r="D40" s="121" t="e">
        <f t="shared" ref="D40:V40" si="3">D39-1.25*D42</f>
        <v>#DIV/0!</v>
      </c>
      <c r="E40" s="121" t="e">
        <f t="shared" si="3"/>
        <v>#DIV/0!</v>
      </c>
      <c r="F40" s="121" t="e">
        <f t="shared" si="3"/>
        <v>#DIV/0!</v>
      </c>
      <c r="G40" s="121" t="e">
        <f t="shared" si="3"/>
        <v>#DIV/0!</v>
      </c>
      <c r="H40" s="121" t="e">
        <f t="shared" si="3"/>
        <v>#DIV/0!</v>
      </c>
      <c r="I40" s="121" t="e">
        <f t="shared" si="3"/>
        <v>#DIV/0!</v>
      </c>
      <c r="J40" s="121" t="e">
        <f t="shared" si="3"/>
        <v>#DIV/0!</v>
      </c>
      <c r="K40" s="121" t="e">
        <f t="shared" si="3"/>
        <v>#DIV/0!</v>
      </c>
      <c r="L40" s="121" t="e">
        <f t="shared" si="3"/>
        <v>#DIV/0!</v>
      </c>
      <c r="M40" s="121" t="e">
        <f t="shared" si="3"/>
        <v>#DIV/0!</v>
      </c>
      <c r="N40" s="121" t="e">
        <f t="shared" si="3"/>
        <v>#DIV/0!</v>
      </c>
      <c r="O40" s="121" t="e">
        <f t="shared" si="3"/>
        <v>#DIV/0!</v>
      </c>
      <c r="P40" s="121" t="e">
        <f t="shared" si="3"/>
        <v>#DIV/0!</v>
      </c>
      <c r="Q40" s="121" t="e">
        <f t="shared" si="3"/>
        <v>#DIV/0!</v>
      </c>
      <c r="R40" s="159" t="e">
        <f t="shared" si="3"/>
        <v>#DIV/0!</v>
      </c>
      <c r="S40" s="108" t="e">
        <f t="shared" si="3"/>
        <v>#DIV/0!</v>
      </c>
      <c r="T40" s="108" t="e">
        <f t="shared" si="3"/>
        <v>#DIV/0!</v>
      </c>
      <c r="U40" s="108" t="e">
        <f t="shared" si="3"/>
        <v>#DIV/0!</v>
      </c>
      <c r="V40" s="125" t="e">
        <f t="shared" si="3"/>
        <v>#DIV/0!</v>
      </c>
    </row>
    <row r="41" spans="1:24" ht="12.75" customHeight="1" x14ac:dyDescent="0.25">
      <c r="A41" s="493" t="s">
        <v>52</v>
      </c>
      <c r="B41" s="494"/>
      <c r="C41" s="33">
        <f>C99</f>
        <v>0</v>
      </c>
      <c r="D41" s="34">
        <f>D99</f>
        <v>0</v>
      </c>
      <c r="E41" s="34">
        <f t="shared" ref="E41:V41" si="4">E99</f>
        <v>0</v>
      </c>
      <c r="F41" s="34">
        <f t="shared" si="4"/>
        <v>0</v>
      </c>
      <c r="G41" s="34">
        <f t="shared" si="4"/>
        <v>0</v>
      </c>
      <c r="H41" s="34">
        <f t="shared" si="4"/>
        <v>0</v>
      </c>
      <c r="I41" s="34">
        <f t="shared" si="4"/>
        <v>0</v>
      </c>
      <c r="J41" s="34">
        <f t="shared" si="4"/>
        <v>0</v>
      </c>
      <c r="K41" s="34">
        <f t="shared" si="4"/>
        <v>0</v>
      </c>
      <c r="L41" s="34">
        <f t="shared" si="4"/>
        <v>0</v>
      </c>
      <c r="M41" s="34">
        <f t="shared" si="4"/>
        <v>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34">
        <f t="shared" si="4"/>
        <v>0</v>
      </c>
      <c r="S41" s="34">
        <f t="shared" si="4"/>
        <v>0</v>
      </c>
      <c r="T41" s="34">
        <f t="shared" si="4"/>
        <v>0</v>
      </c>
      <c r="U41" s="34">
        <f t="shared" si="4"/>
        <v>0</v>
      </c>
      <c r="V41" s="44">
        <f t="shared" si="4"/>
        <v>0</v>
      </c>
    </row>
    <row r="42" spans="1:24" ht="12.75" customHeight="1" x14ac:dyDescent="0.25">
      <c r="A42" s="493" t="s">
        <v>53</v>
      </c>
      <c r="B42" s="494"/>
      <c r="C42" s="120" t="e">
        <f>C97</f>
        <v>#DIV/0!</v>
      </c>
      <c r="D42" s="121" t="e">
        <f t="shared" ref="D42:V42" si="5">D97</f>
        <v>#DIV/0!</v>
      </c>
      <c r="E42" s="121" t="e">
        <f t="shared" si="5"/>
        <v>#DIV/0!</v>
      </c>
      <c r="F42" s="121" t="e">
        <f t="shared" si="5"/>
        <v>#DIV/0!</v>
      </c>
      <c r="G42" s="121" t="e">
        <f t="shared" si="5"/>
        <v>#DIV/0!</v>
      </c>
      <c r="H42" s="121" t="e">
        <f t="shared" si="5"/>
        <v>#DIV/0!</v>
      </c>
      <c r="I42" s="121" t="e">
        <f t="shared" si="5"/>
        <v>#DIV/0!</v>
      </c>
      <c r="J42" s="121" t="e">
        <f t="shared" si="5"/>
        <v>#DIV/0!</v>
      </c>
      <c r="K42" s="121" t="e">
        <f t="shared" si="5"/>
        <v>#DIV/0!</v>
      </c>
      <c r="L42" s="121" t="e">
        <f t="shared" si="5"/>
        <v>#DIV/0!</v>
      </c>
      <c r="M42" s="121" t="e">
        <f t="shared" si="5"/>
        <v>#DIV/0!</v>
      </c>
      <c r="N42" s="121" t="e">
        <f t="shared" si="5"/>
        <v>#DIV/0!</v>
      </c>
      <c r="O42" s="121" t="e">
        <f t="shared" si="5"/>
        <v>#DIV/0!</v>
      </c>
      <c r="P42" s="121" t="e">
        <f t="shared" si="5"/>
        <v>#DIV/0!</v>
      </c>
      <c r="Q42" s="121" t="e">
        <f t="shared" si="5"/>
        <v>#DIV/0!</v>
      </c>
      <c r="R42" s="121" t="e">
        <f t="shared" si="5"/>
        <v>#DIV/0!</v>
      </c>
      <c r="S42" s="121" t="e">
        <f t="shared" si="5"/>
        <v>#DIV/0!</v>
      </c>
      <c r="T42" s="121" t="e">
        <f t="shared" si="5"/>
        <v>#DIV/0!</v>
      </c>
      <c r="U42" s="121" t="e">
        <f t="shared" si="5"/>
        <v>#DIV/0!</v>
      </c>
      <c r="V42" s="126" t="e">
        <f t="shared" si="5"/>
        <v>#DIV/0!</v>
      </c>
    </row>
    <row r="43" spans="1:24" ht="12.75" customHeight="1" x14ac:dyDescent="0.25">
      <c r="A43" s="495" t="s">
        <v>54</v>
      </c>
      <c r="B43" s="496"/>
      <c r="C43" s="33">
        <f>C100</f>
        <v>0</v>
      </c>
      <c r="D43" s="34">
        <f>D100</f>
        <v>0</v>
      </c>
      <c r="E43" s="34">
        <f t="shared" ref="E43:V43" si="6">E100</f>
        <v>0</v>
      </c>
      <c r="F43" s="34">
        <f t="shared" si="6"/>
        <v>0</v>
      </c>
      <c r="G43" s="34">
        <f t="shared" si="6"/>
        <v>0</v>
      </c>
      <c r="H43" s="34">
        <f t="shared" si="6"/>
        <v>0</v>
      </c>
      <c r="I43" s="34">
        <f t="shared" si="6"/>
        <v>0</v>
      </c>
      <c r="J43" s="34">
        <f t="shared" si="6"/>
        <v>0</v>
      </c>
      <c r="K43" s="34">
        <f t="shared" si="6"/>
        <v>0</v>
      </c>
      <c r="L43" s="34">
        <f t="shared" si="6"/>
        <v>0</v>
      </c>
      <c r="M43" s="34">
        <f t="shared" si="6"/>
        <v>0</v>
      </c>
      <c r="N43" s="34">
        <f t="shared" si="6"/>
        <v>0</v>
      </c>
      <c r="O43" s="34">
        <f t="shared" si="6"/>
        <v>0</v>
      </c>
      <c r="P43" s="34">
        <f t="shared" si="6"/>
        <v>0</v>
      </c>
      <c r="Q43" s="34">
        <f t="shared" si="6"/>
        <v>0</v>
      </c>
      <c r="R43" s="34">
        <f t="shared" si="6"/>
        <v>0</v>
      </c>
      <c r="S43" s="34">
        <f t="shared" si="6"/>
        <v>0</v>
      </c>
      <c r="T43" s="34">
        <f t="shared" si="6"/>
        <v>0</v>
      </c>
      <c r="U43" s="34">
        <f t="shared" si="6"/>
        <v>0</v>
      </c>
      <c r="V43" s="44">
        <f t="shared" si="6"/>
        <v>0</v>
      </c>
    </row>
    <row r="44" spans="1:24" s="46" customFormat="1" ht="17.25" customHeight="1" thickBot="1" x14ac:dyDescent="0.3">
      <c r="A44" s="497"/>
      <c r="B44" s="498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14"/>
      <c r="V44" s="115"/>
      <c r="W44" s="45"/>
    </row>
    <row r="45" spans="1:24" s="46" customFormat="1" x14ac:dyDescent="0.25">
      <c r="A45" s="118"/>
      <c r="B45" s="119"/>
      <c r="C45" s="127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464" t="s">
        <v>91</v>
      </c>
      <c r="B68" s="464"/>
      <c r="C68" s="464"/>
      <c r="D68" s="464"/>
      <c r="E68" s="464"/>
      <c r="F68" s="464"/>
      <c r="G68" s="464"/>
      <c r="H68" s="464" t="s">
        <v>92</v>
      </c>
      <c r="I68" s="464"/>
      <c r="J68" s="464"/>
      <c r="K68" s="464"/>
      <c r="L68" s="464"/>
      <c r="M68" s="464"/>
      <c r="N68" s="464"/>
      <c r="O68" s="464"/>
      <c r="P68" s="464" t="s">
        <v>91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</row>
    <row r="72" spans="1:23" x14ac:dyDescent="0.25">
      <c r="B72" s="52"/>
    </row>
    <row r="73" spans="1:23" ht="13.8" thickBot="1" x14ac:dyDescent="0.3">
      <c r="B73" s="52"/>
    </row>
    <row r="74" spans="1:23" x14ac:dyDescent="0.25">
      <c r="A74" s="512" t="s">
        <v>65</v>
      </c>
      <c r="B74" s="513"/>
      <c r="C74" s="513"/>
      <c r="D74" s="513"/>
      <c r="E74" s="513"/>
      <c r="F74" s="513"/>
      <c r="G74" s="513"/>
      <c r="H74" s="513"/>
      <c r="I74" s="513"/>
      <c r="J74" s="513"/>
      <c r="K74" s="513"/>
      <c r="L74" s="513"/>
      <c r="M74" s="513"/>
      <c r="N74" s="513"/>
      <c r="O74" s="513"/>
      <c r="P74" s="513"/>
      <c r="Q74" s="513"/>
      <c r="R74" s="513"/>
      <c r="S74" s="513"/>
      <c r="T74" s="513"/>
      <c r="U74" s="513"/>
      <c r="V74" s="514"/>
    </row>
    <row r="75" spans="1:23" x14ac:dyDescent="0.25">
      <c r="A75" s="515"/>
      <c r="B75" s="516"/>
      <c r="C75" s="516"/>
      <c r="D75" s="516"/>
      <c r="E75" s="516"/>
      <c r="F75" s="516"/>
      <c r="G75" s="516"/>
      <c r="H75" s="516"/>
      <c r="I75" s="516"/>
      <c r="J75" s="516"/>
      <c r="K75" s="516"/>
      <c r="L75" s="516"/>
      <c r="M75" s="516"/>
      <c r="N75" s="516"/>
      <c r="O75" s="516"/>
      <c r="P75" s="516"/>
      <c r="Q75" s="516"/>
      <c r="R75" s="516"/>
      <c r="S75" s="516"/>
      <c r="T75" s="516"/>
      <c r="U75" s="516"/>
      <c r="V75" s="517"/>
    </row>
    <row r="76" spans="1:23" x14ac:dyDescent="0.25">
      <c r="A76" s="515"/>
      <c r="B76" s="516"/>
      <c r="C76" s="516"/>
      <c r="D76" s="516"/>
      <c r="E76" s="516"/>
      <c r="F76" s="516"/>
      <c r="G76" s="516"/>
      <c r="H76" s="516"/>
      <c r="I76" s="516"/>
      <c r="J76" s="516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7"/>
    </row>
    <row r="77" spans="1:23" ht="13.8" thickBot="1" x14ac:dyDescent="0.3">
      <c r="A77" s="132"/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5"/>
    </row>
    <row r="78" spans="1:23" x14ac:dyDescent="0.25">
      <c r="A78" s="527"/>
      <c r="B78" s="565"/>
      <c r="C78" s="136" t="s">
        <v>3</v>
      </c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520" t="s">
        <v>70</v>
      </c>
      <c r="S78" s="529" t="s">
        <v>71</v>
      </c>
      <c r="T78" s="663" t="s">
        <v>7</v>
      </c>
      <c r="U78" s="665" t="s">
        <v>8</v>
      </c>
      <c r="V78" s="667" t="s">
        <v>42</v>
      </c>
    </row>
    <row r="79" spans="1:23" ht="13.8" thickBot="1" x14ac:dyDescent="0.3">
      <c r="A79" s="533" t="s">
        <v>61</v>
      </c>
      <c r="B79" s="669"/>
      <c r="C79" s="138">
        <v>0.08</v>
      </c>
      <c r="D79" s="139">
        <v>0.2</v>
      </c>
      <c r="E79" s="139">
        <v>0.5</v>
      </c>
      <c r="F79" s="139">
        <v>1</v>
      </c>
      <c r="G79" s="139">
        <v>2</v>
      </c>
      <c r="H79" s="139">
        <v>5</v>
      </c>
      <c r="I79" s="139">
        <v>10</v>
      </c>
      <c r="J79" s="139">
        <v>20</v>
      </c>
      <c r="K79" s="139">
        <v>31.5</v>
      </c>
      <c r="L79" s="139">
        <v>40</v>
      </c>
      <c r="M79" s="139">
        <v>50</v>
      </c>
      <c r="N79" s="140">
        <v>63</v>
      </c>
      <c r="O79" s="140">
        <v>80</v>
      </c>
      <c r="P79" s="139">
        <v>100</v>
      </c>
      <c r="Q79" s="139">
        <v>125</v>
      </c>
      <c r="R79" s="521"/>
      <c r="S79" s="530"/>
      <c r="T79" s="664"/>
      <c r="U79" s="666"/>
      <c r="V79" s="668"/>
    </row>
    <row r="80" spans="1:23" x14ac:dyDescent="0.25">
      <c r="A80" s="670" t="s">
        <v>62</v>
      </c>
      <c r="B80" s="671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3" x14ac:dyDescent="0.25">
      <c r="A81" s="531">
        <v>41533</v>
      </c>
      <c r="B81" s="532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2"/>
    </row>
    <row r="82" spans="1:23" x14ac:dyDescent="0.25">
      <c r="A82" s="531">
        <v>41534</v>
      </c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2"/>
    </row>
    <row r="83" spans="1:23" x14ac:dyDescent="0.25">
      <c r="A83" s="531">
        <v>41534</v>
      </c>
      <c r="B83" s="532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2"/>
    </row>
    <row r="84" spans="1:23" x14ac:dyDescent="0.25">
      <c r="A84" s="531">
        <v>41540</v>
      </c>
      <c r="B84" s="532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2"/>
    </row>
    <row r="85" spans="1:23" x14ac:dyDescent="0.25">
      <c r="A85" s="531">
        <v>41540</v>
      </c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2"/>
    </row>
    <row r="86" spans="1:23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2"/>
    </row>
    <row r="87" spans="1:23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2"/>
    </row>
    <row r="88" spans="1:23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2"/>
    </row>
    <row r="89" spans="1:23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2"/>
    </row>
    <row r="90" spans="1:23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2"/>
    </row>
    <row r="91" spans="1:23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2"/>
    </row>
    <row r="92" spans="1:23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2"/>
    </row>
    <row r="93" spans="1:23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2"/>
    </row>
    <row r="94" spans="1:23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2"/>
    </row>
    <row r="95" spans="1:23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2"/>
    </row>
    <row r="96" spans="1:23" x14ac:dyDescent="0.25">
      <c r="A96" s="533" t="s">
        <v>63</v>
      </c>
      <c r="B96" s="532"/>
      <c r="C96" s="141" t="e">
        <f>AVERAGE(C81:C95)</f>
        <v>#DIV/0!</v>
      </c>
      <c r="D96" s="141" t="e">
        <f>AVERAGE(D81:D95)</f>
        <v>#DIV/0!</v>
      </c>
      <c r="E96" s="141" t="e">
        <f t="shared" ref="E96:V96" si="7">AVERAGE(E81:E95)</f>
        <v>#DIV/0!</v>
      </c>
      <c r="F96" s="141" t="e">
        <f t="shared" si="7"/>
        <v>#DIV/0!</v>
      </c>
      <c r="G96" s="141" t="e">
        <f t="shared" si="7"/>
        <v>#DIV/0!</v>
      </c>
      <c r="H96" s="141" t="e">
        <f t="shared" si="7"/>
        <v>#DIV/0!</v>
      </c>
      <c r="I96" s="141" t="e">
        <f t="shared" si="7"/>
        <v>#DIV/0!</v>
      </c>
      <c r="J96" s="141" t="e">
        <f t="shared" si="7"/>
        <v>#DIV/0!</v>
      </c>
      <c r="K96" s="141" t="e">
        <f t="shared" si="7"/>
        <v>#DIV/0!</v>
      </c>
      <c r="L96" s="141" t="e">
        <f t="shared" si="7"/>
        <v>#DIV/0!</v>
      </c>
      <c r="M96" s="141" t="e">
        <f t="shared" si="7"/>
        <v>#DIV/0!</v>
      </c>
      <c r="N96" s="141" t="e">
        <f t="shared" si="7"/>
        <v>#DIV/0!</v>
      </c>
      <c r="O96" s="141" t="e">
        <f t="shared" si="7"/>
        <v>#DIV/0!</v>
      </c>
      <c r="P96" s="141" t="e">
        <f t="shared" si="7"/>
        <v>#DIV/0!</v>
      </c>
      <c r="Q96" s="141" t="e">
        <f t="shared" si="7"/>
        <v>#DIV/0!</v>
      </c>
      <c r="R96" s="141" t="e">
        <f t="shared" si="7"/>
        <v>#DIV/0!</v>
      </c>
      <c r="S96" s="141" t="e">
        <f t="shared" si="7"/>
        <v>#DIV/0!</v>
      </c>
      <c r="T96" s="141" t="e">
        <f t="shared" si="7"/>
        <v>#DIV/0!</v>
      </c>
      <c r="U96" s="141" t="e">
        <f t="shared" si="7"/>
        <v>#DIV/0!</v>
      </c>
      <c r="V96" s="142" t="e">
        <f t="shared" si="7"/>
        <v>#DIV/0!</v>
      </c>
      <c r="W96" s="1"/>
    </row>
    <row r="97" spans="1:23" x14ac:dyDescent="0.25">
      <c r="A97" s="533" t="s">
        <v>53</v>
      </c>
      <c r="B97" s="532"/>
      <c r="C97" s="143" t="e">
        <f>STDEV(C81:C95)</f>
        <v>#DIV/0!</v>
      </c>
      <c r="D97" s="143" t="e">
        <f t="shared" ref="D97:V97" si="8">STDEV(D81:D95)</f>
        <v>#DIV/0!</v>
      </c>
      <c r="E97" s="143" t="e">
        <f t="shared" si="8"/>
        <v>#DIV/0!</v>
      </c>
      <c r="F97" s="143" t="e">
        <f t="shared" si="8"/>
        <v>#DIV/0!</v>
      </c>
      <c r="G97" s="143" t="e">
        <f t="shared" si="8"/>
        <v>#DIV/0!</v>
      </c>
      <c r="H97" s="143" t="e">
        <f t="shared" si="8"/>
        <v>#DIV/0!</v>
      </c>
      <c r="I97" s="143" t="e">
        <f t="shared" si="8"/>
        <v>#DIV/0!</v>
      </c>
      <c r="J97" s="143" t="e">
        <f t="shared" si="8"/>
        <v>#DIV/0!</v>
      </c>
      <c r="K97" s="143" t="e">
        <f t="shared" si="8"/>
        <v>#DIV/0!</v>
      </c>
      <c r="L97" s="143" t="e">
        <f t="shared" si="8"/>
        <v>#DIV/0!</v>
      </c>
      <c r="M97" s="143" t="e">
        <f t="shared" si="8"/>
        <v>#DIV/0!</v>
      </c>
      <c r="N97" s="143" t="e">
        <f t="shared" si="8"/>
        <v>#DIV/0!</v>
      </c>
      <c r="O97" s="143" t="e">
        <f t="shared" si="8"/>
        <v>#DIV/0!</v>
      </c>
      <c r="P97" s="143" t="e">
        <f t="shared" si="8"/>
        <v>#DIV/0!</v>
      </c>
      <c r="Q97" s="143" t="e">
        <f t="shared" si="8"/>
        <v>#DIV/0!</v>
      </c>
      <c r="R97" s="143" t="e">
        <f t="shared" si="8"/>
        <v>#DIV/0!</v>
      </c>
      <c r="S97" s="143" t="e">
        <f t="shared" si="8"/>
        <v>#DIV/0!</v>
      </c>
      <c r="T97" s="143" t="e">
        <f t="shared" si="8"/>
        <v>#DIV/0!</v>
      </c>
      <c r="U97" s="143" t="e">
        <f t="shared" si="8"/>
        <v>#DIV/0!</v>
      </c>
      <c r="V97" s="144" t="e">
        <f t="shared" si="8"/>
        <v>#DIV/0!</v>
      </c>
      <c r="W97" s="1"/>
    </row>
    <row r="98" spans="1:23" x14ac:dyDescent="0.25">
      <c r="A98" s="533" t="s">
        <v>64</v>
      </c>
      <c r="B98" s="532"/>
      <c r="C98" s="141">
        <f>MAX(C81:C95)</f>
        <v>0</v>
      </c>
      <c r="D98" s="141">
        <f t="shared" ref="D98:V98" si="9">MAX(D81:D95)</f>
        <v>0</v>
      </c>
      <c r="E98" s="141">
        <f t="shared" si="9"/>
        <v>0</v>
      </c>
      <c r="F98" s="141">
        <f t="shared" si="9"/>
        <v>0</v>
      </c>
      <c r="G98" s="141">
        <f t="shared" si="9"/>
        <v>0</v>
      </c>
      <c r="H98" s="141">
        <f t="shared" si="9"/>
        <v>0</v>
      </c>
      <c r="I98" s="141">
        <f t="shared" si="9"/>
        <v>0</v>
      </c>
      <c r="J98" s="141">
        <f t="shared" si="9"/>
        <v>0</v>
      </c>
      <c r="K98" s="141">
        <f t="shared" si="9"/>
        <v>0</v>
      </c>
      <c r="L98" s="141">
        <f t="shared" si="9"/>
        <v>0</v>
      </c>
      <c r="M98" s="141">
        <f t="shared" si="9"/>
        <v>0</v>
      </c>
      <c r="N98" s="141">
        <f t="shared" si="9"/>
        <v>0</v>
      </c>
      <c r="O98" s="141">
        <f t="shared" si="9"/>
        <v>0</v>
      </c>
      <c r="P98" s="141">
        <f t="shared" si="9"/>
        <v>0</v>
      </c>
      <c r="Q98" s="141">
        <f t="shared" si="9"/>
        <v>0</v>
      </c>
      <c r="R98" s="141">
        <f t="shared" si="9"/>
        <v>0</v>
      </c>
      <c r="S98" s="141">
        <f t="shared" si="9"/>
        <v>0</v>
      </c>
      <c r="T98" s="141">
        <f t="shared" si="9"/>
        <v>0</v>
      </c>
      <c r="U98" s="141">
        <f t="shared" si="9"/>
        <v>0</v>
      </c>
      <c r="V98" s="142">
        <f t="shared" si="9"/>
        <v>0</v>
      </c>
      <c r="W98" s="1"/>
    </row>
    <row r="99" spans="1:23" x14ac:dyDescent="0.25">
      <c r="A99" s="533" t="s">
        <v>52</v>
      </c>
      <c r="B99" s="532"/>
      <c r="C99" s="141">
        <f>MIN(C81:C95)</f>
        <v>0</v>
      </c>
      <c r="D99" s="141">
        <f>MIN(D81:D95)</f>
        <v>0</v>
      </c>
      <c r="E99" s="141">
        <f t="shared" ref="E99:V99" si="10">MIN(E81:E95)</f>
        <v>0</v>
      </c>
      <c r="F99" s="141">
        <f t="shared" si="10"/>
        <v>0</v>
      </c>
      <c r="G99" s="141">
        <f t="shared" si="10"/>
        <v>0</v>
      </c>
      <c r="H99" s="141">
        <f t="shared" si="10"/>
        <v>0</v>
      </c>
      <c r="I99" s="141">
        <f t="shared" si="10"/>
        <v>0</v>
      </c>
      <c r="J99" s="141">
        <f t="shared" si="10"/>
        <v>0</v>
      </c>
      <c r="K99" s="141">
        <f t="shared" si="10"/>
        <v>0</v>
      </c>
      <c r="L99" s="141">
        <f t="shared" si="10"/>
        <v>0</v>
      </c>
      <c r="M99" s="141">
        <f t="shared" si="10"/>
        <v>0</v>
      </c>
      <c r="N99" s="141">
        <f t="shared" si="10"/>
        <v>0</v>
      </c>
      <c r="O99" s="141">
        <f t="shared" si="10"/>
        <v>0</v>
      </c>
      <c r="P99" s="141">
        <f t="shared" si="10"/>
        <v>0</v>
      </c>
      <c r="Q99" s="141">
        <f t="shared" si="10"/>
        <v>0</v>
      </c>
      <c r="R99" s="141">
        <f t="shared" si="10"/>
        <v>0</v>
      </c>
      <c r="S99" s="141">
        <f t="shared" si="10"/>
        <v>0</v>
      </c>
      <c r="T99" s="141">
        <f t="shared" si="10"/>
        <v>0</v>
      </c>
      <c r="U99" s="141">
        <f t="shared" si="10"/>
        <v>0</v>
      </c>
      <c r="V99" s="142">
        <f t="shared" si="10"/>
        <v>0</v>
      </c>
    </row>
    <row r="100" spans="1:23" x14ac:dyDescent="0.25">
      <c r="A100" s="534" t="s">
        <v>54</v>
      </c>
      <c r="B100" s="535"/>
      <c r="C100" s="141">
        <f>COUNT(C81:C95)</f>
        <v>0</v>
      </c>
      <c r="D100" s="141">
        <f t="shared" ref="D100:V100" si="11">COUNT(D81:D95)</f>
        <v>0</v>
      </c>
      <c r="E100" s="141">
        <f t="shared" si="11"/>
        <v>0</v>
      </c>
      <c r="F100" s="141">
        <f t="shared" si="11"/>
        <v>0</v>
      </c>
      <c r="G100" s="141">
        <f t="shared" si="11"/>
        <v>0</v>
      </c>
      <c r="H100" s="141">
        <f t="shared" si="11"/>
        <v>0</v>
      </c>
      <c r="I100" s="141">
        <f t="shared" si="11"/>
        <v>0</v>
      </c>
      <c r="J100" s="141">
        <f t="shared" si="11"/>
        <v>0</v>
      </c>
      <c r="K100" s="141">
        <f t="shared" si="11"/>
        <v>0</v>
      </c>
      <c r="L100" s="141">
        <f t="shared" si="11"/>
        <v>0</v>
      </c>
      <c r="M100" s="141">
        <f t="shared" si="11"/>
        <v>0</v>
      </c>
      <c r="N100" s="141">
        <f t="shared" si="11"/>
        <v>0</v>
      </c>
      <c r="O100" s="141">
        <f t="shared" si="11"/>
        <v>0</v>
      </c>
      <c r="P100" s="141">
        <f t="shared" si="11"/>
        <v>0</v>
      </c>
      <c r="Q100" s="141">
        <f t="shared" si="11"/>
        <v>0</v>
      </c>
      <c r="R100" s="141">
        <f t="shared" si="11"/>
        <v>0</v>
      </c>
      <c r="S100" s="141">
        <f t="shared" si="11"/>
        <v>0</v>
      </c>
      <c r="T100" s="141">
        <f t="shared" si="11"/>
        <v>0</v>
      </c>
      <c r="U100" s="141">
        <f t="shared" si="11"/>
        <v>0</v>
      </c>
      <c r="V100" s="142">
        <f t="shared" si="11"/>
        <v>0</v>
      </c>
    </row>
    <row r="101" spans="1:23" ht="13.8" thickBot="1" x14ac:dyDescent="0.3">
      <c r="A101" s="145"/>
      <c r="B101" s="146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8"/>
    </row>
    <row r="102" spans="1:23" x14ac:dyDescent="0.25">
      <c r="B102" s="52"/>
    </row>
    <row r="103" spans="1:23" x14ac:dyDescent="0.25">
      <c r="B103" s="52"/>
    </row>
    <row r="104" spans="1:23" x14ac:dyDescent="0.25">
      <c r="B104" s="52"/>
    </row>
    <row r="105" spans="1:23" x14ac:dyDescent="0.25">
      <c r="B105" s="52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</sheetData>
  <mergeCells count="76">
    <mergeCell ref="A99:B99"/>
    <mergeCell ref="A100:B100"/>
    <mergeCell ref="A92:B9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8:B98"/>
    <mergeCell ref="A83:B83"/>
    <mergeCell ref="A84:B84"/>
    <mergeCell ref="A85:B85"/>
    <mergeCell ref="A86:B86"/>
    <mergeCell ref="A87:B87"/>
    <mergeCell ref="V78:V79"/>
    <mergeCell ref="A79:B79"/>
    <mergeCell ref="A80:B80"/>
    <mergeCell ref="A81:B81"/>
    <mergeCell ref="A82:B82"/>
    <mergeCell ref="A78:B78"/>
    <mergeCell ref="R78:R79"/>
    <mergeCell ref="S78:S79"/>
    <mergeCell ref="T78:T79"/>
    <mergeCell ref="U78:U79"/>
    <mergeCell ref="P67:V67"/>
    <mergeCell ref="A68:G71"/>
    <mergeCell ref="H68:O71"/>
    <mergeCell ref="P68:V71"/>
    <mergeCell ref="A74:V76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AH1679"/>
  <sheetViews>
    <sheetView topLeftCell="A49" zoomScaleNormal="100" workbookViewId="0">
      <selection activeCell="A73" sqref="A73:W76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4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48" t="s">
        <v>99</v>
      </c>
      <c r="J5" s="446"/>
      <c r="K5" s="446"/>
      <c r="L5" s="446"/>
      <c r="M5" s="447"/>
      <c r="N5" s="431"/>
      <c r="O5" s="432"/>
      <c r="P5" s="432"/>
      <c r="Q5" s="433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228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/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146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/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/>
      <c r="L23" s="26"/>
      <c r="M23" s="26" t="s">
        <v>16</v>
      </c>
      <c r="N23" s="26" t="s">
        <v>4</v>
      </c>
      <c r="O23" s="26" t="s">
        <v>5</v>
      </c>
      <c r="P23" s="26"/>
      <c r="Q23" s="43" t="s">
        <v>6</v>
      </c>
      <c r="R23" s="467" t="s">
        <v>17</v>
      </c>
      <c r="S23" s="469" t="s">
        <v>41</v>
      </c>
      <c r="T23" s="469" t="s">
        <v>120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85"/>
      <c r="L25" s="85"/>
      <c r="M25" s="31">
        <v>20</v>
      </c>
      <c r="N25" s="31">
        <v>10</v>
      </c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2</v>
      </c>
      <c r="D26" s="84"/>
      <c r="E26" s="84"/>
      <c r="F26" s="84"/>
      <c r="G26" s="116"/>
      <c r="H26" s="116"/>
      <c r="I26" s="116"/>
      <c r="J26" s="116"/>
      <c r="K26" s="116"/>
      <c r="L26" s="85"/>
      <c r="M26" s="31">
        <v>3</v>
      </c>
      <c r="N26" s="31">
        <v>2</v>
      </c>
      <c r="O26" s="31">
        <v>1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14</v>
      </c>
      <c r="D27" s="86"/>
      <c r="E27" s="86"/>
      <c r="F27" s="86"/>
      <c r="G27" s="117"/>
      <c r="H27" s="117"/>
      <c r="I27" s="117"/>
      <c r="J27" s="117"/>
      <c r="K27" s="117"/>
      <c r="L27" s="87"/>
      <c r="M27" s="34">
        <f>M28+M26</f>
        <v>88</v>
      </c>
      <c r="N27" s="34">
        <v>100</v>
      </c>
      <c r="O27" s="87"/>
      <c r="P27" s="93"/>
      <c r="Q27" s="93"/>
      <c r="R27" s="35">
        <f>R28+R26</f>
        <v>2.5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89"/>
      <c r="L28" s="89"/>
      <c r="M28" s="39">
        <v>85</v>
      </c>
      <c r="N28" s="39">
        <v>99</v>
      </c>
      <c r="O28" s="89"/>
      <c r="P28" s="94"/>
      <c r="Q28" s="40">
        <v>100</v>
      </c>
      <c r="R28" s="35">
        <v>2</v>
      </c>
      <c r="S28" s="35">
        <v>0.8</v>
      </c>
      <c r="T28" s="178">
        <v>0.7</v>
      </c>
      <c r="U28" s="36">
        <v>45</v>
      </c>
      <c r="V28" s="37">
        <v>45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87"/>
      <c r="L29" s="89"/>
      <c r="M29" s="34">
        <v>55</v>
      </c>
      <c r="N29" s="34">
        <v>80</v>
      </c>
      <c r="O29" s="34">
        <v>98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0</v>
      </c>
      <c r="D30" s="90"/>
      <c r="E30" s="90"/>
      <c r="F30" s="90"/>
      <c r="G30" s="91"/>
      <c r="H30" s="91"/>
      <c r="I30" s="91"/>
      <c r="J30" s="91"/>
      <c r="K30" s="91"/>
      <c r="L30" s="91"/>
      <c r="M30" s="28">
        <f>M29-M26</f>
        <v>52</v>
      </c>
      <c r="N30" s="28">
        <f>N29-N26</f>
        <v>78</v>
      </c>
      <c r="O30" s="28">
        <f>O29-O26</f>
        <v>97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5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</row>
    <row r="34" spans="1:25" ht="13.8" thickBot="1" x14ac:dyDescent="0.3">
      <c r="A34" s="539" t="s">
        <v>147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5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/>
      <c r="L35" s="26"/>
      <c r="M35" s="26" t="s">
        <v>16</v>
      </c>
      <c r="N35" s="26" t="s">
        <v>4</v>
      </c>
      <c r="O35" s="26" t="s">
        <v>5</v>
      </c>
      <c r="P35" s="26"/>
      <c r="Q35" s="26" t="s">
        <v>6</v>
      </c>
      <c r="R35" s="485" t="s">
        <v>17</v>
      </c>
      <c r="S35" s="487" t="s">
        <v>41</v>
      </c>
      <c r="T35" s="550" t="s">
        <v>120</v>
      </c>
      <c r="U35" s="485" t="s">
        <v>7</v>
      </c>
      <c r="V35" s="549" t="s">
        <v>8</v>
      </c>
      <c r="W35" s="489" t="s">
        <v>42</v>
      </c>
    </row>
    <row r="36" spans="1:25" ht="12.75" customHeight="1" thickBot="1" x14ac:dyDescent="0.3">
      <c r="A36" s="493" t="s">
        <v>15</v>
      </c>
      <c r="B36" s="494"/>
      <c r="C36" s="27">
        <v>6.3E-2</v>
      </c>
      <c r="D36" s="28">
        <v>0.125</v>
      </c>
      <c r="E36" s="28">
        <v>0.25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f>N36/2</f>
        <v>31.5</v>
      </c>
      <c r="N36" s="28">
        <v>63</v>
      </c>
      <c r="O36" s="71">
        <v>90</v>
      </c>
      <c r="P36" s="71">
        <v>100</v>
      </c>
      <c r="Q36" s="28">
        <v>125</v>
      </c>
      <c r="R36" s="486"/>
      <c r="S36" s="488"/>
      <c r="T36" s="551"/>
      <c r="U36" s="486"/>
      <c r="V36" s="552"/>
      <c r="W36" s="490"/>
    </row>
    <row r="37" spans="1:25" ht="12.75" customHeight="1" x14ac:dyDescent="0.25">
      <c r="A37" s="493" t="s">
        <v>48</v>
      </c>
      <c r="B37" s="494"/>
      <c r="C37" s="122">
        <f>IF(ISNUMBER(C102),C102,NA())</f>
        <v>0</v>
      </c>
      <c r="D37" s="123">
        <f t="shared" ref="D37:W37" si="0">IF(ISNUMBER(D102),D102,NA())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23">
        <f t="shared" si="0"/>
        <v>0</v>
      </c>
      <c r="S37" s="123">
        <f t="shared" si="0"/>
        <v>0</v>
      </c>
      <c r="T37" s="123">
        <f>IF(ISNUMBER(T102),T102,NA())</f>
        <v>0</v>
      </c>
      <c r="U37" s="123">
        <f t="shared" si="0"/>
        <v>0</v>
      </c>
      <c r="V37" s="150">
        <f t="shared" si="0"/>
        <v>0</v>
      </c>
      <c r="W37" s="124">
        <f t="shared" si="0"/>
        <v>0</v>
      </c>
    </row>
    <row r="38" spans="1:25" ht="12.75" customHeight="1" x14ac:dyDescent="0.25">
      <c r="A38" s="495" t="s">
        <v>49</v>
      </c>
      <c r="B38" s="496"/>
      <c r="C38" s="120" t="e">
        <f>C39+1.25*C42</f>
        <v>#N/A</v>
      </c>
      <c r="D38" s="108" t="e">
        <f t="shared" ref="D38:Q38" si="1">D39+1.25*D42</f>
        <v>#N/A</v>
      </c>
      <c r="E38" s="108" t="e">
        <f t="shared" si="1"/>
        <v>#N/A</v>
      </c>
      <c r="F38" s="108" t="e">
        <f t="shared" si="1"/>
        <v>#N/A</v>
      </c>
      <c r="G38" s="108" t="e">
        <f t="shared" si="1"/>
        <v>#N/A</v>
      </c>
      <c r="H38" s="108" t="e">
        <f t="shared" si="1"/>
        <v>#N/A</v>
      </c>
      <c r="I38" s="108" t="e">
        <f t="shared" si="1"/>
        <v>#N/A</v>
      </c>
      <c r="J38" s="108" t="e">
        <f t="shared" si="1"/>
        <v>#N/A</v>
      </c>
      <c r="K38" s="108" t="e">
        <f t="shared" si="1"/>
        <v>#N/A</v>
      </c>
      <c r="L38" s="108" t="e">
        <f t="shared" si="1"/>
        <v>#N/A</v>
      </c>
      <c r="M38" s="108" t="e">
        <f t="shared" si="1"/>
        <v>#N/A</v>
      </c>
      <c r="N38" s="108" t="e">
        <f t="shared" si="1"/>
        <v>#N/A</v>
      </c>
      <c r="O38" s="108" t="e">
        <f t="shared" si="1"/>
        <v>#N/A</v>
      </c>
      <c r="P38" s="108" t="e">
        <f t="shared" si="1"/>
        <v>#N/A</v>
      </c>
      <c r="Q38" s="108" t="e">
        <f t="shared" si="1"/>
        <v>#N/A</v>
      </c>
      <c r="R38" s="108" t="e">
        <f t="shared" ref="R38:W38" si="2">R39+1.25*R42</f>
        <v>#N/A</v>
      </c>
      <c r="S38" s="108" t="e">
        <f t="shared" si="2"/>
        <v>#N/A</v>
      </c>
      <c r="T38" s="108" t="e">
        <f t="shared" si="2"/>
        <v>#N/A</v>
      </c>
      <c r="U38" s="108" t="e">
        <f t="shared" si="2"/>
        <v>#N/A</v>
      </c>
      <c r="V38" s="151" t="e">
        <f t="shared" si="2"/>
        <v>#N/A</v>
      </c>
      <c r="W38" s="125" t="e">
        <f t="shared" si="2"/>
        <v>#N/A</v>
      </c>
      <c r="Y38" s="1" t="s">
        <v>59</v>
      </c>
    </row>
    <row r="39" spans="1:25" ht="12.75" customHeight="1" x14ac:dyDescent="0.25">
      <c r="A39" s="493" t="s">
        <v>50</v>
      </c>
      <c r="B39" s="494"/>
      <c r="C39" s="33" t="e">
        <f>IF(ISNUMBER(C100),C100,NA())</f>
        <v>#N/A</v>
      </c>
      <c r="D39" s="33" t="e">
        <f>IF(ISNUMBER(D100),D100,NA())</f>
        <v>#N/A</v>
      </c>
      <c r="E39" s="34" t="e">
        <f t="shared" ref="E39:W39" si="3">IF(ISNUMBER(E100),E100,NA())</f>
        <v>#N/A</v>
      </c>
      <c r="F39" s="34" t="e">
        <f t="shared" si="3"/>
        <v>#N/A</v>
      </c>
      <c r="G39" s="34" t="e">
        <f t="shared" si="3"/>
        <v>#N/A</v>
      </c>
      <c r="H39" s="34" t="e">
        <f t="shared" si="3"/>
        <v>#N/A</v>
      </c>
      <c r="I39" s="34" t="e">
        <f t="shared" si="3"/>
        <v>#N/A</v>
      </c>
      <c r="J39" s="34" t="e">
        <f t="shared" si="3"/>
        <v>#N/A</v>
      </c>
      <c r="K39" s="34" t="e">
        <f t="shared" si="3"/>
        <v>#N/A</v>
      </c>
      <c r="L39" s="34" t="e">
        <f t="shared" si="3"/>
        <v>#N/A</v>
      </c>
      <c r="M39" s="34" t="e">
        <f t="shared" si="3"/>
        <v>#N/A</v>
      </c>
      <c r="N39" s="34" t="e">
        <f t="shared" si="3"/>
        <v>#N/A</v>
      </c>
      <c r="O39" s="34" t="e">
        <f t="shared" si="3"/>
        <v>#N/A</v>
      </c>
      <c r="P39" s="34" t="e">
        <f t="shared" si="3"/>
        <v>#N/A</v>
      </c>
      <c r="Q39" s="34" t="e">
        <f t="shared" si="3"/>
        <v>#N/A</v>
      </c>
      <c r="R39" s="34" t="e">
        <f t="shared" si="3"/>
        <v>#N/A</v>
      </c>
      <c r="S39" s="34" t="e">
        <f t="shared" si="3"/>
        <v>#N/A</v>
      </c>
      <c r="T39" s="34" t="e">
        <f>IF(ISNUMBER(T100),T100,NA())</f>
        <v>#N/A</v>
      </c>
      <c r="U39" s="34" t="e">
        <f t="shared" si="3"/>
        <v>#N/A</v>
      </c>
      <c r="V39" s="152" t="e">
        <f t="shared" si="3"/>
        <v>#N/A</v>
      </c>
      <c r="W39" s="44" t="e">
        <f t="shared" si="3"/>
        <v>#N/A</v>
      </c>
    </row>
    <row r="40" spans="1:25" ht="12.75" customHeight="1" x14ac:dyDescent="0.25">
      <c r="A40" s="495" t="s">
        <v>51</v>
      </c>
      <c r="B40" s="496"/>
      <c r="C40" s="120" t="e">
        <f>C39-1.25*C42</f>
        <v>#N/A</v>
      </c>
      <c r="D40" s="108" t="e">
        <f t="shared" ref="D40:Q40" si="4">D39-1.25*D42</f>
        <v>#N/A</v>
      </c>
      <c r="E40" s="108" t="e">
        <f t="shared" si="4"/>
        <v>#N/A</v>
      </c>
      <c r="F40" s="108" t="e">
        <f>F100</f>
        <v>#DIV/0!</v>
      </c>
      <c r="G40" s="108" t="e">
        <f t="shared" si="4"/>
        <v>#N/A</v>
      </c>
      <c r="H40" s="108" t="e">
        <f t="shared" si="4"/>
        <v>#N/A</v>
      </c>
      <c r="I40" s="108" t="e">
        <f t="shared" si="4"/>
        <v>#N/A</v>
      </c>
      <c r="J40" s="108" t="e">
        <f t="shared" si="4"/>
        <v>#N/A</v>
      </c>
      <c r="K40" s="108" t="e">
        <f t="shared" si="4"/>
        <v>#N/A</v>
      </c>
      <c r="L40" s="108" t="e">
        <f t="shared" si="4"/>
        <v>#N/A</v>
      </c>
      <c r="M40" s="108" t="e">
        <f t="shared" si="4"/>
        <v>#N/A</v>
      </c>
      <c r="N40" s="108" t="e">
        <f t="shared" si="4"/>
        <v>#N/A</v>
      </c>
      <c r="O40" s="108" t="e">
        <f t="shared" si="4"/>
        <v>#N/A</v>
      </c>
      <c r="P40" s="108" t="e">
        <f t="shared" si="4"/>
        <v>#N/A</v>
      </c>
      <c r="Q40" s="108" t="e">
        <f t="shared" si="4"/>
        <v>#N/A</v>
      </c>
      <c r="R40" s="108" t="e">
        <f t="shared" ref="R40:W40" si="5">R39-1.25*R42</f>
        <v>#N/A</v>
      </c>
      <c r="S40" s="108" t="e">
        <f t="shared" si="5"/>
        <v>#N/A</v>
      </c>
      <c r="T40" s="108" t="e">
        <f t="shared" si="5"/>
        <v>#N/A</v>
      </c>
      <c r="U40" s="108" t="e">
        <f t="shared" si="5"/>
        <v>#N/A</v>
      </c>
      <c r="V40" s="151" t="e">
        <f t="shared" si="5"/>
        <v>#N/A</v>
      </c>
      <c r="W40" s="125" t="e">
        <f t="shared" si="5"/>
        <v>#N/A</v>
      </c>
      <c r="Y40" s="155"/>
    </row>
    <row r="41" spans="1:25" ht="12.75" customHeight="1" x14ac:dyDescent="0.25">
      <c r="A41" s="493" t="s">
        <v>52</v>
      </c>
      <c r="B41" s="494"/>
      <c r="C41" s="33">
        <f>IF(ISNUMBER(C103),C103,NA())</f>
        <v>0</v>
      </c>
      <c r="D41" s="34">
        <f t="shared" ref="D41:W41" si="6">IF(ISNUMBER(D103),D103,NA())</f>
        <v>0</v>
      </c>
      <c r="E41" s="34">
        <f t="shared" si="6"/>
        <v>0</v>
      </c>
      <c r="F41" s="34">
        <f t="shared" si="6"/>
        <v>0</v>
      </c>
      <c r="G41" s="34">
        <f t="shared" si="6"/>
        <v>0</v>
      </c>
      <c r="H41" s="34">
        <f t="shared" si="6"/>
        <v>0</v>
      </c>
      <c r="I41" s="34">
        <f t="shared" si="6"/>
        <v>0</v>
      </c>
      <c r="J41" s="34">
        <f t="shared" si="6"/>
        <v>0</v>
      </c>
      <c r="K41" s="34">
        <f t="shared" si="6"/>
        <v>0</v>
      </c>
      <c r="L41" s="34">
        <f t="shared" si="6"/>
        <v>0</v>
      </c>
      <c r="M41" s="34">
        <f t="shared" si="6"/>
        <v>0</v>
      </c>
      <c r="N41" s="34">
        <f t="shared" si="6"/>
        <v>0</v>
      </c>
      <c r="O41" s="34">
        <f t="shared" si="6"/>
        <v>0</v>
      </c>
      <c r="P41" s="34">
        <f t="shared" si="6"/>
        <v>0</v>
      </c>
      <c r="Q41" s="34">
        <f t="shared" si="6"/>
        <v>0</v>
      </c>
      <c r="R41" s="34">
        <f t="shared" si="6"/>
        <v>0</v>
      </c>
      <c r="S41" s="34">
        <f t="shared" si="6"/>
        <v>0</v>
      </c>
      <c r="T41" s="34">
        <f>IF(ISNUMBER(T103),T103,NA())</f>
        <v>0</v>
      </c>
      <c r="U41" s="34">
        <f t="shared" si="6"/>
        <v>0</v>
      </c>
      <c r="V41" s="152">
        <f t="shared" si="6"/>
        <v>0</v>
      </c>
      <c r="W41" s="44">
        <f t="shared" si="6"/>
        <v>0</v>
      </c>
    </row>
    <row r="42" spans="1:25" ht="12.75" customHeight="1" x14ac:dyDescent="0.25">
      <c r="A42" s="493" t="s">
        <v>53</v>
      </c>
      <c r="B42" s="494"/>
      <c r="C42" s="120" t="e">
        <f>IF(ISNUMBER(C101),C101,NA())</f>
        <v>#N/A</v>
      </c>
      <c r="D42" s="121" t="e">
        <f t="shared" ref="D42:W42" si="7">IF(ISNUMBER(D101),D101,NA())</f>
        <v>#N/A</v>
      </c>
      <c r="E42" s="121" t="e">
        <f t="shared" si="7"/>
        <v>#N/A</v>
      </c>
      <c r="F42" s="121" t="e">
        <f t="shared" si="7"/>
        <v>#N/A</v>
      </c>
      <c r="G42" s="121" t="e">
        <f t="shared" si="7"/>
        <v>#N/A</v>
      </c>
      <c r="H42" s="121" t="e">
        <f t="shared" si="7"/>
        <v>#N/A</v>
      </c>
      <c r="I42" s="121" t="e">
        <f t="shared" si="7"/>
        <v>#N/A</v>
      </c>
      <c r="J42" s="121" t="e">
        <f t="shared" si="7"/>
        <v>#N/A</v>
      </c>
      <c r="K42" s="121" t="e">
        <f t="shared" si="7"/>
        <v>#N/A</v>
      </c>
      <c r="L42" s="121" t="e">
        <f t="shared" si="7"/>
        <v>#N/A</v>
      </c>
      <c r="M42" s="121" t="e">
        <f t="shared" si="7"/>
        <v>#N/A</v>
      </c>
      <c r="N42" s="121" t="e">
        <f t="shared" si="7"/>
        <v>#N/A</v>
      </c>
      <c r="O42" s="121" t="e">
        <f t="shared" si="7"/>
        <v>#N/A</v>
      </c>
      <c r="P42" s="121" t="e">
        <f t="shared" si="7"/>
        <v>#N/A</v>
      </c>
      <c r="Q42" s="121" t="e">
        <f t="shared" si="7"/>
        <v>#N/A</v>
      </c>
      <c r="R42" s="121" t="e">
        <f t="shared" si="7"/>
        <v>#N/A</v>
      </c>
      <c r="S42" s="121" t="e">
        <f t="shared" si="7"/>
        <v>#N/A</v>
      </c>
      <c r="T42" s="121" t="e">
        <f>IF(ISNUMBER(T101),T101,NA())</f>
        <v>#N/A</v>
      </c>
      <c r="U42" s="121" t="e">
        <f t="shared" si="7"/>
        <v>#N/A</v>
      </c>
      <c r="V42" s="153" t="e">
        <f t="shared" si="7"/>
        <v>#N/A</v>
      </c>
      <c r="W42" s="126" t="e">
        <f t="shared" si="7"/>
        <v>#N/A</v>
      </c>
    </row>
    <row r="43" spans="1:25" ht="12.75" customHeight="1" x14ac:dyDescent="0.25">
      <c r="A43" s="495" t="s">
        <v>54</v>
      </c>
      <c r="B43" s="496"/>
      <c r="C43" s="33">
        <f>IF(ISNUMBER(C104),C104,NA())</f>
        <v>0</v>
      </c>
      <c r="D43" s="34">
        <f t="shared" ref="D43:W43" si="8">IF(ISNUMBER(D104),D104,NA())</f>
        <v>0</v>
      </c>
      <c r="E43" s="34">
        <f t="shared" si="8"/>
        <v>0</v>
      </c>
      <c r="F43" s="34">
        <f t="shared" si="8"/>
        <v>0</v>
      </c>
      <c r="G43" s="34">
        <f t="shared" si="8"/>
        <v>0</v>
      </c>
      <c r="H43" s="34">
        <f t="shared" si="8"/>
        <v>0</v>
      </c>
      <c r="I43" s="34">
        <f t="shared" si="8"/>
        <v>0</v>
      </c>
      <c r="J43" s="34">
        <f t="shared" si="8"/>
        <v>0</v>
      </c>
      <c r="K43" s="34">
        <f t="shared" si="8"/>
        <v>0</v>
      </c>
      <c r="L43" s="34">
        <f t="shared" si="8"/>
        <v>0</v>
      </c>
      <c r="M43" s="34">
        <f t="shared" si="8"/>
        <v>0</v>
      </c>
      <c r="N43" s="34">
        <f t="shared" si="8"/>
        <v>0</v>
      </c>
      <c r="O43" s="34">
        <f t="shared" si="8"/>
        <v>0</v>
      </c>
      <c r="P43" s="34">
        <f t="shared" si="8"/>
        <v>0</v>
      </c>
      <c r="Q43" s="34">
        <f t="shared" si="8"/>
        <v>0</v>
      </c>
      <c r="R43" s="34">
        <f t="shared" si="8"/>
        <v>0</v>
      </c>
      <c r="S43" s="34">
        <f t="shared" si="8"/>
        <v>0</v>
      </c>
      <c r="T43" s="34">
        <f>IF(ISNUMBER(T104),T104,NA())</f>
        <v>0</v>
      </c>
      <c r="U43" s="34">
        <f t="shared" si="8"/>
        <v>0</v>
      </c>
      <c r="V43" s="152">
        <f t="shared" si="8"/>
        <v>0</v>
      </c>
      <c r="W43" s="44">
        <f t="shared" si="8"/>
        <v>0</v>
      </c>
    </row>
    <row r="44" spans="1:25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5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5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5" s="46" customFormat="1" x14ac:dyDescent="0.25">
      <c r="A47" s="47"/>
      <c r="W47" s="48"/>
      <c r="X47" s="45"/>
    </row>
    <row r="48" spans="1:25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464" t="s">
        <v>129</v>
      </c>
      <c r="B68" s="464"/>
      <c r="C68" s="464"/>
      <c r="D68" s="464"/>
      <c r="E68" s="464"/>
      <c r="F68" s="464"/>
      <c r="G68" s="464"/>
      <c r="H68" s="464" t="s">
        <v>92</v>
      </c>
      <c r="I68" s="464"/>
      <c r="J68" s="464"/>
      <c r="K68" s="464"/>
      <c r="L68" s="464"/>
      <c r="M68" s="464"/>
      <c r="N68" s="464"/>
      <c r="O68" s="464"/>
      <c r="P68" s="464" t="s">
        <v>129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209</v>
      </c>
      <c r="B73" s="708"/>
      <c r="C73" s="708"/>
      <c r="D73" s="708"/>
      <c r="E73" s="708"/>
      <c r="F73" s="708"/>
      <c r="G73" s="708"/>
      <c r="H73" s="708"/>
      <c r="I73" s="708"/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8"/>
      <c r="U73" s="708"/>
      <c r="V73" s="708"/>
      <c r="W73" s="709"/>
    </row>
    <row r="74" spans="1:24" x14ac:dyDescent="0.25">
      <c r="A74" s="507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0"/>
      <c r="P74" s="710"/>
      <c r="Q74" s="710"/>
      <c r="R74" s="710"/>
      <c r="S74" s="710"/>
      <c r="T74" s="710"/>
      <c r="U74" s="710"/>
      <c r="V74" s="710"/>
      <c r="W74" s="711"/>
    </row>
    <row r="75" spans="1:24" x14ac:dyDescent="0.25">
      <c r="A75" s="507"/>
      <c r="B75" s="710"/>
      <c r="C75" s="710"/>
      <c r="D75" s="710"/>
      <c r="E75" s="710"/>
      <c r="F75" s="710"/>
      <c r="G75" s="710"/>
      <c r="H75" s="710"/>
      <c r="I75" s="710"/>
      <c r="J75" s="710"/>
      <c r="K75" s="710"/>
      <c r="L75" s="710"/>
      <c r="M75" s="710"/>
      <c r="N75" s="710"/>
      <c r="O75" s="710"/>
      <c r="P75" s="710"/>
      <c r="Q75" s="710"/>
      <c r="R75" s="710"/>
      <c r="S75" s="710"/>
      <c r="T75" s="710"/>
      <c r="U75" s="710"/>
      <c r="V75" s="710"/>
      <c r="W75" s="711"/>
    </row>
    <row r="76" spans="1:24" ht="13.8" thickBot="1" x14ac:dyDescent="0.3">
      <c r="A76" s="712"/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4"/>
    </row>
    <row r="77" spans="1:24" ht="13.8" thickBot="1" x14ac:dyDescent="0.3">
      <c r="B77" s="52"/>
    </row>
    <row r="78" spans="1:24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7"/>
    </row>
    <row r="81" spans="1:23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3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/>
      <c r="L82" s="137"/>
      <c r="M82" s="137" t="s">
        <v>16</v>
      </c>
      <c r="N82" s="137" t="s">
        <v>4</v>
      </c>
      <c r="O82" s="137" t="s">
        <v>5</v>
      </c>
      <c r="P82" s="137"/>
      <c r="Q82" s="137" t="s">
        <v>6</v>
      </c>
      <c r="R82" s="653" t="s">
        <v>17</v>
      </c>
      <c r="S82" s="655" t="s">
        <v>41</v>
      </c>
      <c r="T82" s="657" t="s">
        <v>120</v>
      </c>
      <c r="U82" s="653" t="s">
        <v>7</v>
      </c>
      <c r="V82" s="653" t="s">
        <v>8</v>
      </c>
      <c r="W82" s="659" t="s">
        <v>42</v>
      </c>
    </row>
    <row r="83" spans="1:23" ht="13.8" thickBot="1" x14ac:dyDescent="0.3">
      <c r="A83" s="533" t="s">
        <v>61</v>
      </c>
      <c r="B83" s="669"/>
      <c r="C83" s="138">
        <v>6.3E-2</v>
      </c>
      <c r="D83" s="139">
        <v>0.125</v>
      </c>
      <c r="E83" s="139">
        <v>0.2</v>
      </c>
      <c r="F83" s="139">
        <v>0.5</v>
      </c>
      <c r="G83" s="139">
        <v>1</v>
      </c>
      <c r="H83" s="139">
        <v>2</v>
      </c>
      <c r="I83" s="139">
        <v>4</v>
      </c>
      <c r="J83" s="139">
        <v>8</v>
      </c>
      <c r="K83" s="139">
        <v>16</v>
      </c>
      <c r="L83" s="139">
        <v>20</v>
      </c>
      <c r="M83" s="139">
        <f>N83/2</f>
        <v>31.5</v>
      </c>
      <c r="N83" s="139">
        <v>63</v>
      </c>
      <c r="O83" s="140">
        <v>90</v>
      </c>
      <c r="P83" s="140">
        <v>100</v>
      </c>
      <c r="Q83" s="139">
        <v>125</v>
      </c>
      <c r="R83" s="695"/>
      <c r="S83" s="696"/>
      <c r="T83" s="697"/>
      <c r="U83" s="695"/>
      <c r="V83" s="695"/>
      <c r="W83" s="698"/>
    </row>
    <row r="84" spans="1:23" x14ac:dyDescent="0.25">
      <c r="A84" s="670" t="s">
        <v>62</v>
      </c>
      <c r="B84" s="671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5"/>
    </row>
    <row r="85" spans="1:23" x14ac:dyDescent="0.25">
      <c r="A85" s="531"/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2"/>
    </row>
    <row r="86" spans="1:23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2"/>
    </row>
    <row r="87" spans="1:23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2"/>
    </row>
    <row r="88" spans="1:23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</row>
    <row r="89" spans="1:23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</row>
    <row r="90" spans="1:23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</row>
    <row r="91" spans="1:23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</row>
    <row r="92" spans="1:23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</row>
    <row r="93" spans="1:23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</row>
    <row r="94" spans="1:23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</row>
    <row r="95" spans="1:23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</row>
    <row r="96" spans="1:23" x14ac:dyDescent="0.25">
      <c r="A96" s="531"/>
      <c r="B96" s="532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</row>
    <row r="97" spans="1:24" x14ac:dyDescent="0.25">
      <c r="A97" s="531"/>
      <c r="B97" s="532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</row>
    <row r="98" spans="1:24" x14ac:dyDescent="0.25">
      <c r="A98" s="531"/>
      <c r="B98" s="532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</row>
    <row r="99" spans="1:24" x14ac:dyDescent="0.25">
      <c r="A99" s="531"/>
      <c r="B99" s="532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</row>
    <row r="100" spans="1:24" x14ac:dyDescent="0.25">
      <c r="A100" s="533" t="s">
        <v>63</v>
      </c>
      <c r="B100" s="532"/>
      <c r="C100" s="141" t="e">
        <f>AVERAGE(C85:C99)</f>
        <v>#DIV/0!</v>
      </c>
      <c r="D100" s="141" t="e">
        <f t="shared" ref="D100:W100" si="9">AVERAGE(D85:D99)</f>
        <v>#DIV/0!</v>
      </c>
      <c r="E100" s="141" t="e">
        <f t="shared" si="9"/>
        <v>#DIV/0!</v>
      </c>
      <c r="F100" s="141" t="e">
        <f t="shared" si="9"/>
        <v>#DIV/0!</v>
      </c>
      <c r="G100" s="141" t="e">
        <f t="shared" si="9"/>
        <v>#DIV/0!</v>
      </c>
      <c r="H100" s="141" t="e">
        <f t="shared" si="9"/>
        <v>#DIV/0!</v>
      </c>
      <c r="I100" s="141" t="e">
        <f t="shared" si="9"/>
        <v>#DIV/0!</v>
      </c>
      <c r="J100" s="141" t="e">
        <f t="shared" si="9"/>
        <v>#DIV/0!</v>
      </c>
      <c r="K100" s="141" t="e">
        <f t="shared" si="9"/>
        <v>#DIV/0!</v>
      </c>
      <c r="L100" s="141" t="e">
        <f t="shared" si="9"/>
        <v>#DIV/0!</v>
      </c>
      <c r="M100" s="141" t="e">
        <f t="shared" si="9"/>
        <v>#DIV/0!</v>
      </c>
      <c r="N100" s="141" t="e">
        <f t="shared" si="9"/>
        <v>#DIV/0!</v>
      </c>
      <c r="O100" s="141" t="e">
        <f t="shared" si="9"/>
        <v>#DIV/0!</v>
      </c>
      <c r="P100" s="141" t="e">
        <f t="shared" si="9"/>
        <v>#DIV/0!</v>
      </c>
      <c r="Q100" s="141" t="e">
        <f t="shared" si="9"/>
        <v>#DIV/0!</v>
      </c>
      <c r="R100" s="141" t="e">
        <f t="shared" si="9"/>
        <v>#DIV/0!</v>
      </c>
      <c r="S100" s="141" t="e">
        <f t="shared" si="9"/>
        <v>#DIV/0!</v>
      </c>
      <c r="T100" s="141" t="e">
        <f>AVERAGE(T85:T99)</f>
        <v>#DIV/0!</v>
      </c>
      <c r="U100" s="141" t="e">
        <f t="shared" si="9"/>
        <v>#DIV/0!</v>
      </c>
      <c r="V100" s="141" t="e">
        <f t="shared" si="9"/>
        <v>#DIV/0!</v>
      </c>
      <c r="W100" s="142" t="e">
        <f t="shared" si="9"/>
        <v>#DIV/0!</v>
      </c>
    </row>
    <row r="101" spans="1:24" x14ac:dyDescent="0.25">
      <c r="A101" s="533" t="s">
        <v>53</v>
      </c>
      <c r="B101" s="532"/>
      <c r="C101" s="143" t="e">
        <f>STDEV(C85:C99)</f>
        <v>#DIV/0!</v>
      </c>
      <c r="D101" s="143" t="e">
        <f t="shared" ref="D101:W101" si="10">STDEV(D85:D99)</f>
        <v>#DIV/0!</v>
      </c>
      <c r="E101" s="143" t="e">
        <f t="shared" si="10"/>
        <v>#DIV/0!</v>
      </c>
      <c r="F101" s="143" t="e">
        <f t="shared" si="10"/>
        <v>#DIV/0!</v>
      </c>
      <c r="G101" s="143" t="e">
        <f t="shared" si="10"/>
        <v>#DIV/0!</v>
      </c>
      <c r="H101" s="143" t="e">
        <f t="shared" si="10"/>
        <v>#DIV/0!</v>
      </c>
      <c r="I101" s="143" t="e">
        <f t="shared" si="10"/>
        <v>#DIV/0!</v>
      </c>
      <c r="J101" s="143" t="e">
        <f t="shared" si="10"/>
        <v>#DIV/0!</v>
      </c>
      <c r="K101" s="143" t="e">
        <f t="shared" si="10"/>
        <v>#DIV/0!</v>
      </c>
      <c r="L101" s="143" t="e">
        <f t="shared" si="10"/>
        <v>#DIV/0!</v>
      </c>
      <c r="M101" s="143" t="e">
        <f t="shared" si="10"/>
        <v>#DIV/0!</v>
      </c>
      <c r="N101" s="143" t="e">
        <f t="shared" si="10"/>
        <v>#DIV/0!</v>
      </c>
      <c r="O101" s="143" t="e">
        <f t="shared" si="10"/>
        <v>#DIV/0!</v>
      </c>
      <c r="P101" s="143" t="e">
        <f t="shared" si="10"/>
        <v>#DIV/0!</v>
      </c>
      <c r="Q101" s="143" t="e">
        <f t="shared" si="10"/>
        <v>#DIV/0!</v>
      </c>
      <c r="R101" s="143" t="e">
        <f t="shared" si="10"/>
        <v>#DIV/0!</v>
      </c>
      <c r="S101" s="143" t="e">
        <f t="shared" si="10"/>
        <v>#DIV/0!</v>
      </c>
      <c r="T101" s="143" t="e">
        <f>STDEV(T85:T99)</f>
        <v>#DIV/0!</v>
      </c>
      <c r="U101" s="143" t="e">
        <f t="shared" si="10"/>
        <v>#DIV/0!</v>
      </c>
      <c r="V101" s="143" t="e">
        <f t="shared" si="10"/>
        <v>#DIV/0!</v>
      </c>
      <c r="W101" s="144" t="e">
        <f t="shared" si="10"/>
        <v>#DIV/0!</v>
      </c>
    </row>
    <row r="102" spans="1:24" x14ac:dyDescent="0.25">
      <c r="A102" s="533" t="s">
        <v>64</v>
      </c>
      <c r="B102" s="532"/>
      <c r="C102" s="141">
        <f>MAX(C85:C99)</f>
        <v>0</v>
      </c>
      <c r="D102" s="141">
        <f t="shared" ref="D102:W102" si="11">MAX(D85:D99)</f>
        <v>0</v>
      </c>
      <c r="E102" s="141">
        <f t="shared" si="11"/>
        <v>0</v>
      </c>
      <c r="F102" s="141">
        <f t="shared" si="11"/>
        <v>0</v>
      </c>
      <c r="G102" s="141">
        <f t="shared" si="11"/>
        <v>0</v>
      </c>
      <c r="H102" s="141">
        <f t="shared" si="11"/>
        <v>0</v>
      </c>
      <c r="I102" s="141">
        <f t="shared" si="11"/>
        <v>0</v>
      </c>
      <c r="J102" s="141">
        <f t="shared" si="11"/>
        <v>0</v>
      </c>
      <c r="K102" s="141">
        <f t="shared" si="11"/>
        <v>0</v>
      </c>
      <c r="L102" s="141">
        <f t="shared" si="11"/>
        <v>0</v>
      </c>
      <c r="M102" s="141">
        <f t="shared" si="11"/>
        <v>0</v>
      </c>
      <c r="N102" s="141">
        <f t="shared" si="11"/>
        <v>0</v>
      </c>
      <c r="O102" s="141">
        <f t="shared" si="11"/>
        <v>0</v>
      </c>
      <c r="P102" s="141">
        <f t="shared" si="11"/>
        <v>0</v>
      </c>
      <c r="Q102" s="141">
        <f t="shared" si="11"/>
        <v>0</v>
      </c>
      <c r="R102" s="141">
        <f t="shared" si="11"/>
        <v>0</v>
      </c>
      <c r="S102" s="141">
        <f t="shared" si="11"/>
        <v>0</v>
      </c>
      <c r="T102" s="141">
        <f>MAX(T85:T99)</f>
        <v>0</v>
      </c>
      <c r="U102" s="141">
        <f t="shared" si="11"/>
        <v>0</v>
      </c>
      <c r="V102" s="141">
        <f t="shared" si="11"/>
        <v>0</v>
      </c>
      <c r="W102" s="142">
        <f t="shared" si="11"/>
        <v>0</v>
      </c>
    </row>
    <row r="103" spans="1:24" x14ac:dyDescent="0.25">
      <c r="A103" s="533" t="s">
        <v>52</v>
      </c>
      <c r="B103" s="532"/>
      <c r="C103" s="141">
        <f>MIN(C85:C99)</f>
        <v>0</v>
      </c>
      <c r="D103" s="141">
        <f>MIN(D85:D99)</f>
        <v>0</v>
      </c>
      <c r="E103" s="141">
        <f t="shared" ref="E103:W103" si="12">MIN(E85:E99)</f>
        <v>0</v>
      </c>
      <c r="F103" s="141">
        <f t="shared" si="12"/>
        <v>0</v>
      </c>
      <c r="G103" s="141">
        <f t="shared" si="12"/>
        <v>0</v>
      </c>
      <c r="H103" s="141">
        <f t="shared" si="12"/>
        <v>0</v>
      </c>
      <c r="I103" s="141">
        <f t="shared" si="12"/>
        <v>0</v>
      </c>
      <c r="J103" s="141">
        <f t="shared" si="12"/>
        <v>0</v>
      </c>
      <c r="K103" s="141">
        <f t="shared" si="12"/>
        <v>0</v>
      </c>
      <c r="L103" s="141">
        <f t="shared" si="12"/>
        <v>0</v>
      </c>
      <c r="M103" s="141">
        <f t="shared" si="12"/>
        <v>0</v>
      </c>
      <c r="N103" s="141">
        <f t="shared" si="12"/>
        <v>0</v>
      </c>
      <c r="O103" s="141">
        <f t="shared" si="12"/>
        <v>0</v>
      </c>
      <c r="P103" s="141">
        <f t="shared" si="12"/>
        <v>0</v>
      </c>
      <c r="Q103" s="141">
        <f t="shared" si="12"/>
        <v>0</v>
      </c>
      <c r="R103" s="141">
        <f t="shared" si="12"/>
        <v>0</v>
      </c>
      <c r="S103" s="141">
        <f t="shared" si="12"/>
        <v>0</v>
      </c>
      <c r="T103" s="141">
        <f>MIN(T85:T99)</f>
        <v>0</v>
      </c>
      <c r="U103" s="141">
        <f t="shared" si="12"/>
        <v>0</v>
      </c>
      <c r="V103" s="141">
        <f t="shared" si="12"/>
        <v>0</v>
      </c>
      <c r="W103" s="142">
        <f t="shared" si="12"/>
        <v>0</v>
      </c>
    </row>
    <row r="104" spans="1:24" x14ac:dyDescent="0.25">
      <c r="A104" s="534" t="s">
        <v>54</v>
      </c>
      <c r="B104" s="535"/>
      <c r="C104" s="141">
        <f>COUNT(C85:C99)</f>
        <v>0</v>
      </c>
      <c r="D104" s="141">
        <f t="shared" ref="D104:W104" si="13">COUNT(D85:D99)</f>
        <v>0</v>
      </c>
      <c r="E104" s="141">
        <f t="shared" si="13"/>
        <v>0</v>
      </c>
      <c r="F104" s="141">
        <f t="shared" si="13"/>
        <v>0</v>
      </c>
      <c r="G104" s="141">
        <f t="shared" si="13"/>
        <v>0</v>
      </c>
      <c r="H104" s="141">
        <f t="shared" si="13"/>
        <v>0</v>
      </c>
      <c r="I104" s="141">
        <f t="shared" si="13"/>
        <v>0</v>
      </c>
      <c r="J104" s="141">
        <f t="shared" si="13"/>
        <v>0</v>
      </c>
      <c r="K104" s="141">
        <f t="shared" si="13"/>
        <v>0</v>
      </c>
      <c r="L104" s="141">
        <f t="shared" si="13"/>
        <v>0</v>
      </c>
      <c r="M104" s="141">
        <f t="shared" si="13"/>
        <v>0</v>
      </c>
      <c r="N104" s="141">
        <f t="shared" si="13"/>
        <v>0</v>
      </c>
      <c r="O104" s="141">
        <f t="shared" si="13"/>
        <v>0</v>
      </c>
      <c r="P104" s="141">
        <f t="shared" si="13"/>
        <v>0</v>
      </c>
      <c r="Q104" s="141">
        <f t="shared" si="13"/>
        <v>0</v>
      </c>
      <c r="R104" s="141">
        <f t="shared" si="13"/>
        <v>0</v>
      </c>
      <c r="S104" s="141">
        <f t="shared" si="13"/>
        <v>0</v>
      </c>
      <c r="T104" s="141">
        <f>COUNT(T85:T99)</f>
        <v>0</v>
      </c>
      <c r="U104" s="141">
        <f t="shared" si="13"/>
        <v>0</v>
      </c>
      <c r="V104" s="141">
        <f t="shared" si="13"/>
        <v>0</v>
      </c>
      <c r="W104" s="142">
        <f t="shared" si="13"/>
        <v>0</v>
      </c>
    </row>
    <row r="105" spans="1:24" ht="13.8" thickBot="1" x14ac:dyDescent="0.3">
      <c r="A105" s="145"/>
      <c r="B105" s="146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8"/>
    </row>
    <row r="106" spans="1:24" x14ac:dyDescent="0.25">
      <c r="B106" s="52"/>
    </row>
    <row r="107" spans="1:24" x14ac:dyDescent="0.25">
      <c r="B107" s="52"/>
    </row>
    <row r="108" spans="1:24" x14ac:dyDescent="0.25">
      <c r="B108" s="52"/>
    </row>
    <row r="109" spans="1:24" x14ac:dyDescent="0.25">
      <c r="B109" s="52"/>
    </row>
    <row r="110" spans="1:24" x14ac:dyDescent="0.25">
      <c r="B110" s="52"/>
    </row>
    <row r="111" spans="1:24" x14ac:dyDescent="0.25">
      <c r="B111" s="52"/>
    </row>
    <row r="112" spans="1:24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</sheetData>
  <mergeCells count="80">
    <mergeCell ref="A1:E6"/>
    <mergeCell ref="F1:Q4"/>
    <mergeCell ref="R1:W6"/>
    <mergeCell ref="I5:M5"/>
    <mergeCell ref="N5:Q5"/>
    <mergeCell ref="G6:H6"/>
    <mergeCell ref="I6:M6"/>
    <mergeCell ref="N6:Q6"/>
    <mergeCell ref="A30:B30"/>
    <mergeCell ref="A18:W18"/>
    <mergeCell ref="A19:D19"/>
    <mergeCell ref="F19:Q19"/>
    <mergeCell ref="F20:Q20"/>
    <mergeCell ref="R23:R24"/>
    <mergeCell ref="S23:S24"/>
    <mergeCell ref="U23:U24"/>
    <mergeCell ref="V23:V24"/>
    <mergeCell ref="W23:W24"/>
    <mergeCell ref="A24:B24"/>
    <mergeCell ref="A25:B25"/>
    <mergeCell ref="A26:B26"/>
    <mergeCell ref="A27:B27"/>
    <mergeCell ref="A28:B28"/>
    <mergeCell ref="A29:B29"/>
    <mergeCell ref="A33:W33"/>
    <mergeCell ref="A34:W34"/>
    <mergeCell ref="A35:B35"/>
    <mergeCell ref="R35:R36"/>
    <mergeCell ref="S35:S36"/>
    <mergeCell ref="U35:U36"/>
    <mergeCell ref="V35:V36"/>
    <mergeCell ref="W35:W36"/>
    <mergeCell ref="A36:B36"/>
    <mergeCell ref="A68:G71"/>
    <mergeCell ref="H68:O71"/>
    <mergeCell ref="P68:W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W67"/>
    <mergeCell ref="A78:W80"/>
    <mergeCell ref="A82:B82"/>
    <mergeCell ref="R82:R83"/>
    <mergeCell ref="S82:S83"/>
    <mergeCell ref="U82:U83"/>
    <mergeCell ref="V82:V83"/>
    <mergeCell ref="W82:W83"/>
    <mergeCell ref="A83:B83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02:B102"/>
    <mergeCell ref="A103:B103"/>
    <mergeCell ref="A104:B104"/>
    <mergeCell ref="T23:T24"/>
    <mergeCell ref="T35:T36"/>
    <mergeCell ref="T82:T83"/>
    <mergeCell ref="A73:W76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1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AG1675"/>
  <sheetViews>
    <sheetView topLeftCell="A64" zoomScaleNormal="100" workbookViewId="0">
      <selection activeCell="A81" sqref="A81:R82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23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48" t="s">
        <v>99</v>
      </c>
      <c r="J5" s="446"/>
      <c r="K5" s="446"/>
      <c r="L5" s="446"/>
      <c r="M5" s="447"/>
      <c r="N5" s="431"/>
      <c r="O5" s="432"/>
      <c r="P5" s="432"/>
      <c r="Q5" s="433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100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/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94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 t="s">
        <v>38</v>
      </c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44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82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/>
      <c r="L23" s="26"/>
      <c r="M23" s="26" t="s">
        <v>16</v>
      </c>
      <c r="N23" s="26" t="s">
        <v>4</v>
      </c>
      <c r="O23" s="26" t="s">
        <v>5</v>
      </c>
      <c r="P23" s="26"/>
      <c r="Q23" s="43" t="s">
        <v>6</v>
      </c>
      <c r="R23" s="467" t="s">
        <v>17</v>
      </c>
      <c r="S23" s="469" t="s">
        <v>41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f>N24/2</f>
        <v>31.5</v>
      </c>
      <c r="N24" s="28">
        <v>63</v>
      </c>
      <c r="O24" s="71">
        <v>90</v>
      </c>
      <c r="P24" s="72">
        <v>100</v>
      </c>
      <c r="Q24" s="29">
        <v>125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85"/>
      <c r="L25" s="85"/>
      <c r="M25" s="31">
        <v>20</v>
      </c>
      <c r="N25" s="31">
        <v>10</v>
      </c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30">
        <v>2</v>
      </c>
      <c r="D26" s="84"/>
      <c r="E26" s="84"/>
      <c r="F26" s="84"/>
      <c r="G26" s="116"/>
      <c r="H26" s="116"/>
      <c r="I26" s="116"/>
      <c r="J26" s="116"/>
      <c r="K26" s="116"/>
      <c r="L26" s="85"/>
      <c r="M26" s="31">
        <v>3</v>
      </c>
      <c r="N26" s="31">
        <v>2</v>
      </c>
      <c r="O26" s="31">
        <v>1</v>
      </c>
      <c r="P26" s="92"/>
      <c r="Q26" s="92"/>
      <c r="R26" s="32">
        <v>0.5</v>
      </c>
      <c r="S26" s="32">
        <v>0.15</v>
      </c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33">
        <f>C28+C26</f>
        <v>9</v>
      </c>
      <c r="D27" s="86"/>
      <c r="E27" s="86"/>
      <c r="F27" s="86"/>
      <c r="G27" s="117"/>
      <c r="H27" s="117"/>
      <c r="I27" s="117"/>
      <c r="J27" s="117"/>
      <c r="K27" s="117"/>
      <c r="L27" s="87"/>
      <c r="M27" s="34">
        <f>M28+M26</f>
        <v>88</v>
      </c>
      <c r="N27" s="34">
        <v>100</v>
      </c>
      <c r="O27" s="87"/>
      <c r="P27" s="93"/>
      <c r="Q27" s="93"/>
      <c r="R27" s="35">
        <f>R28+R26</f>
        <v>2.5</v>
      </c>
      <c r="S27" s="35">
        <f>S28+S26</f>
        <v>0.95000000000000007</v>
      </c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7</v>
      </c>
      <c r="D28" s="88"/>
      <c r="E28" s="88"/>
      <c r="F28" s="88"/>
      <c r="G28" s="89"/>
      <c r="H28" s="89"/>
      <c r="I28" s="89"/>
      <c r="J28" s="89"/>
      <c r="K28" s="89"/>
      <c r="L28" s="89"/>
      <c r="M28" s="39">
        <v>85</v>
      </c>
      <c r="N28" s="39">
        <v>99</v>
      </c>
      <c r="O28" s="89"/>
      <c r="P28" s="94"/>
      <c r="Q28" s="40">
        <v>100</v>
      </c>
      <c r="R28" s="35">
        <v>2</v>
      </c>
      <c r="S28" s="35">
        <v>0.8</v>
      </c>
      <c r="T28" s="36">
        <v>40</v>
      </c>
      <c r="U28" s="37">
        <v>40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87"/>
      <c r="L29" s="89"/>
      <c r="M29" s="34">
        <v>55</v>
      </c>
      <c r="N29" s="34">
        <v>80</v>
      </c>
      <c r="O29" s="34">
        <v>98</v>
      </c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27">
        <f>C29-C26</f>
        <v>0</v>
      </c>
      <c r="D30" s="90"/>
      <c r="E30" s="90"/>
      <c r="F30" s="90"/>
      <c r="G30" s="91"/>
      <c r="H30" s="91"/>
      <c r="I30" s="91"/>
      <c r="J30" s="91"/>
      <c r="K30" s="91"/>
      <c r="L30" s="91"/>
      <c r="M30" s="28">
        <f>M29-M26</f>
        <v>52</v>
      </c>
      <c r="N30" s="28">
        <f>N29-N26</f>
        <v>78</v>
      </c>
      <c r="O30" s="28">
        <f>O29-O26</f>
        <v>97</v>
      </c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4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</row>
    <row r="34" spans="1:24" ht="13.8" thickBot="1" x14ac:dyDescent="0.3">
      <c r="A34" s="539" t="s">
        <v>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4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/>
      <c r="L35" s="26"/>
      <c r="M35" s="26" t="s">
        <v>16</v>
      </c>
      <c r="N35" s="26" t="s">
        <v>4</v>
      </c>
      <c r="O35" s="26" t="s">
        <v>5</v>
      </c>
      <c r="P35" s="26"/>
      <c r="Q35" s="26" t="s">
        <v>6</v>
      </c>
      <c r="R35" s="485" t="s">
        <v>17</v>
      </c>
      <c r="S35" s="487" t="s">
        <v>41</v>
      </c>
      <c r="T35" s="485" t="s">
        <v>7</v>
      </c>
      <c r="U35" s="549" t="s">
        <v>8</v>
      </c>
      <c r="V35" s="489" t="s">
        <v>42</v>
      </c>
    </row>
    <row r="36" spans="1:24" ht="12.75" customHeight="1" thickBot="1" x14ac:dyDescent="0.3">
      <c r="A36" s="493" t="s">
        <v>15</v>
      </c>
      <c r="B36" s="494"/>
      <c r="C36" s="27">
        <v>6.3E-2</v>
      </c>
      <c r="D36" s="28">
        <v>0.125</v>
      </c>
      <c r="E36" s="28">
        <v>0.25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f>N36/2</f>
        <v>31.5</v>
      </c>
      <c r="N36" s="28">
        <v>63</v>
      </c>
      <c r="O36" s="71">
        <v>90</v>
      </c>
      <c r="P36" s="71">
        <v>100</v>
      </c>
      <c r="Q36" s="28">
        <v>125</v>
      </c>
      <c r="R36" s="486"/>
      <c r="S36" s="488"/>
      <c r="T36" s="486"/>
      <c r="U36" s="552"/>
      <c r="V36" s="490"/>
    </row>
    <row r="37" spans="1:24" ht="12.75" customHeight="1" x14ac:dyDescent="0.25">
      <c r="A37" s="493" t="s">
        <v>48</v>
      </c>
      <c r="B37" s="494"/>
      <c r="C37" s="122">
        <f>IF(ISNUMBER(C98),C98,NA())</f>
        <v>0</v>
      </c>
      <c r="D37" s="123">
        <f t="shared" ref="D37:V37" si="0">IF(ISNUMBER(D98),D98,NA())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23">
        <f t="shared" si="0"/>
        <v>0</v>
      </c>
      <c r="S37" s="123">
        <f t="shared" si="0"/>
        <v>0</v>
      </c>
      <c r="T37" s="123">
        <f t="shared" si="0"/>
        <v>0</v>
      </c>
      <c r="U37" s="150">
        <f t="shared" si="0"/>
        <v>0</v>
      </c>
      <c r="V37" s="124">
        <f t="shared" si="0"/>
        <v>0</v>
      </c>
    </row>
    <row r="38" spans="1:24" ht="12.75" customHeight="1" x14ac:dyDescent="0.25">
      <c r="A38" s="495" t="s">
        <v>49</v>
      </c>
      <c r="B38" s="496"/>
      <c r="C38" s="120" t="e">
        <f>C39+1.25*C42</f>
        <v>#N/A</v>
      </c>
      <c r="D38" s="108" t="e">
        <f t="shared" ref="D38:Q38" si="1">D39+1.25*D42</f>
        <v>#N/A</v>
      </c>
      <c r="E38" s="108" t="e">
        <f t="shared" si="1"/>
        <v>#N/A</v>
      </c>
      <c r="F38" s="108" t="e">
        <f t="shared" si="1"/>
        <v>#N/A</v>
      </c>
      <c r="G38" s="108" t="e">
        <f t="shared" si="1"/>
        <v>#N/A</v>
      </c>
      <c r="H38" s="108" t="e">
        <f t="shared" si="1"/>
        <v>#N/A</v>
      </c>
      <c r="I38" s="108" t="e">
        <f t="shared" si="1"/>
        <v>#N/A</v>
      </c>
      <c r="J38" s="108" t="e">
        <f t="shared" si="1"/>
        <v>#N/A</v>
      </c>
      <c r="K38" s="108" t="e">
        <f t="shared" si="1"/>
        <v>#N/A</v>
      </c>
      <c r="L38" s="108" t="e">
        <f t="shared" si="1"/>
        <v>#N/A</v>
      </c>
      <c r="M38" s="108" t="e">
        <f t="shared" si="1"/>
        <v>#N/A</v>
      </c>
      <c r="N38" s="108" t="e">
        <f t="shared" si="1"/>
        <v>#N/A</v>
      </c>
      <c r="O38" s="108" t="e">
        <f t="shared" si="1"/>
        <v>#N/A</v>
      </c>
      <c r="P38" s="108" t="e">
        <f t="shared" si="1"/>
        <v>#N/A</v>
      </c>
      <c r="Q38" s="108" t="e">
        <f t="shared" si="1"/>
        <v>#N/A</v>
      </c>
      <c r="R38" s="108" t="e">
        <f>R39+1.25*R42</f>
        <v>#N/A</v>
      </c>
      <c r="S38" s="108" t="e">
        <f>S39+1.25*S42</f>
        <v>#N/A</v>
      </c>
      <c r="T38" s="108" t="e">
        <f>T39+1.25*T42</f>
        <v>#N/A</v>
      </c>
      <c r="U38" s="151" t="e">
        <f>U39+1.25*U42</f>
        <v>#N/A</v>
      </c>
      <c r="V38" s="125" t="e">
        <f>V39+1.25*V42</f>
        <v>#N/A</v>
      </c>
      <c r="X38" s="1" t="s">
        <v>59</v>
      </c>
    </row>
    <row r="39" spans="1:24" ht="12.75" customHeight="1" x14ac:dyDescent="0.25">
      <c r="A39" s="493" t="s">
        <v>50</v>
      </c>
      <c r="B39" s="494"/>
      <c r="C39" s="33" t="e">
        <f>IF(ISNUMBER(C96),C96,NA())</f>
        <v>#N/A</v>
      </c>
      <c r="D39" s="33" t="e">
        <f>IF(ISNUMBER(D96),D96,NA())</f>
        <v>#N/A</v>
      </c>
      <c r="E39" s="34" t="e">
        <f t="shared" ref="E39:V39" si="2">IF(ISNUMBER(E96),E96,NA())</f>
        <v>#N/A</v>
      </c>
      <c r="F39" s="34" t="e">
        <f t="shared" si="2"/>
        <v>#N/A</v>
      </c>
      <c r="G39" s="34" t="e">
        <f t="shared" si="2"/>
        <v>#N/A</v>
      </c>
      <c r="H39" s="34" t="e">
        <f t="shared" si="2"/>
        <v>#N/A</v>
      </c>
      <c r="I39" s="34" t="e">
        <f t="shared" si="2"/>
        <v>#N/A</v>
      </c>
      <c r="J39" s="34" t="e">
        <f t="shared" si="2"/>
        <v>#N/A</v>
      </c>
      <c r="K39" s="34" t="e">
        <f t="shared" si="2"/>
        <v>#N/A</v>
      </c>
      <c r="L39" s="34" t="e">
        <f t="shared" si="2"/>
        <v>#N/A</v>
      </c>
      <c r="M39" s="34" t="e">
        <f t="shared" si="2"/>
        <v>#N/A</v>
      </c>
      <c r="N39" s="34" t="e">
        <f t="shared" si="2"/>
        <v>#N/A</v>
      </c>
      <c r="O39" s="34" t="e">
        <f t="shared" si="2"/>
        <v>#N/A</v>
      </c>
      <c r="P39" s="34" t="e">
        <f t="shared" si="2"/>
        <v>#N/A</v>
      </c>
      <c r="Q39" s="34" t="e">
        <f t="shared" si="2"/>
        <v>#N/A</v>
      </c>
      <c r="R39" s="34" t="e">
        <f t="shared" si="2"/>
        <v>#N/A</v>
      </c>
      <c r="S39" s="34" t="e">
        <f t="shared" si="2"/>
        <v>#N/A</v>
      </c>
      <c r="T39" s="34" t="e">
        <f t="shared" si="2"/>
        <v>#N/A</v>
      </c>
      <c r="U39" s="152" t="e">
        <f t="shared" si="2"/>
        <v>#N/A</v>
      </c>
      <c r="V39" s="44" t="e">
        <f t="shared" si="2"/>
        <v>#N/A</v>
      </c>
    </row>
    <row r="40" spans="1:24" ht="12.75" customHeight="1" x14ac:dyDescent="0.25">
      <c r="A40" s="495" t="s">
        <v>51</v>
      </c>
      <c r="B40" s="496"/>
      <c r="C40" s="120" t="e">
        <f>C39-1.25*C42</f>
        <v>#N/A</v>
      </c>
      <c r="D40" s="108" t="e">
        <f t="shared" ref="D40:Q40" si="3">D39-1.25*D42</f>
        <v>#N/A</v>
      </c>
      <c r="E40" s="108" t="e">
        <f t="shared" si="3"/>
        <v>#N/A</v>
      </c>
      <c r="F40" s="108" t="e">
        <f>F96</f>
        <v>#DIV/0!</v>
      </c>
      <c r="G40" s="108" t="e">
        <f t="shared" si="3"/>
        <v>#N/A</v>
      </c>
      <c r="H40" s="108" t="e">
        <f t="shared" si="3"/>
        <v>#N/A</v>
      </c>
      <c r="I40" s="108" t="e">
        <f t="shared" si="3"/>
        <v>#N/A</v>
      </c>
      <c r="J40" s="108" t="e">
        <f t="shared" si="3"/>
        <v>#N/A</v>
      </c>
      <c r="K40" s="108" t="e">
        <f t="shared" si="3"/>
        <v>#N/A</v>
      </c>
      <c r="L40" s="108" t="e">
        <f t="shared" si="3"/>
        <v>#N/A</v>
      </c>
      <c r="M40" s="108" t="e">
        <f t="shared" si="3"/>
        <v>#N/A</v>
      </c>
      <c r="N40" s="108" t="e">
        <f t="shared" si="3"/>
        <v>#N/A</v>
      </c>
      <c r="O40" s="108" t="e">
        <f t="shared" si="3"/>
        <v>#N/A</v>
      </c>
      <c r="P40" s="108" t="e">
        <f t="shared" si="3"/>
        <v>#N/A</v>
      </c>
      <c r="Q40" s="108" t="e">
        <f t="shared" si="3"/>
        <v>#N/A</v>
      </c>
      <c r="R40" s="108" t="e">
        <f>R39-1.25*R42</f>
        <v>#N/A</v>
      </c>
      <c r="S40" s="108" t="e">
        <f>S39-1.25*S42</f>
        <v>#N/A</v>
      </c>
      <c r="T40" s="108" t="e">
        <f>T39-1.25*T42</f>
        <v>#N/A</v>
      </c>
      <c r="U40" s="151" t="e">
        <f>U39-1.25*U42</f>
        <v>#N/A</v>
      </c>
      <c r="V40" s="125" t="e">
        <f>V39-1.25*V42</f>
        <v>#N/A</v>
      </c>
      <c r="X40" s="155"/>
    </row>
    <row r="41" spans="1:24" ht="12.75" customHeight="1" x14ac:dyDescent="0.25">
      <c r="A41" s="493" t="s">
        <v>52</v>
      </c>
      <c r="B41" s="494"/>
      <c r="C41" s="33">
        <f>IF(ISNUMBER(C99),C99,NA())</f>
        <v>0</v>
      </c>
      <c r="D41" s="34">
        <f t="shared" ref="D41:V41" si="4">IF(ISNUMBER(D99),D99,NA())</f>
        <v>0</v>
      </c>
      <c r="E41" s="34">
        <f t="shared" si="4"/>
        <v>0</v>
      </c>
      <c r="F41" s="34">
        <f t="shared" si="4"/>
        <v>0</v>
      </c>
      <c r="G41" s="34">
        <f t="shared" si="4"/>
        <v>0</v>
      </c>
      <c r="H41" s="34">
        <f t="shared" si="4"/>
        <v>0</v>
      </c>
      <c r="I41" s="34">
        <f t="shared" si="4"/>
        <v>0</v>
      </c>
      <c r="J41" s="34">
        <f t="shared" si="4"/>
        <v>0</v>
      </c>
      <c r="K41" s="34">
        <f t="shared" si="4"/>
        <v>0</v>
      </c>
      <c r="L41" s="34">
        <f t="shared" si="4"/>
        <v>0</v>
      </c>
      <c r="M41" s="34">
        <f t="shared" si="4"/>
        <v>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34">
        <f t="shared" si="4"/>
        <v>0</v>
      </c>
      <c r="S41" s="34">
        <f t="shared" si="4"/>
        <v>0</v>
      </c>
      <c r="T41" s="34">
        <f t="shared" si="4"/>
        <v>0</v>
      </c>
      <c r="U41" s="152">
        <f t="shared" si="4"/>
        <v>0</v>
      </c>
      <c r="V41" s="44">
        <f t="shared" si="4"/>
        <v>0</v>
      </c>
    </row>
    <row r="42" spans="1:24" ht="12.75" customHeight="1" x14ac:dyDescent="0.25">
      <c r="A42" s="493" t="s">
        <v>53</v>
      </c>
      <c r="B42" s="494"/>
      <c r="C42" s="120" t="e">
        <f>IF(ISNUMBER(C97),C97,NA())</f>
        <v>#N/A</v>
      </c>
      <c r="D42" s="121" t="e">
        <f t="shared" ref="D42:V42" si="5">IF(ISNUMBER(D97),D97,NA())</f>
        <v>#N/A</v>
      </c>
      <c r="E42" s="121" t="e">
        <f t="shared" si="5"/>
        <v>#N/A</v>
      </c>
      <c r="F42" s="121" t="e">
        <f t="shared" si="5"/>
        <v>#N/A</v>
      </c>
      <c r="G42" s="121" t="e">
        <f t="shared" si="5"/>
        <v>#N/A</v>
      </c>
      <c r="H42" s="121" t="e">
        <f t="shared" si="5"/>
        <v>#N/A</v>
      </c>
      <c r="I42" s="121" t="e">
        <f t="shared" si="5"/>
        <v>#N/A</v>
      </c>
      <c r="J42" s="121" t="e">
        <f t="shared" si="5"/>
        <v>#N/A</v>
      </c>
      <c r="K42" s="121" t="e">
        <f t="shared" si="5"/>
        <v>#N/A</v>
      </c>
      <c r="L42" s="121" t="e">
        <f t="shared" si="5"/>
        <v>#N/A</v>
      </c>
      <c r="M42" s="121" t="e">
        <f t="shared" si="5"/>
        <v>#N/A</v>
      </c>
      <c r="N42" s="121" t="e">
        <f t="shared" si="5"/>
        <v>#N/A</v>
      </c>
      <c r="O42" s="121" t="e">
        <f t="shared" si="5"/>
        <v>#N/A</v>
      </c>
      <c r="P42" s="121" t="e">
        <f t="shared" si="5"/>
        <v>#N/A</v>
      </c>
      <c r="Q42" s="121" t="e">
        <f t="shared" si="5"/>
        <v>#N/A</v>
      </c>
      <c r="R42" s="121" t="e">
        <f t="shared" si="5"/>
        <v>#N/A</v>
      </c>
      <c r="S42" s="121" t="e">
        <f t="shared" si="5"/>
        <v>#N/A</v>
      </c>
      <c r="T42" s="121" t="e">
        <f t="shared" si="5"/>
        <v>#N/A</v>
      </c>
      <c r="U42" s="153" t="e">
        <f t="shared" si="5"/>
        <v>#N/A</v>
      </c>
      <c r="V42" s="126" t="e">
        <f t="shared" si="5"/>
        <v>#N/A</v>
      </c>
    </row>
    <row r="43" spans="1:24" ht="12.75" customHeight="1" x14ac:dyDescent="0.25">
      <c r="A43" s="495" t="s">
        <v>54</v>
      </c>
      <c r="B43" s="496"/>
      <c r="C43" s="33">
        <f>IF(ISNUMBER(C100),C100,NA())</f>
        <v>0</v>
      </c>
      <c r="D43" s="34">
        <f t="shared" ref="D43:V43" si="6">IF(ISNUMBER(D100),D100,NA())</f>
        <v>0</v>
      </c>
      <c r="E43" s="34">
        <f t="shared" si="6"/>
        <v>0</v>
      </c>
      <c r="F43" s="34">
        <f t="shared" si="6"/>
        <v>0</v>
      </c>
      <c r="G43" s="34">
        <f t="shared" si="6"/>
        <v>0</v>
      </c>
      <c r="H43" s="34">
        <f t="shared" si="6"/>
        <v>0</v>
      </c>
      <c r="I43" s="34">
        <f t="shared" si="6"/>
        <v>0</v>
      </c>
      <c r="J43" s="34">
        <f t="shared" si="6"/>
        <v>0</v>
      </c>
      <c r="K43" s="34">
        <f t="shared" si="6"/>
        <v>0</v>
      </c>
      <c r="L43" s="34">
        <f t="shared" si="6"/>
        <v>0</v>
      </c>
      <c r="M43" s="34">
        <f t="shared" si="6"/>
        <v>0</v>
      </c>
      <c r="N43" s="34">
        <f t="shared" si="6"/>
        <v>0</v>
      </c>
      <c r="O43" s="34">
        <f t="shared" si="6"/>
        <v>0</v>
      </c>
      <c r="P43" s="34">
        <f t="shared" si="6"/>
        <v>0</v>
      </c>
      <c r="Q43" s="34">
        <f t="shared" si="6"/>
        <v>0</v>
      </c>
      <c r="R43" s="34">
        <f t="shared" si="6"/>
        <v>0</v>
      </c>
      <c r="S43" s="34">
        <f t="shared" si="6"/>
        <v>0</v>
      </c>
      <c r="T43" s="34">
        <f t="shared" si="6"/>
        <v>0</v>
      </c>
      <c r="U43" s="152">
        <f t="shared" si="6"/>
        <v>0</v>
      </c>
      <c r="V43" s="44">
        <f t="shared" si="6"/>
        <v>0</v>
      </c>
    </row>
    <row r="44" spans="1:24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49"/>
      <c r="V44" s="115"/>
      <c r="W44" s="45"/>
    </row>
    <row r="45" spans="1:24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1"/>
      <c r="V45" s="128"/>
      <c r="W45" s="45"/>
    </row>
    <row r="46" spans="1:24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4" s="46" customFormat="1" x14ac:dyDescent="0.25">
      <c r="A47" s="47"/>
      <c r="V47" s="48"/>
      <c r="W47" s="45"/>
    </row>
    <row r="48" spans="1:24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464" t="s">
        <v>91</v>
      </c>
      <c r="B68" s="464"/>
      <c r="C68" s="464"/>
      <c r="D68" s="464"/>
      <c r="E68" s="464"/>
      <c r="F68" s="464"/>
      <c r="G68" s="464"/>
      <c r="H68" s="464" t="s">
        <v>92</v>
      </c>
      <c r="I68" s="464"/>
      <c r="J68" s="464"/>
      <c r="K68" s="464"/>
      <c r="L68" s="464"/>
      <c r="M68" s="464"/>
      <c r="N68" s="464"/>
      <c r="O68" s="464"/>
      <c r="P68" s="464" t="s">
        <v>91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</row>
    <row r="72" spans="1:23" x14ac:dyDescent="0.25">
      <c r="B72" s="52"/>
    </row>
    <row r="73" spans="1:23" ht="13.8" thickBot="1" x14ac:dyDescent="0.3">
      <c r="B73" s="52"/>
    </row>
    <row r="74" spans="1:23" x14ac:dyDescent="0.25">
      <c r="A74" s="512" t="s">
        <v>65</v>
      </c>
      <c r="B74" s="513"/>
      <c r="C74" s="513"/>
      <c r="D74" s="513"/>
      <c r="E74" s="513"/>
      <c r="F74" s="513"/>
      <c r="G74" s="513"/>
      <c r="H74" s="513"/>
      <c r="I74" s="513"/>
      <c r="J74" s="513"/>
      <c r="K74" s="513"/>
      <c r="L74" s="513"/>
      <c r="M74" s="513"/>
      <c r="N74" s="513"/>
      <c r="O74" s="513"/>
      <c r="P74" s="513"/>
      <c r="Q74" s="513"/>
      <c r="R74" s="513"/>
      <c r="S74" s="513"/>
      <c r="T74" s="513"/>
      <c r="U74" s="513"/>
      <c r="V74" s="514"/>
    </row>
    <row r="75" spans="1:23" x14ac:dyDescent="0.25">
      <c r="A75" s="515"/>
      <c r="B75" s="516"/>
      <c r="C75" s="516"/>
      <c r="D75" s="516"/>
      <c r="E75" s="516"/>
      <c r="F75" s="516"/>
      <c r="G75" s="516"/>
      <c r="H75" s="516"/>
      <c r="I75" s="516"/>
      <c r="J75" s="516"/>
      <c r="K75" s="516"/>
      <c r="L75" s="516"/>
      <c r="M75" s="516"/>
      <c r="N75" s="516"/>
      <c r="O75" s="516"/>
      <c r="P75" s="516"/>
      <c r="Q75" s="516"/>
      <c r="R75" s="516"/>
      <c r="S75" s="516"/>
      <c r="T75" s="516"/>
      <c r="U75" s="516"/>
      <c r="V75" s="517"/>
    </row>
    <row r="76" spans="1:23" x14ac:dyDescent="0.25">
      <c r="A76" s="515"/>
      <c r="B76" s="516"/>
      <c r="C76" s="516"/>
      <c r="D76" s="516"/>
      <c r="E76" s="516"/>
      <c r="F76" s="516"/>
      <c r="G76" s="516"/>
      <c r="H76" s="516"/>
      <c r="I76" s="516"/>
      <c r="J76" s="516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7"/>
    </row>
    <row r="77" spans="1:23" ht="13.8" thickBot="1" x14ac:dyDescent="0.3">
      <c r="A77" s="132"/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5"/>
    </row>
    <row r="78" spans="1:23" x14ac:dyDescent="0.25">
      <c r="A78" s="527"/>
      <c r="B78" s="565"/>
      <c r="C78" s="136" t="s">
        <v>3</v>
      </c>
      <c r="D78" s="137"/>
      <c r="E78" s="137"/>
      <c r="F78" s="137"/>
      <c r="G78" s="137"/>
      <c r="H78" s="137"/>
      <c r="I78" s="137"/>
      <c r="J78" s="137"/>
      <c r="K78" s="137"/>
      <c r="L78" s="137"/>
      <c r="M78" s="137" t="s">
        <v>16</v>
      </c>
      <c r="N78" s="137" t="s">
        <v>4</v>
      </c>
      <c r="O78" s="137" t="s">
        <v>5</v>
      </c>
      <c r="P78" s="137"/>
      <c r="Q78" s="137" t="s">
        <v>6</v>
      </c>
      <c r="R78" s="653" t="s">
        <v>17</v>
      </c>
      <c r="S78" s="655" t="s">
        <v>41</v>
      </c>
      <c r="T78" s="653" t="s">
        <v>7</v>
      </c>
      <c r="U78" s="653" t="s">
        <v>8</v>
      </c>
      <c r="V78" s="659" t="s">
        <v>42</v>
      </c>
    </row>
    <row r="79" spans="1:23" ht="13.8" thickBot="1" x14ac:dyDescent="0.3">
      <c r="A79" s="533" t="s">
        <v>61</v>
      </c>
      <c r="B79" s="669"/>
      <c r="C79" s="138">
        <v>6.3E-2</v>
      </c>
      <c r="D79" s="139">
        <v>0.125</v>
      </c>
      <c r="E79" s="139">
        <v>0.2</v>
      </c>
      <c r="F79" s="139">
        <v>0.5</v>
      </c>
      <c r="G79" s="139">
        <v>1</v>
      </c>
      <c r="H79" s="139">
        <v>2</v>
      </c>
      <c r="I79" s="139">
        <v>4</v>
      </c>
      <c r="J79" s="139">
        <v>8</v>
      </c>
      <c r="K79" s="139">
        <v>16</v>
      </c>
      <c r="L79" s="139">
        <v>20</v>
      </c>
      <c r="M79" s="139">
        <f>N79/2</f>
        <v>31.5</v>
      </c>
      <c r="N79" s="139">
        <v>63</v>
      </c>
      <c r="O79" s="140">
        <v>90</v>
      </c>
      <c r="P79" s="140">
        <v>100</v>
      </c>
      <c r="Q79" s="139">
        <v>125</v>
      </c>
      <c r="R79" s="695"/>
      <c r="S79" s="696"/>
      <c r="T79" s="695"/>
      <c r="U79" s="695"/>
      <c r="V79" s="698"/>
    </row>
    <row r="80" spans="1:23" x14ac:dyDescent="0.25">
      <c r="A80" s="670" t="s">
        <v>62</v>
      </c>
      <c r="B80" s="671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3" x14ac:dyDescent="0.25">
      <c r="A81" s="531"/>
      <c r="B81" s="532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2"/>
    </row>
    <row r="82" spans="1:23" x14ac:dyDescent="0.25">
      <c r="A82" s="531"/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2"/>
    </row>
    <row r="83" spans="1:23" x14ac:dyDescent="0.25">
      <c r="A83" s="531"/>
      <c r="B83" s="532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2"/>
    </row>
    <row r="84" spans="1:23" x14ac:dyDescent="0.25">
      <c r="A84" s="531"/>
      <c r="B84" s="532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2"/>
    </row>
    <row r="85" spans="1:23" x14ac:dyDescent="0.25">
      <c r="A85" s="531"/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2"/>
    </row>
    <row r="86" spans="1:23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2"/>
    </row>
    <row r="87" spans="1:23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2"/>
    </row>
    <row r="88" spans="1:23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2"/>
    </row>
    <row r="89" spans="1:23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2"/>
    </row>
    <row r="90" spans="1:23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2"/>
    </row>
    <row r="91" spans="1:23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2"/>
    </row>
    <row r="92" spans="1:23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2"/>
    </row>
    <row r="93" spans="1:23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2"/>
    </row>
    <row r="94" spans="1:23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2"/>
    </row>
    <row r="95" spans="1:23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2"/>
    </row>
    <row r="96" spans="1:23" x14ac:dyDescent="0.25">
      <c r="A96" s="533" t="s">
        <v>63</v>
      </c>
      <c r="B96" s="532"/>
      <c r="C96" s="141" t="e">
        <f>AVERAGE(C81:C95)</f>
        <v>#DIV/0!</v>
      </c>
      <c r="D96" s="141" t="e">
        <f t="shared" ref="D96:L96" si="7">AVERAGE(D81:D95)</f>
        <v>#DIV/0!</v>
      </c>
      <c r="E96" s="141" t="e">
        <f t="shared" si="7"/>
        <v>#DIV/0!</v>
      </c>
      <c r="F96" s="141" t="e">
        <f t="shared" si="7"/>
        <v>#DIV/0!</v>
      </c>
      <c r="G96" s="141" t="e">
        <f t="shared" si="7"/>
        <v>#DIV/0!</v>
      </c>
      <c r="H96" s="141" t="e">
        <f t="shared" si="7"/>
        <v>#DIV/0!</v>
      </c>
      <c r="I96" s="141" t="e">
        <f t="shared" si="7"/>
        <v>#DIV/0!</v>
      </c>
      <c r="J96" s="141" t="e">
        <f t="shared" si="7"/>
        <v>#DIV/0!</v>
      </c>
      <c r="K96" s="141" t="e">
        <f t="shared" si="7"/>
        <v>#DIV/0!</v>
      </c>
      <c r="L96" s="141" t="e">
        <f t="shared" si="7"/>
        <v>#DIV/0!</v>
      </c>
      <c r="M96" s="141" t="e">
        <f t="shared" ref="M96:V96" si="8">AVERAGE(M81:M95)</f>
        <v>#DIV/0!</v>
      </c>
      <c r="N96" s="141" t="e">
        <f t="shared" si="8"/>
        <v>#DIV/0!</v>
      </c>
      <c r="O96" s="141" t="e">
        <f t="shared" si="8"/>
        <v>#DIV/0!</v>
      </c>
      <c r="P96" s="141" t="e">
        <f t="shared" si="8"/>
        <v>#DIV/0!</v>
      </c>
      <c r="Q96" s="141" t="e">
        <f t="shared" si="8"/>
        <v>#DIV/0!</v>
      </c>
      <c r="R96" s="141" t="e">
        <f t="shared" si="8"/>
        <v>#DIV/0!</v>
      </c>
      <c r="S96" s="141" t="e">
        <f t="shared" si="8"/>
        <v>#DIV/0!</v>
      </c>
      <c r="T96" s="141" t="e">
        <f t="shared" si="8"/>
        <v>#DIV/0!</v>
      </c>
      <c r="U96" s="141" t="e">
        <f t="shared" si="8"/>
        <v>#DIV/0!</v>
      </c>
      <c r="V96" s="142" t="e">
        <f t="shared" si="8"/>
        <v>#DIV/0!</v>
      </c>
      <c r="W96" s="1"/>
    </row>
    <row r="97" spans="1:23" x14ac:dyDescent="0.25">
      <c r="A97" s="533" t="s">
        <v>53</v>
      </c>
      <c r="B97" s="532"/>
      <c r="C97" s="143" t="e">
        <f>STDEV(C81:C95)</f>
        <v>#DIV/0!</v>
      </c>
      <c r="D97" s="143" t="e">
        <f t="shared" ref="D97:O97" si="9">STDEV(D81:D95)</f>
        <v>#DIV/0!</v>
      </c>
      <c r="E97" s="143" t="e">
        <f t="shared" si="9"/>
        <v>#DIV/0!</v>
      </c>
      <c r="F97" s="143" t="e">
        <f t="shared" si="9"/>
        <v>#DIV/0!</v>
      </c>
      <c r="G97" s="143" t="e">
        <f t="shared" si="9"/>
        <v>#DIV/0!</v>
      </c>
      <c r="H97" s="143" t="e">
        <f t="shared" si="9"/>
        <v>#DIV/0!</v>
      </c>
      <c r="I97" s="143" t="e">
        <f t="shared" si="9"/>
        <v>#DIV/0!</v>
      </c>
      <c r="J97" s="143" t="e">
        <f t="shared" si="9"/>
        <v>#DIV/0!</v>
      </c>
      <c r="K97" s="143" t="e">
        <f t="shared" si="9"/>
        <v>#DIV/0!</v>
      </c>
      <c r="L97" s="143" t="e">
        <f t="shared" si="9"/>
        <v>#DIV/0!</v>
      </c>
      <c r="M97" s="143" t="e">
        <f t="shared" si="9"/>
        <v>#DIV/0!</v>
      </c>
      <c r="N97" s="143" t="e">
        <f t="shared" si="9"/>
        <v>#DIV/0!</v>
      </c>
      <c r="O97" s="143" t="e">
        <f t="shared" si="9"/>
        <v>#DIV/0!</v>
      </c>
      <c r="P97" s="143" t="e">
        <f t="shared" ref="P97:V97" si="10">STDEV(P81:P95)</f>
        <v>#DIV/0!</v>
      </c>
      <c r="Q97" s="143" t="e">
        <f t="shared" si="10"/>
        <v>#DIV/0!</v>
      </c>
      <c r="R97" s="143" t="e">
        <f t="shared" si="10"/>
        <v>#DIV/0!</v>
      </c>
      <c r="S97" s="143" t="e">
        <f t="shared" si="10"/>
        <v>#DIV/0!</v>
      </c>
      <c r="T97" s="143" t="e">
        <f t="shared" si="10"/>
        <v>#DIV/0!</v>
      </c>
      <c r="U97" s="143" t="e">
        <f t="shared" si="10"/>
        <v>#DIV/0!</v>
      </c>
      <c r="V97" s="144" t="e">
        <f t="shared" si="10"/>
        <v>#DIV/0!</v>
      </c>
      <c r="W97" s="1"/>
    </row>
    <row r="98" spans="1:23" x14ac:dyDescent="0.25">
      <c r="A98" s="533" t="s">
        <v>64</v>
      </c>
      <c r="B98" s="532"/>
      <c r="C98" s="141">
        <f>MAX(C81:C95)</f>
        <v>0</v>
      </c>
      <c r="D98" s="141">
        <f t="shared" ref="D98:V98" si="11">MAX(D81:D95)</f>
        <v>0</v>
      </c>
      <c r="E98" s="141">
        <f t="shared" si="11"/>
        <v>0</v>
      </c>
      <c r="F98" s="141">
        <f t="shared" si="11"/>
        <v>0</v>
      </c>
      <c r="G98" s="141">
        <f t="shared" si="11"/>
        <v>0</v>
      </c>
      <c r="H98" s="141">
        <f t="shared" si="11"/>
        <v>0</v>
      </c>
      <c r="I98" s="141">
        <f t="shared" si="11"/>
        <v>0</v>
      </c>
      <c r="J98" s="141">
        <f t="shared" si="11"/>
        <v>0</v>
      </c>
      <c r="K98" s="141">
        <f t="shared" si="11"/>
        <v>0</v>
      </c>
      <c r="L98" s="141">
        <f t="shared" si="11"/>
        <v>0</v>
      </c>
      <c r="M98" s="141">
        <f t="shared" si="11"/>
        <v>0</v>
      </c>
      <c r="N98" s="141">
        <f t="shared" si="11"/>
        <v>0</v>
      </c>
      <c r="O98" s="141">
        <f t="shared" si="11"/>
        <v>0</v>
      </c>
      <c r="P98" s="141">
        <f t="shared" si="11"/>
        <v>0</v>
      </c>
      <c r="Q98" s="141">
        <f t="shared" si="11"/>
        <v>0</v>
      </c>
      <c r="R98" s="141">
        <f t="shared" si="11"/>
        <v>0</v>
      </c>
      <c r="S98" s="141">
        <f t="shared" si="11"/>
        <v>0</v>
      </c>
      <c r="T98" s="141">
        <f t="shared" si="11"/>
        <v>0</v>
      </c>
      <c r="U98" s="141">
        <f t="shared" si="11"/>
        <v>0</v>
      </c>
      <c r="V98" s="142">
        <f t="shared" si="11"/>
        <v>0</v>
      </c>
      <c r="W98" s="1"/>
    </row>
    <row r="99" spans="1:23" x14ac:dyDescent="0.25">
      <c r="A99" s="533" t="s">
        <v>52</v>
      </c>
      <c r="B99" s="532"/>
      <c r="C99" s="141">
        <f>MIN(C81:C95)</f>
        <v>0</v>
      </c>
      <c r="D99" s="141">
        <f>MIN(D81:D95)</f>
        <v>0</v>
      </c>
      <c r="E99" s="141">
        <f t="shared" ref="E99:V99" si="12">MIN(E81:E95)</f>
        <v>0</v>
      </c>
      <c r="F99" s="141">
        <f t="shared" si="12"/>
        <v>0</v>
      </c>
      <c r="G99" s="141">
        <f t="shared" si="12"/>
        <v>0</v>
      </c>
      <c r="H99" s="141">
        <f t="shared" si="12"/>
        <v>0</v>
      </c>
      <c r="I99" s="141">
        <f t="shared" si="12"/>
        <v>0</v>
      </c>
      <c r="J99" s="141">
        <f t="shared" si="12"/>
        <v>0</v>
      </c>
      <c r="K99" s="141">
        <f t="shared" si="12"/>
        <v>0</v>
      </c>
      <c r="L99" s="141">
        <f t="shared" si="12"/>
        <v>0</v>
      </c>
      <c r="M99" s="141">
        <f t="shared" si="12"/>
        <v>0</v>
      </c>
      <c r="N99" s="141">
        <f t="shared" si="12"/>
        <v>0</v>
      </c>
      <c r="O99" s="141">
        <f t="shared" si="12"/>
        <v>0</v>
      </c>
      <c r="P99" s="141">
        <f t="shared" si="12"/>
        <v>0</v>
      </c>
      <c r="Q99" s="141">
        <f t="shared" si="12"/>
        <v>0</v>
      </c>
      <c r="R99" s="141">
        <f t="shared" si="12"/>
        <v>0</v>
      </c>
      <c r="S99" s="141">
        <f t="shared" si="12"/>
        <v>0</v>
      </c>
      <c r="T99" s="141">
        <f t="shared" si="12"/>
        <v>0</v>
      </c>
      <c r="U99" s="141">
        <f t="shared" si="12"/>
        <v>0</v>
      </c>
      <c r="V99" s="142">
        <f t="shared" si="12"/>
        <v>0</v>
      </c>
    </row>
    <row r="100" spans="1:23" x14ac:dyDescent="0.25">
      <c r="A100" s="534" t="s">
        <v>54</v>
      </c>
      <c r="B100" s="535"/>
      <c r="C100" s="141">
        <f>COUNT(C81:C95)</f>
        <v>0</v>
      </c>
      <c r="D100" s="141">
        <f t="shared" ref="D100:V100" si="13">COUNT(D81:D95)</f>
        <v>0</v>
      </c>
      <c r="E100" s="141">
        <f t="shared" si="13"/>
        <v>0</v>
      </c>
      <c r="F100" s="141">
        <f t="shared" si="13"/>
        <v>0</v>
      </c>
      <c r="G100" s="141">
        <f t="shared" si="13"/>
        <v>0</v>
      </c>
      <c r="H100" s="141">
        <f t="shared" si="13"/>
        <v>0</v>
      </c>
      <c r="I100" s="141">
        <f t="shared" si="13"/>
        <v>0</v>
      </c>
      <c r="J100" s="141">
        <f t="shared" si="13"/>
        <v>0</v>
      </c>
      <c r="K100" s="141">
        <f t="shared" si="13"/>
        <v>0</v>
      </c>
      <c r="L100" s="141">
        <f t="shared" si="13"/>
        <v>0</v>
      </c>
      <c r="M100" s="141">
        <f t="shared" si="13"/>
        <v>0</v>
      </c>
      <c r="N100" s="141">
        <f t="shared" si="13"/>
        <v>0</v>
      </c>
      <c r="O100" s="141">
        <f t="shared" si="13"/>
        <v>0</v>
      </c>
      <c r="P100" s="141">
        <f t="shared" si="13"/>
        <v>0</v>
      </c>
      <c r="Q100" s="141">
        <f t="shared" si="13"/>
        <v>0</v>
      </c>
      <c r="R100" s="141">
        <f t="shared" si="13"/>
        <v>0</v>
      </c>
      <c r="S100" s="141">
        <f t="shared" si="13"/>
        <v>0</v>
      </c>
      <c r="T100" s="141">
        <f t="shared" si="13"/>
        <v>0</v>
      </c>
      <c r="U100" s="141">
        <f t="shared" si="13"/>
        <v>0</v>
      </c>
      <c r="V100" s="142">
        <f t="shared" si="13"/>
        <v>0</v>
      </c>
    </row>
    <row r="101" spans="1:23" ht="13.8" thickBot="1" x14ac:dyDescent="0.3">
      <c r="A101" s="145"/>
      <c r="B101" s="146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8"/>
    </row>
    <row r="102" spans="1:23" x14ac:dyDescent="0.25">
      <c r="B102" s="52"/>
    </row>
    <row r="103" spans="1:23" x14ac:dyDescent="0.25">
      <c r="B103" s="52"/>
    </row>
    <row r="104" spans="1:23" x14ac:dyDescent="0.25">
      <c r="B104" s="52"/>
    </row>
    <row r="105" spans="1:23" x14ac:dyDescent="0.25">
      <c r="B105" s="52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</sheetData>
  <mergeCells count="76">
    <mergeCell ref="A29:B29"/>
    <mergeCell ref="A30:B30"/>
    <mergeCell ref="A36:B36"/>
    <mergeCell ref="R1:V6"/>
    <mergeCell ref="T35:T36"/>
    <mergeCell ref="T23:T24"/>
    <mergeCell ref="V23:V24"/>
    <mergeCell ref="V35:V36"/>
    <mergeCell ref="U35:U36"/>
    <mergeCell ref="A35:B35"/>
    <mergeCell ref="F20:Q20"/>
    <mergeCell ref="U23:U24"/>
    <mergeCell ref="R23:R24"/>
    <mergeCell ref="S23:S24"/>
    <mergeCell ref="A25:B25"/>
    <mergeCell ref="F1:Q4"/>
    <mergeCell ref="A44:B44"/>
    <mergeCell ref="A37:B37"/>
    <mergeCell ref="A38:B38"/>
    <mergeCell ref="A39:B39"/>
    <mergeCell ref="A40:B40"/>
    <mergeCell ref="A43:B43"/>
    <mergeCell ref="A41:B41"/>
    <mergeCell ref="A42:B42"/>
    <mergeCell ref="A19:D19"/>
    <mergeCell ref="F19:Q19"/>
    <mergeCell ref="G6:H6"/>
    <mergeCell ref="I5:M5"/>
    <mergeCell ref="I6:M6"/>
    <mergeCell ref="N5:Q5"/>
    <mergeCell ref="N6:Q6"/>
    <mergeCell ref="A1:E6"/>
    <mergeCell ref="A18:V18"/>
    <mergeCell ref="T78:T79"/>
    <mergeCell ref="A24:B24"/>
    <mergeCell ref="A33:V33"/>
    <mergeCell ref="V78:V79"/>
    <mergeCell ref="A68:G71"/>
    <mergeCell ref="P67:V67"/>
    <mergeCell ref="P68:V71"/>
    <mergeCell ref="H67:O67"/>
    <mergeCell ref="R35:R36"/>
    <mergeCell ref="H68:O71"/>
    <mergeCell ref="A67:G67"/>
    <mergeCell ref="A26:B26"/>
    <mergeCell ref="A27:B27"/>
    <mergeCell ref="A28:B28"/>
    <mergeCell ref="A34:V34"/>
    <mergeCell ref="S35:S36"/>
    <mergeCell ref="A91:B91"/>
    <mergeCell ref="A86:B86"/>
    <mergeCell ref="A78:B78"/>
    <mergeCell ref="R78:R79"/>
    <mergeCell ref="S78:S79"/>
    <mergeCell ref="A80:B80"/>
    <mergeCell ref="A74:V76"/>
    <mergeCell ref="A93:B93"/>
    <mergeCell ref="A94:B94"/>
    <mergeCell ref="A95:B95"/>
    <mergeCell ref="A87:B87"/>
    <mergeCell ref="A92:B92"/>
    <mergeCell ref="A81:B81"/>
    <mergeCell ref="A82:B82"/>
    <mergeCell ref="A83:B83"/>
    <mergeCell ref="A84:B84"/>
    <mergeCell ref="A85:B85"/>
    <mergeCell ref="U78:U79"/>
    <mergeCell ref="A79:B79"/>
    <mergeCell ref="A88:B88"/>
    <mergeCell ref="A89:B89"/>
    <mergeCell ref="A90:B90"/>
    <mergeCell ref="A96:B96"/>
    <mergeCell ref="A97:B97"/>
    <mergeCell ref="A98:B98"/>
    <mergeCell ref="A99:B99"/>
    <mergeCell ref="A100:B100"/>
  </mergeCells>
  <phoneticPr fontId="0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AH1679"/>
  <sheetViews>
    <sheetView topLeftCell="A55" zoomScaleNormal="100" workbookViewId="0">
      <selection activeCell="Y79" sqref="Y79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144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2.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48" t="s">
        <v>99</v>
      </c>
      <c r="J5" s="446"/>
      <c r="K5" s="446"/>
      <c r="L5" s="446"/>
      <c r="M5" s="447"/>
      <c r="N5" s="431"/>
      <c r="O5" s="432"/>
      <c r="P5" s="432"/>
      <c r="Q5" s="433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228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121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/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146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/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69" t="s">
        <v>71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40</v>
      </c>
      <c r="V28" s="37">
        <v>35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539" t="s">
        <v>147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7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28">
        <v>0.125</v>
      </c>
      <c r="E36" s="28">
        <v>0.25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 t="shared" ref="C37:W37" si="0">IF(ISNUMBER(C102),C102,NA())</f>
        <v>0</v>
      </c>
      <c r="D37" s="123">
        <f t="shared" si="0"/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23">
        <f t="shared" si="0"/>
        <v>0</v>
      </c>
      <c r="S37" s="123">
        <f t="shared" si="0"/>
        <v>0</v>
      </c>
      <c r="T37" s="123">
        <f t="shared" si="0"/>
        <v>0</v>
      </c>
      <c r="U37" s="123">
        <f t="shared" si="0"/>
        <v>0</v>
      </c>
      <c r="V37" s="150">
        <f t="shared" si="0"/>
        <v>0</v>
      </c>
      <c r="W37" s="124">
        <f t="shared" si="0"/>
        <v>0</v>
      </c>
    </row>
    <row r="38" spans="1:27" ht="12.75" customHeight="1" x14ac:dyDescent="0.25">
      <c r="A38" s="495" t="s">
        <v>49</v>
      </c>
      <c r="B38" s="496"/>
      <c r="C38" s="120" t="e">
        <f>C39+1.25*C42</f>
        <v>#N/A</v>
      </c>
      <c r="D38" s="108" t="e">
        <f t="shared" ref="D38:Q38" si="1">D39+1.25*D42</f>
        <v>#N/A</v>
      </c>
      <c r="E38" s="108" t="e">
        <f t="shared" si="1"/>
        <v>#N/A</v>
      </c>
      <c r="F38" s="108" t="e">
        <f t="shared" si="1"/>
        <v>#N/A</v>
      </c>
      <c r="G38" s="108" t="e">
        <f t="shared" si="1"/>
        <v>#N/A</v>
      </c>
      <c r="H38" s="108" t="e">
        <f t="shared" si="1"/>
        <v>#N/A</v>
      </c>
      <c r="I38" s="108" t="e">
        <f t="shared" si="1"/>
        <v>#N/A</v>
      </c>
      <c r="J38" s="108" t="e">
        <f t="shared" si="1"/>
        <v>#N/A</v>
      </c>
      <c r="K38" s="108" t="e">
        <f t="shared" si="1"/>
        <v>#N/A</v>
      </c>
      <c r="L38" s="108" t="e">
        <f t="shared" si="1"/>
        <v>#N/A</v>
      </c>
      <c r="M38" s="108" t="e">
        <f t="shared" si="1"/>
        <v>#N/A</v>
      </c>
      <c r="N38" s="108" t="e">
        <f t="shared" si="1"/>
        <v>#N/A</v>
      </c>
      <c r="O38" s="108" t="e">
        <f t="shared" si="1"/>
        <v>#N/A</v>
      </c>
      <c r="P38" s="108" t="e">
        <f t="shared" si="1"/>
        <v>#N/A</v>
      </c>
      <c r="Q38" s="108" t="e">
        <f t="shared" si="1"/>
        <v>#N/A</v>
      </c>
      <c r="R38" s="108" t="e">
        <f t="shared" ref="R38:W38" si="2">R39+1.25*R42</f>
        <v>#N/A</v>
      </c>
      <c r="S38" s="108" t="e">
        <f t="shared" si="2"/>
        <v>#N/A</v>
      </c>
      <c r="T38" s="108" t="e">
        <f t="shared" si="2"/>
        <v>#N/A</v>
      </c>
      <c r="U38" s="108" t="e">
        <f t="shared" si="2"/>
        <v>#N/A</v>
      </c>
      <c r="V38" s="151" t="e">
        <f t="shared" si="2"/>
        <v>#N/A</v>
      </c>
      <c r="W38" s="125" t="e">
        <f t="shared" si="2"/>
        <v>#N/A</v>
      </c>
      <c r="Y38" s="1" t="s">
        <v>59</v>
      </c>
    </row>
    <row r="39" spans="1:27" ht="12.75" customHeight="1" x14ac:dyDescent="0.25">
      <c r="A39" s="493" t="s">
        <v>50</v>
      </c>
      <c r="B39" s="494"/>
      <c r="C39" s="33" t="e">
        <f t="shared" ref="C39:W39" si="3">IF(ISNUMBER(C100),C100,NA())</f>
        <v>#N/A</v>
      </c>
      <c r="D39" s="33" t="e">
        <f t="shared" si="3"/>
        <v>#N/A</v>
      </c>
      <c r="E39" s="34" t="e">
        <f t="shared" si="3"/>
        <v>#N/A</v>
      </c>
      <c r="F39" s="34" t="e">
        <f t="shared" si="3"/>
        <v>#N/A</v>
      </c>
      <c r="G39" s="34" t="e">
        <f t="shared" si="3"/>
        <v>#N/A</v>
      </c>
      <c r="H39" s="34" t="e">
        <f t="shared" si="3"/>
        <v>#N/A</v>
      </c>
      <c r="I39" s="34" t="e">
        <f t="shared" si="3"/>
        <v>#N/A</v>
      </c>
      <c r="J39" s="34" t="e">
        <f t="shared" si="3"/>
        <v>#N/A</v>
      </c>
      <c r="K39" s="34" t="e">
        <f t="shared" si="3"/>
        <v>#N/A</v>
      </c>
      <c r="L39" s="34" t="e">
        <f t="shared" si="3"/>
        <v>#N/A</v>
      </c>
      <c r="M39" s="34" t="e">
        <f t="shared" si="3"/>
        <v>#N/A</v>
      </c>
      <c r="N39" s="34" t="e">
        <f t="shared" si="3"/>
        <v>#N/A</v>
      </c>
      <c r="O39" s="34" t="e">
        <f t="shared" si="3"/>
        <v>#N/A</v>
      </c>
      <c r="P39" s="34" t="e">
        <f t="shared" si="3"/>
        <v>#N/A</v>
      </c>
      <c r="Q39" s="34" t="e">
        <f t="shared" si="3"/>
        <v>#N/A</v>
      </c>
      <c r="R39" s="34" t="e">
        <f t="shared" si="3"/>
        <v>#N/A</v>
      </c>
      <c r="S39" s="34" t="e">
        <f t="shared" si="3"/>
        <v>#N/A</v>
      </c>
      <c r="T39" s="34" t="e">
        <f t="shared" si="3"/>
        <v>#N/A</v>
      </c>
      <c r="U39" s="34" t="e">
        <f t="shared" si="3"/>
        <v>#N/A</v>
      </c>
      <c r="V39" s="152" t="e">
        <f t="shared" si="3"/>
        <v>#N/A</v>
      </c>
      <c r="W39" s="44" t="e">
        <f t="shared" si="3"/>
        <v>#N/A</v>
      </c>
    </row>
    <row r="40" spans="1:27" ht="12.75" customHeight="1" x14ac:dyDescent="0.25">
      <c r="A40" s="495" t="s">
        <v>51</v>
      </c>
      <c r="B40" s="496"/>
      <c r="C40" s="120" t="e">
        <f>C39-1.25*C42</f>
        <v>#N/A</v>
      </c>
      <c r="D40" s="108" t="e">
        <f t="shared" ref="D40:Q40" si="4">D39-1.25*D42</f>
        <v>#N/A</v>
      </c>
      <c r="E40" s="108" t="e">
        <f t="shared" si="4"/>
        <v>#N/A</v>
      </c>
      <c r="F40" s="108" t="e">
        <f>F100</f>
        <v>#DIV/0!</v>
      </c>
      <c r="G40" s="108" t="e">
        <f t="shared" si="4"/>
        <v>#N/A</v>
      </c>
      <c r="H40" s="108" t="e">
        <f t="shared" si="4"/>
        <v>#N/A</v>
      </c>
      <c r="I40" s="108" t="e">
        <f t="shared" si="4"/>
        <v>#N/A</v>
      </c>
      <c r="J40" s="108" t="e">
        <f t="shared" si="4"/>
        <v>#N/A</v>
      </c>
      <c r="K40" s="108" t="e">
        <f t="shared" si="4"/>
        <v>#N/A</v>
      </c>
      <c r="L40" s="108" t="e">
        <f t="shared" si="4"/>
        <v>#N/A</v>
      </c>
      <c r="M40" s="108" t="e">
        <f>M39-1.25*M42</f>
        <v>#N/A</v>
      </c>
      <c r="N40" s="108" t="e">
        <f t="shared" si="4"/>
        <v>#N/A</v>
      </c>
      <c r="O40" s="108" t="e">
        <f t="shared" si="4"/>
        <v>#N/A</v>
      </c>
      <c r="P40" s="108" t="e">
        <f t="shared" si="4"/>
        <v>#N/A</v>
      </c>
      <c r="Q40" s="108" t="e">
        <f t="shared" si="4"/>
        <v>#N/A</v>
      </c>
      <c r="R40" s="108" t="e">
        <f t="shared" ref="R40:W40" si="5">R39-1.25*R42</f>
        <v>#N/A</v>
      </c>
      <c r="S40" s="108" t="e">
        <f t="shared" si="5"/>
        <v>#N/A</v>
      </c>
      <c r="T40" s="108" t="e">
        <f t="shared" si="5"/>
        <v>#N/A</v>
      </c>
      <c r="U40" s="108" t="e">
        <f t="shared" si="5"/>
        <v>#N/A</v>
      </c>
      <c r="V40" s="151" t="e">
        <f t="shared" si="5"/>
        <v>#N/A</v>
      </c>
      <c r="W40" s="125" t="e">
        <f t="shared" si="5"/>
        <v>#N/A</v>
      </c>
      <c r="Y40" s="155"/>
    </row>
    <row r="41" spans="1:27" ht="12.75" customHeight="1" x14ac:dyDescent="0.25">
      <c r="A41" s="493" t="s">
        <v>52</v>
      </c>
      <c r="B41" s="494"/>
      <c r="C41" s="33">
        <f t="shared" ref="C41:W41" si="6">IF(ISNUMBER(C103),C103,NA())</f>
        <v>0</v>
      </c>
      <c r="D41" s="34">
        <f t="shared" si="6"/>
        <v>0</v>
      </c>
      <c r="E41" s="34">
        <f t="shared" si="6"/>
        <v>0</v>
      </c>
      <c r="F41" s="34">
        <f t="shared" si="6"/>
        <v>0</v>
      </c>
      <c r="G41" s="34">
        <f t="shared" si="6"/>
        <v>0</v>
      </c>
      <c r="H41" s="34">
        <f t="shared" si="6"/>
        <v>0</v>
      </c>
      <c r="I41" s="34">
        <f t="shared" si="6"/>
        <v>0</v>
      </c>
      <c r="J41" s="34">
        <f t="shared" si="6"/>
        <v>0</v>
      </c>
      <c r="K41" s="34">
        <f t="shared" si="6"/>
        <v>0</v>
      </c>
      <c r="L41" s="34">
        <f t="shared" si="6"/>
        <v>0</v>
      </c>
      <c r="M41" s="34">
        <f t="shared" si="6"/>
        <v>0</v>
      </c>
      <c r="N41" s="34">
        <f t="shared" si="6"/>
        <v>0</v>
      </c>
      <c r="O41" s="34">
        <f t="shared" si="6"/>
        <v>0</v>
      </c>
      <c r="P41" s="34">
        <f t="shared" si="6"/>
        <v>0</v>
      </c>
      <c r="Q41" s="34">
        <f t="shared" si="6"/>
        <v>0</v>
      </c>
      <c r="R41" s="34">
        <f t="shared" si="6"/>
        <v>0</v>
      </c>
      <c r="S41" s="34">
        <f t="shared" si="6"/>
        <v>0</v>
      </c>
      <c r="T41" s="34">
        <f t="shared" si="6"/>
        <v>0</v>
      </c>
      <c r="U41" s="34">
        <f t="shared" si="6"/>
        <v>0</v>
      </c>
      <c r="V41" s="152">
        <f t="shared" si="6"/>
        <v>0</v>
      </c>
      <c r="W41" s="44">
        <f t="shared" si="6"/>
        <v>0</v>
      </c>
    </row>
    <row r="42" spans="1:27" ht="12.75" customHeight="1" x14ac:dyDescent="0.25">
      <c r="A42" s="493" t="s">
        <v>53</v>
      </c>
      <c r="B42" s="494"/>
      <c r="C42" s="120" t="e">
        <f t="shared" ref="C42:W42" si="7">IF(ISNUMBER(C101),C101,NA())</f>
        <v>#N/A</v>
      </c>
      <c r="D42" s="121" t="e">
        <f t="shared" si="7"/>
        <v>#N/A</v>
      </c>
      <c r="E42" s="121" t="e">
        <f t="shared" si="7"/>
        <v>#N/A</v>
      </c>
      <c r="F42" s="121" t="e">
        <f t="shared" si="7"/>
        <v>#N/A</v>
      </c>
      <c r="G42" s="121" t="e">
        <f t="shared" si="7"/>
        <v>#N/A</v>
      </c>
      <c r="H42" s="121" t="e">
        <f t="shared" si="7"/>
        <v>#N/A</v>
      </c>
      <c r="I42" s="121" t="e">
        <f t="shared" si="7"/>
        <v>#N/A</v>
      </c>
      <c r="J42" s="121" t="e">
        <f t="shared" si="7"/>
        <v>#N/A</v>
      </c>
      <c r="K42" s="121" t="e">
        <f t="shared" si="7"/>
        <v>#N/A</v>
      </c>
      <c r="L42" s="121" t="e">
        <f t="shared" si="7"/>
        <v>#N/A</v>
      </c>
      <c r="M42" s="121" t="e">
        <f t="shared" si="7"/>
        <v>#N/A</v>
      </c>
      <c r="N42" s="121" t="e">
        <f t="shared" si="7"/>
        <v>#N/A</v>
      </c>
      <c r="O42" s="121" t="e">
        <f t="shared" si="7"/>
        <v>#N/A</v>
      </c>
      <c r="P42" s="121" t="e">
        <f t="shared" si="7"/>
        <v>#N/A</v>
      </c>
      <c r="Q42" s="121" t="e">
        <f t="shared" si="7"/>
        <v>#N/A</v>
      </c>
      <c r="R42" s="121" t="e">
        <f t="shared" si="7"/>
        <v>#N/A</v>
      </c>
      <c r="S42" s="121" t="e">
        <f t="shared" si="7"/>
        <v>#N/A</v>
      </c>
      <c r="T42" s="121" t="e">
        <f t="shared" si="7"/>
        <v>#N/A</v>
      </c>
      <c r="U42" s="121" t="e">
        <f t="shared" si="7"/>
        <v>#N/A</v>
      </c>
      <c r="V42" s="153" t="e">
        <f t="shared" si="7"/>
        <v>#N/A</v>
      </c>
      <c r="W42" s="126" t="e">
        <f t="shared" si="7"/>
        <v>#N/A</v>
      </c>
    </row>
    <row r="43" spans="1:27" ht="12.75" customHeight="1" x14ac:dyDescent="0.25">
      <c r="A43" s="495" t="s">
        <v>54</v>
      </c>
      <c r="B43" s="496"/>
      <c r="C43" s="33">
        <f t="shared" ref="C43:W43" si="8">IF(ISNUMBER(C104),C104,NA())</f>
        <v>0</v>
      </c>
      <c r="D43" s="34">
        <f t="shared" si="8"/>
        <v>0</v>
      </c>
      <c r="E43" s="34">
        <f t="shared" si="8"/>
        <v>0</v>
      </c>
      <c r="F43" s="34">
        <f t="shared" si="8"/>
        <v>0</v>
      </c>
      <c r="G43" s="34">
        <f t="shared" si="8"/>
        <v>0</v>
      </c>
      <c r="H43" s="34">
        <f t="shared" si="8"/>
        <v>0</v>
      </c>
      <c r="I43" s="34">
        <f t="shared" si="8"/>
        <v>0</v>
      </c>
      <c r="J43" s="34">
        <f t="shared" si="8"/>
        <v>0</v>
      </c>
      <c r="K43" s="34">
        <f t="shared" si="8"/>
        <v>0</v>
      </c>
      <c r="L43" s="34">
        <f t="shared" si="8"/>
        <v>0</v>
      </c>
      <c r="M43" s="34">
        <f t="shared" si="8"/>
        <v>0</v>
      </c>
      <c r="N43" s="34">
        <f t="shared" si="8"/>
        <v>0</v>
      </c>
      <c r="O43" s="34">
        <f t="shared" si="8"/>
        <v>0</v>
      </c>
      <c r="P43" s="34">
        <f t="shared" si="8"/>
        <v>0</v>
      </c>
      <c r="Q43" s="34">
        <f t="shared" si="8"/>
        <v>0</v>
      </c>
      <c r="R43" s="34">
        <f t="shared" si="8"/>
        <v>0</v>
      </c>
      <c r="S43" s="34">
        <f t="shared" si="8"/>
        <v>0</v>
      </c>
      <c r="T43" s="34">
        <f t="shared" si="8"/>
        <v>0</v>
      </c>
      <c r="U43" s="34">
        <f t="shared" si="8"/>
        <v>0</v>
      </c>
      <c r="V43" s="152">
        <f t="shared" si="8"/>
        <v>0</v>
      </c>
      <c r="W43" s="44">
        <f t="shared" si="8"/>
        <v>0</v>
      </c>
    </row>
    <row r="44" spans="1:27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464" t="s">
        <v>129</v>
      </c>
      <c r="B68" s="464"/>
      <c r="C68" s="464"/>
      <c r="D68" s="464"/>
      <c r="E68" s="464"/>
      <c r="F68" s="464"/>
      <c r="G68" s="464"/>
      <c r="H68" s="464" t="s">
        <v>92</v>
      </c>
      <c r="I68" s="464"/>
      <c r="J68" s="464"/>
      <c r="K68" s="464"/>
      <c r="L68" s="464"/>
      <c r="M68" s="464"/>
      <c r="N68" s="464"/>
      <c r="O68" s="464"/>
      <c r="P68" s="464" t="s">
        <v>210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ht="13.5" customHeight="1" x14ac:dyDescent="0.25">
      <c r="A73" s="504" t="s">
        <v>209</v>
      </c>
      <c r="B73" s="708"/>
      <c r="C73" s="708"/>
      <c r="D73" s="708"/>
      <c r="E73" s="708"/>
      <c r="F73" s="708"/>
      <c r="G73" s="708"/>
      <c r="H73" s="708"/>
      <c r="I73" s="708"/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8"/>
      <c r="U73" s="708"/>
      <c r="V73" s="708"/>
      <c r="W73" s="709"/>
    </row>
    <row r="74" spans="1:24" ht="13.5" customHeight="1" x14ac:dyDescent="0.25">
      <c r="A74" s="507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0"/>
      <c r="P74" s="710"/>
      <c r="Q74" s="710"/>
      <c r="R74" s="710"/>
      <c r="S74" s="710"/>
      <c r="T74" s="710"/>
      <c r="U74" s="710"/>
      <c r="V74" s="710"/>
      <c r="W74" s="711"/>
    </row>
    <row r="75" spans="1:24" ht="12.75" customHeight="1" x14ac:dyDescent="0.25">
      <c r="A75" s="507"/>
      <c r="B75" s="710"/>
      <c r="C75" s="710"/>
      <c r="D75" s="710"/>
      <c r="E75" s="710"/>
      <c r="F75" s="710"/>
      <c r="G75" s="710"/>
      <c r="H75" s="710"/>
      <c r="I75" s="710"/>
      <c r="J75" s="710"/>
      <c r="K75" s="710"/>
      <c r="L75" s="710"/>
      <c r="M75" s="710"/>
      <c r="N75" s="710"/>
      <c r="O75" s="710"/>
      <c r="P75" s="710"/>
      <c r="Q75" s="710"/>
      <c r="R75" s="710"/>
      <c r="S75" s="710"/>
      <c r="T75" s="710"/>
      <c r="U75" s="710"/>
      <c r="V75" s="710"/>
      <c r="W75" s="711"/>
    </row>
    <row r="76" spans="1:24" ht="12.75" customHeight="1" thickBot="1" x14ac:dyDescent="0.3">
      <c r="A76" s="712"/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4"/>
    </row>
    <row r="77" spans="1:24" ht="12.75" customHeight="1" thickBot="1" x14ac:dyDescent="0.3">
      <c r="B77" s="52"/>
      <c r="W77" s="181"/>
    </row>
    <row r="78" spans="1:24" ht="18" customHeight="1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4" ht="18" customHeight="1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ht="18" customHeight="1" thickBot="1" x14ac:dyDescent="0.3">
      <c r="A80" s="730"/>
      <c r="B80" s="731"/>
      <c r="C80" s="731"/>
      <c r="D80" s="731"/>
      <c r="E80" s="731"/>
      <c r="F80" s="731"/>
      <c r="G80" s="731"/>
      <c r="H80" s="731"/>
      <c r="I80" s="731"/>
      <c r="J80" s="731"/>
      <c r="K80" s="731"/>
      <c r="L80" s="731"/>
      <c r="M80" s="731"/>
      <c r="N80" s="731"/>
      <c r="O80" s="731"/>
      <c r="P80" s="731"/>
      <c r="Q80" s="731"/>
      <c r="R80" s="731"/>
      <c r="S80" s="731"/>
      <c r="T80" s="731"/>
      <c r="U80" s="731"/>
      <c r="V80" s="731"/>
      <c r="W80" s="732"/>
    </row>
    <row r="81" spans="1:23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</row>
    <row r="82" spans="1:23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 t="s">
        <v>16</v>
      </c>
      <c r="L82" s="137"/>
      <c r="M82" s="137" t="s">
        <v>4</v>
      </c>
      <c r="N82" s="137" t="s">
        <v>76</v>
      </c>
      <c r="O82" s="137" t="s">
        <v>6</v>
      </c>
      <c r="P82" s="137"/>
      <c r="Q82" s="137" t="s">
        <v>6</v>
      </c>
      <c r="R82" s="653" t="s">
        <v>17</v>
      </c>
      <c r="S82" s="655" t="s">
        <v>41</v>
      </c>
      <c r="T82" s="182"/>
      <c r="U82" s="653" t="s">
        <v>7</v>
      </c>
      <c r="V82" s="653" t="s">
        <v>8</v>
      </c>
      <c r="W82" s="659" t="s">
        <v>42</v>
      </c>
    </row>
    <row r="83" spans="1:23" ht="13.8" thickBot="1" x14ac:dyDescent="0.3">
      <c r="A83" s="533" t="s">
        <v>61</v>
      </c>
      <c r="B83" s="669"/>
      <c r="C83" s="138">
        <v>6.3E-2</v>
      </c>
      <c r="D83" s="139">
        <v>0.125</v>
      </c>
      <c r="E83" s="139">
        <v>0.25</v>
      </c>
      <c r="F83" s="139">
        <v>0.5</v>
      </c>
      <c r="G83" s="139">
        <v>1</v>
      </c>
      <c r="H83" s="139">
        <v>2</v>
      </c>
      <c r="I83" s="139">
        <v>4</v>
      </c>
      <c r="J83" s="139">
        <v>8</v>
      </c>
      <c r="K83" s="139">
        <v>16</v>
      </c>
      <c r="L83" s="139">
        <v>20</v>
      </c>
      <c r="M83" s="139">
        <v>31.5</v>
      </c>
      <c r="N83" s="139">
        <v>45</v>
      </c>
      <c r="O83" s="140">
        <v>63</v>
      </c>
      <c r="P83" s="163">
        <v>80</v>
      </c>
      <c r="Q83" s="164">
        <v>100</v>
      </c>
      <c r="R83" s="695"/>
      <c r="S83" s="696"/>
      <c r="T83" s="183"/>
      <c r="U83" s="695"/>
      <c r="V83" s="695"/>
      <c r="W83" s="698"/>
    </row>
    <row r="84" spans="1:23" x14ac:dyDescent="0.25">
      <c r="A84" s="670" t="s">
        <v>62</v>
      </c>
      <c r="B84" s="671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5"/>
    </row>
    <row r="85" spans="1:23" x14ac:dyDescent="0.25">
      <c r="A85" s="531"/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2"/>
    </row>
    <row r="86" spans="1:23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2"/>
    </row>
    <row r="87" spans="1:23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2"/>
    </row>
    <row r="88" spans="1:23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</row>
    <row r="89" spans="1:23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</row>
    <row r="90" spans="1:23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</row>
    <row r="91" spans="1:23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</row>
    <row r="92" spans="1:23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</row>
    <row r="93" spans="1:23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</row>
    <row r="94" spans="1:23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</row>
    <row r="95" spans="1:23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</row>
    <row r="96" spans="1:23" x14ac:dyDescent="0.25">
      <c r="A96" s="531"/>
      <c r="B96" s="532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</row>
    <row r="97" spans="1:24" x14ac:dyDescent="0.25">
      <c r="A97" s="531"/>
      <c r="B97" s="532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</row>
    <row r="98" spans="1:24" x14ac:dyDescent="0.25">
      <c r="A98" s="531"/>
      <c r="B98" s="532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</row>
    <row r="99" spans="1:24" x14ac:dyDescent="0.25">
      <c r="A99" s="531"/>
      <c r="B99" s="532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</row>
    <row r="100" spans="1:24" x14ac:dyDescent="0.25">
      <c r="A100" s="533" t="s">
        <v>63</v>
      </c>
      <c r="B100" s="532"/>
      <c r="C100" s="141" t="e">
        <f t="shared" ref="C100:W100" si="9">AVERAGE(C85:C99)</f>
        <v>#DIV/0!</v>
      </c>
      <c r="D100" s="141" t="e">
        <f t="shared" si="9"/>
        <v>#DIV/0!</v>
      </c>
      <c r="E100" s="141" t="e">
        <f t="shared" si="9"/>
        <v>#DIV/0!</v>
      </c>
      <c r="F100" s="141" t="e">
        <f t="shared" si="9"/>
        <v>#DIV/0!</v>
      </c>
      <c r="G100" s="141" t="e">
        <f t="shared" si="9"/>
        <v>#DIV/0!</v>
      </c>
      <c r="H100" s="141" t="e">
        <f t="shared" si="9"/>
        <v>#DIV/0!</v>
      </c>
      <c r="I100" s="141" t="e">
        <f t="shared" si="9"/>
        <v>#DIV/0!</v>
      </c>
      <c r="J100" s="141" t="e">
        <f t="shared" si="9"/>
        <v>#DIV/0!</v>
      </c>
      <c r="K100" s="141" t="e">
        <f t="shared" si="9"/>
        <v>#DIV/0!</v>
      </c>
      <c r="L100" s="141" t="e">
        <f t="shared" si="9"/>
        <v>#DIV/0!</v>
      </c>
      <c r="M100" s="141" t="e">
        <f t="shared" si="9"/>
        <v>#DIV/0!</v>
      </c>
      <c r="N100" s="141" t="e">
        <f t="shared" si="9"/>
        <v>#DIV/0!</v>
      </c>
      <c r="O100" s="141" t="e">
        <f t="shared" si="9"/>
        <v>#DIV/0!</v>
      </c>
      <c r="P100" s="141" t="e">
        <f t="shared" si="9"/>
        <v>#DIV/0!</v>
      </c>
      <c r="Q100" s="141" t="e">
        <f t="shared" si="9"/>
        <v>#DIV/0!</v>
      </c>
      <c r="R100" s="141" t="e">
        <f t="shared" si="9"/>
        <v>#DIV/0!</v>
      </c>
      <c r="S100" s="141" t="e">
        <f t="shared" si="9"/>
        <v>#DIV/0!</v>
      </c>
      <c r="T100" s="141" t="e">
        <f t="shared" si="9"/>
        <v>#DIV/0!</v>
      </c>
      <c r="U100" s="141" t="e">
        <f t="shared" si="9"/>
        <v>#DIV/0!</v>
      </c>
      <c r="V100" s="141" t="e">
        <f t="shared" si="9"/>
        <v>#DIV/0!</v>
      </c>
      <c r="W100" s="142" t="e">
        <f t="shared" si="9"/>
        <v>#DIV/0!</v>
      </c>
    </row>
    <row r="101" spans="1:24" x14ac:dyDescent="0.25">
      <c r="A101" s="533" t="s">
        <v>53</v>
      </c>
      <c r="B101" s="532"/>
      <c r="C101" s="143" t="e">
        <f t="shared" ref="C101:W101" si="10">STDEV(C85:C99)</f>
        <v>#DIV/0!</v>
      </c>
      <c r="D101" s="143" t="e">
        <f t="shared" si="10"/>
        <v>#DIV/0!</v>
      </c>
      <c r="E101" s="143" t="e">
        <f t="shared" si="10"/>
        <v>#DIV/0!</v>
      </c>
      <c r="F101" s="143" t="e">
        <f t="shared" si="10"/>
        <v>#DIV/0!</v>
      </c>
      <c r="G101" s="143" t="e">
        <f t="shared" si="10"/>
        <v>#DIV/0!</v>
      </c>
      <c r="H101" s="143" t="e">
        <f t="shared" si="10"/>
        <v>#DIV/0!</v>
      </c>
      <c r="I101" s="143" t="e">
        <f t="shared" si="10"/>
        <v>#DIV/0!</v>
      </c>
      <c r="J101" s="143" t="e">
        <f t="shared" si="10"/>
        <v>#DIV/0!</v>
      </c>
      <c r="K101" s="143" t="e">
        <f t="shared" si="10"/>
        <v>#DIV/0!</v>
      </c>
      <c r="L101" s="143" t="e">
        <f t="shared" si="10"/>
        <v>#DIV/0!</v>
      </c>
      <c r="M101" s="143" t="e">
        <f t="shared" si="10"/>
        <v>#DIV/0!</v>
      </c>
      <c r="N101" s="143" t="e">
        <f t="shared" si="10"/>
        <v>#DIV/0!</v>
      </c>
      <c r="O101" s="143" t="e">
        <f t="shared" si="10"/>
        <v>#DIV/0!</v>
      </c>
      <c r="P101" s="143" t="e">
        <f t="shared" si="10"/>
        <v>#DIV/0!</v>
      </c>
      <c r="Q101" s="143" t="e">
        <f t="shared" si="10"/>
        <v>#DIV/0!</v>
      </c>
      <c r="R101" s="143" t="e">
        <f t="shared" si="10"/>
        <v>#DIV/0!</v>
      </c>
      <c r="S101" s="143" t="e">
        <f t="shared" si="10"/>
        <v>#DIV/0!</v>
      </c>
      <c r="T101" s="143" t="e">
        <f t="shared" si="10"/>
        <v>#DIV/0!</v>
      </c>
      <c r="U101" s="143" t="e">
        <f t="shared" si="10"/>
        <v>#DIV/0!</v>
      </c>
      <c r="V101" s="143" t="e">
        <f t="shared" si="10"/>
        <v>#DIV/0!</v>
      </c>
      <c r="W101" s="144" t="e">
        <f t="shared" si="10"/>
        <v>#DIV/0!</v>
      </c>
    </row>
    <row r="102" spans="1:24" x14ac:dyDescent="0.25">
      <c r="A102" s="533" t="s">
        <v>64</v>
      </c>
      <c r="B102" s="532"/>
      <c r="C102" s="141">
        <f t="shared" ref="C102:W102" si="11">MAX(C85:C99)</f>
        <v>0</v>
      </c>
      <c r="D102" s="141">
        <f t="shared" si="11"/>
        <v>0</v>
      </c>
      <c r="E102" s="141">
        <f t="shared" si="11"/>
        <v>0</v>
      </c>
      <c r="F102" s="141">
        <f t="shared" si="11"/>
        <v>0</v>
      </c>
      <c r="G102" s="141">
        <f t="shared" si="11"/>
        <v>0</v>
      </c>
      <c r="H102" s="141">
        <f t="shared" si="11"/>
        <v>0</v>
      </c>
      <c r="I102" s="141">
        <f t="shared" si="11"/>
        <v>0</v>
      </c>
      <c r="J102" s="141">
        <f t="shared" si="11"/>
        <v>0</v>
      </c>
      <c r="K102" s="141">
        <f t="shared" si="11"/>
        <v>0</v>
      </c>
      <c r="L102" s="141">
        <f t="shared" si="11"/>
        <v>0</v>
      </c>
      <c r="M102" s="141">
        <f t="shared" si="11"/>
        <v>0</v>
      </c>
      <c r="N102" s="141">
        <f t="shared" si="11"/>
        <v>0</v>
      </c>
      <c r="O102" s="141">
        <f t="shared" si="11"/>
        <v>0</v>
      </c>
      <c r="P102" s="141">
        <f t="shared" si="11"/>
        <v>0</v>
      </c>
      <c r="Q102" s="141">
        <f t="shared" si="11"/>
        <v>0</v>
      </c>
      <c r="R102" s="141">
        <f t="shared" si="11"/>
        <v>0</v>
      </c>
      <c r="S102" s="141">
        <f t="shared" si="11"/>
        <v>0</v>
      </c>
      <c r="T102" s="141">
        <f t="shared" si="11"/>
        <v>0</v>
      </c>
      <c r="U102" s="141">
        <f t="shared" si="11"/>
        <v>0</v>
      </c>
      <c r="V102" s="141">
        <f t="shared" si="11"/>
        <v>0</v>
      </c>
      <c r="W102" s="142">
        <f t="shared" si="11"/>
        <v>0</v>
      </c>
    </row>
    <row r="103" spans="1:24" x14ac:dyDescent="0.25">
      <c r="A103" s="533" t="s">
        <v>52</v>
      </c>
      <c r="B103" s="532"/>
      <c r="C103" s="141">
        <f t="shared" ref="C103:W103" si="12">MIN(C85:C99)</f>
        <v>0</v>
      </c>
      <c r="D103" s="141">
        <f t="shared" si="12"/>
        <v>0</v>
      </c>
      <c r="E103" s="141">
        <f t="shared" si="12"/>
        <v>0</v>
      </c>
      <c r="F103" s="141">
        <f t="shared" si="12"/>
        <v>0</v>
      </c>
      <c r="G103" s="141">
        <f t="shared" si="12"/>
        <v>0</v>
      </c>
      <c r="H103" s="141">
        <f t="shared" si="12"/>
        <v>0</v>
      </c>
      <c r="I103" s="141">
        <f t="shared" si="12"/>
        <v>0</v>
      </c>
      <c r="J103" s="141">
        <f t="shared" si="12"/>
        <v>0</v>
      </c>
      <c r="K103" s="141">
        <f t="shared" si="12"/>
        <v>0</v>
      </c>
      <c r="L103" s="141">
        <f t="shared" si="12"/>
        <v>0</v>
      </c>
      <c r="M103" s="141">
        <f t="shared" si="12"/>
        <v>0</v>
      </c>
      <c r="N103" s="141">
        <f t="shared" si="12"/>
        <v>0</v>
      </c>
      <c r="O103" s="141">
        <f t="shared" si="12"/>
        <v>0</v>
      </c>
      <c r="P103" s="141">
        <f t="shared" si="12"/>
        <v>0</v>
      </c>
      <c r="Q103" s="141">
        <f t="shared" si="12"/>
        <v>0</v>
      </c>
      <c r="R103" s="141">
        <f t="shared" si="12"/>
        <v>0</v>
      </c>
      <c r="S103" s="141">
        <f t="shared" si="12"/>
        <v>0</v>
      </c>
      <c r="T103" s="141">
        <f t="shared" si="12"/>
        <v>0</v>
      </c>
      <c r="U103" s="141">
        <f t="shared" si="12"/>
        <v>0</v>
      </c>
      <c r="V103" s="141">
        <f t="shared" si="12"/>
        <v>0</v>
      </c>
      <c r="W103" s="142">
        <f t="shared" si="12"/>
        <v>0</v>
      </c>
    </row>
    <row r="104" spans="1:24" x14ac:dyDescent="0.25">
      <c r="A104" s="534" t="s">
        <v>54</v>
      </c>
      <c r="B104" s="535"/>
      <c r="C104" s="141">
        <f t="shared" ref="C104:W104" si="13">COUNT(C85:C99)</f>
        <v>0</v>
      </c>
      <c r="D104" s="141">
        <f t="shared" si="13"/>
        <v>0</v>
      </c>
      <c r="E104" s="141">
        <f t="shared" si="13"/>
        <v>0</v>
      </c>
      <c r="F104" s="141">
        <f t="shared" si="13"/>
        <v>0</v>
      </c>
      <c r="G104" s="141">
        <f t="shared" si="13"/>
        <v>0</v>
      </c>
      <c r="H104" s="141">
        <f t="shared" si="13"/>
        <v>0</v>
      </c>
      <c r="I104" s="141">
        <f t="shared" si="13"/>
        <v>0</v>
      </c>
      <c r="J104" s="141">
        <f t="shared" si="13"/>
        <v>0</v>
      </c>
      <c r="K104" s="141">
        <f t="shared" si="13"/>
        <v>0</v>
      </c>
      <c r="L104" s="141">
        <f t="shared" si="13"/>
        <v>0</v>
      </c>
      <c r="M104" s="141">
        <f t="shared" si="13"/>
        <v>0</v>
      </c>
      <c r="N104" s="141">
        <f t="shared" si="13"/>
        <v>0</v>
      </c>
      <c r="O104" s="141">
        <f t="shared" si="13"/>
        <v>0</v>
      </c>
      <c r="P104" s="141">
        <f t="shared" si="13"/>
        <v>0</v>
      </c>
      <c r="Q104" s="141">
        <f t="shared" si="13"/>
        <v>0</v>
      </c>
      <c r="R104" s="141">
        <f t="shared" si="13"/>
        <v>0</v>
      </c>
      <c r="S104" s="141">
        <f t="shared" si="13"/>
        <v>0</v>
      </c>
      <c r="T104" s="141">
        <f t="shared" si="13"/>
        <v>0</v>
      </c>
      <c r="U104" s="141">
        <f t="shared" si="13"/>
        <v>0</v>
      </c>
      <c r="V104" s="141">
        <f t="shared" si="13"/>
        <v>0</v>
      </c>
      <c r="W104" s="142">
        <f t="shared" si="13"/>
        <v>0</v>
      </c>
    </row>
    <row r="105" spans="1:24" ht="13.8" thickBot="1" x14ac:dyDescent="0.3">
      <c r="A105" s="145"/>
      <c r="B105" s="146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8"/>
    </row>
    <row r="106" spans="1:24" x14ac:dyDescent="0.25">
      <c r="B106" s="52"/>
    </row>
    <row r="107" spans="1:24" x14ac:dyDescent="0.25">
      <c r="B107" s="52"/>
    </row>
    <row r="108" spans="1:24" x14ac:dyDescent="0.25">
      <c r="B108" s="52"/>
    </row>
    <row r="109" spans="1:24" x14ac:dyDescent="0.25">
      <c r="B109" s="52"/>
    </row>
    <row r="110" spans="1:24" x14ac:dyDescent="0.25">
      <c r="B110" s="52"/>
    </row>
    <row r="111" spans="1:24" x14ac:dyDescent="0.25">
      <c r="B111" s="52"/>
    </row>
    <row r="112" spans="1:24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</sheetData>
  <mergeCells count="79">
    <mergeCell ref="A1:E6"/>
    <mergeCell ref="F1:Q4"/>
    <mergeCell ref="R1:W6"/>
    <mergeCell ref="I5:M5"/>
    <mergeCell ref="N5:Q5"/>
    <mergeCell ref="G6:H6"/>
    <mergeCell ref="I6:M6"/>
    <mergeCell ref="N6:Q6"/>
    <mergeCell ref="A30:B30"/>
    <mergeCell ref="A18:W18"/>
    <mergeCell ref="A19:D19"/>
    <mergeCell ref="F19:Q19"/>
    <mergeCell ref="F20:Q20"/>
    <mergeCell ref="R23:R24"/>
    <mergeCell ref="S23:S24"/>
    <mergeCell ref="U23:U24"/>
    <mergeCell ref="V23:V24"/>
    <mergeCell ref="W23:W24"/>
    <mergeCell ref="A24:B24"/>
    <mergeCell ref="A25:B25"/>
    <mergeCell ref="A26:B26"/>
    <mergeCell ref="A27:B27"/>
    <mergeCell ref="A28:B28"/>
    <mergeCell ref="A29:B29"/>
    <mergeCell ref="A42:B42"/>
    <mergeCell ref="A33:W33"/>
    <mergeCell ref="A34:W34"/>
    <mergeCell ref="A35:B35"/>
    <mergeCell ref="R35:R36"/>
    <mergeCell ref="S35:S36"/>
    <mergeCell ref="U35:U36"/>
    <mergeCell ref="V35:V36"/>
    <mergeCell ref="W35:W36"/>
    <mergeCell ref="A36:B36"/>
    <mergeCell ref="A37:B37"/>
    <mergeCell ref="A38:B38"/>
    <mergeCell ref="A39:B39"/>
    <mergeCell ref="A40:B40"/>
    <mergeCell ref="A41:B41"/>
    <mergeCell ref="W82:W83"/>
    <mergeCell ref="A83:B83"/>
    <mergeCell ref="A43:B43"/>
    <mergeCell ref="A44:B44"/>
    <mergeCell ref="A67:G67"/>
    <mergeCell ref="H67:O67"/>
    <mergeCell ref="P67:W67"/>
    <mergeCell ref="A68:G71"/>
    <mergeCell ref="H68:O71"/>
    <mergeCell ref="P68:W71"/>
    <mergeCell ref="A82:B82"/>
    <mergeCell ref="R82:R83"/>
    <mergeCell ref="S82:S83"/>
    <mergeCell ref="U82:U83"/>
    <mergeCell ref="V82:V83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02:B102"/>
    <mergeCell ref="A103:B103"/>
    <mergeCell ref="A104:B104"/>
    <mergeCell ref="T23:T24"/>
    <mergeCell ref="T35:T36"/>
    <mergeCell ref="A73:W76"/>
    <mergeCell ref="A78:W80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1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AG1675"/>
  <sheetViews>
    <sheetView zoomScaleNormal="100" workbookViewId="0">
      <selection activeCell="F1" sqref="F1:Q4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75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48" t="s">
        <v>99</v>
      </c>
      <c r="J5" s="446"/>
      <c r="K5" s="446"/>
      <c r="L5" s="446"/>
      <c r="M5" s="447"/>
      <c r="N5" s="431"/>
      <c r="O5" s="432"/>
      <c r="P5" s="432"/>
      <c r="Q5" s="433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97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/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94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 t="s">
        <v>38</v>
      </c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44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82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/>
      <c r="M23" s="26" t="s">
        <v>4</v>
      </c>
      <c r="N23" s="26" t="s">
        <v>76</v>
      </c>
      <c r="O23" s="26" t="s">
        <v>6</v>
      </c>
      <c r="P23" s="26"/>
      <c r="Q23" s="43"/>
      <c r="R23" s="467" t="s">
        <v>17</v>
      </c>
      <c r="S23" s="469" t="s">
        <v>41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16</v>
      </c>
      <c r="L24" s="28">
        <v>20</v>
      </c>
      <c r="M24" s="28">
        <v>31.5</v>
      </c>
      <c r="N24" s="28">
        <v>45</v>
      </c>
      <c r="O24" s="71">
        <v>63</v>
      </c>
      <c r="P24" s="72">
        <v>80</v>
      </c>
      <c r="Q24" s="29">
        <v>100</v>
      </c>
      <c r="R24" s="468"/>
      <c r="S24" s="470"/>
      <c r="T24" s="472"/>
      <c r="U24" s="453"/>
      <c r="V24" s="45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85"/>
      <c r="M25" s="31">
        <v>10</v>
      </c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85"/>
      <c r="M26" s="31">
        <v>2</v>
      </c>
      <c r="N26" s="31">
        <v>1</v>
      </c>
      <c r="O26" s="31">
        <v>0</v>
      </c>
      <c r="P26" s="92"/>
      <c r="Q26" s="92"/>
      <c r="R26" s="32">
        <v>0.5</v>
      </c>
      <c r="S26" s="32">
        <v>0.15</v>
      </c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33">
        <f>C28+C26</f>
        <v>8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87"/>
      <c r="M27" s="34">
        <v>100</v>
      </c>
      <c r="N27" s="87"/>
      <c r="O27" s="87"/>
      <c r="P27" s="93"/>
      <c r="Q27" s="93"/>
      <c r="R27" s="35">
        <f>R28+R26</f>
        <v>2.5</v>
      </c>
      <c r="S27" s="35">
        <f>S28+S26</f>
        <v>0.95000000000000007</v>
      </c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7</v>
      </c>
      <c r="D28" s="88"/>
      <c r="E28" s="88"/>
      <c r="F28" s="88"/>
      <c r="G28" s="89"/>
      <c r="H28" s="89"/>
      <c r="I28" s="89"/>
      <c r="J28" s="89"/>
      <c r="K28" s="39">
        <v>85</v>
      </c>
      <c r="L28" s="89"/>
      <c r="M28" s="39">
        <v>99</v>
      </c>
      <c r="N28" s="89"/>
      <c r="O28" s="89"/>
      <c r="P28" s="94"/>
      <c r="Q28" s="94"/>
      <c r="R28" s="35">
        <v>2</v>
      </c>
      <c r="S28" s="35">
        <v>0.8</v>
      </c>
      <c r="T28" s="36">
        <v>35</v>
      </c>
      <c r="U28" s="37">
        <v>30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89"/>
      <c r="M29" s="34">
        <v>85</v>
      </c>
      <c r="N29" s="34">
        <v>98</v>
      </c>
      <c r="O29" s="34">
        <v>100</v>
      </c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91"/>
      <c r="M30" s="28">
        <f>M29-M26</f>
        <v>83</v>
      </c>
      <c r="N30" s="28">
        <f>N29-N26</f>
        <v>97</v>
      </c>
      <c r="O30" s="28">
        <f>O29-O26</f>
        <v>100</v>
      </c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6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  <c r="Z33" s="1">
        <f>31.5/1.4</f>
        <v>22.5</v>
      </c>
    </row>
    <row r="34" spans="1:26" ht="13.8" thickBot="1" x14ac:dyDescent="0.3">
      <c r="A34" s="539" t="s">
        <v>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6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485" t="s">
        <v>7</v>
      </c>
      <c r="U35" s="549" t="s">
        <v>8</v>
      </c>
      <c r="V35" s="489" t="s">
        <v>42</v>
      </c>
    </row>
    <row r="36" spans="1:26" ht="12.75" customHeight="1" thickBot="1" x14ac:dyDescent="0.3">
      <c r="A36" s="493" t="s">
        <v>15</v>
      </c>
      <c r="B36" s="494"/>
      <c r="C36" s="27">
        <v>6.3E-2</v>
      </c>
      <c r="D36" s="28">
        <v>0.125</v>
      </c>
      <c r="E36" s="28">
        <v>0.25</v>
      </c>
      <c r="F36" s="28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16</v>
      </c>
      <c r="L36" s="28">
        <v>20</v>
      </c>
      <c r="M36" s="28">
        <v>31.5</v>
      </c>
      <c r="N36" s="28">
        <v>45</v>
      </c>
      <c r="O36" s="71">
        <v>63</v>
      </c>
      <c r="P36" s="72">
        <v>80</v>
      </c>
      <c r="Q36" s="29">
        <v>100</v>
      </c>
      <c r="R36" s="486"/>
      <c r="S36" s="488"/>
      <c r="T36" s="486"/>
      <c r="U36" s="552"/>
      <c r="V36" s="490"/>
    </row>
    <row r="37" spans="1:26" ht="12.75" customHeight="1" x14ac:dyDescent="0.25">
      <c r="A37" s="493" t="s">
        <v>48</v>
      </c>
      <c r="B37" s="494"/>
      <c r="C37" s="122">
        <f>IF(ISNUMBER(C98),C98,NA())</f>
        <v>0</v>
      </c>
      <c r="D37" s="123">
        <f t="shared" ref="D37:V37" si="0">IF(ISNUMBER(D98),D98,NA())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23">
        <f t="shared" si="0"/>
        <v>0</v>
      </c>
      <c r="S37" s="123">
        <f t="shared" si="0"/>
        <v>0</v>
      </c>
      <c r="T37" s="123">
        <f t="shared" si="0"/>
        <v>0</v>
      </c>
      <c r="U37" s="150">
        <f t="shared" si="0"/>
        <v>0</v>
      </c>
      <c r="V37" s="124">
        <f t="shared" si="0"/>
        <v>0</v>
      </c>
    </row>
    <row r="38" spans="1:26" ht="12.75" customHeight="1" x14ac:dyDescent="0.25">
      <c r="A38" s="495" t="s">
        <v>49</v>
      </c>
      <c r="B38" s="496"/>
      <c r="C38" s="120" t="e">
        <f>C39+1.25*C42</f>
        <v>#N/A</v>
      </c>
      <c r="D38" s="108" t="e">
        <f t="shared" ref="D38:Q38" si="1">D39+1.25*D42</f>
        <v>#N/A</v>
      </c>
      <c r="E38" s="108" t="e">
        <f t="shared" si="1"/>
        <v>#N/A</v>
      </c>
      <c r="F38" s="108" t="e">
        <f t="shared" si="1"/>
        <v>#N/A</v>
      </c>
      <c r="G38" s="108" t="e">
        <f t="shared" si="1"/>
        <v>#N/A</v>
      </c>
      <c r="H38" s="108" t="e">
        <f t="shared" si="1"/>
        <v>#N/A</v>
      </c>
      <c r="I38" s="108" t="e">
        <f t="shared" si="1"/>
        <v>#N/A</v>
      </c>
      <c r="J38" s="108" t="e">
        <f t="shared" si="1"/>
        <v>#N/A</v>
      </c>
      <c r="K38" s="108" t="e">
        <f t="shared" si="1"/>
        <v>#N/A</v>
      </c>
      <c r="L38" s="108" t="e">
        <f t="shared" si="1"/>
        <v>#N/A</v>
      </c>
      <c r="M38" s="108" t="e">
        <f t="shared" si="1"/>
        <v>#N/A</v>
      </c>
      <c r="N38" s="108" t="e">
        <f t="shared" si="1"/>
        <v>#N/A</v>
      </c>
      <c r="O38" s="108" t="e">
        <f t="shared" si="1"/>
        <v>#N/A</v>
      </c>
      <c r="P38" s="108" t="e">
        <f t="shared" si="1"/>
        <v>#N/A</v>
      </c>
      <c r="Q38" s="108" t="e">
        <f t="shared" si="1"/>
        <v>#N/A</v>
      </c>
      <c r="R38" s="108" t="e">
        <f>R39+1.25*R42</f>
        <v>#N/A</v>
      </c>
      <c r="S38" s="108" t="e">
        <f>S39+1.25*S42</f>
        <v>#N/A</v>
      </c>
      <c r="T38" s="108" t="e">
        <f>T39+1.25*T42</f>
        <v>#N/A</v>
      </c>
      <c r="U38" s="151" t="e">
        <f>U39+1.25*U42</f>
        <v>#N/A</v>
      </c>
      <c r="V38" s="125" t="e">
        <f>V39+1.25*V42</f>
        <v>#N/A</v>
      </c>
      <c r="X38" s="1" t="s">
        <v>59</v>
      </c>
    </row>
    <row r="39" spans="1:26" ht="12.75" customHeight="1" x14ac:dyDescent="0.25">
      <c r="A39" s="493" t="s">
        <v>50</v>
      </c>
      <c r="B39" s="494"/>
      <c r="C39" s="33" t="e">
        <f>IF(ISNUMBER(C96),C96,NA())</f>
        <v>#N/A</v>
      </c>
      <c r="D39" s="33" t="e">
        <f>IF(ISNUMBER(D96),D96,NA())</f>
        <v>#N/A</v>
      </c>
      <c r="E39" s="34" t="e">
        <f t="shared" ref="E39:V39" si="2">IF(ISNUMBER(E96),E96,NA())</f>
        <v>#N/A</v>
      </c>
      <c r="F39" s="34" t="e">
        <f t="shared" si="2"/>
        <v>#N/A</v>
      </c>
      <c r="G39" s="34" t="e">
        <f t="shared" si="2"/>
        <v>#N/A</v>
      </c>
      <c r="H39" s="34" t="e">
        <f t="shared" si="2"/>
        <v>#N/A</v>
      </c>
      <c r="I39" s="34" t="e">
        <f t="shared" si="2"/>
        <v>#N/A</v>
      </c>
      <c r="J39" s="34" t="e">
        <f t="shared" si="2"/>
        <v>#N/A</v>
      </c>
      <c r="K39" s="34" t="e">
        <f t="shared" si="2"/>
        <v>#N/A</v>
      </c>
      <c r="L39" s="34" t="e">
        <f t="shared" si="2"/>
        <v>#N/A</v>
      </c>
      <c r="M39" s="34" t="e">
        <f t="shared" si="2"/>
        <v>#N/A</v>
      </c>
      <c r="N39" s="34" t="e">
        <f t="shared" si="2"/>
        <v>#N/A</v>
      </c>
      <c r="O39" s="34" t="e">
        <f t="shared" si="2"/>
        <v>#N/A</v>
      </c>
      <c r="P39" s="34" t="e">
        <f t="shared" si="2"/>
        <v>#N/A</v>
      </c>
      <c r="Q39" s="34" t="e">
        <f t="shared" si="2"/>
        <v>#N/A</v>
      </c>
      <c r="R39" s="34" t="e">
        <f t="shared" si="2"/>
        <v>#N/A</v>
      </c>
      <c r="S39" s="34" t="e">
        <f t="shared" si="2"/>
        <v>#N/A</v>
      </c>
      <c r="T39" s="34" t="e">
        <f t="shared" si="2"/>
        <v>#N/A</v>
      </c>
      <c r="U39" s="152" t="e">
        <f t="shared" si="2"/>
        <v>#N/A</v>
      </c>
      <c r="V39" s="44" t="e">
        <f t="shared" si="2"/>
        <v>#N/A</v>
      </c>
    </row>
    <row r="40" spans="1:26" ht="12.75" customHeight="1" x14ac:dyDescent="0.25">
      <c r="A40" s="495" t="s">
        <v>51</v>
      </c>
      <c r="B40" s="496"/>
      <c r="C40" s="120" t="e">
        <f>C39-1.25*C42</f>
        <v>#N/A</v>
      </c>
      <c r="D40" s="108" t="e">
        <f t="shared" ref="D40:Q40" si="3">D39-1.25*D42</f>
        <v>#N/A</v>
      </c>
      <c r="E40" s="108" t="e">
        <f t="shared" si="3"/>
        <v>#N/A</v>
      </c>
      <c r="F40" s="108" t="e">
        <f>F96</f>
        <v>#DIV/0!</v>
      </c>
      <c r="G40" s="108" t="e">
        <f t="shared" si="3"/>
        <v>#N/A</v>
      </c>
      <c r="H40" s="108" t="e">
        <f t="shared" si="3"/>
        <v>#N/A</v>
      </c>
      <c r="I40" s="108" t="e">
        <f t="shared" si="3"/>
        <v>#N/A</v>
      </c>
      <c r="J40" s="108" t="e">
        <f t="shared" si="3"/>
        <v>#N/A</v>
      </c>
      <c r="K40" s="108" t="e">
        <f t="shared" si="3"/>
        <v>#N/A</v>
      </c>
      <c r="L40" s="108" t="e">
        <f t="shared" si="3"/>
        <v>#N/A</v>
      </c>
      <c r="M40" s="108" t="e">
        <f>M39-1.25*M42</f>
        <v>#N/A</v>
      </c>
      <c r="N40" s="108" t="e">
        <f t="shared" si="3"/>
        <v>#N/A</v>
      </c>
      <c r="O40" s="108" t="e">
        <f t="shared" si="3"/>
        <v>#N/A</v>
      </c>
      <c r="P40" s="108" t="e">
        <f t="shared" si="3"/>
        <v>#N/A</v>
      </c>
      <c r="Q40" s="108" t="e">
        <f t="shared" si="3"/>
        <v>#N/A</v>
      </c>
      <c r="R40" s="108" t="e">
        <f>R39-1.25*R42</f>
        <v>#N/A</v>
      </c>
      <c r="S40" s="108" t="e">
        <f>S39-1.25*S42</f>
        <v>#N/A</v>
      </c>
      <c r="T40" s="108" t="e">
        <f>T39-1.25*T42</f>
        <v>#N/A</v>
      </c>
      <c r="U40" s="151" t="e">
        <f>U39-1.25*U42</f>
        <v>#N/A</v>
      </c>
      <c r="V40" s="125" t="e">
        <f>V39-1.25*V42</f>
        <v>#N/A</v>
      </c>
      <c r="X40" s="155"/>
    </row>
    <row r="41" spans="1:26" ht="12.75" customHeight="1" x14ac:dyDescent="0.25">
      <c r="A41" s="493" t="s">
        <v>52</v>
      </c>
      <c r="B41" s="494"/>
      <c r="C41" s="33">
        <f>IF(ISNUMBER(C99),C99,NA())</f>
        <v>0</v>
      </c>
      <c r="D41" s="34">
        <f t="shared" ref="D41:V41" si="4">IF(ISNUMBER(D99),D99,NA())</f>
        <v>0</v>
      </c>
      <c r="E41" s="34">
        <f t="shared" si="4"/>
        <v>0</v>
      </c>
      <c r="F41" s="34">
        <f t="shared" si="4"/>
        <v>0</v>
      </c>
      <c r="G41" s="34">
        <f t="shared" si="4"/>
        <v>0</v>
      </c>
      <c r="H41" s="34">
        <f t="shared" si="4"/>
        <v>0</v>
      </c>
      <c r="I41" s="34">
        <f t="shared" si="4"/>
        <v>0</v>
      </c>
      <c r="J41" s="34">
        <f t="shared" si="4"/>
        <v>0</v>
      </c>
      <c r="K41" s="34">
        <f t="shared" si="4"/>
        <v>0</v>
      </c>
      <c r="L41" s="34">
        <f t="shared" si="4"/>
        <v>0</v>
      </c>
      <c r="M41" s="34">
        <f t="shared" si="4"/>
        <v>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34">
        <f t="shared" si="4"/>
        <v>0</v>
      </c>
      <c r="S41" s="34">
        <f t="shared" si="4"/>
        <v>0</v>
      </c>
      <c r="T41" s="34">
        <f t="shared" si="4"/>
        <v>0</v>
      </c>
      <c r="U41" s="152">
        <f t="shared" si="4"/>
        <v>0</v>
      </c>
      <c r="V41" s="44">
        <f t="shared" si="4"/>
        <v>0</v>
      </c>
    </row>
    <row r="42" spans="1:26" ht="12.75" customHeight="1" x14ac:dyDescent="0.25">
      <c r="A42" s="493" t="s">
        <v>53</v>
      </c>
      <c r="B42" s="494"/>
      <c r="C42" s="120" t="e">
        <f>IF(ISNUMBER(C97),C97,NA())</f>
        <v>#N/A</v>
      </c>
      <c r="D42" s="121" t="e">
        <f t="shared" ref="D42:V42" si="5">IF(ISNUMBER(D97),D97,NA())</f>
        <v>#N/A</v>
      </c>
      <c r="E42" s="121" t="e">
        <f t="shared" si="5"/>
        <v>#N/A</v>
      </c>
      <c r="F42" s="121" t="e">
        <f t="shared" si="5"/>
        <v>#N/A</v>
      </c>
      <c r="G42" s="121" t="e">
        <f t="shared" si="5"/>
        <v>#N/A</v>
      </c>
      <c r="H42" s="121" t="e">
        <f t="shared" si="5"/>
        <v>#N/A</v>
      </c>
      <c r="I42" s="121" t="e">
        <f t="shared" si="5"/>
        <v>#N/A</v>
      </c>
      <c r="J42" s="121" t="e">
        <f t="shared" si="5"/>
        <v>#N/A</v>
      </c>
      <c r="K42" s="121" t="e">
        <f t="shared" si="5"/>
        <v>#N/A</v>
      </c>
      <c r="L42" s="121" t="e">
        <f t="shared" si="5"/>
        <v>#N/A</v>
      </c>
      <c r="M42" s="121" t="e">
        <f t="shared" si="5"/>
        <v>#N/A</v>
      </c>
      <c r="N42" s="121" t="e">
        <f t="shared" si="5"/>
        <v>#N/A</v>
      </c>
      <c r="O42" s="121" t="e">
        <f t="shared" si="5"/>
        <v>#N/A</v>
      </c>
      <c r="P42" s="121" t="e">
        <f t="shared" si="5"/>
        <v>#N/A</v>
      </c>
      <c r="Q42" s="121" t="e">
        <f t="shared" si="5"/>
        <v>#N/A</v>
      </c>
      <c r="R42" s="121" t="e">
        <f t="shared" si="5"/>
        <v>#N/A</v>
      </c>
      <c r="S42" s="121" t="e">
        <f t="shared" si="5"/>
        <v>#N/A</v>
      </c>
      <c r="T42" s="121" t="e">
        <f t="shared" si="5"/>
        <v>#N/A</v>
      </c>
      <c r="U42" s="153" t="e">
        <f t="shared" si="5"/>
        <v>#N/A</v>
      </c>
      <c r="V42" s="126" t="e">
        <f t="shared" si="5"/>
        <v>#N/A</v>
      </c>
    </row>
    <row r="43" spans="1:26" ht="12.75" customHeight="1" x14ac:dyDescent="0.25">
      <c r="A43" s="495" t="s">
        <v>54</v>
      </c>
      <c r="B43" s="496"/>
      <c r="C43" s="33">
        <f>IF(ISNUMBER(C100),C100,NA())</f>
        <v>0</v>
      </c>
      <c r="D43" s="34">
        <f t="shared" ref="D43:V43" si="6">IF(ISNUMBER(D100),D100,NA())</f>
        <v>0</v>
      </c>
      <c r="E43" s="34">
        <f t="shared" si="6"/>
        <v>0</v>
      </c>
      <c r="F43" s="34">
        <f t="shared" si="6"/>
        <v>0</v>
      </c>
      <c r="G43" s="34">
        <f t="shared" si="6"/>
        <v>0</v>
      </c>
      <c r="H43" s="34">
        <f t="shared" si="6"/>
        <v>0</v>
      </c>
      <c r="I43" s="34">
        <f t="shared" si="6"/>
        <v>0</v>
      </c>
      <c r="J43" s="34">
        <f t="shared" si="6"/>
        <v>0</v>
      </c>
      <c r="K43" s="34">
        <f t="shared" si="6"/>
        <v>0</v>
      </c>
      <c r="L43" s="34">
        <f t="shared" si="6"/>
        <v>0</v>
      </c>
      <c r="M43" s="34">
        <f t="shared" si="6"/>
        <v>0</v>
      </c>
      <c r="N43" s="34">
        <f t="shared" si="6"/>
        <v>0</v>
      </c>
      <c r="O43" s="34">
        <f t="shared" si="6"/>
        <v>0</v>
      </c>
      <c r="P43" s="34">
        <f t="shared" si="6"/>
        <v>0</v>
      </c>
      <c r="Q43" s="34">
        <f t="shared" si="6"/>
        <v>0</v>
      </c>
      <c r="R43" s="34">
        <f t="shared" si="6"/>
        <v>0</v>
      </c>
      <c r="S43" s="34">
        <f t="shared" si="6"/>
        <v>0</v>
      </c>
      <c r="T43" s="34">
        <f t="shared" si="6"/>
        <v>0</v>
      </c>
      <c r="U43" s="152">
        <f t="shared" si="6"/>
        <v>0</v>
      </c>
      <c r="V43" s="44">
        <f t="shared" si="6"/>
        <v>0</v>
      </c>
    </row>
    <row r="44" spans="1:26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49"/>
      <c r="V44" s="115"/>
      <c r="W44" s="45"/>
    </row>
    <row r="45" spans="1:26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1"/>
      <c r="V45" s="128"/>
      <c r="W45" s="45"/>
    </row>
    <row r="46" spans="1:26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6" s="46" customFormat="1" x14ac:dyDescent="0.25">
      <c r="A47" s="47"/>
      <c r="V47" s="48"/>
      <c r="W47" s="45"/>
    </row>
    <row r="48" spans="1:26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464" t="s">
        <v>91</v>
      </c>
      <c r="B68" s="464"/>
      <c r="C68" s="464"/>
      <c r="D68" s="464"/>
      <c r="E68" s="464"/>
      <c r="F68" s="464"/>
      <c r="G68" s="464"/>
      <c r="H68" s="464" t="s">
        <v>92</v>
      </c>
      <c r="I68" s="464"/>
      <c r="J68" s="464"/>
      <c r="K68" s="464"/>
      <c r="L68" s="464"/>
      <c r="M68" s="464"/>
      <c r="N68" s="464"/>
      <c r="O68" s="464"/>
      <c r="P68" s="464" t="s">
        <v>91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</row>
    <row r="72" spans="1:23" x14ac:dyDescent="0.25">
      <c r="B72" s="52"/>
    </row>
    <row r="73" spans="1:23" ht="13.8" thickBot="1" x14ac:dyDescent="0.3">
      <c r="B73" s="52"/>
    </row>
    <row r="74" spans="1:23" x14ac:dyDescent="0.25">
      <c r="A74" s="512" t="s">
        <v>65</v>
      </c>
      <c r="B74" s="513"/>
      <c r="C74" s="513"/>
      <c r="D74" s="513"/>
      <c r="E74" s="513"/>
      <c r="F74" s="513"/>
      <c r="G74" s="513"/>
      <c r="H74" s="513"/>
      <c r="I74" s="513"/>
      <c r="J74" s="513"/>
      <c r="K74" s="513"/>
      <c r="L74" s="513"/>
      <c r="M74" s="513"/>
      <c r="N74" s="513"/>
      <c r="O74" s="513"/>
      <c r="P74" s="513"/>
      <c r="Q74" s="513"/>
      <c r="R74" s="513"/>
      <c r="S74" s="513"/>
      <c r="T74" s="513"/>
      <c r="U74" s="513"/>
      <c r="V74" s="514"/>
    </row>
    <row r="75" spans="1:23" x14ac:dyDescent="0.25">
      <c r="A75" s="515"/>
      <c r="B75" s="516"/>
      <c r="C75" s="516"/>
      <c r="D75" s="516"/>
      <c r="E75" s="516"/>
      <c r="F75" s="516"/>
      <c r="G75" s="516"/>
      <c r="H75" s="516"/>
      <c r="I75" s="516"/>
      <c r="J75" s="516"/>
      <c r="K75" s="516"/>
      <c r="L75" s="516"/>
      <c r="M75" s="516"/>
      <c r="N75" s="516"/>
      <c r="O75" s="516"/>
      <c r="P75" s="516"/>
      <c r="Q75" s="516"/>
      <c r="R75" s="516"/>
      <c r="S75" s="516"/>
      <c r="T75" s="516"/>
      <c r="U75" s="516"/>
      <c r="V75" s="517"/>
    </row>
    <row r="76" spans="1:23" x14ac:dyDescent="0.25">
      <c r="A76" s="515"/>
      <c r="B76" s="516"/>
      <c r="C76" s="516"/>
      <c r="D76" s="516"/>
      <c r="E76" s="516"/>
      <c r="F76" s="516"/>
      <c r="G76" s="516"/>
      <c r="H76" s="516"/>
      <c r="I76" s="516"/>
      <c r="J76" s="516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7"/>
    </row>
    <row r="77" spans="1:23" ht="13.8" thickBot="1" x14ac:dyDescent="0.3">
      <c r="A77" s="132"/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5"/>
    </row>
    <row r="78" spans="1:23" x14ac:dyDescent="0.25">
      <c r="A78" s="527"/>
      <c r="B78" s="565"/>
      <c r="C78" s="136" t="s">
        <v>3</v>
      </c>
      <c r="D78" s="137"/>
      <c r="E78" s="137"/>
      <c r="F78" s="137"/>
      <c r="G78" s="137"/>
      <c r="H78" s="137"/>
      <c r="I78" s="137"/>
      <c r="J78" s="137"/>
      <c r="K78" s="137" t="s">
        <v>16</v>
      </c>
      <c r="L78" s="137"/>
      <c r="M78" s="137" t="s">
        <v>4</v>
      </c>
      <c r="N78" s="137" t="s">
        <v>76</v>
      </c>
      <c r="O78" s="137" t="s">
        <v>6</v>
      </c>
      <c r="P78" s="137"/>
      <c r="Q78" s="137" t="s">
        <v>6</v>
      </c>
      <c r="R78" s="653" t="s">
        <v>17</v>
      </c>
      <c r="S78" s="655" t="s">
        <v>41</v>
      </c>
      <c r="T78" s="653" t="s">
        <v>7</v>
      </c>
      <c r="U78" s="653" t="s">
        <v>8</v>
      </c>
      <c r="V78" s="659" t="s">
        <v>42</v>
      </c>
    </row>
    <row r="79" spans="1:23" ht="13.8" thickBot="1" x14ac:dyDescent="0.3">
      <c r="A79" s="533" t="s">
        <v>61</v>
      </c>
      <c r="B79" s="669"/>
      <c r="C79" s="138">
        <v>6.3E-2</v>
      </c>
      <c r="D79" s="139">
        <v>0.125</v>
      </c>
      <c r="E79" s="139">
        <v>0.25</v>
      </c>
      <c r="F79" s="139">
        <v>0.5</v>
      </c>
      <c r="G79" s="139">
        <v>1</v>
      </c>
      <c r="H79" s="139">
        <v>2</v>
      </c>
      <c r="I79" s="139">
        <v>4</v>
      </c>
      <c r="J79" s="139">
        <v>8</v>
      </c>
      <c r="K79" s="139">
        <v>16</v>
      </c>
      <c r="L79" s="139">
        <v>20</v>
      </c>
      <c r="M79" s="139">
        <v>31.5</v>
      </c>
      <c r="N79" s="139">
        <v>45</v>
      </c>
      <c r="O79" s="140">
        <v>63</v>
      </c>
      <c r="P79" s="163">
        <v>80</v>
      </c>
      <c r="Q79" s="164">
        <v>100</v>
      </c>
      <c r="R79" s="695"/>
      <c r="S79" s="696"/>
      <c r="T79" s="695"/>
      <c r="U79" s="695"/>
      <c r="V79" s="698"/>
    </row>
    <row r="80" spans="1:23" x14ac:dyDescent="0.25">
      <c r="A80" s="670" t="s">
        <v>62</v>
      </c>
      <c r="B80" s="671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3" x14ac:dyDescent="0.25">
      <c r="A81" s="531"/>
      <c r="B81" s="532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2"/>
    </row>
    <row r="82" spans="1:23" x14ac:dyDescent="0.25">
      <c r="A82" s="531"/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2"/>
    </row>
    <row r="83" spans="1:23" x14ac:dyDescent="0.25">
      <c r="A83" s="531"/>
      <c r="B83" s="532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2"/>
    </row>
    <row r="84" spans="1:23" x14ac:dyDescent="0.25">
      <c r="A84" s="531"/>
      <c r="B84" s="532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2"/>
    </row>
    <row r="85" spans="1:23" x14ac:dyDescent="0.25">
      <c r="A85" s="531"/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2"/>
    </row>
    <row r="86" spans="1:23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2"/>
    </row>
    <row r="87" spans="1:23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2"/>
    </row>
    <row r="88" spans="1:23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2"/>
    </row>
    <row r="89" spans="1:23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2"/>
    </row>
    <row r="90" spans="1:23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2"/>
    </row>
    <row r="91" spans="1:23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2"/>
    </row>
    <row r="92" spans="1:23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2"/>
    </row>
    <row r="93" spans="1:23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2"/>
    </row>
    <row r="94" spans="1:23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2"/>
    </row>
    <row r="95" spans="1:23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2"/>
    </row>
    <row r="96" spans="1:23" x14ac:dyDescent="0.25">
      <c r="A96" s="533" t="s">
        <v>63</v>
      </c>
      <c r="B96" s="532"/>
      <c r="C96" s="141" t="e">
        <f>AVERAGE(C81:C95)</f>
        <v>#DIV/0!</v>
      </c>
      <c r="D96" s="141" t="e">
        <f t="shared" ref="D96:V96" si="7">AVERAGE(D81:D95)</f>
        <v>#DIV/0!</v>
      </c>
      <c r="E96" s="141" t="e">
        <f t="shared" si="7"/>
        <v>#DIV/0!</v>
      </c>
      <c r="F96" s="141" t="e">
        <f t="shared" si="7"/>
        <v>#DIV/0!</v>
      </c>
      <c r="G96" s="141" t="e">
        <f t="shared" si="7"/>
        <v>#DIV/0!</v>
      </c>
      <c r="H96" s="141" t="e">
        <f t="shared" si="7"/>
        <v>#DIV/0!</v>
      </c>
      <c r="I96" s="141" t="e">
        <f t="shared" si="7"/>
        <v>#DIV/0!</v>
      </c>
      <c r="J96" s="141" t="e">
        <f t="shared" si="7"/>
        <v>#DIV/0!</v>
      </c>
      <c r="K96" s="141" t="e">
        <f t="shared" si="7"/>
        <v>#DIV/0!</v>
      </c>
      <c r="L96" s="141" t="e">
        <f t="shared" si="7"/>
        <v>#DIV/0!</v>
      </c>
      <c r="M96" s="141" t="e">
        <f t="shared" si="7"/>
        <v>#DIV/0!</v>
      </c>
      <c r="N96" s="141" t="e">
        <f t="shared" si="7"/>
        <v>#DIV/0!</v>
      </c>
      <c r="O96" s="141" t="e">
        <f t="shared" si="7"/>
        <v>#DIV/0!</v>
      </c>
      <c r="P96" s="141" t="e">
        <f t="shared" si="7"/>
        <v>#DIV/0!</v>
      </c>
      <c r="Q96" s="141" t="e">
        <f t="shared" si="7"/>
        <v>#DIV/0!</v>
      </c>
      <c r="R96" s="141" t="e">
        <f t="shared" si="7"/>
        <v>#DIV/0!</v>
      </c>
      <c r="S96" s="141" t="e">
        <f t="shared" si="7"/>
        <v>#DIV/0!</v>
      </c>
      <c r="T96" s="141" t="e">
        <f t="shared" si="7"/>
        <v>#DIV/0!</v>
      </c>
      <c r="U96" s="141" t="e">
        <f t="shared" si="7"/>
        <v>#DIV/0!</v>
      </c>
      <c r="V96" s="142" t="e">
        <f t="shared" si="7"/>
        <v>#DIV/0!</v>
      </c>
      <c r="W96" s="1"/>
    </row>
    <row r="97" spans="1:23" x14ac:dyDescent="0.25">
      <c r="A97" s="533" t="s">
        <v>53</v>
      </c>
      <c r="B97" s="532"/>
      <c r="C97" s="143" t="e">
        <f>STDEV(C81:C95)</f>
        <v>#DIV/0!</v>
      </c>
      <c r="D97" s="143" t="e">
        <f t="shared" ref="D97:V97" si="8">STDEV(D81:D95)</f>
        <v>#DIV/0!</v>
      </c>
      <c r="E97" s="143" t="e">
        <f t="shared" si="8"/>
        <v>#DIV/0!</v>
      </c>
      <c r="F97" s="143" t="e">
        <f t="shared" si="8"/>
        <v>#DIV/0!</v>
      </c>
      <c r="G97" s="143" t="e">
        <f t="shared" si="8"/>
        <v>#DIV/0!</v>
      </c>
      <c r="H97" s="143" t="e">
        <f t="shared" si="8"/>
        <v>#DIV/0!</v>
      </c>
      <c r="I97" s="143" t="e">
        <f t="shared" si="8"/>
        <v>#DIV/0!</v>
      </c>
      <c r="J97" s="143" t="e">
        <f t="shared" si="8"/>
        <v>#DIV/0!</v>
      </c>
      <c r="K97" s="143" t="e">
        <f t="shared" si="8"/>
        <v>#DIV/0!</v>
      </c>
      <c r="L97" s="143" t="e">
        <f t="shared" si="8"/>
        <v>#DIV/0!</v>
      </c>
      <c r="M97" s="143" t="e">
        <f t="shared" si="8"/>
        <v>#DIV/0!</v>
      </c>
      <c r="N97" s="143" t="e">
        <f t="shared" si="8"/>
        <v>#DIV/0!</v>
      </c>
      <c r="O97" s="143" t="e">
        <f t="shared" si="8"/>
        <v>#DIV/0!</v>
      </c>
      <c r="P97" s="143" t="e">
        <f t="shared" si="8"/>
        <v>#DIV/0!</v>
      </c>
      <c r="Q97" s="143" t="e">
        <f t="shared" si="8"/>
        <v>#DIV/0!</v>
      </c>
      <c r="R97" s="143" t="e">
        <f t="shared" si="8"/>
        <v>#DIV/0!</v>
      </c>
      <c r="S97" s="143" t="e">
        <f t="shared" si="8"/>
        <v>#DIV/0!</v>
      </c>
      <c r="T97" s="143" t="e">
        <f t="shared" si="8"/>
        <v>#DIV/0!</v>
      </c>
      <c r="U97" s="143" t="e">
        <f t="shared" si="8"/>
        <v>#DIV/0!</v>
      </c>
      <c r="V97" s="144" t="e">
        <f t="shared" si="8"/>
        <v>#DIV/0!</v>
      </c>
      <c r="W97" s="1"/>
    </row>
    <row r="98" spans="1:23" x14ac:dyDescent="0.25">
      <c r="A98" s="533" t="s">
        <v>64</v>
      </c>
      <c r="B98" s="532"/>
      <c r="C98" s="141">
        <f>MAX(C81:C95)</f>
        <v>0</v>
      </c>
      <c r="D98" s="141">
        <f t="shared" ref="D98:V98" si="9">MAX(D81:D95)</f>
        <v>0</v>
      </c>
      <c r="E98" s="141">
        <f t="shared" si="9"/>
        <v>0</v>
      </c>
      <c r="F98" s="141">
        <f t="shared" si="9"/>
        <v>0</v>
      </c>
      <c r="G98" s="141">
        <f t="shared" si="9"/>
        <v>0</v>
      </c>
      <c r="H98" s="141">
        <f t="shared" si="9"/>
        <v>0</v>
      </c>
      <c r="I98" s="141">
        <f t="shared" si="9"/>
        <v>0</v>
      </c>
      <c r="J98" s="141">
        <f t="shared" si="9"/>
        <v>0</v>
      </c>
      <c r="K98" s="141">
        <f t="shared" si="9"/>
        <v>0</v>
      </c>
      <c r="L98" s="141">
        <f t="shared" si="9"/>
        <v>0</v>
      </c>
      <c r="M98" s="141">
        <f t="shared" si="9"/>
        <v>0</v>
      </c>
      <c r="N98" s="141">
        <f t="shared" si="9"/>
        <v>0</v>
      </c>
      <c r="O98" s="141">
        <f t="shared" si="9"/>
        <v>0</v>
      </c>
      <c r="P98" s="141">
        <f t="shared" si="9"/>
        <v>0</v>
      </c>
      <c r="Q98" s="141">
        <f t="shared" si="9"/>
        <v>0</v>
      </c>
      <c r="R98" s="141">
        <f t="shared" si="9"/>
        <v>0</v>
      </c>
      <c r="S98" s="141">
        <f t="shared" si="9"/>
        <v>0</v>
      </c>
      <c r="T98" s="141">
        <f t="shared" si="9"/>
        <v>0</v>
      </c>
      <c r="U98" s="141">
        <f t="shared" si="9"/>
        <v>0</v>
      </c>
      <c r="V98" s="142">
        <f t="shared" si="9"/>
        <v>0</v>
      </c>
      <c r="W98" s="1"/>
    </row>
    <row r="99" spans="1:23" x14ac:dyDescent="0.25">
      <c r="A99" s="533" t="s">
        <v>52</v>
      </c>
      <c r="B99" s="532"/>
      <c r="C99" s="141">
        <f>MIN(C81:C95)</f>
        <v>0</v>
      </c>
      <c r="D99" s="141">
        <f>MIN(D81:D95)</f>
        <v>0</v>
      </c>
      <c r="E99" s="141">
        <f t="shared" ref="E99:V99" si="10">MIN(E81:E95)</f>
        <v>0</v>
      </c>
      <c r="F99" s="141">
        <f t="shared" si="10"/>
        <v>0</v>
      </c>
      <c r="G99" s="141">
        <f t="shared" si="10"/>
        <v>0</v>
      </c>
      <c r="H99" s="141">
        <f t="shared" si="10"/>
        <v>0</v>
      </c>
      <c r="I99" s="141">
        <f t="shared" si="10"/>
        <v>0</v>
      </c>
      <c r="J99" s="141">
        <f t="shared" si="10"/>
        <v>0</v>
      </c>
      <c r="K99" s="141">
        <f t="shared" si="10"/>
        <v>0</v>
      </c>
      <c r="L99" s="141">
        <f t="shared" si="10"/>
        <v>0</v>
      </c>
      <c r="M99" s="141">
        <f t="shared" si="10"/>
        <v>0</v>
      </c>
      <c r="N99" s="141">
        <f t="shared" si="10"/>
        <v>0</v>
      </c>
      <c r="O99" s="141">
        <f t="shared" si="10"/>
        <v>0</v>
      </c>
      <c r="P99" s="141">
        <f t="shared" si="10"/>
        <v>0</v>
      </c>
      <c r="Q99" s="141">
        <f t="shared" si="10"/>
        <v>0</v>
      </c>
      <c r="R99" s="141">
        <f t="shared" si="10"/>
        <v>0</v>
      </c>
      <c r="S99" s="141">
        <f t="shared" si="10"/>
        <v>0</v>
      </c>
      <c r="T99" s="141">
        <f t="shared" si="10"/>
        <v>0</v>
      </c>
      <c r="U99" s="141">
        <f t="shared" si="10"/>
        <v>0</v>
      </c>
      <c r="V99" s="142">
        <f t="shared" si="10"/>
        <v>0</v>
      </c>
    </row>
    <row r="100" spans="1:23" x14ac:dyDescent="0.25">
      <c r="A100" s="534" t="s">
        <v>54</v>
      </c>
      <c r="B100" s="535"/>
      <c r="C100" s="141">
        <f>COUNT(C81:C95)</f>
        <v>0</v>
      </c>
      <c r="D100" s="141">
        <f t="shared" ref="D100:V100" si="11">COUNT(D81:D95)</f>
        <v>0</v>
      </c>
      <c r="E100" s="141">
        <f t="shared" si="11"/>
        <v>0</v>
      </c>
      <c r="F100" s="141">
        <f t="shared" si="11"/>
        <v>0</v>
      </c>
      <c r="G100" s="141">
        <f t="shared" si="11"/>
        <v>0</v>
      </c>
      <c r="H100" s="141">
        <f t="shared" si="11"/>
        <v>0</v>
      </c>
      <c r="I100" s="141">
        <f t="shared" si="11"/>
        <v>0</v>
      </c>
      <c r="J100" s="141">
        <f t="shared" si="11"/>
        <v>0</v>
      </c>
      <c r="K100" s="141">
        <f t="shared" si="11"/>
        <v>0</v>
      </c>
      <c r="L100" s="141">
        <f t="shared" si="11"/>
        <v>0</v>
      </c>
      <c r="M100" s="141">
        <f t="shared" si="11"/>
        <v>0</v>
      </c>
      <c r="N100" s="141">
        <f t="shared" si="11"/>
        <v>0</v>
      </c>
      <c r="O100" s="141">
        <f t="shared" si="11"/>
        <v>0</v>
      </c>
      <c r="P100" s="141">
        <f t="shared" si="11"/>
        <v>0</v>
      </c>
      <c r="Q100" s="141">
        <f t="shared" si="11"/>
        <v>0</v>
      </c>
      <c r="R100" s="141">
        <f t="shared" si="11"/>
        <v>0</v>
      </c>
      <c r="S100" s="141">
        <f t="shared" si="11"/>
        <v>0</v>
      </c>
      <c r="T100" s="141">
        <f t="shared" si="11"/>
        <v>0</v>
      </c>
      <c r="U100" s="141">
        <f t="shared" si="11"/>
        <v>0</v>
      </c>
      <c r="V100" s="142">
        <f t="shared" si="11"/>
        <v>0</v>
      </c>
    </row>
    <row r="101" spans="1:23" ht="13.8" thickBot="1" x14ac:dyDescent="0.3">
      <c r="A101" s="145"/>
      <c r="B101" s="146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8"/>
    </row>
    <row r="102" spans="1:23" x14ac:dyDescent="0.25">
      <c r="B102" s="52"/>
    </row>
    <row r="103" spans="1:23" x14ac:dyDescent="0.25">
      <c r="B103" s="52"/>
    </row>
    <row r="104" spans="1:23" x14ac:dyDescent="0.25">
      <c r="B104" s="52"/>
    </row>
    <row r="105" spans="1:23" x14ac:dyDescent="0.25">
      <c r="B105" s="52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</sheetData>
  <mergeCells count="76">
    <mergeCell ref="A99:B99"/>
    <mergeCell ref="A100:B100"/>
    <mergeCell ref="A92:B9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8:B98"/>
    <mergeCell ref="A83:B83"/>
    <mergeCell ref="A84:B84"/>
    <mergeCell ref="A85:B85"/>
    <mergeCell ref="A86:B86"/>
    <mergeCell ref="A87:B87"/>
    <mergeCell ref="V78:V79"/>
    <mergeCell ref="A79:B79"/>
    <mergeCell ref="A80:B80"/>
    <mergeCell ref="A81:B81"/>
    <mergeCell ref="A82:B82"/>
    <mergeCell ref="A78:B78"/>
    <mergeCell ref="R78:R79"/>
    <mergeCell ref="S78:S79"/>
    <mergeCell ref="T78:T79"/>
    <mergeCell ref="U78:U79"/>
    <mergeCell ref="P67:V67"/>
    <mergeCell ref="A68:G71"/>
    <mergeCell ref="H68:O71"/>
    <mergeCell ref="P68:V71"/>
    <mergeCell ref="A74:V76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AH1679"/>
  <sheetViews>
    <sheetView zoomScaleNormal="100" workbookViewId="0">
      <selection activeCell="AB66" sqref="AB66"/>
    </sheetView>
  </sheetViews>
  <sheetFormatPr baseColWidth="10" defaultColWidth="11.44140625" defaultRowHeight="13.2" x14ac:dyDescent="0.25"/>
  <cols>
    <col min="1" max="2" width="6.109375" style="1" customWidth="1"/>
    <col min="3" max="23" width="5.6640625" style="1" customWidth="1"/>
    <col min="24" max="24" width="5.6640625" style="2" bestFit="1" customWidth="1"/>
    <col min="25" max="16384" width="11.44140625" style="1"/>
  </cols>
  <sheetData>
    <row r="1" spans="1:34" ht="12.75" customHeight="1" x14ac:dyDescent="0.25">
      <c r="A1" s="428"/>
      <c r="B1" s="429"/>
      <c r="C1" s="429"/>
      <c r="D1" s="429"/>
      <c r="E1" s="430"/>
      <c r="F1" s="437" t="s">
        <v>145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8"/>
      <c r="W1" s="439"/>
    </row>
    <row r="2" spans="1:34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1"/>
      <c r="W2" s="442"/>
    </row>
    <row r="3" spans="1:34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1"/>
      <c r="W3" s="442"/>
    </row>
    <row r="4" spans="1:34" ht="23.2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1"/>
      <c r="W4" s="442"/>
    </row>
    <row r="5" spans="1:34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48" t="s">
        <v>99</v>
      </c>
      <c r="J5" s="446"/>
      <c r="K5" s="446"/>
      <c r="L5" s="446"/>
      <c r="M5" s="447"/>
      <c r="N5" s="431"/>
      <c r="O5" s="432"/>
      <c r="P5" s="432"/>
      <c r="Q5" s="433"/>
      <c r="R5" s="440"/>
      <c r="S5" s="441"/>
      <c r="T5" s="441"/>
      <c r="U5" s="441"/>
      <c r="V5" s="441"/>
      <c r="W5" s="442"/>
    </row>
    <row r="6" spans="1:34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4"/>
      <c r="W6" s="445"/>
    </row>
    <row r="7" spans="1:34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4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228" t="s">
        <v>205</v>
      </c>
      <c r="N10" s="74"/>
      <c r="O10" s="59"/>
      <c r="P10" s="59"/>
      <c r="Q10" s="59"/>
      <c r="R10" s="59"/>
      <c r="S10" s="59"/>
      <c r="T10" s="59"/>
      <c r="U10" s="59"/>
      <c r="V10" s="59"/>
      <c r="W10" s="7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U11" s="62"/>
      <c r="V11" s="60"/>
      <c r="W11" s="76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15" x14ac:dyDescent="0.25">
      <c r="A12" s="57" t="s">
        <v>26</v>
      </c>
      <c r="C12" s="73" t="s">
        <v>125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/>
      <c r="R12" s="59"/>
      <c r="S12" s="59"/>
      <c r="T12" s="59"/>
      <c r="U12" s="59"/>
      <c r="V12" s="59"/>
      <c r="W12" s="7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146</v>
      </c>
      <c r="N13" s="74"/>
      <c r="O13" s="62"/>
      <c r="P13" s="62"/>
      <c r="Q13" s="77"/>
      <c r="R13" s="59"/>
      <c r="S13" s="59"/>
      <c r="T13" s="59"/>
      <c r="U13" s="59"/>
      <c r="V13" s="59"/>
      <c r="W13" s="7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79"/>
      <c r="W14" s="80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7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3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2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U19" s="15"/>
      <c r="V19" s="21" t="s">
        <v>38</v>
      </c>
      <c r="W19" s="17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136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6"/>
      <c r="V20" s="82"/>
      <c r="W20" s="23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20"/>
      <c r="W21" s="42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4"/>
      <c r="AB22" s="21"/>
      <c r="AC22" s="21"/>
      <c r="AD22" s="21"/>
      <c r="AE22" s="21"/>
      <c r="AF22" s="21"/>
      <c r="AG22" s="21"/>
    </row>
    <row r="23" spans="1:33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 t="s">
        <v>4</v>
      </c>
      <c r="M23" s="26" t="s">
        <v>76</v>
      </c>
      <c r="N23" s="26" t="s">
        <v>6</v>
      </c>
      <c r="O23" s="26"/>
      <c r="P23" s="26"/>
      <c r="Q23" s="43"/>
      <c r="R23" s="467" t="s">
        <v>17</v>
      </c>
      <c r="S23" s="469" t="s">
        <v>41</v>
      </c>
      <c r="T23" s="469" t="s">
        <v>71</v>
      </c>
      <c r="U23" s="471" t="s">
        <v>7</v>
      </c>
      <c r="V23" s="452" t="s">
        <v>8</v>
      </c>
      <c r="W23" s="454" t="s">
        <v>42</v>
      </c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10</v>
      </c>
      <c r="L24" s="28">
        <v>20</v>
      </c>
      <c r="M24" s="28">
        <v>28</v>
      </c>
      <c r="N24" s="28">
        <v>40</v>
      </c>
      <c r="O24" s="71">
        <v>63</v>
      </c>
      <c r="P24" s="72">
        <v>80</v>
      </c>
      <c r="Q24" s="29">
        <v>100</v>
      </c>
      <c r="R24" s="468"/>
      <c r="S24" s="470"/>
      <c r="T24" s="470"/>
      <c r="U24" s="472"/>
      <c r="V24" s="453"/>
      <c r="W24" s="455"/>
      <c r="Y24" s="21"/>
      <c r="Z24" s="21">
        <f>1.5*2</f>
        <v>3</v>
      </c>
      <c r="AA24" s="21"/>
      <c r="AB24" s="21"/>
      <c r="AC24" s="21"/>
      <c r="AD24" s="21"/>
      <c r="AE24" s="21"/>
      <c r="AF24" s="21"/>
      <c r="AG24" s="21"/>
    </row>
    <row r="25" spans="1:33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31">
        <v>10</v>
      </c>
      <c r="M25" s="85"/>
      <c r="N25" s="85"/>
      <c r="O25" s="85"/>
      <c r="P25" s="92"/>
      <c r="Q25" s="92"/>
      <c r="R25" s="104"/>
      <c r="S25" s="104"/>
      <c r="T25" s="177"/>
      <c r="U25" s="105"/>
      <c r="V25" s="96"/>
      <c r="W25" s="99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31">
        <v>2</v>
      </c>
      <c r="M26" s="31">
        <v>2</v>
      </c>
      <c r="N26" s="31">
        <v>1</v>
      </c>
      <c r="O26" s="85"/>
      <c r="P26" s="92"/>
      <c r="Q26" s="92"/>
      <c r="R26" s="32">
        <v>0.5</v>
      </c>
      <c r="S26" s="32">
        <v>0.15</v>
      </c>
      <c r="T26" s="177"/>
      <c r="U26" s="105"/>
      <c r="V26" s="96"/>
      <c r="W26" s="99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25">
      <c r="A27" s="475" t="s">
        <v>11</v>
      </c>
      <c r="B27" s="465"/>
      <c r="C27" s="33">
        <f>C28+C26</f>
        <v>13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162">
        <v>100</v>
      </c>
      <c r="M27" s="87"/>
      <c r="N27" s="87"/>
      <c r="O27" s="87"/>
      <c r="P27" s="93"/>
      <c r="Q27" s="93"/>
      <c r="R27" s="35">
        <f>R28+R26</f>
        <v>3</v>
      </c>
      <c r="S27" s="35">
        <f>S28+S26</f>
        <v>0.95000000000000007</v>
      </c>
      <c r="T27" s="179"/>
      <c r="U27" s="106"/>
      <c r="V27" s="97"/>
      <c r="W27" s="100"/>
      <c r="Y27" s="21" t="s">
        <v>60</v>
      </c>
      <c r="Z27" s="21"/>
      <c r="AA27" s="21"/>
      <c r="AB27" s="21"/>
      <c r="AC27" s="21"/>
      <c r="AD27" s="21"/>
      <c r="AE27" s="21"/>
      <c r="AF27" s="21"/>
      <c r="AG27" s="21"/>
    </row>
    <row r="28" spans="1:33" x14ac:dyDescent="0.25">
      <c r="A28" s="464" t="s">
        <v>12</v>
      </c>
      <c r="B28" s="465"/>
      <c r="C28" s="38">
        <v>12</v>
      </c>
      <c r="D28" s="88"/>
      <c r="E28" s="88"/>
      <c r="F28" s="88"/>
      <c r="G28" s="89"/>
      <c r="H28" s="89"/>
      <c r="I28" s="89"/>
      <c r="J28" s="89"/>
      <c r="K28" s="39">
        <v>85</v>
      </c>
      <c r="L28" s="39">
        <v>99</v>
      </c>
      <c r="M28" s="89"/>
      <c r="N28" s="89"/>
      <c r="O28" s="89"/>
      <c r="P28" s="94"/>
      <c r="Q28" s="94"/>
      <c r="R28" s="35">
        <v>2.5</v>
      </c>
      <c r="S28" s="35">
        <v>0.8</v>
      </c>
      <c r="T28" s="178">
        <v>0.4</v>
      </c>
      <c r="U28" s="36">
        <v>35</v>
      </c>
      <c r="V28" s="37">
        <v>30</v>
      </c>
      <c r="W28" s="100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39">
        <v>85</v>
      </c>
      <c r="M29" s="34">
        <v>98</v>
      </c>
      <c r="N29" s="34">
        <v>100</v>
      </c>
      <c r="O29" s="87"/>
      <c r="P29" s="94"/>
      <c r="Q29" s="93"/>
      <c r="R29" s="102"/>
      <c r="S29" s="102"/>
      <c r="T29" s="179"/>
      <c r="U29" s="106"/>
      <c r="V29" s="97"/>
      <c r="W29" s="100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28">
        <f>L29-L26</f>
        <v>83</v>
      </c>
      <c r="M30" s="28">
        <f>M29-M26</f>
        <v>96</v>
      </c>
      <c r="N30" s="28">
        <f>N29-N26</f>
        <v>99</v>
      </c>
      <c r="O30" s="91"/>
      <c r="P30" s="95"/>
      <c r="Q30" s="95"/>
      <c r="R30" s="103"/>
      <c r="S30" s="103"/>
      <c r="T30" s="180"/>
      <c r="U30" s="107"/>
      <c r="V30" s="98"/>
      <c r="W30" s="10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2.1" customHeight="1" x14ac:dyDescent="0.25"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27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80"/>
      <c r="AA33" s="1">
        <f>31.5/1.4</f>
        <v>22.5</v>
      </c>
    </row>
    <row r="34" spans="1:27" ht="13.8" thickBot="1" x14ac:dyDescent="0.3">
      <c r="A34" s="539" t="s">
        <v>147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1"/>
    </row>
    <row r="35" spans="1:27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550" t="s">
        <v>71</v>
      </c>
      <c r="U35" s="485" t="s">
        <v>7</v>
      </c>
      <c r="V35" s="549" t="s">
        <v>8</v>
      </c>
      <c r="W35" s="489" t="s">
        <v>42</v>
      </c>
    </row>
    <row r="36" spans="1:27" ht="12.75" customHeight="1" thickBot="1" x14ac:dyDescent="0.3">
      <c r="A36" s="493" t="s">
        <v>15</v>
      </c>
      <c r="B36" s="494"/>
      <c r="C36" s="27">
        <v>6.3E-2</v>
      </c>
      <c r="D36" s="69">
        <v>0.125</v>
      </c>
      <c r="E36" s="69">
        <v>0.2</v>
      </c>
      <c r="F36" s="69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10</v>
      </c>
      <c r="L36" s="28">
        <v>20</v>
      </c>
      <c r="M36" s="28">
        <v>31.5</v>
      </c>
      <c r="N36" s="28">
        <v>40</v>
      </c>
      <c r="O36" s="71">
        <v>63</v>
      </c>
      <c r="P36" s="72">
        <v>80</v>
      </c>
      <c r="Q36" s="29">
        <v>100</v>
      </c>
      <c r="R36" s="486"/>
      <c r="S36" s="488"/>
      <c r="T36" s="551"/>
      <c r="U36" s="486"/>
      <c r="V36" s="552"/>
      <c r="W36" s="490"/>
    </row>
    <row r="37" spans="1:27" ht="12.75" customHeight="1" x14ac:dyDescent="0.25">
      <c r="A37" s="493" t="s">
        <v>48</v>
      </c>
      <c r="B37" s="494"/>
      <c r="C37" s="122">
        <f>IF(ISNUMBER(C102),C102,NA())</f>
        <v>0</v>
      </c>
      <c r="D37" s="123">
        <f t="shared" ref="D37:W37" si="0">IF(ISNUMBER(D102),D102,NA())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23">
        <f t="shared" si="0"/>
        <v>0</v>
      </c>
      <c r="S37" s="123">
        <f t="shared" si="0"/>
        <v>0</v>
      </c>
      <c r="T37" s="123">
        <f>IF(ISNUMBER(T102),T102,NA())</f>
        <v>0</v>
      </c>
      <c r="U37" s="123">
        <f t="shared" si="0"/>
        <v>0</v>
      </c>
      <c r="V37" s="150">
        <f t="shared" si="0"/>
        <v>0</v>
      </c>
      <c r="W37" s="124">
        <f t="shared" si="0"/>
        <v>0</v>
      </c>
    </row>
    <row r="38" spans="1:27" ht="12.75" customHeight="1" x14ac:dyDescent="0.25">
      <c r="A38" s="495" t="s">
        <v>49</v>
      </c>
      <c r="B38" s="496"/>
      <c r="C38" s="120" t="e">
        <f>C39+1.25*C42</f>
        <v>#N/A</v>
      </c>
      <c r="D38" s="108" t="e">
        <f t="shared" ref="D38:Q38" si="1">D39+1.25*D42</f>
        <v>#N/A</v>
      </c>
      <c r="E38" s="108" t="e">
        <f t="shared" si="1"/>
        <v>#N/A</v>
      </c>
      <c r="F38" s="108" t="e">
        <f t="shared" si="1"/>
        <v>#N/A</v>
      </c>
      <c r="G38" s="108" t="e">
        <f t="shared" si="1"/>
        <v>#N/A</v>
      </c>
      <c r="H38" s="108" t="e">
        <f t="shared" si="1"/>
        <v>#N/A</v>
      </c>
      <c r="I38" s="108" t="e">
        <f t="shared" si="1"/>
        <v>#N/A</v>
      </c>
      <c r="J38" s="108" t="e">
        <f t="shared" si="1"/>
        <v>#N/A</v>
      </c>
      <c r="K38" s="108" t="e">
        <f t="shared" si="1"/>
        <v>#N/A</v>
      </c>
      <c r="L38" s="108" t="e">
        <f t="shared" si="1"/>
        <v>#N/A</v>
      </c>
      <c r="M38" s="108" t="e">
        <f t="shared" si="1"/>
        <v>#N/A</v>
      </c>
      <c r="N38" s="108" t="e">
        <f t="shared" si="1"/>
        <v>#N/A</v>
      </c>
      <c r="O38" s="108" t="e">
        <f t="shared" si="1"/>
        <v>#N/A</v>
      </c>
      <c r="P38" s="108" t="e">
        <f t="shared" si="1"/>
        <v>#N/A</v>
      </c>
      <c r="Q38" s="108" t="e">
        <f t="shared" si="1"/>
        <v>#N/A</v>
      </c>
      <c r="R38" s="108" t="e">
        <f t="shared" ref="R38:W38" si="2">R39+1.25*R42</f>
        <v>#N/A</v>
      </c>
      <c r="S38" s="108" t="e">
        <f t="shared" si="2"/>
        <v>#N/A</v>
      </c>
      <c r="T38" s="108" t="e">
        <f t="shared" si="2"/>
        <v>#N/A</v>
      </c>
      <c r="U38" s="108" t="e">
        <f t="shared" si="2"/>
        <v>#N/A</v>
      </c>
      <c r="V38" s="151" t="e">
        <f t="shared" si="2"/>
        <v>#N/A</v>
      </c>
      <c r="W38" s="125" t="e">
        <f t="shared" si="2"/>
        <v>#N/A</v>
      </c>
      <c r="Y38" s="1" t="s">
        <v>59</v>
      </c>
    </row>
    <row r="39" spans="1:27" ht="12.75" customHeight="1" x14ac:dyDescent="0.25">
      <c r="A39" s="493" t="s">
        <v>50</v>
      </c>
      <c r="B39" s="494"/>
      <c r="C39" s="33" t="e">
        <f>IF(ISNUMBER(C100),C100,NA())</f>
        <v>#N/A</v>
      </c>
      <c r="D39" s="33" t="e">
        <f>IF(ISNUMBER(D100),D100,NA())</f>
        <v>#N/A</v>
      </c>
      <c r="E39" s="34" t="e">
        <f t="shared" ref="E39:W39" si="3">IF(ISNUMBER(E100),E100,NA())</f>
        <v>#N/A</v>
      </c>
      <c r="F39" s="34" t="e">
        <f t="shared" si="3"/>
        <v>#N/A</v>
      </c>
      <c r="G39" s="34" t="e">
        <f t="shared" si="3"/>
        <v>#N/A</v>
      </c>
      <c r="H39" s="34" t="e">
        <f t="shared" si="3"/>
        <v>#N/A</v>
      </c>
      <c r="I39" s="34" t="e">
        <f t="shared" si="3"/>
        <v>#N/A</v>
      </c>
      <c r="J39" s="34" t="e">
        <f t="shared" si="3"/>
        <v>#N/A</v>
      </c>
      <c r="K39" s="34" t="e">
        <f t="shared" si="3"/>
        <v>#N/A</v>
      </c>
      <c r="L39" s="34" t="e">
        <f t="shared" si="3"/>
        <v>#N/A</v>
      </c>
      <c r="M39" s="34" t="e">
        <f t="shared" si="3"/>
        <v>#N/A</v>
      </c>
      <c r="N39" s="34" t="e">
        <f t="shared" si="3"/>
        <v>#N/A</v>
      </c>
      <c r="O39" s="34" t="e">
        <f t="shared" si="3"/>
        <v>#N/A</v>
      </c>
      <c r="P39" s="34" t="e">
        <f t="shared" si="3"/>
        <v>#N/A</v>
      </c>
      <c r="Q39" s="34" t="e">
        <f t="shared" si="3"/>
        <v>#N/A</v>
      </c>
      <c r="R39" s="34" t="e">
        <f t="shared" si="3"/>
        <v>#N/A</v>
      </c>
      <c r="S39" s="34" t="e">
        <f t="shared" si="3"/>
        <v>#N/A</v>
      </c>
      <c r="T39" s="34" t="e">
        <f>IF(ISNUMBER(T100),T100,NA())</f>
        <v>#N/A</v>
      </c>
      <c r="U39" s="34" t="e">
        <f t="shared" si="3"/>
        <v>#N/A</v>
      </c>
      <c r="V39" s="152" t="e">
        <f t="shared" si="3"/>
        <v>#N/A</v>
      </c>
      <c r="W39" s="44" t="e">
        <f t="shared" si="3"/>
        <v>#N/A</v>
      </c>
    </row>
    <row r="40" spans="1:27" ht="12.75" customHeight="1" x14ac:dyDescent="0.25">
      <c r="A40" s="495" t="s">
        <v>51</v>
      </c>
      <c r="B40" s="496"/>
      <c r="C40" s="120" t="e">
        <f>C39-1.25*C42</f>
        <v>#N/A</v>
      </c>
      <c r="D40" s="108" t="e">
        <f t="shared" ref="D40:Q40" si="4">D39-1.25*D42</f>
        <v>#N/A</v>
      </c>
      <c r="E40" s="108" t="e">
        <f t="shared" si="4"/>
        <v>#N/A</v>
      </c>
      <c r="F40" s="108" t="e">
        <f>F100</f>
        <v>#DIV/0!</v>
      </c>
      <c r="G40" s="108" t="e">
        <f t="shared" si="4"/>
        <v>#N/A</v>
      </c>
      <c r="H40" s="108" t="e">
        <f t="shared" si="4"/>
        <v>#N/A</v>
      </c>
      <c r="I40" s="108" t="e">
        <f t="shared" si="4"/>
        <v>#N/A</v>
      </c>
      <c r="J40" s="108" t="e">
        <f t="shared" si="4"/>
        <v>#N/A</v>
      </c>
      <c r="K40" s="108" t="e">
        <f t="shared" si="4"/>
        <v>#N/A</v>
      </c>
      <c r="L40" s="108" t="e">
        <f t="shared" si="4"/>
        <v>#N/A</v>
      </c>
      <c r="M40" s="108" t="e">
        <f>M39-1.25*M42</f>
        <v>#N/A</v>
      </c>
      <c r="N40" s="108" t="e">
        <f t="shared" si="4"/>
        <v>#N/A</v>
      </c>
      <c r="O40" s="108" t="e">
        <f t="shared" si="4"/>
        <v>#N/A</v>
      </c>
      <c r="P40" s="108" t="e">
        <f t="shared" si="4"/>
        <v>#N/A</v>
      </c>
      <c r="Q40" s="108" t="e">
        <f t="shared" si="4"/>
        <v>#N/A</v>
      </c>
      <c r="R40" s="108" t="e">
        <f t="shared" ref="R40:W40" si="5">R39-1.25*R42</f>
        <v>#N/A</v>
      </c>
      <c r="S40" s="108" t="e">
        <f t="shared" si="5"/>
        <v>#N/A</v>
      </c>
      <c r="T40" s="108" t="e">
        <f t="shared" si="5"/>
        <v>#N/A</v>
      </c>
      <c r="U40" s="108" t="e">
        <f t="shared" si="5"/>
        <v>#N/A</v>
      </c>
      <c r="V40" s="151" t="e">
        <f t="shared" si="5"/>
        <v>#N/A</v>
      </c>
      <c r="W40" s="125" t="e">
        <f t="shared" si="5"/>
        <v>#N/A</v>
      </c>
      <c r="Y40" s="155"/>
    </row>
    <row r="41" spans="1:27" ht="12.75" customHeight="1" x14ac:dyDescent="0.25">
      <c r="A41" s="493" t="s">
        <v>52</v>
      </c>
      <c r="B41" s="494"/>
      <c r="C41" s="33">
        <f>IF(ISNUMBER(C103),C103,NA())</f>
        <v>0</v>
      </c>
      <c r="D41" s="34">
        <f t="shared" ref="D41:W41" si="6">IF(ISNUMBER(D103),D103,NA())</f>
        <v>0</v>
      </c>
      <c r="E41" s="34">
        <f t="shared" si="6"/>
        <v>0</v>
      </c>
      <c r="F41" s="34">
        <f t="shared" si="6"/>
        <v>0</v>
      </c>
      <c r="G41" s="34">
        <f t="shared" si="6"/>
        <v>0</v>
      </c>
      <c r="H41" s="34">
        <f t="shared" si="6"/>
        <v>0</v>
      </c>
      <c r="I41" s="34">
        <f t="shared" si="6"/>
        <v>0</v>
      </c>
      <c r="J41" s="34">
        <f t="shared" si="6"/>
        <v>0</v>
      </c>
      <c r="K41" s="34">
        <f t="shared" si="6"/>
        <v>0</v>
      </c>
      <c r="L41" s="34">
        <f t="shared" si="6"/>
        <v>0</v>
      </c>
      <c r="M41" s="34">
        <f t="shared" si="6"/>
        <v>0</v>
      </c>
      <c r="N41" s="34">
        <f t="shared" si="6"/>
        <v>0</v>
      </c>
      <c r="O41" s="34">
        <f t="shared" si="6"/>
        <v>0</v>
      </c>
      <c r="P41" s="34">
        <f t="shared" si="6"/>
        <v>0</v>
      </c>
      <c r="Q41" s="34">
        <f t="shared" si="6"/>
        <v>0</v>
      </c>
      <c r="R41" s="34">
        <f t="shared" si="6"/>
        <v>0</v>
      </c>
      <c r="S41" s="34">
        <f t="shared" si="6"/>
        <v>0</v>
      </c>
      <c r="T41" s="34">
        <f>IF(ISNUMBER(T103),T103,NA())</f>
        <v>0</v>
      </c>
      <c r="U41" s="34">
        <f t="shared" si="6"/>
        <v>0</v>
      </c>
      <c r="V41" s="152">
        <f t="shared" si="6"/>
        <v>0</v>
      </c>
      <c r="W41" s="44">
        <f t="shared" si="6"/>
        <v>0</v>
      </c>
    </row>
    <row r="42" spans="1:27" ht="12.75" customHeight="1" x14ac:dyDescent="0.25">
      <c r="A42" s="493" t="s">
        <v>53</v>
      </c>
      <c r="B42" s="494"/>
      <c r="C42" s="120" t="e">
        <f>IF(ISNUMBER(C101),C101,NA())</f>
        <v>#N/A</v>
      </c>
      <c r="D42" s="121" t="e">
        <f t="shared" ref="D42:W42" si="7">IF(ISNUMBER(D101),D101,NA())</f>
        <v>#N/A</v>
      </c>
      <c r="E42" s="121" t="e">
        <f t="shared" si="7"/>
        <v>#N/A</v>
      </c>
      <c r="F42" s="121" t="e">
        <f t="shared" si="7"/>
        <v>#N/A</v>
      </c>
      <c r="G42" s="121" t="e">
        <f t="shared" si="7"/>
        <v>#N/A</v>
      </c>
      <c r="H42" s="121" t="e">
        <f t="shared" si="7"/>
        <v>#N/A</v>
      </c>
      <c r="I42" s="121" t="e">
        <f t="shared" si="7"/>
        <v>#N/A</v>
      </c>
      <c r="J42" s="121" t="e">
        <f t="shared" si="7"/>
        <v>#N/A</v>
      </c>
      <c r="K42" s="121" t="e">
        <f t="shared" si="7"/>
        <v>#N/A</v>
      </c>
      <c r="L42" s="121" t="e">
        <f t="shared" si="7"/>
        <v>#N/A</v>
      </c>
      <c r="M42" s="121" t="e">
        <f t="shared" si="7"/>
        <v>#N/A</v>
      </c>
      <c r="N42" s="121" t="e">
        <f t="shared" si="7"/>
        <v>#N/A</v>
      </c>
      <c r="O42" s="121" t="e">
        <f t="shared" si="7"/>
        <v>#N/A</v>
      </c>
      <c r="P42" s="121" t="e">
        <f t="shared" si="7"/>
        <v>#N/A</v>
      </c>
      <c r="Q42" s="121" t="e">
        <f t="shared" si="7"/>
        <v>#N/A</v>
      </c>
      <c r="R42" s="121" t="e">
        <f t="shared" si="7"/>
        <v>#N/A</v>
      </c>
      <c r="S42" s="121" t="e">
        <f t="shared" si="7"/>
        <v>#N/A</v>
      </c>
      <c r="T42" s="121" t="e">
        <f>IF(ISNUMBER(T101),T101,NA())</f>
        <v>#N/A</v>
      </c>
      <c r="U42" s="121" t="e">
        <f t="shared" si="7"/>
        <v>#N/A</v>
      </c>
      <c r="V42" s="153" t="e">
        <f t="shared" si="7"/>
        <v>#N/A</v>
      </c>
      <c r="W42" s="126" t="e">
        <f t="shared" si="7"/>
        <v>#N/A</v>
      </c>
    </row>
    <row r="43" spans="1:27" ht="12.75" customHeight="1" x14ac:dyDescent="0.25">
      <c r="A43" s="495" t="s">
        <v>54</v>
      </c>
      <c r="B43" s="496"/>
      <c r="C43" s="33">
        <f>IF(ISNUMBER(C104),C104,NA())</f>
        <v>0</v>
      </c>
      <c r="D43" s="34">
        <f t="shared" ref="D43:W43" si="8">IF(ISNUMBER(D104),D104,NA())</f>
        <v>0</v>
      </c>
      <c r="E43" s="34">
        <f t="shared" si="8"/>
        <v>0</v>
      </c>
      <c r="F43" s="34">
        <f t="shared" si="8"/>
        <v>0</v>
      </c>
      <c r="G43" s="34">
        <f t="shared" si="8"/>
        <v>0</v>
      </c>
      <c r="H43" s="34">
        <f t="shared" si="8"/>
        <v>0</v>
      </c>
      <c r="I43" s="34">
        <f t="shared" si="8"/>
        <v>0</v>
      </c>
      <c r="J43" s="34">
        <f t="shared" si="8"/>
        <v>0</v>
      </c>
      <c r="K43" s="34">
        <f t="shared" si="8"/>
        <v>0</v>
      </c>
      <c r="L43" s="34">
        <f t="shared" si="8"/>
        <v>0</v>
      </c>
      <c r="M43" s="34">
        <f t="shared" si="8"/>
        <v>0</v>
      </c>
      <c r="N43" s="34">
        <f t="shared" si="8"/>
        <v>0</v>
      </c>
      <c r="O43" s="34">
        <f t="shared" si="8"/>
        <v>0</v>
      </c>
      <c r="P43" s="34">
        <f t="shared" si="8"/>
        <v>0</v>
      </c>
      <c r="Q43" s="34">
        <f t="shared" si="8"/>
        <v>0</v>
      </c>
      <c r="R43" s="34">
        <f t="shared" si="8"/>
        <v>0</v>
      </c>
      <c r="S43" s="34">
        <f t="shared" si="8"/>
        <v>0</v>
      </c>
      <c r="T43" s="34">
        <f>IF(ISNUMBER(T104),T104,NA())</f>
        <v>0</v>
      </c>
      <c r="U43" s="34">
        <f t="shared" si="8"/>
        <v>0</v>
      </c>
      <c r="V43" s="152">
        <f t="shared" si="8"/>
        <v>0</v>
      </c>
      <c r="W43" s="44">
        <f t="shared" si="8"/>
        <v>0</v>
      </c>
    </row>
    <row r="44" spans="1:27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2"/>
      <c r="U44" s="113"/>
      <c r="V44" s="149"/>
      <c r="W44" s="115"/>
      <c r="X44" s="45"/>
    </row>
    <row r="45" spans="1:27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1"/>
      <c r="W45" s="128"/>
      <c r="X45" s="45"/>
    </row>
    <row r="46" spans="1:27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45"/>
    </row>
    <row r="47" spans="1:27" s="46" customFormat="1" x14ac:dyDescent="0.25">
      <c r="A47" s="47"/>
      <c r="W47" s="48"/>
      <c r="X47" s="45"/>
    </row>
    <row r="48" spans="1:27" s="46" customFormat="1" x14ac:dyDescent="0.25">
      <c r="A48" s="47"/>
      <c r="W48" s="48"/>
      <c r="X48" s="45"/>
    </row>
    <row r="49" spans="1:24" s="46" customFormat="1" x14ac:dyDescent="0.25">
      <c r="A49" s="47"/>
      <c r="W49" s="48"/>
      <c r="X49" s="45"/>
    </row>
    <row r="50" spans="1:24" s="46" customFormat="1" x14ac:dyDescent="0.25">
      <c r="A50" s="47"/>
      <c r="W50" s="48"/>
      <c r="X50" s="45"/>
    </row>
    <row r="51" spans="1:24" s="46" customFormat="1" x14ac:dyDescent="0.25">
      <c r="A51" s="47"/>
      <c r="W51" s="48"/>
      <c r="X51" s="45"/>
    </row>
    <row r="52" spans="1:24" s="46" customFormat="1" x14ac:dyDescent="0.25">
      <c r="A52" s="47"/>
      <c r="W52" s="48"/>
      <c r="X52" s="45"/>
    </row>
    <row r="53" spans="1:24" s="46" customFormat="1" x14ac:dyDescent="0.25">
      <c r="A53" s="47"/>
      <c r="W53" s="48"/>
      <c r="X53" s="45"/>
    </row>
    <row r="54" spans="1:24" s="46" customFormat="1" x14ac:dyDescent="0.25">
      <c r="A54" s="47"/>
      <c r="W54" s="48"/>
      <c r="X54" s="45"/>
    </row>
    <row r="55" spans="1:24" s="46" customFormat="1" x14ac:dyDescent="0.25">
      <c r="A55" s="47"/>
      <c r="W55" s="48"/>
      <c r="X55" s="45"/>
    </row>
    <row r="56" spans="1:24" s="46" customFormat="1" x14ac:dyDescent="0.25">
      <c r="A56" s="47"/>
      <c r="W56" s="48"/>
      <c r="X56" s="45"/>
    </row>
    <row r="57" spans="1:24" s="46" customFormat="1" x14ac:dyDescent="0.25">
      <c r="A57" s="47"/>
      <c r="W57" s="48"/>
      <c r="X57" s="45"/>
    </row>
    <row r="58" spans="1:24" s="46" customFormat="1" x14ac:dyDescent="0.25">
      <c r="A58" s="47"/>
      <c r="W58" s="48"/>
      <c r="X58" s="45"/>
    </row>
    <row r="59" spans="1:24" s="46" customFormat="1" x14ac:dyDescent="0.25">
      <c r="A59" s="47"/>
      <c r="W59" s="48"/>
      <c r="X59" s="45"/>
    </row>
    <row r="60" spans="1:24" s="46" customFormat="1" x14ac:dyDescent="0.25">
      <c r="A60" s="47"/>
      <c r="W60" s="48"/>
      <c r="X60" s="45"/>
    </row>
    <row r="61" spans="1:24" s="46" customFormat="1" x14ac:dyDescent="0.25">
      <c r="A61" s="47"/>
      <c r="W61" s="48"/>
      <c r="X61" s="45"/>
    </row>
    <row r="62" spans="1:24" s="46" customFormat="1" x14ac:dyDescent="0.25">
      <c r="A62" s="47"/>
      <c r="W62" s="48"/>
      <c r="X62" s="45"/>
    </row>
    <row r="63" spans="1:24" s="46" customFormat="1" x14ac:dyDescent="0.25">
      <c r="A63" s="47"/>
      <c r="W63" s="48"/>
      <c r="X63" s="45"/>
    </row>
    <row r="64" spans="1:24" s="46" customFormat="1" x14ac:dyDescent="0.25">
      <c r="A64" s="47"/>
      <c r="W64" s="48"/>
      <c r="X64" s="45"/>
    </row>
    <row r="65" spans="1:24" s="46" customFormat="1" x14ac:dyDescent="0.25">
      <c r="A65" s="47"/>
      <c r="W65" s="48"/>
      <c r="X65" s="45"/>
    </row>
    <row r="66" spans="1:24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45"/>
    </row>
    <row r="67" spans="1:24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92"/>
      <c r="X67" s="45"/>
    </row>
    <row r="68" spans="1:24" x14ac:dyDescent="0.25">
      <c r="A68" s="464" t="s">
        <v>129</v>
      </c>
      <c r="B68" s="464"/>
      <c r="C68" s="464"/>
      <c r="D68" s="464"/>
      <c r="E68" s="464"/>
      <c r="F68" s="464"/>
      <c r="G68" s="464"/>
      <c r="H68" s="464" t="s">
        <v>92</v>
      </c>
      <c r="I68" s="464"/>
      <c r="J68" s="464"/>
      <c r="K68" s="464"/>
      <c r="L68" s="464"/>
      <c r="M68" s="464"/>
      <c r="N68" s="464"/>
      <c r="O68" s="464"/>
      <c r="P68" s="464" t="s">
        <v>129</v>
      </c>
      <c r="Q68" s="464"/>
      <c r="R68" s="464"/>
      <c r="S68" s="464"/>
      <c r="T68" s="464"/>
      <c r="U68" s="464"/>
      <c r="V68" s="464"/>
      <c r="W68" s="464"/>
    </row>
    <row r="69" spans="1:24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  <c r="W69" s="464"/>
    </row>
    <row r="70" spans="1:24" x14ac:dyDescent="0.25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  <c r="W70" s="464"/>
    </row>
    <row r="71" spans="1:24" x14ac:dyDescent="0.25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  <c r="W71" s="464"/>
    </row>
    <row r="72" spans="1:24" ht="13.8" thickBot="1" x14ac:dyDescent="0.3">
      <c r="B72" s="52"/>
    </row>
    <row r="73" spans="1:24" x14ac:dyDescent="0.25">
      <c r="A73" s="504" t="s">
        <v>209</v>
      </c>
      <c r="B73" s="708"/>
      <c r="C73" s="708"/>
      <c r="D73" s="708"/>
      <c r="E73" s="708"/>
      <c r="F73" s="708"/>
      <c r="G73" s="708"/>
      <c r="H73" s="708"/>
      <c r="I73" s="708"/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8"/>
      <c r="U73" s="708"/>
      <c r="V73" s="708"/>
      <c r="W73" s="709"/>
    </row>
    <row r="74" spans="1:24" x14ac:dyDescent="0.25">
      <c r="A74" s="507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0"/>
      <c r="P74" s="710"/>
      <c r="Q74" s="710"/>
      <c r="R74" s="710"/>
      <c r="S74" s="710"/>
      <c r="T74" s="710"/>
      <c r="U74" s="710"/>
      <c r="V74" s="710"/>
      <c r="W74" s="711"/>
    </row>
    <row r="75" spans="1:24" x14ac:dyDescent="0.25">
      <c r="A75" s="507"/>
      <c r="B75" s="710"/>
      <c r="C75" s="710"/>
      <c r="D75" s="710"/>
      <c r="E75" s="710"/>
      <c r="F75" s="710"/>
      <c r="G75" s="710"/>
      <c r="H75" s="710"/>
      <c r="I75" s="710"/>
      <c r="J75" s="710"/>
      <c r="K75" s="710"/>
      <c r="L75" s="710"/>
      <c r="M75" s="710"/>
      <c r="N75" s="710"/>
      <c r="O75" s="710"/>
      <c r="P75" s="710"/>
      <c r="Q75" s="710"/>
      <c r="R75" s="710"/>
      <c r="S75" s="710"/>
      <c r="T75" s="710"/>
      <c r="U75" s="710"/>
      <c r="V75" s="710"/>
      <c r="W75" s="711"/>
    </row>
    <row r="76" spans="1:24" ht="13.8" thickBot="1" x14ac:dyDescent="0.3">
      <c r="A76" s="712"/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4"/>
    </row>
    <row r="77" spans="1:24" ht="13.8" thickBot="1" x14ac:dyDescent="0.3">
      <c r="B77" s="52"/>
    </row>
    <row r="78" spans="1:24" x14ac:dyDescent="0.25">
      <c r="A78" s="512" t="s">
        <v>65</v>
      </c>
      <c r="B78" s="513"/>
      <c r="C78" s="513"/>
      <c r="D78" s="513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4"/>
    </row>
    <row r="79" spans="1:24" x14ac:dyDescent="0.25">
      <c r="A79" s="515"/>
      <c r="B79" s="516"/>
      <c r="C79" s="516"/>
      <c r="D79" s="516"/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7"/>
    </row>
    <row r="80" spans="1:24" x14ac:dyDescent="0.25">
      <c r="A80" s="515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7"/>
    </row>
    <row r="81" spans="1:23" ht="13.8" thickBot="1" x14ac:dyDescent="0.3">
      <c r="A81" s="132"/>
      <c r="B81" s="133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5"/>
    </row>
    <row r="82" spans="1:23" x14ac:dyDescent="0.25">
      <c r="A82" s="527"/>
      <c r="B82" s="565"/>
      <c r="C82" s="136" t="s">
        <v>3</v>
      </c>
      <c r="D82" s="137"/>
      <c r="E82" s="137"/>
      <c r="F82" s="137"/>
      <c r="G82" s="137"/>
      <c r="H82" s="137"/>
      <c r="I82" s="137"/>
      <c r="J82" s="137"/>
      <c r="K82" s="137" t="s">
        <v>16</v>
      </c>
      <c r="L82" s="137"/>
      <c r="M82" s="137" t="s">
        <v>4</v>
      </c>
      <c r="N82" s="137" t="s">
        <v>76</v>
      </c>
      <c r="O82" s="137" t="s">
        <v>6</v>
      </c>
      <c r="P82" s="137"/>
      <c r="Q82" s="137" t="s">
        <v>6</v>
      </c>
      <c r="R82" s="653" t="s">
        <v>17</v>
      </c>
      <c r="S82" s="655" t="s">
        <v>41</v>
      </c>
      <c r="T82" s="182"/>
      <c r="U82" s="653" t="s">
        <v>7</v>
      </c>
      <c r="V82" s="653" t="s">
        <v>8</v>
      </c>
      <c r="W82" s="659" t="s">
        <v>42</v>
      </c>
    </row>
    <row r="83" spans="1:23" ht="13.8" thickBot="1" x14ac:dyDescent="0.3">
      <c r="A83" s="533" t="s">
        <v>61</v>
      </c>
      <c r="B83" s="669"/>
      <c r="C83" s="138">
        <v>6.3E-2</v>
      </c>
      <c r="D83" s="139">
        <v>0.08</v>
      </c>
      <c r="E83" s="139">
        <v>0.2</v>
      </c>
      <c r="F83" s="139">
        <v>0.5</v>
      </c>
      <c r="G83" s="139">
        <v>1</v>
      </c>
      <c r="H83" s="139">
        <v>2</v>
      </c>
      <c r="I83" s="139">
        <v>5</v>
      </c>
      <c r="J83" s="139">
        <v>10</v>
      </c>
      <c r="K83" s="139">
        <v>16</v>
      </c>
      <c r="L83" s="139">
        <v>20</v>
      </c>
      <c r="M83" s="139">
        <v>31.5</v>
      </c>
      <c r="N83" s="139">
        <v>45</v>
      </c>
      <c r="O83" s="140">
        <v>63</v>
      </c>
      <c r="P83" s="140">
        <v>100</v>
      </c>
      <c r="Q83" s="139">
        <v>125</v>
      </c>
      <c r="R83" s="695"/>
      <c r="S83" s="696"/>
      <c r="T83" s="183"/>
      <c r="U83" s="695"/>
      <c r="V83" s="695"/>
      <c r="W83" s="698"/>
    </row>
    <row r="84" spans="1:23" x14ac:dyDescent="0.25">
      <c r="A84" s="670" t="s">
        <v>62</v>
      </c>
      <c r="B84" s="671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5"/>
    </row>
    <row r="85" spans="1:23" x14ac:dyDescent="0.25">
      <c r="A85" s="531"/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2"/>
    </row>
    <row r="86" spans="1:23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2"/>
    </row>
    <row r="87" spans="1:23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2"/>
    </row>
    <row r="88" spans="1:23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</row>
    <row r="89" spans="1:23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</row>
    <row r="90" spans="1:23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</row>
    <row r="91" spans="1:23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</row>
    <row r="92" spans="1:23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</row>
    <row r="93" spans="1:23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</row>
    <row r="94" spans="1:23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</row>
    <row r="95" spans="1:23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</row>
    <row r="96" spans="1:23" x14ac:dyDescent="0.25">
      <c r="A96" s="531"/>
      <c r="B96" s="532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</row>
    <row r="97" spans="1:24" x14ac:dyDescent="0.25">
      <c r="A97" s="531"/>
      <c r="B97" s="532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"/>
    </row>
    <row r="98" spans="1:24" x14ac:dyDescent="0.25">
      <c r="A98" s="531"/>
      <c r="B98" s="532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"/>
    </row>
    <row r="99" spans="1:24" x14ac:dyDescent="0.25">
      <c r="A99" s="531"/>
      <c r="B99" s="532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"/>
    </row>
    <row r="100" spans="1:24" x14ac:dyDescent="0.25">
      <c r="A100" s="533" t="s">
        <v>63</v>
      </c>
      <c r="B100" s="532"/>
      <c r="C100" s="141" t="e">
        <f>AVERAGE(C85:C99)</f>
        <v>#DIV/0!</v>
      </c>
      <c r="D100" s="141" t="e">
        <f t="shared" ref="D100:W100" si="9">AVERAGE(D85:D99)</f>
        <v>#DIV/0!</v>
      </c>
      <c r="E100" s="141" t="e">
        <f t="shared" si="9"/>
        <v>#DIV/0!</v>
      </c>
      <c r="F100" s="141" t="e">
        <f t="shared" si="9"/>
        <v>#DIV/0!</v>
      </c>
      <c r="G100" s="141" t="e">
        <f t="shared" si="9"/>
        <v>#DIV/0!</v>
      </c>
      <c r="H100" s="141" t="e">
        <f t="shared" si="9"/>
        <v>#DIV/0!</v>
      </c>
      <c r="I100" s="141" t="e">
        <f t="shared" si="9"/>
        <v>#DIV/0!</v>
      </c>
      <c r="J100" s="141" t="e">
        <f t="shared" si="9"/>
        <v>#DIV/0!</v>
      </c>
      <c r="K100" s="141" t="e">
        <f t="shared" si="9"/>
        <v>#DIV/0!</v>
      </c>
      <c r="L100" s="141" t="e">
        <f t="shared" si="9"/>
        <v>#DIV/0!</v>
      </c>
      <c r="M100" s="141" t="e">
        <f t="shared" si="9"/>
        <v>#DIV/0!</v>
      </c>
      <c r="N100" s="141" t="e">
        <f t="shared" si="9"/>
        <v>#DIV/0!</v>
      </c>
      <c r="O100" s="141" t="e">
        <f t="shared" si="9"/>
        <v>#DIV/0!</v>
      </c>
      <c r="P100" s="141" t="e">
        <f t="shared" si="9"/>
        <v>#DIV/0!</v>
      </c>
      <c r="Q100" s="141" t="e">
        <f t="shared" si="9"/>
        <v>#DIV/0!</v>
      </c>
      <c r="R100" s="141" t="e">
        <f t="shared" si="9"/>
        <v>#DIV/0!</v>
      </c>
      <c r="S100" s="141" t="e">
        <f t="shared" si="9"/>
        <v>#DIV/0!</v>
      </c>
      <c r="T100" s="141" t="e">
        <f>AVERAGE(T85:T99)</f>
        <v>#DIV/0!</v>
      </c>
      <c r="U100" s="141" t="e">
        <f t="shared" si="9"/>
        <v>#DIV/0!</v>
      </c>
      <c r="V100" s="141" t="e">
        <f t="shared" si="9"/>
        <v>#DIV/0!</v>
      </c>
      <c r="W100" s="142" t="e">
        <f t="shared" si="9"/>
        <v>#DIV/0!</v>
      </c>
    </row>
    <row r="101" spans="1:24" x14ac:dyDescent="0.25">
      <c r="A101" s="533" t="s">
        <v>53</v>
      </c>
      <c r="B101" s="532"/>
      <c r="C101" s="143" t="e">
        <f>STDEV(C85:C99)</f>
        <v>#DIV/0!</v>
      </c>
      <c r="D101" s="143" t="e">
        <f t="shared" ref="D101:W101" si="10">STDEV(D85:D99)</f>
        <v>#DIV/0!</v>
      </c>
      <c r="E101" s="143" t="e">
        <f t="shared" si="10"/>
        <v>#DIV/0!</v>
      </c>
      <c r="F101" s="143" t="e">
        <f t="shared" si="10"/>
        <v>#DIV/0!</v>
      </c>
      <c r="G101" s="143" t="e">
        <f t="shared" si="10"/>
        <v>#DIV/0!</v>
      </c>
      <c r="H101" s="143" t="e">
        <f t="shared" si="10"/>
        <v>#DIV/0!</v>
      </c>
      <c r="I101" s="143" t="e">
        <f t="shared" si="10"/>
        <v>#DIV/0!</v>
      </c>
      <c r="J101" s="143" t="e">
        <f t="shared" si="10"/>
        <v>#DIV/0!</v>
      </c>
      <c r="K101" s="143" t="e">
        <f t="shared" si="10"/>
        <v>#DIV/0!</v>
      </c>
      <c r="L101" s="143" t="e">
        <f t="shared" si="10"/>
        <v>#DIV/0!</v>
      </c>
      <c r="M101" s="143" t="e">
        <f t="shared" si="10"/>
        <v>#DIV/0!</v>
      </c>
      <c r="N101" s="143" t="e">
        <f t="shared" si="10"/>
        <v>#DIV/0!</v>
      </c>
      <c r="O101" s="143" t="e">
        <f t="shared" si="10"/>
        <v>#DIV/0!</v>
      </c>
      <c r="P101" s="143" t="e">
        <f t="shared" si="10"/>
        <v>#DIV/0!</v>
      </c>
      <c r="Q101" s="143" t="e">
        <f t="shared" si="10"/>
        <v>#DIV/0!</v>
      </c>
      <c r="R101" s="143" t="e">
        <f t="shared" si="10"/>
        <v>#DIV/0!</v>
      </c>
      <c r="S101" s="143" t="e">
        <f t="shared" si="10"/>
        <v>#DIV/0!</v>
      </c>
      <c r="T101" s="143" t="e">
        <f>STDEV(T85:T99)</f>
        <v>#DIV/0!</v>
      </c>
      <c r="U101" s="143" t="e">
        <f t="shared" si="10"/>
        <v>#DIV/0!</v>
      </c>
      <c r="V101" s="143" t="e">
        <f t="shared" si="10"/>
        <v>#DIV/0!</v>
      </c>
      <c r="W101" s="144" t="e">
        <f t="shared" si="10"/>
        <v>#DIV/0!</v>
      </c>
    </row>
    <row r="102" spans="1:24" x14ac:dyDescent="0.25">
      <c r="A102" s="533" t="s">
        <v>64</v>
      </c>
      <c r="B102" s="532"/>
      <c r="C102" s="141">
        <f>MAX(C85:C99)</f>
        <v>0</v>
      </c>
      <c r="D102" s="141">
        <f t="shared" ref="D102:W102" si="11">MAX(D85:D99)</f>
        <v>0</v>
      </c>
      <c r="E102" s="141">
        <f t="shared" si="11"/>
        <v>0</v>
      </c>
      <c r="F102" s="141">
        <f t="shared" si="11"/>
        <v>0</v>
      </c>
      <c r="G102" s="141">
        <f t="shared" si="11"/>
        <v>0</v>
      </c>
      <c r="H102" s="141">
        <f t="shared" si="11"/>
        <v>0</v>
      </c>
      <c r="I102" s="141">
        <f t="shared" si="11"/>
        <v>0</v>
      </c>
      <c r="J102" s="141">
        <f t="shared" si="11"/>
        <v>0</v>
      </c>
      <c r="K102" s="141">
        <f t="shared" si="11"/>
        <v>0</v>
      </c>
      <c r="L102" s="141">
        <f t="shared" si="11"/>
        <v>0</v>
      </c>
      <c r="M102" s="141">
        <f t="shared" si="11"/>
        <v>0</v>
      </c>
      <c r="N102" s="141">
        <f t="shared" si="11"/>
        <v>0</v>
      </c>
      <c r="O102" s="141">
        <f t="shared" si="11"/>
        <v>0</v>
      </c>
      <c r="P102" s="141">
        <f t="shared" si="11"/>
        <v>0</v>
      </c>
      <c r="Q102" s="141">
        <f t="shared" si="11"/>
        <v>0</v>
      </c>
      <c r="R102" s="141">
        <f t="shared" si="11"/>
        <v>0</v>
      </c>
      <c r="S102" s="141">
        <f t="shared" si="11"/>
        <v>0</v>
      </c>
      <c r="T102" s="141">
        <f>MAX(T85:T99)</f>
        <v>0</v>
      </c>
      <c r="U102" s="141">
        <f t="shared" si="11"/>
        <v>0</v>
      </c>
      <c r="V102" s="141">
        <f t="shared" si="11"/>
        <v>0</v>
      </c>
      <c r="W102" s="142">
        <f t="shared" si="11"/>
        <v>0</v>
      </c>
    </row>
    <row r="103" spans="1:24" x14ac:dyDescent="0.25">
      <c r="A103" s="533" t="s">
        <v>52</v>
      </c>
      <c r="B103" s="532"/>
      <c r="C103" s="141">
        <f>MIN(C85:C99)</f>
        <v>0</v>
      </c>
      <c r="D103" s="141">
        <f>MIN(D85:D99)</f>
        <v>0</v>
      </c>
      <c r="E103" s="141">
        <f t="shared" ref="E103:W103" si="12">MIN(E85:E99)</f>
        <v>0</v>
      </c>
      <c r="F103" s="141">
        <f t="shared" si="12"/>
        <v>0</v>
      </c>
      <c r="G103" s="141">
        <f t="shared" si="12"/>
        <v>0</v>
      </c>
      <c r="H103" s="141">
        <f t="shared" si="12"/>
        <v>0</v>
      </c>
      <c r="I103" s="141">
        <f t="shared" si="12"/>
        <v>0</v>
      </c>
      <c r="J103" s="141">
        <f t="shared" si="12"/>
        <v>0</v>
      </c>
      <c r="K103" s="141">
        <f t="shared" si="12"/>
        <v>0</v>
      </c>
      <c r="L103" s="141">
        <f t="shared" si="12"/>
        <v>0</v>
      </c>
      <c r="M103" s="141">
        <f t="shared" si="12"/>
        <v>0</v>
      </c>
      <c r="N103" s="141">
        <f t="shared" si="12"/>
        <v>0</v>
      </c>
      <c r="O103" s="141">
        <f t="shared" si="12"/>
        <v>0</v>
      </c>
      <c r="P103" s="141">
        <f t="shared" si="12"/>
        <v>0</v>
      </c>
      <c r="Q103" s="141">
        <f t="shared" si="12"/>
        <v>0</v>
      </c>
      <c r="R103" s="141">
        <f t="shared" si="12"/>
        <v>0</v>
      </c>
      <c r="S103" s="141">
        <f t="shared" si="12"/>
        <v>0</v>
      </c>
      <c r="T103" s="141">
        <f>MIN(T85:T99)</f>
        <v>0</v>
      </c>
      <c r="U103" s="141">
        <f t="shared" si="12"/>
        <v>0</v>
      </c>
      <c r="V103" s="141">
        <f t="shared" si="12"/>
        <v>0</v>
      </c>
      <c r="W103" s="142">
        <f t="shared" si="12"/>
        <v>0</v>
      </c>
    </row>
    <row r="104" spans="1:24" x14ac:dyDescent="0.25">
      <c r="A104" s="534" t="s">
        <v>54</v>
      </c>
      <c r="B104" s="535"/>
      <c r="C104" s="141">
        <f>COUNT(C85:C99)</f>
        <v>0</v>
      </c>
      <c r="D104" s="141">
        <f t="shared" ref="D104:W104" si="13">COUNT(D85:D99)</f>
        <v>0</v>
      </c>
      <c r="E104" s="141">
        <f t="shared" si="13"/>
        <v>0</v>
      </c>
      <c r="F104" s="141">
        <f t="shared" si="13"/>
        <v>0</v>
      </c>
      <c r="G104" s="141">
        <f t="shared" si="13"/>
        <v>0</v>
      </c>
      <c r="H104" s="141">
        <f t="shared" si="13"/>
        <v>0</v>
      </c>
      <c r="I104" s="141">
        <f t="shared" si="13"/>
        <v>0</v>
      </c>
      <c r="J104" s="141">
        <f t="shared" si="13"/>
        <v>0</v>
      </c>
      <c r="K104" s="141">
        <f t="shared" si="13"/>
        <v>0</v>
      </c>
      <c r="L104" s="141">
        <f t="shared" si="13"/>
        <v>0</v>
      </c>
      <c r="M104" s="141">
        <f t="shared" si="13"/>
        <v>0</v>
      </c>
      <c r="N104" s="141">
        <f t="shared" si="13"/>
        <v>0</v>
      </c>
      <c r="O104" s="141">
        <f t="shared" si="13"/>
        <v>0</v>
      </c>
      <c r="P104" s="141">
        <f t="shared" si="13"/>
        <v>0</v>
      </c>
      <c r="Q104" s="141">
        <f t="shared" si="13"/>
        <v>0</v>
      </c>
      <c r="R104" s="141">
        <f t="shared" si="13"/>
        <v>0</v>
      </c>
      <c r="S104" s="141">
        <f t="shared" si="13"/>
        <v>0</v>
      </c>
      <c r="T104" s="141">
        <f>COUNT(T85:T99)</f>
        <v>0</v>
      </c>
      <c r="U104" s="141">
        <f t="shared" si="13"/>
        <v>0</v>
      </c>
      <c r="V104" s="141">
        <f t="shared" si="13"/>
        <v>0</v>
      </c>
      <c r="W104" s="142">
        <f t="shared" si="13"/>
        <v>0</v>
      </c>
    </row>
    <row r="105" spans="1:24" ht="13.8" thickBot="1" x14ac:dyDescent="0.3">
      <c r="A105" s="145"/>
      <c r="B105" s="146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8"/>
    </row>
    <row r="106" spans="1:24" x14ac:dyDescent="0.25">
      <c r="B106" s="52"/>
    </row>
    <row r="107" spans="1:24" x14ac:dyDescent="0.25">
      <c r="B107" s="52"/>
    </row>
    <row r="108" spans="1:24" x14ac:dyDescent="0.25">
      <c r="B108" s="52"/>
    </row>
    <row r="109" spans="1:24" x14ac:dyDescent="0.25">
      <c r="B109" s="52"/>
    </row>
    <row r="110" spans="1:24" x14ac:dyDescent="0.25">
      <c r="B110" s="52"/>
    </row>
    <row r="111" spans="1:24" x14ac:dyDescent="0.25">
      <c r="B111" s="52"/>
    </row>
    <row r="112" spans="1:24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  <row r="1676" spans="2:2" x14ac:dyDescent="0.25">
      <c r="B1676" s="52"/>
    </row>
    <row r="1677" spans="2:2" x14ac:dyDescent="0.25">
      <c r="B1677" s="52"/>
    </row>
    <row r="1678" spans="2:2" x14ac:dyDescent="0.25">
      <c r="B1678" s="52"/>
    </row>
    <row r="1679" spans="2:2" x14ac:dyDescent="0.25">
      <c r="B1679" s="52"/>
    </row>
  </sheetData>
  <mergeCells count="79">
    <mergeCell ref="A1:E6"/>
    <mergeCell ref="F1:Q4"/>
    <mergeCell ref="R1:W6"/>
    <mergeCell ref="I5:M5"/>
    <mergeCell ref="N5:Q5"/>
    <mergeCell ref="G6:H6"/>
    <mergeCell ref="I6:M6"/>
    <mergeCell ref="N6:Q6"/>
    <mergeCell ref="A30:B30"/>
    <mergeCell ref="A18:W18"/>
    <mergeCell ref="A19:D19"/>
    <mergeCell ref="F19:Q19"/>
    <mergeCell ref="F20:Q20"/>
    <mergeCell ref="R23:R24"/>
    <mergeCell ref="S23:S24"/>
    <mergeCell ref="U23:U24"/>
    <mergeCell ref="V23:V24"/>
    <mergeCell ref="W23:W24"/>
    <mergeCell ref="A24:B24"/>
    <mergeCell ref="A25:B25"/>
    <mergeCell ref="A26:B26"/>
    <mergeCell ref="A27:B27"/>
    <mergeCell ref="A28:B28"/>
    <mergeCell ref="A29:B29"/>
    <mergeCell ref="A33:W33"/>
    <mergeCell ref="A34:W34"/>
    <mergeCell ref="A35:B35"/>
    <mergeCell ref="R35:R36"/>
    <mergeCell ref="S35:S36"/>
    <mergeCell ref="U35:U36"/>
    <mergeCell ref="V35:V36"/>
    <mergeCell ref="W35:W36"/>
    <mergeCell ref="A36:B36"/>
    <mergeCell ref="A68:G71"/>
    <mergeCell ref="H68:O71"/>
    <mergeCell ref="P68:W71"/>
    <mergeCell ref="A37:B37"/>
    <mergeCell ref="A38:B38"/>
    <mergeCell ref="A39:B39"/>
    <mergeCell ref="A40:B40"/>
    <mergeCell ref="A41:B41"/>
    <mergeCell ref="A42:B42"/>
    <mergeCell ref="A43:B43"/>
    <mergeCell ref="A44:B44"/>
    <mergeCell ref="A67:G67"/>
    <mergeCell ref="H67:O67"/>
    <mergeCell ref="P67:W67"/>
    <mergeCell ref="A78:W80"/>
    <mergeCell ref="A82:B82"/>
    <mergeCell ref="R82:R83"/>
    <mergeCell ref="S82:S83"/>
    <mergeCell ref="U82:U83"/>
    <mergeCell ref="V82:V83"/>
    <mergeCell ref="W82:W83"/>
    <mergeCell ref="A83:B83"/>
    <mergeCell ref="A94:B94"/>
    <mergeCell ref="A95:B95"/>
    <mergeCell ref="A84:B84"/>
    <mergeCell ref="A85:B85"/>
    <mergeCell ref="A86:B86"/>
    <mergeCell ref="A87:B87"/>
    <mergeCell ref="A88:B88"/>
    <mergeCell ref="A89:B89"/>
    <mergeCell ref="A102:B102"/>
    <mergeCell ref="A103:B103"/>
    <mergeCell ref="A104:B104"/>
    <mergeCell ref="T23:T24"/>
    <mergeCell ref="T35:T36"/>
    <mergeCell ref="A73:W76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1" orientation="portrait" horizontalDpi="4294967295" verticalDpi="300" r:id="rId1"/>
  <headerFooter alignWithMargins="0">
    <oddFooter xml:space="preserve">&amp;RRA-Q / FTP du  12/07/2013
</oddFooter>
  </headerFooter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AG1675"/>
  <sheetViews>
    <sheetView topLeftCell="A85" zoomScaleNormal="100" workbookViewId="0">
      <selection activeCell="C96" sqref="C96:V101"/>
    </sheetView>
  </sheetViews>
  <sheetFormatPr baseColWidth="10" defaultColWidth="11.44140625" defaultRowHeight="13.2" x14ac:dyDescent="0.25"/>
  <cols>
    <col min="1" max="2" width="6.109375" style="1" customWidth="1"/>
    <col min="3" max="22" width="5.6640625" style="1" customWidth="1"/>
    <col min="23" max="23" width="5.6640625" style="2" bestFit="1" customWidth="1"/>
    <col min="24" max="16384" width="11.44140625" style="1"/>
  </cols>
  <sheetData>
    <row r="1" spans="1:33" ht="12.75" customHeight="1" x14ac:dyDescent="0.25">
      <c r="A1" s="428"/>
      <c r="B1" s="429"/>
      <c r="C1" s="429"/>
      <c r="D1" s="429"/>
      <c r="E1" s="430"/>
      <c r="F1" s="437" t="s">
        <v>77</v>
      </c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9"/>
      <c r="R1" s="437" t="s">
        <v>24</v>
      </c>
      <c r="S1" s="438"/>
      <c r="T1" s="438"/>
      <c r="U1" s="438"/>
      <c r="V1" s="439"/>
    </row>
    <row r="2" spans="1:33" ht="12.75" customHeight="1" x14ac:dyDescent="0.25">
      <c r="A2" s="431"/>
      <c r="B2" s="432"/>
      <c r="C2" s="432"/>
      <c r="D2" s="432"/>
      <c r="E2" s="433"/>
      <c r="F2" s="440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2"/>
      <c r="R2" s="440"/>
      <c r="S2" s="441"/>
      <c r="T2" s="441"/>
      <c r="U2" s="441"/>
      <c r="V2" s="442"/>
    </row>
    <row r="3" spans="1:33" ht="12.75" customHeight="1" x14ac:dyDescent="0.25">
      <c r="A3" s="431"/>
      <c r="B3" s="432"/>
      <c r="C3" s="432"/>
      <c r="D3" s="432"/>
      <c r="E3" s="433"/>
      <c r="F3" s="440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2"/>
      <c r="R3" s="440"/>
      <c r="S3" s="441"/>
      <c r="T3" s="441"/>
      <c r="U3" s="441"/>
      <c r="V3" s="442"/>
    </row>
    <row r="4" spans="1:33" ht="12.75" customHeight="1" x14ac:dyDescent="0.25">
      <c r="A4" s="431"/>
      <c r="B4" s="432"/>
      <c r="C4" s="432"/>
      <c r="D4" s="432"/>
      <c r="E4" s="433"/>
      <c r="F4" s="440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2"/>
      <c r="R4" s="440"/>
      <c r="S4" s="441"/>
      <c r="T4" s="441"/>
      <c r="U4" s="441"/>
      <c r="V4" s="442"/>
    </row>
    <row r="5" spans="1:33" ht="15" customHeight="1" x14ac:dyDescent="0.25">
      <c r="A5" s="431"/>
      <c r="B5" s="432"/>
      <c r="C5" s="432"/>
      <c r="D5" s="432"/>
      <c r="E5" s="433"/>
      <c r="F5" s="56" t="s">
        <v>19</v>
      </c>
      <c r="H5" s="23"/>
      <c r="I5" s="448" t="s">
        <v>99</v>
      </c>
      <c r="J5" s="446"/>
      <c r="K5" s="446"/>
      <c r="L5" s="446"/>
      <c r="M5" s="447"/>
      <c r="N5" s="431"/>
      <c r="O5" s="432"/>
      <c r="P5" s="432"/>
      <c r="Q5" s="433"/>
      <c r="R5" s="440"/>
      <c r="S5" s="441"/>
      <c r="T5" s="441"/>
      <c r="U5" s="441"/>
      <c r="V5" s="442"/>
    </row>
    <row r="6" spans="1:33" ht="12.75" customHeight="1" x14ac:dyDescent="0.25">
      <c r="A6" s="434"/>
      <c r="B6" s="435"/>
      <c r="C6" s="435"/>
      <c r="D6" s="435"/>
      <c r="E6" s="436"/>
      <c r="F6" s="55"/>
      <c r="G6" s="450" t="s">
        <v>20</v>
      </c>
      <c r="H6" s="450"/>
      <c r="I6" s="450" t="s">
        <v>21</v>
      </c>
      <c r="J6" s="450"/>
      <c r="K6" s="450"/>
      <c r="L6" s="450"/>
      <c r="M6" s="450"/>
      <c r="N6" s="450" t="s">
        <v>22</v>
      </c>
      <c r="O6" s="450"/>
      <c r="P6" s="450"/>
      <c r="Q6" s="451"/>
      <c r="R6" s="443"/>
      <c r="S6" s="444"/>
      <c r="T6" s="444"/>
      <c r="U6" s="444"/>
      <c r="V6" s="445"/>
    </row>
    <row r="7" spans="1:33" ht="36.75" customHeight="1" x14ac:dyDescent="0.25">
      <c r="B7" s="3"/>
      <c r="C7" s="3" t="s">
        <v>0</v>
      </c>
      <c r="D7" s="3"/>
      <c r="E7" s="3"/>
      <c r="F7" s="3"/>
      <c r="G7" s="4" t="s">
        <v>1</v>
      </c>
      <c r="H7" s="5"/>
      <c r="I7" s="6"/>
      <c r="J7" s="5"/>
    </row>
    <row r="8" spans="1:33" s="4" customFormat="1" ht="15.6" x14ac:dyDescent="0.25">
      <c r="A8" s="7" t="s">
        <v>18</v>
      </c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3" ht="3.75" customHeight="1" x14ac:dyDescent="0.25">
      <c r="A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5" x14ac:dyDescent="0.25">
      <c r="A10" s="57" t="s">
        <v>31</v>
      </c>
      <c r="C10" s="63"/>
      <c r="D10" s="63"/>
      <c r="E10" s="63"/>
      <c r="F10" s="81" t="s">
        <v>27</v>
      </c>
      <c r="J10" s="64"/>
      <c r="K10" s="63"/>
      <c r="M10" s="59" t="s">
        <v>93</v>
      </c>
      <c r="N10" s="74"/>
      <c r="O10" s="59"/>
      <c r="P10" s="59"/>
      <c r="Q10" s="59"/>
      <c r="R10" s="59"/>
      <c r="S10" s="59"/>
      <c r="T10" s="59"/>
      <c r="U10" s="59"/>
      <c r="V10" s="7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5" x14ac:dyDescent="0.25">
      <c r="A11" s="57" t="s">
        <v>25</v>
      </c>
      <c r="C11" s="59" t="s">
        <v>28</v>
      </c>
      <c r="D11" s="59"/>
      <c r="E11" s="61"/>
      <c r="F11" s="61"/>
      <c r="H11" s="59"/>
      <c r="J11" s="59"/>
      <c r="K11" s="65"/>
      <c r="L11" s="65"/>
      <c r="M11" s="59" t="s">
        <v>32</v>
      </c>
      <c r="N11" s="59"/>
      <c r="O11" s="59"/>
      <c r="P11" s="59"/>
      <c r="Q11" s="62" t="s">
        <v>34</v>
      </c>
      <c r="R11" s="74"/>
      <c r="T11" s="62"/>
      <c r="U11" s="60"/>
      <c r="V11" s="76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5" x14ac:dyDescent="0.25">
      <c r="A12" s="57" t="s">
        <v>26</v>
      </c>
      <c r="C12" s="73" t="s">
        <v>98</v>
      </c>
      <c r="D12" s="73"/>
      <c r="E12" s="66"/>
      <c r="F12" s="66"/>
      <c r="G12" s="61"/>
      <c r="H12" s="66"/>
      <c r="I12" s="66"/>
      <c r="J12" s="66"/>
      <c r="K12" s="15"/>
      <c r="L12" s="15"/>
      <c r="M12" s="59" t="s">
        <v>2</v>
      </c>
      <c r="N12" s="74"/>
      <c r="O12" s="59"/>
      <c r="P12" s="59"/>
      <c r="Q12" s="59"/>
      <c r="R12" s="59"/>
      <c r="S12" s="59"/>
      <c r="T12" s="59"/>
      <c r="U12" s="59"/>
      <c r="V12" s="7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6" x14ac:dyDescent="0.25">
      <c r="A13" s="57" t="s">
        <v>29</v>
      </c>
      <c r="C13" s="60" t="s">
        <v>30</v>
      </c>
      <c r="D13" s="60"/>
      <c r="E13" s="58"/>
      <c r="F13" s="58"/>
      <c r="G13" s="60"/>
      <c r="H13" s="60"/>
      <c r="I13" s="60"/>
      <c r="J13" s="60"/>
      <c r="K13" s="16"/>
      <c r="L13" s="16"/>
      <c r="M13" s="59" t="s">
        <v>94</v>
      </c>
      <c r="N13" s="74"/>
      <c r="O13" s="62"/>
      <c r="P13" s="62"/>
      <c r="Q13" s="77"/>
      <c r="R13" s="59"/>
      <c r="S13" s="59"/>
      <c r="T13" s="59"/>
      <c r="U13" s="59"/>
      <c r="V13" s="7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6.75" customHeight="1" x14ac:dyDescent="0.25">
      <c r="A14" s="18"/>
      <c r="B14" s="4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78"/>
      <c r="N14" s="78"/>
      <c r="O14" s="78"/>
      <c r="P14" s="78"/>
      <c r="Q14" s="78"/>
      <c r="R14" s="78"/>
      <c r="S14" s="79"/>
      <c r="T14" s="79"/>
      <c r="U14" s="79"/>
      <c r="V14" s="8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.1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s="4" customFormat="1" ht="15.6" x14ac:dyDescent="0.25">
      <c r="A16" s="7" t="s">
        <v>39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7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8.25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" x14ac:dyDescent="0.25">
      <c r="A18" s="460" t="s">
        <v>35</v>
      </c>
      <c r="B18" s="461"/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5" x14ac:dyDescent="0.25">
      <c r="A19" s="448" t="s">
        <v>37</v>
      </c>
      <c r="B19" s="446"/>
      <c r="C19" s="446"/>
      <c r="D19" s="446"/>
      <c r="E19" s="6"/>
      <c r="F19" s="463" t="s">
        <v>36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6"/>
      <c r="T19" s="15"/>
      <c r="U19" s="21" t="s">
        <v>38</v>
      </c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14"/>
      <c r="B20" s="82">
        <v>0</v>
      </c>
      <c r="C20" s="82" t="s">
        <v>4</v>
      </c>
      <c r="D20" s="21"/>
      <c r="E20" s="21"/>
      <c r="F20" s="466" t="s">
        <v>44</v>
      </c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83"/>
      <c r="S20" s="6"/>
      <c r="T20" s="6"/>
      <c r="U20" s="82"/>
      <c r="V20" s="2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7.5" customHeight="1" x14ac:dyDescent="0.25">
      <c r="A21" s="18"/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68"/>
      <c r="S21" s="20"/>
      <c r="T21" s="20"/>
      <c r="U21" s="20"/>
      <c r="V21" s="4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8" thickBot="1" x14ac:dyDescent="0.3">
      <c r="A22" s="70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4"/>
      <c r="AA22" s="21"/>
      <c r="AB22" s="21"/>
      <c r="AC22" s="21"/>
      <c r="AD22" s="21"/>
      <c r="AE22" s="21"/>
      <c r="AF22" s="21"/>
    </row>
    <row r="23" spans="1:32" ht="13.8" thickBot="1" x14ac:dyDescent="0.3">
      <c r="A23" s="22"/>
      <c r="C23" s="24" t="s">
        <v>3</v>
      </c>
      <c r="D23" s="25"/>
      <c r="E23" s="25"/>
      <c r="F23" s="25"/>
      <c r="G23" s="25"/>
      <c r="H23" s="26"/>
      <c r="I23" s="26"/>
      <c r="J23" s="26"/>
      <c r="K23" s="26" t="s">
        <v>16</v>
      </c>
      <c r="L23" s="26" t="s">
        <v>4</v>
      </c>
      <c r="M23" s="26" t="s">
        <v>76</v>
      </c>
      <c r="N23" s="26" t="s">
        <v>6</v>
      </c>
      <c r="O23" s="26"/>
      <c r="P23" s="26"/>
      <c r="Q23" s="43"/>
      <c r="R23" s="467" t="s">
        <v>17</v>
      </c>
      <c r="S23" s="469" t="s">
        <v>41</v>
      </c>
      <c r="T23" s="471" t="s">
        <v>7</v>
      </c>
      <c r="U23" s="452" t="s">
        <v>8</v>
      </c>
      <c r="V23" s="454" t="s">
        <v>42</v>
      </c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ht="13.8" thickBot="1" x14ac:dyDescent="0.3">
      <c r="A24" s="473" t="s">
        <v>9</v>
      </c>
      <c r="B24" s="474"/>
      <c r="C24" s="27">
        <v>6.3E-2</v>
      </c>
      <c r="D24" s="69">
        <v>0.125</v>
      </c>
      <c r="E24" s="69">
        <v>0.2</v>
      </c>
      <c r="F24" s="69">
        <v>0.5</v>
      </c>
      <c r="G24" s="28">
        <v>1</v>
      </c>
      <c r="H24" s="28">
        <v>2</v>
      </c>
      <c r="I24" s="28">
        <v>4</v>
      </c>
      <c r="J24" s="28">
        <v>8</v>
      </c>
      <c r="K24" s="28">
        <v>10</v>
      </c>
      <c r="L24" s="28">
        <v>20</v>
      </c>
      <c r="M24" s="28">
        <v>28</v>
      </c>
      <c r="N24" s="28">
        <v>40</v>
      </c>
      <c r="O24" s="71">
        <v>63</v>
      </c>
      <c r="P24" s="72">
        <v>80</v>
      </c>
      <c r="Q24" s="29">
        <v>100</v>
      </c>
      <c r="R24" s="468"/>
      <c r="S24" s="470"/>
      <c r="T24" s="472"/>
      <c r="U24" s="453"/>
      <c r="V24" s="455"/>
      <c r="X24" s="21"/>
      <c r="Y24" s="21">
        <f>1.5*2</f>
        <v>3</v>
      </c>
      <c r="Z24" s="21"/>
      <c r="AA24" s="21"/>
      <c r="AB24" s="21"/>
      <c r="AC24" s="21"/>
      <c r="AD24" s="21"/>
      <c r="AE24" s="21"/>
      <c r="AF24" s="21"/>
    </row>
    <row r="25" spans="1:32" x14ac:dyDescent="0.25">
      <c r="A25" s="464" t="s">
        <v>10</v>
      </c>
      <c r="B25" s="465"/>
      <c r="C25" s="30">
        <v>6</v>
      </c>
      <c r="D25" s="84"/>
      <c r="E25" s="84"/>
      <c r="F25" s="84"/>
      <c r="G25" s="85"/>
      <c r="H25" s="85"/>
      <c r="I25" s="85"/>
      <c r="J25" s="85"/>
      <c r="K25" s="161">
        <v>20</v>
      </c>
      <c r="L25" s="31">
        <v>10</v>
      </c>
      <c r="M25" s="85"/>
      <c r="N25" s="85"/>
      <c r="O25" s="85"/>
      <c r="P25" s="92"/>
      <c r="Q25" s="92"/>
      <c r="R25" s="104"/>
      <c r="S25" s="104"/>
      <c r="T25" s="105"/>
      <c r="U25" s="96"/>
      <c r="V25" s="99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2" x14ac:dyDescent="0.25">
      <c r="A26" s="475" t="s">
        <v>40</v>
      </c>
      <c r="B26" s="465"/>
      <c r="C26" s="30">
        <v>1</v>
      </c>
      <c r="D26" s="84"/>
      <c r="E26" s="84"/>
      <c r="F26" s="84"/>
      <c r="G26" s="116"/>
      <c r="H26" s="116"/>
      <c r="I26" s="116"/>
      <c r="J26" s="116"/>
      <c r="K26" s="161">
        <v>3</v>
      </c>
      <c r="L26" s="31">
        <v>2</v>
      </c>
      <c r="M26" s="31">
        <v>2</v>
      </c>
      <c r="N26" s="31">
        <v>1</v>
      </c>
      <c r="O26" s="85"/>
      <c r="P26" s="92"/>
      <c r="Q26" s="92"/>
      <c r="R26" s="32">
        <v>0.5</v>
      </c>
      <c r="S26" s="32">
        <v>0.15</v>
      </c>
      <c r="T26" s="105"/>
      <c r="U26" s="96"/>
      <c r="V26" s="99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2" x14ac:dyDescent="0.25">
      <c r="A27" s="475" t="s">
        <v>11</v>
      </c>
      <c r="B27" s="465"/>
      <c r="C27" s="33">
        <f>C28+C26</f>
        <v>8</v>
      </c>
      <c r="D27" s="86"/>
      <c r="E27" s="86"/>
      <c r="F27" s="86"/>
      <c r="G27" s="117"/>
      <c r="H27" s="117"/>
      <c r="I27" s="117"/>
      <c r="J27" s="117"/>
      <c r="K27" s="162">
        <f>K28+K26</f>
        <v>88</v>
      </c>
      <c r="L27" s="162">
        <v>100</v>
      </c>
      <c r="M27" s="87"/>
      <c r="N27" s="87"/>
      <c r="O27" s="87"/>
      <c r="P27" s="93"/>
      <c r="Q27" s="93"/>
      <c r="R27" s="35">
        <f>R28+R26</f>
        <v>2.5</v>
      </c>
      <c r="S27" s="35">
        <f>S28+S26</f>
        <v>0.95000000000000007</v>
      </c>
      <c r="T27" s="106"/>
      <c r="U27" s="97"/>
      <c r="V27" s="100"/>
      <c r="X27" s="21" t="s">
        <v>60</v>
      </c>
      <c r="Y27" s="21"/>
      <c r="Z27" s="21"/>
      <c r="AA27" s="21"/>
      <c r="AB27" s="21"/>
      <c r="AC27" s="21"/>
      <c r="AD27" s="21"/>
      <c r="AE27" s="21"/>
      <c r="AF27" s="21"/>
    </row>
    <row r="28" spans="1:32" x14ac:dyDescent="0.25">
      <c r="A28" s="464" t="s">
        <v>12</v>
      </c>
      <c r="B28" s="465"/>
      <c r="C28" s="38">
        <v>7</v>
      </c>
      <c r="D28" s="88"/>
      <c r="E28" s="88"/>
      <c r="F28" s="88"/>
      <c r="G28" s="89"/>
      <c r="H28" s="89"/>
      <c r="I28" s="89"/>
      <c r="J28" s="89"/>
      <c r="K28" s="39">
        <v>85</v>
      </c>
      <c r="L28" s="39">
        <v>99</v>
      </c>
      <c r="M28" s="89"/>
      <c r="N28" s="89"/>
      <c r="O28" s="89"/>
      <c r="P28" s="94"/>
      <c r="Q28" s="94"/>
      <c r="R28" s="35">
        <v>2</v>
      </c>
      <c r="S28" s="35">
        <v>0.8</v>
      </c>
      <c r="T28" s="36">
        <v>35</v>
      </c>
      <c r="U28" s="37">
        <v>30</v>
      </c>
      <c r="V28" s="100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2" x14ac:dyDescent="0.25">
      <c r="A29" s="464" t="s">
        <v>13</v>
      </c>
      <c r="B29" s="465"/>
      <c r="C29" s="33">
        <v>2</v>
      </c>
      <c r="D29" s="88"/>
      <c r="E29" s="88"/>
      <c r="F29" s="88"/>
      <c r="G29" s="87"/>
      <c r="H29" s="87"/>
      <c r="I29" s="87"/>
      <c r="J29" s="87"/>
      <c r="K29" s="34">
        <v>55</v>
      </c>
      <c r="L29" s="39">
        <v>85</v>
      </c>
      <c r="M29" s="34">
        <v>98</v>
      </c>
      <c r="N29" s="34">
        <v>100</v>
      </c>
      <c r="O29" s="87"/>
      <c r="P29" s="94"/>
      <c r="Q29" s="93"/>
      <c r="R29" s="102"/>
      <c r="S29" s="102"/>
      <c r="T29" s="106"/>
      <c r="U29" s="97"/>
      <c r="V29" s="100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2" ht="13.8" thickBot="1" x14ac:dyDescent="0.3">
      <c r="A30" s="476" t="s">
        <v>14</v>
      </c>
      <c r="B30" s="477"/>
      <c r="C30" s="27">
        <f>C29-C26</f>
        <v>1</v>
      </c>
      <c r="D30" s="90"/>
      <c r="E30" s="90"/>
      <c r="F30" s="90"/>
      <c r="G30" s="91"/>
      <c r="H30" s="91"/>
      <c r="I30" s="91"/>
      <c r="J30" s="91"/>
      <c r="K30" s="28">
        <f>K29-K26</f>
        <v>52</v>
      </c>
      <c r="L30" s="28">
        <f>L29-L26</f>
        <v>83</v>
      </c>
      <c r="M30" s="28">
        <f>M29-M26</f>
        <v>96</v>
      </c>
      <c r="N30" s="28">
        <f>N29-N26</f>
        <v>99</v>
      </c>
      <c r="O30" s="91"/>
      <c r="P30" s="95"/>
      <c r="Q30" s="95"/>
      <c r="R30" s="103"/>
      <c r="S30" s="103"/>
      <c r="T30" s="107"/>
      <c r="U30" s="98"/>
      <c r="V30" s="10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ht="2.1" customHeight="1" x14ac:dyDescent="0.25">
      <c r="X31" s="21"/>
      <c r="Y31" s="21"/>
      <c r="Z31" s="21"/>
      <c r="AA31" s="21"/>
      <c r="AB31" s="21"/>
      <c r="AC31" s="21"/>
      <c r="AD31" s="21"/>
      <c r="AE31" s="21"/>
      <c r="AF31" s="21"/>
    </row>
    <row r="32" spans="1:32" s="4" customFormat="1" ht="15.6" x14ac:dyDescent="0.25">
      <c r="A32" s="7" t="s">
        <v>45</v>
      </c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26" ht="15.6" x14ac:dyDescent="0.25">
      <c r="A33" s="478" t="s">
        <v>46</v>
      </c>
      <c r="B33" s="479"/>
      <c r="C33" s="479"/>
      <c r="D33" s="479"/>
      <c r="E33" s="479"/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80"/>
      <c r="Z33" s="1">
        <f>31.5/1.4</f>
        <v>22.5</v>
      </c>
    </row>
    <row r="34" spans="1:26" ht="13.8" thickBot="1" x14ac:dyDescent="0.3">
      <c r="A34" s="539" t="s">
        <v>47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1"/>
    </row>
    <row r="35" spans="1:26" ht="12.75" customHeight="1" x14ac:dyDescent="0.25">
      <c r="A35" s="483"/>
      <c r="B35" s="484"/>
      <c r="C35" s="24" t="s">
        <v>3</v>
      </c>
      <c r="D35" s="26"/>
      <c r="E35" s="26"/>
      <c r="F35" s="26"/>
      <c r="G35" s="26"/>
      <c r="H35" s="26"/>
      <c r="I35" s="26"/>
      <c r="J35" s="26"/>
      <c r="K35" s="26" t="s">
        <v>16</v>
      </c>
      <c r="L35" s="26"/>
      <c r="M35" s="26" t="s">
        <v>4</v>
      </c>
      <c r="N35" s="26" t="s">
        <v>76</v>
      </c>
      <c r="O35" s="26" t="s">
        <v>6</v>
      </c>
      <c r="P35" s="26"/>
      <c r="Q35" s="43"/>
      <c r="R35" s="485" t="s">
        <v>17</v>
      </c>
      <c r="S35" s="487" t="s">
        <v>41</v>
      </c>
      <c r="T35" s="485" t="s">
        <v>7</v>
      </c>
      <c r="U35" s="549" t="s">
        <v>8</v>
      </c>
      <c r="V35" s="489" t="s">
        <v>42</v>
      </c>
    </row>
    <row r="36" spans="1:26" ht="12.75" customHeight="1" thickBot="1" x14ac:dyDescent="0.3">
      <c r="A36" s="493" t="s">
        <v>15</v>
      </c>
      <c r="B36" s="494"/>
      <c r="C36" s="27">
        <v>6.3E-2</v>
      </c>
      <c r="D36" s="69">
        <v>0.125</v>
      </c>
      <c r="E36" s="69">
        <v>0.2</v>
      </c>
      <c r="F36" s="69">
        <v>0.5</v>
      </c>
      <c r="G36" s="28">
        <v>1</v>
      </c>
      <c r="H36" s="28">
        <v>2</v>
      </c>
      <c r="I36" s="28">
        <v>4</v>
      </c>
      <c r="J36" s="28">
        <v>8</v>
      </c>
      <c r="K36" s="28">
        <v>10</v>
      </c>
      <c r="L36" s="28">
        <v>20</v>
      </c>
      <c r="M36" s="28">
        <v>31.5</v>
      </c>
      <c r="N36" s="28">
        <v>40</v>
      </c>
      <c r="O36" s="71">
        <v>63</v>
      </c>
      <c r="P36" s="72">
        <v>80</v>
      </c>
      <c r="Q36" s="29">
        <v>100</v>
      </c>
      <c r="R36" s="486"/>
      <c r="S36" s="488"/>
      <c r="T36" s="486"/>
      <c r="U36" s="552"/>
      <c r="V36" s="490"/>
    </row>
    <row r="37" spans="1:26" ht="12.75" customHeight="1" x14ac:dyDescent="0.25">
      <c r="A37" s="493" t="s">
        <v>48</v>
      </c>
      <c r="B37" s="494"/>
      <c r="C37" s="122">
        <f>IF(ISNUMBER(C98),C98,NA())</f>
        <v>0</v>
      </c>
      <c r="D37" s="123">
        <f t="shared" ref="D37:V37" si="0">IF(ISNUMBER(D98),D98,NA())</f>
        <v>0</v>
      </c>
      <c r="E37" s="123">
        <f t="shared" si="0"/>
        <v>0</v>
      </c>
      <c r="F37" s="123">
        <f t="shared" si="0"/>
        <v>0</v>
      </c>
      <c r="G37" s="123">
        <f t="shared" si="0"/>
        <v>0</v>
      </c>
      <c r="H37" s="123">
        <f t="shared" si="0"/>
        <v>0</v>
      </c>
      <c r="I37" s="123">
        <f t="shared" si="0"/>
        <v>0</v>
      </c>
      <c r="J37" s="123">
        <f t="shared" si="0"/>
        <v>0</v>
      </c>
      <c r="K37" s="123">
        <f t="shared" si="0"/>
        <v>0</v>
      </c>
      <c r="L37" s="123">
        <f t="shared" si="0"/>
        <v>0</v>
      </c>
      <c r="M37" s="123">
        <f t="shared" si="0"/>
        <v>0</v>
      </c>
      <c r="N37" s="123">
        <f t="shared" si="0"/>
        <v>0</v>
      </c>
      <c r="O37" s="123">
        <f t="shared" si="0"/>
        <v>0</v>
      </c>
      <c r="P37" s="123">
        <f t="shared" si="0"/>
        <v>0</v>
      </c>
      <c r="Q37" s="123">
        <f t="shared" si="0"/>
        <v>0</v>
      </c>
      <c r="R37" s="123">
        <f t="shared" si="0"/>
        <v>0</v>
      </c>
      <c r="S37" s="123">
        <f t="shared" si="0"/>
        <v>0</v>
      </c>
      <c r="T37" s="123">
        <f t="shared" si="0"/>
        <v>0</v>
      </c>
      <c r="U37" s="150">
        <f t="shared" si="0"/>
        <v>0</v>
      </c>
      <c r="V37" s="124">
        <f t="shared" si="0"/>
        <v>0</v>
      </c>
    </row>
    <row r="38" spans="1:26" ht="12.75" customHeight="1" x14ac:dyDescent="0.25">
      <c r="A38" s="495" t="s">
        <v>49</v>
      </c>
      <c r="B38" s="496"/>
      <c r="C38" s="120" t="e">
        <f>C39+1.25*C42</f>
        <v>#N/A</v>
      </c>
      <c r="D38" s="108" t="e">
        <f t="shared" ref="D38:Q38" si="1">D39+1.25*D42</f>
        <v>#N/A</v>
      </c>
      <c r="E38" s="108" t="e">
        <f t="shared" si="1"/>
        <v>#N/A</v>
      </c>
      <c r="F38" s="108" t="e">
        <f t="shared" si="1"/>
        <v>#N/A</v>
      </c>
      <c r="G38" s="108" t="e">
        <f t="shared" si="1"/>
        <v>#N/A</v>
      </c>
      <c r="H38" s="108" t="e">
        <f t="shared" si="1"/>
        <v>#N/A</v>
      </c>
      <c r="I38" s="108" t="e">
        <f t="shared" si="1"/>
        <v>#N/A</v>
      </c>
      <c r="J38" s="108" t="e">
        <f t="shared" si="1"/>
        <v>#N/A</v>
      </c>
      <c r="K38" s="108" t="e">
        <f t="shared" si="1"/>
        <v>#N/A</v>
      </c>
      <c r="L38" s="108" t="e">
        <f t="shared" si="1"/>
        <v>#N/A</v>
      </c>
      <c r="M38" s="108" t="e">
        <f t="shared" si="1"/>
        <v>#N/A</v>
      </c>
      <c r="N38" s="108" t="e">
        <f t="shared" si="1"/>
        <v>#N/A</v>
      </c>
      <c r="O38" s="108" t="e">
        <f t="shared" si="1"/>
        <v>#N/A</v>
      </c>
      <c r="P38" s="108" t="e">
        <f t="shared" si="1"/>
        <v>#N/A</v>
      </c>
      <c r="Q38" s="108" t="e">
        <f t="shared" si="1"/>
        <v>#N/A</v>
      </c>
      <c r="R38" s="108" t="e">
        <f>R39+1.25*R42</f>
        <v>#N/A</v>
      </c>
      <c r="S38" s="108" t="e">
        <f>S39+1.25*S42</f>
        <v>#N/A</v>
      </c>
      <c r="T38" s="108" t="e">
        <f>T39+1.25*T42</f>
        <v>#N/A</v>
      </c>
      <c r="U38" s="151" t="e">
        <f>U39+1.25*U42</f>
        <v>#N/A</v>
      </c>
      <c r="V38" s="125" t="e">
        <f>V39+1.25*V42</f>
        <v>#N/A</v>
      </c>
      <c r="X38" s="1" t="s">
        <v>59</v>
      </c>
    </row>
    <row r="39" spans="1:26" ht="12.75" customHeight="1" x14ac:dyDescent="0.25">
      <c r="A39" s="493" t="s">
        <v>50</v>
      </c>
      <c r="B39" s="494"/>
      <c r="C39" s="33" t="e">
        <f>IF(ISNUMBER(C96),C96,NA())</f>
        <v>#N/A</v>
      </c>
      <c r="D39" s="33" t="e">
        <f>IF(ISNUMBER(D96),D96,NA())</f>
        <v>#N/A</v>
      </c>
      <c r="E39" s="34" t="e">
        <f t="shared" ref="E39:V39" si="2">IF(ISNUMBER(E96),E96,NA())</f>
        <v>#N/A</v>
      </c>
      <c r="F39" s="34" t="e">
        <f t="shared" si="2"/>
        <v>#N/A</v>
      </c>
      <c r="G39" s="34" t="e">
        <f t="shared" si="2"/>
        <v>#N/A</v>
      </c>
      <c r="H39" s="34" t="e">
        <f t="shared" si="2"/>
        <v>#N/A</v>
      </c>
      <c r="I39" s="34" t="e">
        <f t="shared" si="2"/>
        <v>#N/A</v>
      </c>
      <c r="J39" s="34" t="e">
        <f t="shared" si="2"/>
        <v>#N/A</v>
      </c>
      <c r="K39" s="34" t="e">
        <f t="shared" si="2"/>
        <v>#N/A</v>
      </c>
      <c r="L39" s="34" t="e">
        <f t="shared" si="2"/>
        <v>#N/A</v>
      </c>
      <c r="M39" s="34" t="e">
        <f t="shared" si="2"/>
        <v>#N/A</v>
      </c>
      <c r="N39" s="34" t="e">
        <f t="shared" si="2"/>
        <v>#N/A</v>
      </c>
      <c r="O39" s="34" t="e">
        <f t="shared" si="2"/>
        <v>#N/A</v>
      </c>
      <c r="P39" s="34" t="e">
        <f t="shared" si="2"/>
        <v>#N/A</v>
      </c>
      <c r="Q39" s="34" t="e">
        <f t="shared" si="2"/>
        <v>#N/A</v>
      </c>
      <c r="R39" s="34" t="e">
        <f t="shared" si="2"/>
        <v>#N/A</v>
      </c>
      <c r="S39" s="34" t="e">
        <f t="shared" si="2"/>
        <v>#N/A</v>
      </c>
      <c r="T39" s="34" t="e">
        <f t="shared" si="2"/>
        <v>#N/A</v>
      </c>
      <c r="U39" s="152" t="e">
        <f t="shared" si="2"/>
        <v>#N/A</v>
      </c>
      <c r="V39" s="44" t="e">
        <f t="shared" si="2"/>
        <v>#N/A</v>
      </c>
    </row>
    <row r="40" spans="1:26" ht="12.75" customHeight="1" x14ac:dyDescent="0.25">
      <c r="A40" s="495" t="s">
        <v>51</v>
      </c>
      <c r="B40" s="496"/>
      <c r="C40" s="120" t="e">
        <f>C39-1.25*C42</f>
        <v>#N/A</v>
      </c>
      <c r="D40" s="108" t="e">
        <f t="shared" ref="D40:Q40" si="3">D39-1.25*D42</f>
        <v>#N/A</v>
      </c>
      <c r="E40" s="108" t="e">
        <f t="shared" si="3"/>
        <v>#N/A</v>
      </c>
      <c r="F40" s="108" t="e">
        <f>F96</f>
        <v>#DIV/0!</v>
      </c>
      <c r="G40" s="108" t="e">
        <f t="shared" si="3"/>
        <v>#N/A</v>
      </c>
      <c r="H40" s="108" t="e">
        <f t="shared" si="3"/>
        <v>#N/A</v>
      </c>
      <c r="I40" s="108" t="e">
        <f t="shared" si="3"/>
        <v>#N/A</v>
      </c>
      <c r="J40" s="108" t="e">
        <f t="shared" si="3"/>
        <v>#N/A</v>
      </c>
      <c r="K40" s="108" t="e">
        <f t="shared" si="3"/>
        <v>#N/A</v>
      </c>
      <c r="L40" s="108" t="e">
        <f t="shared" si="3"/>
        <v>#N/A</v>
      </c>
      <c r="M40" s="108" t="e">
        <f>M39-1.25*M42</f>
        <v>#N/A</v>
      </c>
      <c r="N40" s="108" t="e">
        <f t="shared" si="3"/>
        <v>#N/A</v>
      </c>
      <c r="O40" s="108" t="e">
        <f t="shared" si="3"/>
        <v>#N/A</v>
      </c>
      <c r="P40" s="108" t="e">
        <f t="shared" si="3"/>
        <v>#N/A</v>
      </c>
      <c r="Q40" s="108" t="e">
        <f t="shared" si="3"/>
        <v>#N/A</v>
      </c>
      <c r="R40" s="108" t="e">
        <f>R39-1.25*R42</f>
        <v>#N/A</v>
      </c>
      <c r="S40" s="108" t="e">
        <f>S39-1.25*S42</f>
        <v>#N/A</v>
      </c>
      <c r="T40" s="108" t="e">
        <f>T39-1.25*T42</f>
        <v>#N/A</v>
      </c>
      <c r="U40" s="151" t="e">
        <f>U39-1.25*U42</f>
        <v>#N/A</v>
      </c>
      <c r="V40" s="125" t="e">
        <f>V39-1.25*V42</f>
        <v>#N/A</v>
      </c>
      <c r="X40" s="155"/>
    </row>
    <row r="41" spans="1:26" ht="12.75" customHeight="1" x14ac:dyDescent="0.25">
      <c r="A41" s="493" t="s">
        <v>52</v>
      </c>
      <c r="B41" s="494"/>
      <c r="C41" s="33">
        <f>IF(ISNUMBER(C99),C99,NA())</f>
        <v>0</v>
      </c>
      <c r="D41" s="34">
        <f t="shared" ref="D41:V41" si="4">IF(ISNUMBER(D99),D99,NA())</f>
        <v>0</v>
      </c>
      <c r="E41" s="34">
        <f t="shared" si="4"/>
        <v>0</v>
      </c>
      <c r="F41" s="34">
        <f t="shared" si="4"/>
        <v>0</v>
      </c>
      <c r="G41" s="34">
        <f t="shared" si="4"/>
        <v>0</v>
      </c>
      <c r="H41" s="34">
        <f t="shared" si="4"/>
        <v>0</v>
      </c>
      <c r="I41" s="34">
        <f t="shared" si="4"/>
        <v>0</v>
      </c>
      <c r="J41" s="34">
        <f t="shared" si="4"/>
        <v>0</v>
      </c>
      <c r="K41" s="34">
        <f t="shared" si="4"/>
        <v>0</v>
      </c>
      <c r="L41" s="34">
        <f t="shared" si="4"/>
        <v>0</v>
      </c>
      <c r="M41" s="34">
        <f t="shared" si="4"/>
        <v>0</v>
      </c>
      <c r="N41" s="34">
        <f t="shared" si="4"/>
        <v>0</v>
      </c>
      <c r="O41" s="34">
        <f t="shared" si="4"/>
        <v>0</v>
      </c>
      <c r="P41" s="34">
        <f t="shared" si="4"/>
        <v>0</v>
      </c>
      <c r="Q41" s="34">
        <f t="shared" si="4"/>
        <v>0</v>
      </c>
      <c r="R41" s="34">
        <f t="shared" si="4"/>
        <v>0</v>
      </c>
      <c r="S41" s="34">
        <f t="shared" si="4"/>
        <v>0</v>
      </c>
      <c r="T41" s="34">
        <f t="shared" si="4"/>
        <v>0</v>
      </c>
      <c r="U41" s="152">
        <f t="shared" si="4"/>
        <v>0</v>
      </c>
      <c r="V41" s="44">
        <f t="shared" si="4"/>
        <v>0</v>
      </c>
    </row>
    <row r="42" spans="1:26" ht="12.75" customHeight="1" x14ac:dyDescent="0.25">
      <c r="A42" s="493" t="s">
        <v>53</v>
      </c>
      <c r="B42" s="494"/>
      <c r="C42" s="120" t="e">
        <f>IF(ISNUMBER(C97),C97,NA())</f>
        <v>#N/A</v>
      </c>
      <c r="D42" s="121" t="e">
        <f t="shared" ref="D42:V42" si="5">IF(ISNUMBER(D97),D97,NA())</f>
        <v>#N/A</v>
      </c>
      <c r="E42" s="121" t="e">
        <f t="shared" si="5"/>
        <v>#N/A</v>
      </c>
      <c r="F42" s="121" t="e">
        <f t="shared" si="5"/>
        <v>#N/A</v>
      </c>
      <c r="G42" s="121" t="e">
        <f t="shared" si="5"/>
        <v>#N/A</v>
      </c>
      <c r="H42" s="121" t="e">
        <f t="shared" si="5"/>
        <v>#N/A</v>
      </c>
      <c r="I42" s="121" t="e">
        <f t="shared" si="5"/>
        <v>#N/A</v>
      </c>
      <c r="J42" s="121" t="e">
        <f t="shared" si="5"/>
        <v>#N/A</v>
      </c>
      <c r="K42" s="121" t="e">
        <f t="shared" si="5"/>
        <v>#N/A</v>
      </c>
      <c r="L42" s="121" t="e">
        <f t="shared" si="5"/>
        <v>#N/A</v>
      </c>
      <c r="M42" s="121" t="e">
        <f t="shared" si="5"/>
        <v>#N/A</v>
      </c>
      <c r="N42" s="121" t="e">
        <f t="shared" si="5"/>
        <v>#N/A</v>
      </c>
      <c r="O42" s="121" t="e">
        <f t="shared" si="5"/>
        <v>#N/A</v>
      </c>
      <c r="P42" s="121" t="e">
        <f t="shared" si="5"/>
        <v>#N/A</v>
      </c>
      <c r="Q42" s="121" t="e">
        <f t="shared" si="5"/>
        <v>#N/A</v>
      </c>
      <c r="R42" s="121" t="e">
        <f t="shared" si="5"/>
        <v>#N/A</v>
      </c>
      <c r="S42" s="121" t="e">
        <f t="shared" si="5"/>
        <v>#N/A</v>
      </c>
      <c r="T42" s="121" t="e">
        <f t="shared" si="5"/>
        <v>#N/A</v>
      </c>
      <c r="U42" s="153" t="e">
        <f t="shared" si="5"/>
        <v>#N/A</v>
      </c>
      <c r="V42" s="126" t="e">
        <f t="shared" si="5"/>
        <v>#N/A</v>
      </c>
    </row>
    <row r="43" spans="1:26" ht="12.75" customHeight="1" x14ac:dyDescent="0.25">
      <c r="A43" s="495" t="s">
        <v>54</v>
      </c>
      <c r="B43" s="496"/>
      <c r="C43" s="33">
        <f>IF(ISNUMBER(C100),C100,NA())</f>
        <v>0</v>
      </c>
      <c r="D43" s="34">
        <f t="shared" ref="D43:V43" si="6">IF(ISNUMBER(D100),D100,NA())</f>
        <v>0</v>
      </c>
      <c r="E43" s="34">
        <f t="shared" si="6"/>
        <v>0</v>
      </c>
      <c r="F43" s="34">
        <f t="shared" si="6"/>
        <v>0</v>
      </c>
      <c r="G43" s="34">
        <f t="shared" si="6"/>
        <v>0</v>
      </c>
      <c r="H43" s="34">
        <f t="shared" si="6"/>
        <v>0</v>
      </c>
      <c r="I43" s="34">
        <f t="shared" si="6"/>
        <v>0</v>
      </c>
      <c r="J43" s="34">
        <f t="shared" si="6"/>
        <v>0</v>
      </c>
      <c r="K43" s="34">
        <f t="shared" si="6"/>
        <v>0</v>
      </c>
      <c r="L43" s="34">
        <f t="shared" si="6"/>
        <v>0</v>
      </c>
      <c r="M43" s="34">
        <f t="shared" si="6"/>
        <v>0</v>
      </c>
      <c r="N43" s="34">
        <f t="shared" si="6"/>
        <v>0</v>
      </c>
      <c r="O43" s="34">
        <f t="shared" si="6"/>
        <v>0</v>
      </c>
      <c r="P43" s="34">
        <f t="shared" si="6"/>
        <v>0</v>
      </c>
      <c r="Q43" s="34">
        <f t="shared" si="6"/>
        <v>0</v>
      </c>
      <c r="R43" s="34">
        <f t="shared" si="6"/>
        <v>0</v>
      </c>
      <c r="S43" s="34">
        <f t="shared" si="6"/>
        <v>0</v>
      </c>
      <c r="T43" s="34">
        <f t="shared" si="6"/>
        <v>0</v>
      </c>
      <c r="U43" s="152">
        <f t="shared" si="6"/>
        <v>0</v>
      </c>
      <c r="V43" s="44">
        <f t="shared" si="6"/>
        <v>0</v>
      </c>
    </row>
    <row r="44" spans="1:26" s="46" customFormat="1" ht="17.25" customHeight="1" thickBot="1" x14ac:dyDescent="0.3">
      <c r="A44" s="555" t="s">
        <v>55</v>
      </c>
      <c r="B44" s="556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1"/>
      <c r="R44" s="111"/>
      <c r="S44" s="112"/>
      <c r="T44" s="113"/>
      <c r="U44" s="149"/>
      <c r="V44" s="115"/>
      <c r="W44" s="45"/>
    </row>
    <row r="45" spans="1:26" s="46" customFormat="1" x14ac:dyDescent="0.25">
      <c r="A45" s="49"/>
      <c r="B45" s="50"/>
      <c r="C45" s="1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1"/>
      <c r="V45" s="128"/>
      <c r="W45" s="45"/>
    </row>
    <row r="46" spans="1:26" s="46" customFormat="1" ht="13.8" thickBot="1" x14ac:dyDescent="0.3">
      <c r="A46" s="47"/>
      <c r="C46" s="129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1"/>
      <c r="W46" s="45"/>
    </row>
    <row r="47" spans="1:26" s="46" customFormat="1" x14ac:dyDescent="0.25">
      <c r="A47" s="47"/>
      <c r="V47" s="48"/>
      <c r="W47" s="45"/>
    </row>
    <row r="48" spans="1:26" s="46" customFormat="1" x14ac:dyDescent="0.25">
      <c r="A48" s="47"/>
      <c r="V48" s="48"/>
      <c r="W48" s="45"/>
    </row>
    <row r="49" spans="1:23" s="46" customFormat="1" x14ac:dyDescent="0.25">
      <c r="A49" s="47"/>
      <c r="V49" s="48"/>
      <c r="W49" s="45"/>
    </row>
    <row r="50" spans="1:23" s="46" customFormat="1" x14ac:dyDescent="0.25">
      <c r="A50" s="47"/>
      <c r="V50" s="48"/>
      <c r="W50" s="45"/>
    </row>
    <row r="51" spans="1:23" s="46" customFormat="1" x14ac:dyDescent="0.25">
      <c r="A51" s="47"/>
      <c r="V51" s="48"/>
      <c r="W51" s="45"/>
    </row>
    <row r="52" spans="1:23" s="46" customFormat="1" x14ac:dyDescent="0.25">
      <c r="A52" s="47"/>
      <c r="V52" s="48"/>
      <c r="W52" s="45"/>
    </row>
    <row r="53" spans="1:23" s="46" customFormat="1" x14ac:dyDescent="0.25">
      <c r="A53" s="47"/>
      <c r="V53" s="48"/>
      <c r="W53" s="45"/>
    </row>
    <row r="54" spans="1:23" s="46" customFormat="1" x14ac:dyDescent="0.25">
      <c r="A54" s="47"/>
      <c r="V54" s="48"/>
      <c r="W54" s="45"/>
    </row>
    <row r="55" spans="1:23" s="46" customFormat="1" x14ac:dyDescent="0.25">
      <c r="A55" s="47"/>
      <c r="V55" s="48"/>
      <c r="W55" s="45"/>
    </row>
    <row r="56" spans="1:23" s="46" customFormat="1" x14ac:dyDescent="0.25">
      <c r="A56" s="47"/>
      <c r="V56" s="48"/>
      <c r="W56" s="45"/>
    </row>
    <row r="57" spans="1:23" s="46" customFormat="1" x14ac:dyDescent="0.25">
      <c r="A57" s="47"/>
      <c r="V57" s="48"/>
      <c r="W57" s="45"/>
    </row>
    <row r="58" spans="1:23" s="46" customFormat="1" x14ac:dyDescent="0.25">
      <c r="A58" s="47"/>
      <c r="V58" s="48"/>
      <c r="W58" s="45"/>
    </row>
    <row r="59" spans="1:23" s="46" customFormat="1" x14ac:dyDescent="0.25">
      <c r="A59" s="47"/>
      <c r="V59" s="48"/>
      <c r="W59" s="45"/>
    </row>
    <row r="60" spans="1:23" s="46" customFormat="1" x14ac:dyDescent="0.25">
      <c r="A60" s="47"/>
      <c r="V60" s="48"/>
      <c r="W60" s="45"/>
    </row>
    <row r="61" spans="1:23" s="46" customFormat="1" x14ac:dyDescent="0.25">
      <c r="A61" s="47"/>
      <c r="V61" s="48"/>
      <c r="W61" s="45"/>
    </row>
    <row r="62" spans="1:23" s="46" customFormat="1" x14ac:dyDescent="0.25">
      <c r="A62" s="47"/>
      <c r="V62" s="48"/>
      <c r="W62" s="45"/>
    </row>
    <row r="63" spans="1:23" s="46" customFormat="1" x14ac:dyDescent="0.25">
      <c r="A63" s="47"/>
      <c r="V63" s="48"/>
      <c r="W63" s="45"/>
    </row>
    <row r="64" spans="1:23" s="46" customFormat="1" x14ac:dyDescent="0.25">
      <c r="A64" s="47"/>
      <c r="V64" s="48"/>
      <c r="W64" s="45"/>
    </row>
    <row r="65" spans="1:23" s="46" customFormat="1" x14ac:dyDescent="0.25">
      <c r="A65" s="47"/>
      <c r="V65" s="48"/>
      <c r="W65" s="45"/>
    </row>
    <row r="66" spans="1:23" s="46" customFormat="1" x14ac:dyDescent="0.25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45"/>
    </row>
    <row r="67" spans="1:23" s="46" customFormat="1" x14ac:dyDescent="0.25">
      <c r="A67" s="499" t="s">
        <v>56</v>
      </c>
      <c r="B67" s="500"/>
      <c r="C67" s="500"/>
      <c r="D67" s="500"/>
      <c r="E67" s="500"/>
      <c r="F67" s="500"/>
      <c r="G67" s="501"/>
      <c r="H67" s="491" t="s">
        <v>57</v>
      </c>
      <c r="I67" s="492"/>
      <c r="J67" s="492"/>
      <c r="K67" s="492"/>
      <c r="L67" s="492"/>
      <c r="M67" s="492"/>
      <c r="N67" s="492"/>
      <c r="O67" s="492"/>
      <c r="P67" s="491" t="s">
        <v>58</v>
      </c>
      <c r="Q67" s="492"/>
      <c r="R67" s="492"/>
      <c r="S67" s="492"/>
      <c r="T67" s="492"/>
      <c r="U67" s="492"/>
      <c r="V67" s="492"/>
      <c r="W67" s="45"/>
    </row>
    <row r="68" spans="1:23" x14ac:dyDescent="0.25">
      <c r="A68" s="464" t="s">
        <v>91</v>
      </c>
      <c r="B68" s="464"/>
      <c r="C68" s="464"/>
      <c r="D68" s="464"/>
      <c r="E68" s="464"/>
      <c r="F68" s="464"/>
      <c r="G68" s="464"/>
      <c r="H68" s="464" t="s">
        <v>92</v>
      </c>
      <c r="I68" s="464"/>
      <c r="J68" s="464"/>
      <c r="K68" s="464"/>
      <c r="L68" s="464"/>
      <c r="M68" s="464"/>
      <c r="N68" s="464"/>
      <c r="O68" s="464"/>
      <c r="P68" s="464" t="s">
        <v>91</v>
      </c>
      <c r="Q68" s="464"/>
      <c r="R68" s="464"/>
      <c r="S68" s="464"/>
      <c r="T68" s="464"/>
      <c r="U68" s="464"/>
      <c r="V68" s="464"/>
    </row>
    <row r="69" spans="1:23" x14ac:dyDescent="0.25">
      <c r="A69" s="464"/>
      <c r="B69" s="464"/>
      <c r="C69" s="464"/>
      <c r="D69" s="464"/>
      <c r="E69" s="464"/>
      <c r="F69" s="464"/>
      <c r="G69" s="464"/>
      <c r="H69" s="464"/>
      <c r="I69" s="464"/>
      <c r="J69" s="464"/>
      <c r="K69" s="464"/>
      <c r="L69" s="464"/>
      <c r="M69" s="464"/>
      <c r="N69" s="464"/>
      <c r="O69" s="464"/>
      <c r="P69" s="464"/>
      <c r="Q69" s="464"/>
      <c r="R69" s="464"/>
      <c r="S69" s="464"/>
      <c r="T69" s="464"/>
      <c r="U69" s="464"/>
      <c r="V69" s="464"/>
    </row>
    <row r="70" spans="1:23" x14ac:dyDescent="0.25">
      <c r="A70" s="464"/>
      <c r="B70" s="464"/>
      <c r="C70" s="464"/>
      <c r="D70" s="464"/>
      <c r="E70" s="464"/>
      <c r="F70" s="464"/>
      <c r="G70" s="464"/>
      <c r="H70" s="464"/>
      <c r="I70" s="464"/>
      <c r="J70" s="464"/>
      <c r="K70" s="464"/>
      <c r="L70" s="464"/>
      <c r="M70" s="464"/>
      <c r="N70" s="464"/>
      <c r="O70" s="464"/>
      <c r="P70" s="464"/>
      <c r="Q70" s="464"/>
      <c r="R70" s="464"/>
      <c r="S70" s="464"/>
      <c r="T70" s="464"/>
      <c r="U70" s="464"/>
      <c r="V70" s="464"/>
    </row>
    <row r="71" spans="1:23" x14ac:dyDescent="0.25">
      <c r="A71" s="464"/>
      <c r="B71" s="464"/>
      <c r="C71" s="464"/>
      <c r="D71" s="464"/>
      <c r="E71" s="464"/>
      <c r="F71" s="464"/>
      <c r="G71" s="464"/>
      <c r="H71" s="464"/>
      <c r="I71" s="464"/>
      <c r="J71" s="464"/>
      <c r="K71" s="464"/>
      <c r="L71" s="464"/>
      <c r="M71" s="464"/>
      <c r="N71" s="464"/>
      <c r="O71" s="464"/>
      <c r="P71" s="464"/>
      <c r="Q71" s="464"/>
      <c r="R71" s="464"/>
      <c r="S71" s="464"/>
      <c r="T71" s="464"/>
      <c r="U71" s="464"/>
      <c r="V71" s="464"/>
    </row>
    <row r="72" spans="1:23" x14ac:dyDescent="0.25">
      <c r="B72" s="52"/>
    </row>
    <row r="73" spans="1:23" ht="13.8" thickBot="1" x14ac:dyDescent="0.3">
      <c r="B73" s="52"/>
    </row>
    <row r="74" spans="1:23" x14ac:dyDescent="0.25">
      <c r="A74" s="512" t="s">
        <v>65</v>
      </c>
      <c r="B74" s="513"/>
      <c r="C74" s="513"/>
      <c r="D74" s="513"/>
      <c r="E74" s="513"/>
      <c r="F74" s="513"/>
      <c r="G74" s="513"/>
      <c r="H74" s="513"/>
      <c r="I74" s="513"/>
      <c r="J74" s="513"/>
      <c r="K74" s="513"/>
      <c r="L74" s="513"/>
      <c r="M74" s="513"/>
      <c r="N74" s="513"/>
      <c r="O74" s="513"/>
      <c r="P74" s="513"/>
      <c r="Q74" s="513"/>
      <c r="R74" s="513"/>
      <c r="S74" s="513"/>
      <c r="T74" s="513"/>
      <c r="U74" s="513"/>
      <c r="V74" s="514"/>
    </row>
    <row r="75" spans="1:23" x14ac:dyDescent="0.25">
      <c r="A75" s="515"/>
      <c r="B75" s="516"/>
      <c r="C75" s="516"/>
      <c r="D75" s="516"/>
      <c r="E75" s="516"/>
      <c r="F75" s="516"/>
      <c r="G75" s="516"/>
      <c r="H75" s="516"/>
      <c r="I75" s="516"/>
      <c r="J75" s="516"/>
      <c r="K75" s="516"/>
      <c r="L75" s="516"/>
      <c r="M75" s="516"/>
      <c r="N75" s="516"/>
      <c r="O75" s="516"/>
      <c r="P75" s="516"/>
      <c r="Q75" s="516"/>
      <c r="R75" s="516"/>
      <c r="S75" s="516"/>
      <c r="T75" s="516"/>
      <c r="U75" s="516"/>
      <c r="V75" s="517"/>
    </row>
    <row r="76" spans="1:23" x14ac:dyDescent="0.25">
      <c r="A76" s="515"/>
      <c r="B76" s="516"/>
      <c r="C76" s="516"/>
      <c r="D76" s="516"/>
      <c r="E76" s="516"/>
      <c r="F76" s="516"/>
      <c r="G76" s="516"/>
      <c r="H76" s="516"/>
      <c r="I76" s="516"/>
      <c r="J76" s="516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7"/>
    </row>
    <row r="77" spans="1:23" ht="13.8" thickBot="1" x14ac:dyDescent="0.3">
      <c r="A77" s="132"/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5"/>
    </row>
    <row r="78" spans="1:23" x14ac:dyDescent="0.25">
      <c r="A78" s="527"/>
      <c r="B78" s="565"/>
      <c r="C78" s="136" t="s">
        <v>3</v>
      </c>
      <c r="D78" s="137"/>
      <c r="E78" s="137"/>
      <c r="F78" s="137"/>
      <c r="G78" s="137"/>
      <c r="H78" s="137"/>
      <c r="I78" s="137"/>
      <c r="J78" s="137"/>
      <c r="K78" s="137" t="s">
        <v>16</v>
      </c>
      <c r="L78" s="137"/>
      <c r="M78" s="137" t="s">
        <v>4</v>
      </c>
      <c r="N78" s="137" t="s">
        <v>76</v>
      </c>
      <c r="O78" s="137" t="s">
        <v>6</v>
      </c>
      <c r="P78" s="137"/>
      <c r="Q78" s="137" t="s">
        <v>6</v>
      </c>
      <c r="R78" s="653" t="s">
        <v>17</v>
      </c>
      <c r="S78" s="655" t="s">
        <v>41</v>
      </c>
      <c r="T78" s="653" t="s">
        <v>7</v>
      </c>
      <c r="U78" s="653" t="s">
        <v>8</v>
      </c>
      <c r="V78" s="659" t="s">
        <v>42</v>
      </c>
    </row>
    <row r="79" spans="1:23" ht="13.8" thickBot="1" x14ac:dyDescent="0.3">
      <c r="A79" s="533" t="s">
        <v>61</v>
      </c>
      <c r="B79" s="669"/>
      <c r="C79" s="138">
        <v>6.3E-2</v>
      </c>
      <c r="D79" s="139">
        <v>0.08</v>
      </c>
      <c r="E79" s="139">
        <v>0.2</v>
      </c>
      <c r="F79" s="139">
        <v>0.5</v>
      </c>
      <c r="G79" s="139">
        <v>1</v>
      </c>
      <c r="H79" s="139">
        <v>2</v>
      </c>
      <c r="I79" s="139">
        <v>5</v>
      </c>
      <c r="J79" s="139">
        <v>10</v>
      </c>
      <c r="K79" s="139">
        <v>16</v>
      </c>
      <c r="L79" s="139">
        <v>20</v>
      </c>
      <c r="M79" s="139">
        <v>31.5</v>
      </c>
      <c r="N79" s="139">
        <v>45</v>
      </c>
      <c r="O79" s="140">
        <v>63</v>
      </c>
      <c r="P79" s="140">
        <v>100</v>
      </c>
      <c r="Q79" s="139">
        <v>125</v>
      </c>
      <c r="R79" s="695"/>
      <c r="S79" s="696"/>
      <c r="T79" s="695"/>
      <c r="U79" s="695"/>
      <c r="V79" s="698"/>
    </row>
    <row r="80" spans="1:23" x14ac:dyDescent="0.25">
      <c r="A80" s="670" t="s">
        <v>62</v>
      </c>
      <c r="B80" s="671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5"/>
    </row>
    <row r="81" spans="1:23" x14ac:dyDescent="0.25">
      <c r="A81" s="531"/>
      <c r="B81" s="532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2"/>
    </row>
    <row r="82" spans="1:23" x14ac:dyDescent="0.25">
      <c r="A82" s="531"/>
      <c r="B82" s="532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2"/>
    </row>
    <row r="83" spans="1:23" x14ac:dyDescent="0.25">
      <c r="A83" s="531"/>
      <c r="B83" s="532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2"/>
    </row>
    <row r="84" spans="1:23" x14ac:dyDescent="0.25">
      <c r="A84" s="531"/>
      <c r="B84" s="532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2"/>
    </row>
    <row r="85" spans="1:23" x14ac:dyDescent="0.25">
      <c r="A85" s="531"/>
      <c r="B85" s="532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2"/>
    </row>
    <row r="86" spans="1:23" x14ac:dyDescent="0.25">
      <c r="A86" s="531"/>
      <c r="B86" s="532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2"/>
    </row>
    <row r="87" spans="1:23" x14ac:dyDescent="0.25">
      <c r="A87" s="531"/>
      <c r="B87" s="532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2"/>
    </row>
    <row r="88" spans="1:23" x14ac:dyDescent="0.25">
      <c r="A88" s="531"/>
      <c r="B88" s="532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2"/>
    </row>
    <row r="89" spans="1:23" x14ac:dyDescent="0.25">
      <c r="A89" s="531"/>
      <c r="B89" s="532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2"/>
    </row>
    <row r="90" spans="1:23" x14ac:dyDescent="0.25">
      <c r="A90" s="531"/>
      <c r="B90" s="532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2"/>
    </row>
    <row r="91" spans="1:23" x14ac:dyDescent="0.25">
      <c r="A91" s="531"/>
      <c r="B91" s="532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2"/>
    </row>
    <row r="92" spans="1:23" x14ac:dyDescent="0.25">
      <c r="A92" s="531"/>
      <c r="B92" s="532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2"/>
    </row>
    <row r="93" spans="1:23" x14ac:dyDescent="0.25">
      <c r="A93" s="531"/>
      <c r="B93" s="532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2"/>
    </row>
    <row r="94" spans="1:23" x14ac:dyDescent="0.25">
      <c r="A94" s="531"/>
      <c r="B94" s="532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2"/>
    </row>
    <row r="95" spans="1:23" x14ac:dyDescent="0.25">
      <c r="A95" s="531"/>
      <c r="B95" s="532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2"/>
    </row>
    <row r="96" spans="1:23" x14ac:dyDescent="0.25">
      <c r="A96" s="533" t="s">
        <v>63</v>
      </c>
      <c r="B96" s="532"/>
      <c r="C96" s="141" t="e">
        <f>AVERAGE(C81:C95)</f>
        <v>#DIV/0!</v>
      </c>
      <c r="D96" s="141" t="e">
        <f t="shared" ref="D96:V96" si="7">AVERAGE(D81:D95)</f>
        <v>#DIV/0!</v>
      </c>
      <c r="E96" s="141" t="e">
        <f t="shared" si="7"/>
        <v>#DIV/0!</v>
      </c>
      <c r="F96" s="141" t="e">
        <f t="shared" si="7"/>
        <v>#DIV/0!</v>
      </c>
      <c r="G96" s="141" t="e">
        <f t="shared" si="7"/>
        <v>#DIV/0!</v>
      </c>
      <c r="H96" s="141" t="e">
        <f t="shared" si="7"/>
        <v>#DIV/0!</v>
      </c>
      <c r="I96" s="141" t="e">
        <f t="shared" si="7"/>
        <v>#DIV/0!</v>
      </c>
      <c r="J96" s="141" t="e">
        <f t="shared" si="7"/>
        <v>#DIV/0!</v>
      </c>
      <c r="K96" s="141" t="e">
        <f t="shared" si="7"/>
        <v>#DIV/0!</v>
      </c>
      <c r="L96" s="141" t="e">
        <f t="shared" si="7"/>
        <v>#DIV/0!</v>
      </c>
      <c r="M96" s="141" t="e">
        <f t="shared" si="7"/>
        <v>#DIV/0!</v>
      </c>
      <c r="N96" s="141" t="e">
        <f t="shared" si="7"/>
        <v>#DIV/0!</v>
      </c>
      <c r="O96" s="141" t="e">
        <f t="shared" si="7"/>
        <v>#DIV/0!</v>
      </c>
      <c r="P96" s="141" t="e">
        <f t="shared" si="7"/>
        <v>#DIV/0!</v>
      </c>
      <c r="Q96" s="141" t="e">
        <f t="shared" si="7"/>
        <v>#DIV/0!</v>
      </c>
      <c r="R96" s="141" t="e">
        <f t="shared" si="7"/>
        <v>#DIV/0!</v>
      </c>
      <c r="S96" s="141" t="e">
        <f t="shared" si="7"/>
        <v>#DIV/0!</v>
      </c>
      <c r="T96" s="141" t="e">
        <f t="shared" si="7"/>
        <v>#DIV/0!</v>
      </c>
      <c r="U96" s="141" t="e">
        <f t="shared" si="7"/>
        <v>#DIV/0!</v>
      </c>
      <c r="V96" s="142" t="e">
        <f t="shared" si="7"/>
        <v>#DIV/0!</v>
      </c>
      <c r="W96" s="1"/>
    </row>
    <row r="97" spans="1:23" x14ac:dyDescent="0.25">
      <c r="A97" s="533" t="s">
        <v>53</v>
      </c>
      <c r="B97" s="532"/>
      <c r="C97" s="143" t="e">
        <f>STDEV(C81:C95)</f>
        <v>#DIV/0!</v>
      </c>
      <c r="D97" s="143" t="e">
        <f t="shared" ref="D97:V97" si="8">STDEV(D81:D95)</f>
        <v>#DIV/0!</v>
      </c>
      <c r="E97" s="143" t="e">
        <f t="shared" si="8"/>
        <v>#DIV/0!</v>
      </c>
      <c r="F97" s="143" t="e">
        <f t="shared" si="8"/>
        <v>#DIV/0!</v>
      </c>
      <c r="G97" s="143" t="e">
        <f t="shared" si="8"/>
        <v>#DIV/0!</v>
      </c>
      <c r="H97" s="143" t="e">
        <f t="shared" si="8"/>
        <v>#DIV/0!</v>
      </c>
      <c r="I97" s="143" t="e">
        <f t="shared" si="8"/>
        <v>#DIV/0!</v>
      </c>
      <c r="J97" s="143" t="e">
        <f t="shared" si="8"/>
        <v>#DIV/0!</v>
      </c>
      <c r="K97" s="143" t="e">
        <f t="shared" si="8"/>
        <v>#DIV/0!</v>
      </c>
      <c r="L97" s="143" t="e">
        <f t="shared" si="8"/>
        <v>#DIV/0!</v>
      </c>
      <c r="M97" s="143" t="e">
        <f t="shared" si="8"/>
        <v>#DIV/0!</v>
      </c>
      <c r="N97" s="143" t="e">
        <f t="shared" si="8"/>
        <v>#DIV/0!</v>
      </c>
      <c r="O97" s="143" t="e">
        <f t="shared" si="8"/>
        <v>#DIV/0!</v>
      </c>
      <c r="P97" s="143" t="e">
        <f t="shared" si="8"/>
        <v>#DIV/0!</v>
      </c>
      <c r="Q97" s="143" t="e">
        <f t="shared" si="8"/>
        <v>#DIV/0!</v>
      </c>
      <c r="R97" s="143" t="e">
        <f t="shared" si="8"/>
        <v>#DIV/0!</v>
      </c>
      <c r="S97" s="143" t="e">
        <f t="shared" si="8"/>
        <v>#DIV/0!</v>
      </c>
      <c r="T97" s="143" t="e">
        <f t="shared" si="8"/>
        <v>#DIV/0!</v>
      </c>
      <c r="U97" s="143" t="e">
        <f t="shared" si="8"/>
        <v>#DIV/0!</v>
      </c>
      <c r="V97" s="144" t="e">
        <f t="shared" si="8"/>
        <v>#DIV/0!</v>
      </c>
      <c r="W97" s="1"/>
    </row>
    <row r="98" spans="1:23" x14ac:dyDescent="0.25">
      <c r="A98" s="533" t="s">
        <v>64</v>
      </c>
      <c r="B98" s="532"/>
      <c r="C98" s="141">
        <f>MAX(C81:C95)</f>
        <v>0</v>
      </c>
      <c r="D98" s="141">
        <f t="shared" ref="D98:V98" si="9">MAX(D81:D95)</f>
        <v>0</v>
      </c>
      <c r="E98" s="141">
        <f t="shared" si="9"/>
        <v>0</v>
      </c>
      <c r="F98" s="141">
        <f t="shared" si="9"/>
        <v>0</v>
      </c>
      <c r="G98" s="141">
        <f t="shared" si="9"/>
        <v>0</v>
      </c>
      <c r="H98" s="141">
        <f t="shared" si="9"/>
        <v>0</v>
      </c>
      <c r="I98" s="141">
        <f t="shared" si="9"/>
        <v>0</v>
      </c>
      <c r="J98" s="141">
        <f t="shared" si="9"/>
        <v>0</v>
      </c>
      <c r="K98" s="141">
        <f t="shared" si="9"/>
        <v>0</v>
      </c>
      <c r="L98" s="141">
        <f t="shared" si="9"/>
        <v>0</v>
      </c>
      <c r="M98" s="141">
        <f t="shared" si="9"/>
        <v>0</v>
      </c>
      <c r="N98" s="141">
        <f t="shared" si="9"/>
        <v>0</v>
      </c>
      <c r="O98" s="141">
        <f t="shared" si="9"/>
        <v>0</v>
      </c>
      <c r="P98" s="141">
        <f t="shared" si="9"/>
        <v>0</v>
      </c>
      <c r="Q98" s="141">
        <f t="shared" si="9"/>
        <v>0</v>
      </c>
      <c r="R98" s="141">
        <f t="shared" si="9"/>
        <v>0</v>
      </c>
      <c r="S98" s="141">
        <f t="shared" si="9"/>
        <v>0</v>
      </c>
      <c r="T98" s="141">
        <f t="shared" si="9"/>
        <v>0</v>
      </c>
      <c r="U98" s="141">
        <f t="shared" si="9"/>
        <v>0</v>
      </c>
      <c r="V98" s="142">
        <f t="shared" si="9"/>
        <v>0</v>
      </c>
      <c r="W98" s="1"/>
    </row>
    <row r="99" spans="1:23" x14ac:dyDescent="0.25">
      <c r="A99" s="533" t="s">
        <v>52</v>
      </c>
      <c r="B99" s="532"/>
      <c r="C99" s="141">
        <f>MIN(C81:C95)</f>
        <v>0</v>
      </c>
      <c r="D99" s="141">
        <f>MIN(D81:D95)</f>
        <v>0</v>
      </c>
      <c r="E99" s="141">
        <f t="shared" ref="E99:V99" si="10">MIN(E81:E95)</f>
        <v>0</v>
      </c>
      <c r="F99" s="141">
        <f t="shared" si="10"/>
        <v>0</v>
      </c>
      <c r="G99" s="141">
        <f t="shared" si="10"/>
        <v>0</v>
      </c>
      <c r="H99" s="141">
        <f t="shared" si="10"/>
        <v>0</v>
      </c>
      <c r="I99" s="141">
        <f t="shared" si="10"/>
        <v>0</v>
      </c>
      <c r="J99" s="141">
        <f t="shared" si="10"/>
        <v>0</v>
      </c>
      <c r="K99" s="141">
        <f t="shared" si="10"/>
        <v>0</v>
      </c>
      <c r="L99" s="141">
        <f t="shared" si="10"/>
        <v>0</v>
      </c>
      <c r="M99" s="141">
        <f t="shared" si="10"/>
        <v>0</v>
      </c>
      <c r="N99" s="141">
        <f t="shared" si="10"/>
        <v>0</v>
      </c>
      <c r="O99" s="141">
        <f t="shared" si="10"/>
        <v>0</v>
      </c>
      <c r="P99" s="141">
        <f t="shared" si="10"/>
        <v>0</v>
      </c>
      <c r="Q99" s="141">
        <f t="shared" si="10"/>
        <v>0</v>
      </c>
      <c r="R99" s="141">
        <f t="shared" si="10"/>
        <v>0</v>
      </c>
      <c r="S99" s="141">
        <f t="shared" si="10"/>
        <v>0</v>
      </c>
      <c r="T99" s="141">
        <f t="shared" si="10"/>
        <v>0</v>
      </c>
      <c r="U99" s="141">
        <f t="shared" si="10"/>
        <v>0</v>
      </c>
      <c r="V99" s="142">
        <f t="shared" si="10"/>
        <v>0</v>
      </c>
    </row>
    <row r="100" spans="1:23" x14ac:dyDescent="0.25">
      <c r="A100" s="534" t="s">
        <v>54</v>
      </c>
      <c r="B100" s="535"/>
      <c r="C100" s="141">
        <f>COUNT(C81:C95)</f>
        <v>0</v>
      </c>
      <c r="D100" s="141">
        <f t="shared" ref="D100:V100" si="11">COUNT(D81:D95)</f>
        <v>0</v>
      </c>
      <c r="E100" s="141">
        <f t="shared" si="11"/>
        <v>0</v>
      </c>
      <c r="F100" s="141">
        <f t="shared" si="11"/>
        <v>0</v>
      </c>
      <c r="G100" s="141">
        <f t="shared" si="11"/>
        <v>0</v>
      </c>
      <c r="H100" s="141">
        <f t="shared" si="11"/>
        <v>0</v>
      </c>
      <c r="I100" s="141">
        <f t="shared" si="11"/>
        <v>0</v>
      </c>
      <c r="J100" s="141">
        <f t="shared" si="11"/>
        <v>0</v>
      </c>
      <c r="K100" s="141">
        <f t="shared" si="11"/>
        <v>0</v>
      </c>
      <c r="L100" s="141">
        <f t="shared" si="11"/>
        <v>0</v>
      </c>
      <c r="M100" s="141">
        <f t="shared" si="11"/>
        <v>0</v>
      </c>
      <c r="N100" s="141">
        <f t="shared" si="11"/>
        <v>0</v>
      </c>
      <c r="O100" s="141">
        <f t="shared" si="11"/>
        <v>0</v>
      </c>
      <c r="P100" s="141">
        <f t="shared" si="11"/>
        <v>0</v>
      </c>
      <c r="Q100" s="141">
        <f t="shared" si="11"/>
        <v>0</v>
      </c>
      <c r="R100" s="141">
        <f t="shared" si="11"/>
        <v>0</v>
      </c>
      <c r="S100" s="141">
        <f t="shared" si="11"/>
        <v>0</v>
      </c>
      <c r="T100" s="141">
        <f t="shared" si="11"/>
        <v>0</v>
      </c>
      <c r="U100" s="141">
        <f t="shared" si="11"/>
        <v>0</v>
      </c>
      <c r="V100" s="142">
        <f t="shared" si="11"/>
        <v>0</v>
      </c>
    </row>
    <row r="101" spans="1:23" ht="13.8" thickBot="1" x14ac:dyDescent="0.3">
      <c r="A101" s="145"/>
      <c r="B101" s="146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8"/>
    </row>
    <row r="102" spans="1:23" x14ac:dyDescent="0.25">
      <c r="B102" s="52"/>
    </row>
    <row r="103" spans="1:23" x14ac:dyDescent="0.25">
      <c r="B103" s="52"/>
    </row>
    <row r="104" spans="1:23" x14ac:dyDescent="0.25">
      <c r="B104" s="52"/>
    </row>
    <row r="105" spans="1:23" x14ac:dyDescent="0.25">
      <c r="B105" s="52"/>
    </row>
    <row r="106" spans="1:23" x14ac:dyDescent="0.25">
      <c r="B106" s="52"/>
    </row>
    <row r="107" spans="1:23" x14ac:dyDescent="0.25">
      <c r="B107" s="52"/>
    </row>
    <row r="108" spans="1:23" x14ac:dyDescent="0.25">
      <c r="B108" s="52"/>
    </row>
    <row r="109" spans="1:23" x14ac:dyDescent="0.25">
      <c r="B109" s="52"/>
    </row>
    <row r="110" spans="1:23" x14ac:dyDescent="0.25">
      <c r="B110" s="52"/>
    </row>
    <row r="111" spans="1:23" x14ac:dyDescent="0.25">
      <c r="B111" s="52"/>
    </row>
    <row r="112" spans="1:23" x14ac:dyDescent="0.25">
      <c r="B112" s="52"/>
    </row>
    <row r="113" spans="2:2" x14ac:dyDescent="0.25">
      <c r="B113" s="52"/>
    </row>
    <row r="114" spans="2:2" x14ac:dyDescent="0.25">
      <c r="B114" s="52"/>
    </row>
    <row r="115" spans="2:2" x14ac:dyDescent="0.25">
      <c r="B115" s="52"/>
    </row>
    <row r="116" spans="2:2" x14ac:dyDescent="0.25">
      <c r="B116" s="52"/>
    </row>
    <row r="117" spans="2:2" x14ac:dyDescent="0.25">
      <c r="B117" s="52"/>
    </row>
    <row r="118" spans="2:2" x14ac:dyDescent="0.25">
      <c r="B118" s="52"/>
    </row>
    <row r="119" spans="2:2" x14ac:dyDescent="0.25">
      <c r="B119" s="52"/>
    </row>
    <row r="120" spans="2:2" x14ac:dyDescent="0.25">
      <c r="B120" s="52"/>
    </row>
    <row r="121" spans="2:2" x14ac:dyDescent="0.25">
      <c r="B121" s="52"/>
    </row>
    <row r="122" spans="2:2" x14ac:dyDescent="0.25">
      <c r="B122" s="52"/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  <row r="145" spans="2:2" x14ac:dyDescent="0.25">
      <c r="B145" s="52"/>
    </row>
    <row r="146" spans="2:2" x14ac:dyDescent="0.25">
      <c r="B146" s="52"/>
    </row>
    <row r="147" spans="2:2" x14ac:dyDescent="0.25">
      <c r="B147" s="52"/>
    </row>
    <row r="148" spans="2:2" x14ac:dyDescent="0.25">
      <c r="B148" s="52"/>
    </row>
    <row r="149" spans="2:2" x14ac:dyDescent="0.25">
      <c r="B149" s="52"/>
    </row>
    <row r="150" spans="2:2" x14ac:dyDescent="0.25">
      <c r="B150" s="52"/>
    </row>
    <row r="151" spans="2:2" x14ac:dyDescent="0.25">
      <c r="B151" s="52"/>
    </row>
    <row r="152" spans="2:2" x14ac:dyDescent="0.25">
      <c r="B152" s="52"/>
    </row>
    <row r="153" spans="2:2" x14ac:dyDescent="0.25">
      <c r="B153" s="52"/>
    </row>
    <row r="154" spans="2:2" x14ac:dyDescent="0.25">
      <c r="B154" s="52"/>
    </row>
    <row r="155" spans="2:2" x14ac:dyDescent="0.25">
      <c r="B155" s="52"/>
    </row>
    <row r="156" spans="2:2" x14ac:dyDescent="0.25">
      <c r="B156" s="52"/>
    </row>
    <row r="157" spans="2:2" x14ac:dyDescent="0.25">
      <c r="B157" s="52"/>
    </row>
    <row r="158" spans="2:2" x14ac:dyDescent="0.25">
      <c r="B158" s="52"/>
    </row>
    <row r="159" spans="2:2" x14ac:dyDescent="0.25">
      <c r="B159" s="52"/>
    </row>
    <row r="160" spans="2:2" x14ac:dyDescent="0.25">
      <c r="B160" s="52"/>
    </row>
    <row r="161" spans="2:2" x14ac:dyDescent="0.25">
      <c r="B161" s="52"/>
    </row>
    <row r="162" spans="2:2" x14ac:dyDescent="0.25">
      <c r="B162" s="52"/>
    </row>
    <row r="163" spans="2:2" x14ac:dyDescent="0.25">
      <c r="B163" s="52"/>
    </row>
    <row r="164" spans="2:2" x14ac:dyDescent="0.25">
      <c r="B164" s="52"/>
    </row>
    <row r="165" spans="2:2" x14ac:dyDescent="0.25">
      <c r="B165" s="52"/>
    </row>
    <row r="166" spans="2:2" x14ac:dyDescent="0.25">
      <c r="B166" s="52"/>
    </row>
    <row r="167" spans="2:2" x14ac:dyDescent="0.25">
      <c r="B167" s="52"/>
    </row>
    <row r="168" spans="2:2" x14ac:dyDescent="0.25">
      <c r="B168" s="52"/>
    </row>
    <row r="169" spans="2:2" x14ac:dyDescent="0.25">
      <c r="B169" s="52"/>
    </row>
    <row r="170" spans="2:2" x14ac:dyDescent="0.25">
      <c r="B170" s="52"/>
    </row>
    <row r="171" spans="2:2" x14ac:dyDescent="0.25">
      <c r="B171" s="52"/>
    </row>
    <row r="172" spans="2:2" x14ac:dyDescent="0.25">
      <c r="B172" s="52"/>
    </row>
    <row r="173" spans="2:2" x14ac:dyDescent="0.25">
      <c r="B173" s="52"/>
    </row>
    <row r="174" spans="2:2" x14ac:dyDescent="0.25">
      <c r="B174" s="52"/>
    </row>
    <row r="175" spans="2:2" x14ac:dyDescent="0.25">
      <c r="B175" s="52"/>
    </row>
    <row r="176" spans="2:2" x14ac:dyDescent="0.25">
      <c r="B176" s="52"/>
    </row>
    <row r="177" spans="2:2" x14ac:dyDescent="0.25">
      <c r="B177" s="52"/>
    </row>
    <row r="178" spans="2:2" x14ac:dyDescent="0.25">
      <c r="B178" s="52"/>
    </row>
    <row r="179" spans="2:2" x14ac:dyDescent="0.25">
      <c r="B179" s="52"/>
    </row>
    <row r="180" spans="2:2" x14ac:dyDescent="0.25">
      <c r="B180" s="52"/>
    </row>
    <row r="181" spans="2:2" x14ac:dyDescent="0.25">
      <c r="B181" s="52"/>
    </row>
    <row r="182" spans="2:2" x14ac:dyDescent="0.25">
      <c r="B182" s="52"/>
    </row>
    <row r="183" spans="2:2" x14ac:dyDescent="0.25">
      <c r="B183" s="52"/>
    </row>
    <row r="184" spans="2:2" x14ac:dyDescent="0.25">
      <c r="B184" s="52"/>
    </row>
    <row r="185" spans="2:2" x14ac:dyDescent="0.25">
      <c r="B185" s="52"/>
    </row>
    <row r="186" spans="2:2" x14ac:dyDescent="0.25">
      <c r="B186" s="52"/>
    </row>
    <row r="187" spans="2:2" x14ac:dyDescent="0.25">
      <c r="B187" s="52"/>
    </row>
    <row r="188" spans="2:2" x14ac:dyDescent="0.25">
      <c r="B188" s="52"/>
    </row>
    <row r="189" spans="2:2" x14ac:dyDescent="0.25">
      <c r="B189" s="52"/>
    </row>
    <row r="190" spans="2:2" x14ac:dyDescent="0.25">
      <c r="B190" s="52"/>
    </row>
    <row r="191" spans="2:2" x14ac:dyDescent="0.25">
      <c r="B191" s="52"/>
    </row>
    <row r="192" spans="2:2" x14ac:dyDescent="0.25">
      <c r="B192" s="52"/>
    </row>
    <row r="193" spans="2:2" x14ac:dyDescent="0.25">
      <c r="B193" s="52"/>
    </row>
    <row r="194" spans="2:2" x14ac:dyDescent="0.25">
      <c r="B194" s="52"/>
    </row>
    <row r="195" spans="2:2" x14ac:dyDescent="0.25">
      <c r="B195" s="52"/>
    </row>
    <row r="196" spans="2:2" x14ac:dyDescent="0.25">
      <c r="B196" s="52"/>
    </row>
    <row r="197" spans="2:2" x14ac:dyDescent="0.25">
      <c r="B197" s="52"/>
    </row>
    <row r="198" spans="2:2" x14ac:dyDescent="0.25">
      <c r="B198" s="52"/>
    </row>
    <row r="199" spans="2:2" x14ac:dyDescent="0.25">
      <c r="B199" s="52"/>
    </row>
    <row r="200" spans="2:2" x14ac:dyDescent="0.25">
      <c r="B200" s="52"/>
    </row>
    <row r="201" spans="2:2" x14ac:dyDescent="0.25">
      <c r="B201" s="52"/>
    </row>
    <row r="202" spans="2:2" x14ac:dyDescent="0.25">
      <c r="B202" s="52"/>
    </row>
    <row r="203" spans="2:2" x14ac:dyDescent="0.25">
      <c r="B203" s="52"/>
    </row>
    <row r="204" spans="2:2" x14ac:dyDescent="0.25">
      <c r="B204" s="52"/>
    </row>
    <row r="205" spans="2:2" x14ac:dyDescent="0.25">
      <c r="B205" s="52"/>
    </row>
    <row r="206" spans="2:2" x14ac:dyDescent="0.25">
      <c r="B206" s="52"/>
    </row>
    <row r="207" spans="2:2" x14ac:dyDescent="0.25">
      <c r="B207" s="52"/>
    </row>
    <row r="208" spans="2:2" x14ac:dyDescent="0.25">
      <c r="B208" s="52"/>
    </row>
    <row r="209" spans="2:2" x14ac:dyDescent="0.25">
      <c r="B209" s="52"/>
    </row>
    <row r="210" spans="2:2" x14ac:dyDescent="0.25">
      <c r="B210" s="52"/>
    </row>
    <row r="211" spans="2:2" x14ac:dyDescent="0.25">
      <c r="B211" s="52"/>
    </row>
    <row r="212" spans="2:2" x14ac:dyDescent="0.25">
      <c r="B212" s="52"/>
    </row>
    <row r="213" spans="2:2" x14ac:dyDescent="0.25">
      <c r="B213" s="52"/>
    </row>
    <row r="214" spans="2:2" x14ac:dyDescent="0.25">
      <c r="B214" s="52"/>
    </row>
    <row r="215" spans="2:2" x14ac:dyDescent="0.25">
      <c r="B215" s="52"/>
    </row>
    <row r="216" spans="2:2" x14ac:dyDescent="0.25">
      <c r="B216" s="52"/>
    </row>
    <row r="217" spans="2:2" x14ac:dyDescent="0.25">
      <c r="B217" s="52"/>
    </row>
    <row r="218" spans="2:2" x14ac:dyDescent="0.25">
      <c r="B218" s="52"/>
    </row>
    <row r="219" spans="2:2" x14ac:dyDescent="0.25">
      <c r="B219" s="52"/>
    </row>
    <row r="220" spans="2:2" x14ac:dyDescent="0.25">
      <c r="B220" s="52"/>
    </row>
    <row r="221" spans="2:2" x14ac:dyDescent="0.25">
      <c r="B221" s="52"/>
    </row>
    <row r="222" spans="2:2" x14ac:dyDescent="0.25">
      <c r="B222" s="52"/>
    </row>
    <row r="223" spans="2:2" x14ac:dyDescent="0.25">
      <c r="B223" s="52"/>
    </row>
    <row r="224" spans="2:2" x14ac:dyDescent="0.25">
      <c r="B224" s="52"/>
    </row>
    <row r="225" spans="2:2" x14ac:dyDescent="0.25">
      <c r="B225" s="52"/>
    </row>
    <row r="226" spans="2:2" x14ac:dyDescent="0.25">
      <c r="B226" s="52"/>
    </row>
    <row r="227" spans="2:2" x14ac:dyDescent="0.25">
      <c r="B227" s="52"/>
    </row>
    <row r="228" spans="2:2" x14ac:dyDescent="0.25">
      <c r="B228" s="52"/>
    </row>
    <row r="229" spans="2:2" x14ac:dyDescent="0.25">
      <c r="B229" s="52"/>
    </row>
    <row r="230" spans="2:2" x14ac:dyDescent="0.25">
      <c r="B230" s="52"/>
    </row>
    <row r="231" spans="2:2" x14ac:dyDescent="0.25">
      <c r="B231" s="52"/>
    </row>
    <row r="232" spans="2:2" x14ac:dyDescent="0.25">
      <c r="B232" s="52"/>
    </row>
    <row r="233" spans="2:2" x14ac:dyDescent="0.25">
      <c r="B233" s="52"/>
    </row>
    <row r="234" spans="2:2" x14ac:dyDescent="0.25">
      <c r="B234" s="52"/>
    </row>
    <row r="235" spans="2:2" x14ac:dyDescent="0.25">
      <c r="B235" s="52"/>
    </row>
    <row r="236" spans="2:2" x14ac:dyDescent="0.25">
      <c r="B236" s="52"/>
    </row>
    <row r="237" spans="2:2" x14ac:dyDescent="0.25">
      <c r="B237" s="52"/>
    </row>
    <row r="238" spans="2:2" x14ac:dyDescent="0.25">
      <c r="B238" s="52"/>
    </row>
    <row r="239" spans="2:2" x14ac:dyDescent="0.25">
      <c r="B239" s="52"/>
    </row>
    <row r="240" spans="2:2" x14ac:dyDescent="0.25">
      <c r="B240" s="52"/>
    </row>
    <row r="241" spans="2:2" x14ac:dyDescent="0.25">
      <c r="B241" s="52"/>
    </row>
    <row r="242" spans="2:2" x14ac:dyDescent="0.25">
      <c r="B242" s="52"/>
    </row>
    <row r="243" spans="2:2" x14ac:dyDescent="0.25">
      <c r="B243" s="52"/>
    </row>
    <row r="244" spans="2:2" x14ac:dyDescent="0.25">
      <c r="B244" s="52"/>
    </row>
    <row r="245" spans="2:2" x14ac:dyDescent="0.25">
      <c r="B245" s="52"/>
    </row>
    <row r="246" spans="2:2" x14ac:dyDescent="0.25">
      <c r="B246" s="52"/>
    </row>
    <row r="247" spans="2:2" x14ac:dyDescent="0.25">
      <c r="B247" s="52"/>
    </row>
    <row r="248" spans="2:2" x14ac:dyDescent="0.25">
      <c r="B248" s="52"/>
    </row>
    <row r="249" spans="2:2" x14ac:dyDescent="0.25">
      <c r="B249" s="52"/>
    </row>
    <row r="250" spans="2:2" x14ac:dyDescent="0.25">
      <c r="B250" s="52"/>
    </row>
    <row r="251" spans="2:2" x14ac:dyDescent="0.25">
      <c r="B251" s="52"/>
    </row>
    <row r="252" spans="2:2" x14ac:dyDescent="0.25">
      <c r="B252" s="52"/>
    </row>
    <row r="253" spans="2:2" x14ac:dyDescent="0.25">
      <c r="B253" s="52"/>
    </row>
    <row r="254" spans="2:2" x14ac:dyDescent="0.25">
      <c r="B254" s="52"/>
    </row>
    <row r="255" spans="2:2" x14ac:dyDescent="0.25">
      <c r="B255" s="52"/>
    </row>
    <row r="256" spans="2:2" x14ac:dyDescent="0.25">
      <c r="B256" s="52"/>
    </row>
    <row r="257" spans="2:2" x14ac:dyDescent="0.25">
      <c r="B257" s="52"/>
    </row>
    <row r="258" spans="2:2" x14ac:dyDescent="0.25">
      <c r="B258" s="52"/>
    </row>
    <row r="259" spans="2:2" x14ac:dyDescent="0.25">
      <c r="B259" s="52"/>
    </row>
    <row r="260" spans="2:2" x14ac:dyDescent="0.25">
      <c r="B260" s="52"/>
    </row>
    <row r="261" spans="2:2" x14ac:dyDescent="0.25">
      <c r="B261" s="52"/>
    </row>
    <row r="262" spans="2:2" x14ac:dyDescent="0.25">
      <c r="B262" s="52"/>
    </row>
    <row r="263" spans="2:2" x14ac:dyDescent="0.25">
      <c r="B263" s="52"/>
    </row>
    <row r="264" spans="2:2" x14ac:dyDescent="0.25">
      <c r="B264" s="52"/>
    </row>
    <row r="265" spans="2:2" x14ac:dyDescent="0.25">
      <c r="B265" s="52"/>
    </row>
    <row r="266" spans="2:2" x14ac:dyDescent="0.25">
      <c r="B266" s="52"/>
    </row>
    <row r="267" spans="2:2" x14ac:dyDescent="0.25">
      <c r="B267" s="52"/>
    </row>
    <row r="268" spans="2:2" x14ac:dyDescent="0.25">
      <c r="B268" s="52"/>
    </row>
    <row r="269" spans="2:2" x14ac:dyDescent="0.25">
      <c r="B269" s="52"/>
    </row>
    <row r="270" spans="2:2" x14ac:dyDescent="0.25">
      <c r="B270" s="52"/>
    </row>
    <row r="271" spans="2:2" x14ac:dyDescent="0.25">
      <c r="B271" s="52"/>
    </row>
    <row r="272" spans="2:2" x14ac:dyDescent="0.25">
      <c r="B272" s="52"/>
    </row>
    <row r="273" spans="2:2" x14ac:dyDescent="0.25">
      <c r="B273" s="52"/>
    </row>
    <row r="274" spans="2:2" x14ac:dyDescent="0.25">
      <c r="B274" s="52"/>
    </row>
    <row r="275" spans="2:2" x14ac:dyDescent="0.25">
      <c r="B275" s="52"/>
    </row>
    <row r="276" spans="2:2" x14ac:dyDescent="0.25">
      <c r="B276" s="52"/>
    </row>
    <row r="277" spans="2:2" x14ac:dyDescent="0.25">
      <c r="B277" s="52"/>
    </row>
    <row r="278" spans="2:2" x14ac:dyDescent="0.25">
      <c r="B278" s="52"/>
    </row>
    <row r="279" spans="2:2" x14ac:dyDescent="0.25">
      <c r="B279" s="52"/>
    </row>
    <row r="280" spans="2:2" x14ac:dyDescent="0.25">
      <c r="B280" s="52"/>
    </row>
    <row r="281" spans="2:2" x14ac:dyDescent="0.25">
      <c r="B281" s="52"/>
    </row>
    <row r="282" spans="2:2" x14ac:dyDescent="0.25">
      <c r="B282" s="52"/>
    </row>
    <row r="283" spans="2:2" x14ac:dyDescent="0.25">
      <c r="B283" s="52"/>
    </row>
    <row r="284" spans="2:2" x14ac:dyDescent="0.25">
      <c r="B284" s="52"/>
    </row>
    <row r="285" spans="2:2" x14ac:dyDescent="0.25">
      <c r="B285" s="52"/>
    </row>
    <row r="286" spans="2:2" x14ac:dyDescent="0.25">
      <c r="B286" s="52"/>
    </row>
    <row r="287" spans="2:2" x14ac:dyDescent="0.25">
      <c r="B287" s="52"/>
    </row>
    <row r="288" spans="2:2" x14ac:dyDescent="0.25">
      <c r="B288" s="52"/>
    </row>
    <row r="289" spans="2:2" x14ac:dyDescent="0.25">
      <c r="B289" s="52"/>
    </row>
    <row r="290" spans="2:2" x14ac:dyDescent="0.25">
      <c r="B290" s="52"/>
    </row>
    <row r="291" spans="2:2" x14ac:dyDescent="0.25">
      <c r="B291" s="52"/>
    </row>
    <row r="292" spans="2:2" x14ac:dyDescent="0.25">
      <c r="B292" s="52"/>
    </row>
    <row r="293" spans="2:2" x14ac:dyDescent="0.25">
      <c r="B293" s="52"/>
    </row>
    <row r="294" spans="2:2" x14ac:dyDescent="0.25">
      <c r="B294" s="52"/>
    </row>
    <row r="295" spans="2:2" x14ac:dyDescent="0.25">
      <c r="B295" s="52"/>
    </row>
    <row r="296" spans="2:2" x14ac:dyDescent="0.25">
      <c r="B296" s="52"/>
    </row>
    <row r="297" spans="2:2" x14ac:dyDescent="0.25">
      <c r="B297" s="52"/>
    </row>
    <row r="298" spans="2:2" x14ac:dyDescent="0.25">
      <c r="B298" s="52"/>
    </row>
    <row r="299" spans="2:2" x14ac:dyDescent="0.25">
      <c r="B299" s="52"/>
    </row>
    <row r="300" spans="2:2" x14ac:dyDescent="0.25">
      <c r="B300" s="52"/>
    </row>
    <row r="301" spans="2:2" x14ac:dyDescent="0.25">
      <c r="B301" s="52"/>
    </row>
    <row r="302" spans="2:2" x14ac:dyDescent="0.25">
      <c r="B302" s="52"/>
    </row>
    <row r="303" spans="2:2" x14ac:dyDescent="0.25">
      <c r="B303" s="52"/>
    </row>
    <row r="304" spans="2:2" x14ac:dyDescent="0.25">
      <c r="B304" s="52"/>
    </row>
    <row r="305" spans="2:2" x14ac:dyDescent="0.25">
      <c r="B305" s="52"/>
    </row>
    <row r="306" spans="2:2" x14ac:dyDescent="0.25">
      <c r="B306" s="52"/>
    </row>
    <row r="307" spans="2:2" x14ac:dyDescent="0.25">
      <c r="B307" s="52"/>
    </row>
    <row r="308" spans="2:2" x14ac:dyDescent="0.25">
      <c r="B308" s="52"/>
    </row>
    <row r="309" spans="2:2" x14ac:dyDescent="0.25">
      <c r="B309" s="52"/>
    </row>
    <row r="310" spans="2:2" x14ac:dyDescent="0.25">
      <c r="B310" s="52"/>
    </row>
    <row r="311" spans="2:2" x14ac:dyDescent="0.25">
      <c r="B311" s="52"/>
    </row>
    <row r="312" spans="2:2" x14ac:dyDescent="0.25">
      <c r="B312" s="52"/>
    </row>
    <row r="313" spans="2:2" x14ac:dyDescent="0.25">
      <c r="B313" s="52"/>
    </row>
    <row r="314" spans="2:2" x14ac:dyDescent="0.25">
      <c r="B314" s="52"/>
    </row>
    <row r="315" spans="2:2" x14ac:dyDescent="0.25">
      <c r="B315" s="52"/>
    </row>
    <row r="316" spans="2:2" x14ac:dyDescent="0.25">
      <c r="B316" s="52"/>
    </row>
    <row r="317" spans="2:2" x14ac:dyDescent="0.25">
      <c r="B317" s="52"/>
    </row>
    <row r="318" spans="2:2" x14ac:dyDescent="0.25">
      <c r="B318" s="52"/>
    </row>
    <row r="319" spans="2:2" x14ac:dyDescent="0.25">
      <c r="B319" s="52"/>
    </row>
    <row r="320" spans="2:2" x14ac:dyDescent="0.25">
      <c r="B320" s="52"/>
    </row>
    <row r="321" spans="2:2" x14ac:dyDescent="0.25">
      <c r="B321" s="52"/>
    </row>
    <row r="322" spans="2:2" x14ac:dyDescent="0.25">
      <c r="B322" s="52"/>
    </row>
    <row r="323" spans="2:2" x14ac:dyDescent="0.25">
      <c r="B323" s="52"/>
    </row>
    <row r="324" spans="2:2" x14ac:dyDescent="0.25">
      <c r="B324" s="52"/>
    </row>
    <row r="325" spans="2:2" x14ac:dyDescent="0.25">
      <c r="B325" s="52"/>
    </row>
    <row r="326" spans="2:2" x14ac:dyDescent="0.25">
      <c r="B326" s="52"/>
    </row>
    <row r="327" spans="2:2" x14ac:dyDescent="0.25">
      <c r="B327" s="52"/>
    </row>
    <row r="328" spans="2:2" x14ac:dyDescent="0.25">
      <c r="B328" s="52"/>
    </row>
    <row r="329" spans="2:2" x14ac:dyDescent="0.25">
      <c r="B329" s="52"/>
    </row>
    <row r="330" spans="2:2" x14ac:dyDescent="0.25">
      <c r="B330" s="52"/>
    </row>
    <row r="331" spans="2:2" x14ac:dyDescent="0.25">
      <c r="B331" s="52"/>
    </row>
    <row r="332" spans="2:2" x14ac:dyDescent="0.25">
      <c r="B332" s="52"/>
    </row>
    <row r="333" spans="2:2" x14ac:dyDescent="0.25">
      <c r="B333" s="52"/>
    </row>
    <row r="334" spans="2:2" x14ac:dyDescent="0.25">
      <c r="B334" s="52"/>
    </row>
    <row r="335" spans="2:2" x14ac:dyDescent="0.25">
      <c r="B335" s="52"/>
    </row>
    <row r="336" spans="2:2" x14ac:dyDescent="0.25">
      <c r="B336" s="52"/>
    </row>
    <row r="337" spans="2:2" x14ac:dyDescent="0.25">
      <c r="B337" s="52"/>
    </row>
    <row r="338" spans="2:2" x14ac:dyDescent="0.25">
      <c r="B338" s="52"/>
    </row>
    <row r="339" spans="2:2" x14ac:dyDescent="0.25">
      <c r="B339" s="52"/>
    </row>
    <row r="340" spans="2:2" x14ac:dyDescent="0.25">
      <c r="B340" s="52"/>
    </row>
    <row r="341" spans="2:2" x14ac:dyDescent="0.25">
      <c r="B341" s="52"/>
    </row>
    <row r="342" spans="2:2" x14ac:dyDescent="0.25">
      <c r="B342" s="52"/>
    </row>
    <row r="343" spans="2:2" x14ac:dyDescent="0.25">
      <c r="B343" s="52"/>
    </row>
    <row r="344" spans="2:2" x14ac:dyDescent="0.25">
      <c r="B344" s="52"/>
    </row>
    <row r="345" spans="2:2" x14ac:dyDescent="0.25">
      <c r="B345" s="52"/>
    </row>
    <row r="346" spans="2:2" x14ac:dyDescent="0.25">
      <c r="B346" s="52"/>
    </row>
    <row r="347" spans="2:2" x14ac:dyDescent="0.25">
      <c r="B347" s="52"/>
    </row>
    <row r="348" spans="2:2" x14ac:dyDescent="0.25">
      <c r="B348" s="52"/>
    </row>
    <row r="349" spans="2:2" x14ac:dyDescent="0.25">
      <c r="B349" s="52"/>
    </row>
    <row r="350" spans="2:2" x14ac:dyDescent="0.25">
      <c r="B350" s="52"/>
    </row>
    <row r="351" spans="2:2" x14ac:dyDescent="0.25">
      <c r="B351" s="52"/>
    </row>
    <row r="352" spans="2:2" x14ac:dyDescent="0.25">
      <c r="B352" s="52"/>
    </row>
    <row r="353" spans="2:2" x14ac:dyDescent="0.25">
      <c r="B353" s="52"/>
    </row>
    <row r="354" spans="2:2" x14ac:dyDescent="0.25">
      <c r="B354" s="52"/>
    </row>
    <row r="355" spans="2:2" x14ac:dyDescent="0.25">
      <c r="B355" s="52"/>
    </row>
    <row r="356" spans="2:2" x14ac:dyDescent="0.25">
      <c r="B356" s="52"/>
    </row>
    <row r="357" spans="2:2" x14ac:dyDescent="0.25">
      <c r="B357" s="52"/>
    </row>
    <row r="358" spans="2:2" x14ac:dyDescent="0.25">
      <c r="B358" s="52"/>
    </row>
    <row r="359" spans="2:2" x14ac:dyDescent="0.25">
      <c r="B359" s="52"/>
    </row>
    <row r="360" spans="2:2" x14ac:dyDescent="0.25">
      <c r="B360" s="52"/>
    </row>
    <row r="361" spans="2:2" x14ac:dyDescent="0.25">
      <c r="B361" s="52"/>
    </row>
    <row r="362" spans="2:2" x14ac:dyDescent="0.25">
      <c r="B362" s="52"/>
    </row>
    <row r="363" spans="2:2" x14ac:dyDescent="0.25">
      <c r="B363" s="52"/>
    </row>
    <row r="364" spans="2:2" x14ac:dyDescent="0.25">
      <c r="B364" s="52"/>
    </row>
    <row r="365" spans="2:2" x14ac:dyDescent="0.25">
      <c r="B365" s="52"/>
    </row>
    <row r="366" spans="2:2" x14ac:dyDescent="0.25">
      <c r="B366" s="52"/>
    </row>
    <row r="367" spans="2:2" x14ac:dyDescent="0.25">
      <c r="B367" s="52"/>
    </row>
    <row r="368" spans="2:2" x14ac:dyDescent="0.25">
      <c r="B368" s="52"/>
    </row>
    <row r="369" spans="2:2" x14ac:dyDescent="0.25">
      <c r="B369" s="52"/>
    </row>
    <row r="370" spans="2:2" x14ac:dyDescent="0.25">
      <c r="B370" s="52"/>
    </row>
    <row r="371" spans="2:2" x14ac:dyDescent="0.25">
      <c r="B371" s="52"/>
    </row>
    <row r="372" spans="2:2" x14ac:dyDescent="0.25">
      <c r="B372" s="52"/>
    </row>
    <row r="373" spans="2:2" x14ac:dyDescent="0.25">
      <c r="B373" s="52"/>
    </row>
    <row r="374" spans="2:2" x14ac:dyDescent="0.25">
      <c r="B374" s="52"/>
    </row>
    <row r="375" spans="2:2" x14ac:dyDescent="0.25">
      <c r="B375" s="52"/>
    </row>
    <row r="376" spans="2:2" x14ac:dyDescent="0.25">
      <c r="B376" s="52"/>
    </row>
    <row r="377" spans="2:2" x14ac:dyDescent="0.25">
      <c r="B377" s="52"/>
    </row>
    <row r="378" spans="2:2" x14ac:dyDescent="0.25">
      <c r="B378" s="52"/>
    </row>
    <row r="379" spans="2:2" x14ac:dyDescent="0.25">
      <c r="B379" s="52"/>
    </row>
    <row r="380" spans="2:2" x14ac:dyDescent="0.25">
      <c r="B380" s="52"/>
    </row>
    <row r="381" spans="2:2" x14ac:dyDescent="0.25">
      <c r="B381" s="52"/>
    </row>
    <row r="382" spans="2:2" x14ac:dyDescent="0.25">
      <c r="B382" s="52"/>
    </row>
    <row r="383" spans="2:2" x14ac:dyDescent="0.25">
      <c r="B383" s="52"/>
    </row>
    <row r="384" spans="2:2" x14ac:dyDescent="0.25">
      <c r="B384" s="52"/>
    </row>
    <row r="385" spans="2:2" x14ac:dyDescent="0.25">
      <c r="B385" s="52"/>
    </row>
    <row r="386" spans="2:2" x14ac:dyDescent="0.25">
      <c r="B386" s="52"/>
    </row>
    <row r="387" spans="2:2" x14ac:dyDescent="0.25">
      <c r="B387" s="52"/>
    </row>
    <row r="388" spans="2:2" x14ac:dyDescent="0.25">
      <c r="B388" s="52"/>
    </row>
    <row r="389" spans="2:2" x14ac:dyDescent="0.25">
      <c r="B389" s="52"/>
    </row>
    <row r="390" spans="2:2" x14ac:dyDescent="0.25">
      <c r="B390" s="52"/>
    </row>
    <row r="391" spans="2:2" x14ac:dyDescent="0.25">
      <c r="B391" s="52"/>
    </row>
    <row r="392" spans="2:2" x14ac:dyDescent="0.25">
      <c r="B392" s="52"/>
    </row>
    <row r="393" spans="2:2" x14ac:dyDescent="0.25">
      <c r="B393" s="52"/>
    </row>
    <row r="394" spans="2:2" x14ac:dyDescent="0.25">
      <c r="B394" s="52"/>
    </row>
    <row r="395" spans="2:2" x14ac:dyDescent="0.25">
      <c r="B395" s="52"/>
    </row>
    <row r="396" spans="2:2" x14ac:dyDescent="0.25">
      <c r="B396" s="52"/>
    </row>
    <row r="397" spans="2:2" x14ac:dyDescent="0.25">
      <c r="B397" s="52"/>
    </row>
    <row r="398" spans="2:2" x14ac:dyDescent="0.25">
      <c r="B398" s="52"/>
    </row>
    <row r="399" spans="2:2" x14ac:dyDescent="0.25">
      <c r="B399" s="52"/>
    </row>
    <row r="400" spans="2:2" x14ac:dyDescent="0.25">
      <c r="B400" s="52"/>
    </row>
    <row r="401" spans="2:2" x14ac:dyDescent="0.25">
      <c r="B401" s="52"/>
    </row>
    <row r="402" spans="2:2" x14ac:dyDescent="0.25">
      <c r="B402" s="52"/>
    </row>
    <row r="403" spans="2:2" x14ac:dyDescent="0.25">
      <c r="B403" s="52"/>
    </row>
    <row r="404" spans="2:2" x14ac:dyDescent="0.25">
      <c r="B404" s="52"/>
    </row>
    <row r="405" spans="2:2" x14ac:dyDescent="0.25">
      <c r="B405" s="52"/>
    </row>
    <row r="406" spans="2:2" x14ac:dyDescent="0.25">
      <c r="B406" s="52"/>
    </row>
    <row r="407" spans="2:2" x14ac:dyDescent="0.25">
      <c r="B407" s="52"/>
    </row>
    <row r="408" spans="2:2" x14ac:dyDescent="0.25">
      <c r="B408" s="52"/>
    </row>
    <row r="409" spans="2:2" x14ac:dyDescent="0.25">
      <c r="B409" s="52"/>
    </row>
    <row r="410" spans="2:2" x14ac:dyDescent="0.25">
      <c r="B410" s="52"/>
    </row>
    <row r="411" spans="2:2" x14ac:dyDescent="0.25">
      <c r="B411" s="52"/>
    </row>
    <row r="412" spans="2:2" x14ac:dyDescent="0.25">
      <c r="B412" s="52"/>
    </row>
    <row r="413" spans="2:2" x14ac:dyDescent="0.25">
      <c r="B413" s="52"/>
    </row>
    <row r="414" spans="2:2" x14ac:dyDescent="0.25">
      <c r="B414" s="52"/>
    </row>
    <row r="415" spans="2:2" x14ac:dyDescent="0.25">
      <c r="B415" s="52"/>
    </row>
    <row r="416" spans="2:2" x14ac:dyDescent="0.25">
      <c r="B416" s="52"/>
    </row>
    <row r="417" spans="2:2" x14ac:dyDescent="0.25">
      <c r="B417" s="52"/>
    </row>
    <row r="418" spans="2:2" x14ac:dyDescent="0.25">
      <c r="B418" s="52"/>
    </row>
    <row r="419" spans="2:2" x14ac:dyDescent="0.25">
      <c r="B419" s="52"/>
    </row>
    <row r="420" spans="2:2" x14ac:dyDescent="0.25">
      <c r="B420" s="52"/>
    </row>
    <row r="421" spans="2:2" x14ac:dyDescent="0.25">
      <c r="B421" s="52"/>
    </row>
    <row r="422" spans="2:2" x14ac:dyDescent="0.25">
      <c r="B422" s="52"/>
    </row>
    <row r="423" spans="2:2" x14ac:dyDescent="0.25">
      <c r="B423" s="52"/>
    </row>
    <row r="424" spans="2:2" x14ac:dyDescent="0.25">
      <c r="B424" s="52"/>
    </row>
    <row r="425" spans="2:2" x14ac:dyDescent="0.25">
      <c r="B425" s="52"/>
    </row>
    <row r="426" spans="2:2" x14ac:dyDescent="0.25">
      <c r="B426" s="52"/>
    </row>
    <row r="427" spans="2:2" x14ac:dyDescent="0.25">
      <c r="B427" s="52"/>
    </row>
    <row r="428" spans="2:2" x14ac:dyDescent="0.25">
      <c r="B428" s="52"/>
    </row>
    <row r="429" spans="2:2" x14ac:dyDescent="0.25">
      <c r="B429" s="52"/>
    </row>
    <row r="430" spans="2:2" x14ac:dyDescent="0.25">
      <c r="B430" s="52"/>
    </row>
    <row r="431" spans="2:2" x14ac:dyDescent="0.25">
      <c r="B431" s="52"/>
    </row>
    <row r="432" spans="2:2" x14ac:dyDescent="0.25">
      <c r="B432" s="52"/>
    </row>
    <row r="433" spans="2:2" x14ac:dyDescent="0.25">
      <c r="B433" s="52"/>
    </row>
    <row r="434" spans="2:2" x14ac:dyDescent="0.25">
      <c r="B434" s="52"/>
    </row>
    <row r="435" spans="2:2" x14ac:dyDescent="0.25">
      <c r="B435" s="52"/>
    </row>
    <row r="436" spans="2:2" x14ac:dyDescent="0.25">
      <c r="B436" s="52"/>
    </row>
    <row r="437" spans="2:2" x14ac:dyDescent="0.25">
      <c r="B437" s="52"/>
    </row>
    <row r="438" spans="2:2" x14ac:dyDescent="0.25">
      <c r="B438" s="52"/>
    </row>
    <row r="439" spans="2:2" x14ac:dyDescent="0.25">
      <c r="B439" s="52"/>
    </row>
    <row r="440" spans="2:2" x14ac:dyDescent="0.25">
      <c r="B440" s="52"/>
    </row>
    <row r="441" spans="2:2" x14ac:dyDescent="0.25">
      <c r="B441" s="52"/>
    </row>
    <row r="442" spans="2:2" x14ac:dyDescent="0.25">
      <c r="B442" s="52"/>
    </row>
    <row r="443" spans="2:2" x14ac:dyDescent="0.25">
      <c r="B443" s="52"/>
    </row>
    <row r="444" spans="2:2" x14ac:dyDescent="0.25">
      <c r="B444" s="52"/>
    </row>
    <row r="445" spans="2:2" x14ac:dyDescent="0.25">
      <c r="B445" s="52"/>
    </row>
    <row r="446" spans="2:2" x14ac:dyDescent="0.25">
      <c r="B446" s="52"/>
    </row>
    <row r="447" spans="2:2" x14ac:dyDescent="0.25">
      <c r="B447" s="52"/>
    </row>
    <row r="448" spans="2:2" x14ac:dyDescent="0.25">
      <c r="B448" s="52"/>
    </row>
    <row r="449" spans="2:2" x14ac:dyDescent="0.25">
      <c r="B449" s="52"/>
    </row>
    <row r="450" spans="2:2" x14ac:dyDescent="0.25">
      <c r="B450" s="52"/>
    </row>
    <row r="451" spans="2:2" x14ac:dyDescent="0.25">
      <c r="B451" s="52"/>
    </row>
    <row r="452" spans="2:2" x14ac:dyDescent="0.25">
      <c r="B452" s="52"/>
    </row>
    <row r="453" spans="2:2" x14ac:dyDescent="0.25">
      <c r="B453" s="52"/>
    </row>
    <row r="454" spans="2:2" x14ac:dyDescent="0.25">
      <c r="B454" s="52"/>
    </row>
    <row r="455" spans="2:2" x14ac:dyDescent="0.25">
      <c r="B455" s="52"/>
    </row>
    <row r="456" spans="2:2" x14ac:dyDescent="0.25">
      <c r="B456" s="52"/>
    </row>
    <row r="457" spans="2:2" x14ac:dyDescent="0.25">
      <c r="B457" s="52"/>
    </row>
    <row r="458" spans="2:2" x14ac:dyDescent="0.25">
      <c r="B458" s="52"/>
    </row>
    <row r="459" spans="2:2" x14ac:dyDescent="0.25">
      <c r="B459" s="52"/>
    </row>
    <row r="460" spans="2:2" x14ac:dyDescent="0.25">
      <c r="B460" s="52"/>
    </row>
    <row r="461" spans="2:2" x14ac:dyDescent="0.25">
      <c r="B461" s="52"/>
    </row>
    <row r="462" spans="2:2" x14ac:dyDescent="0.25">
      <c r="B462" s="52"/>
    </row>
    <row r="463" spans="2:2" x14ac:dyDescent="0.25">
      <c r="B463" s="52"/>
    </row>
    <row r="464" spans="2:2" x14ac:dyDescent="0.25">
      <c r="B464" s="52"/>
    </row>
    <row r="465" spans="2:2" x14ac:dyDescent="0.25">
      <c r="B465" s="52"/>
    </row>
    <row r="466" spans="2:2" x14ac:dyDescent="0.25">
      <c r="B466" s="52"/>
    </row>
    <row r="467" spans="2:2" x14ac:dyDescent="0.25">
      <c r="B467" s="52"/>
    </row>
    <row r="468" spans="2:2" x14ac:dyDescent="0.25">
      <c r="B468" s="52"/>
    </row>
    <row r="469" spans="2:2" x14ac:dyDescent="0.25">
      <c r="B469" s="52"/>
    </row>
    <row r="470" spans="2:2" x14ac:dyDescent="0.25">
      <c r="B470" s="52"/>
    </row>
    <row r="471" spans="2:2" x14ac:dyDescent="0.25">
      <c r="B471" s="52"/>
    </row>
    <row r="472" spans="2:2" x14ac:dyDescent="0.25">
      <c r="B472" s="52"/>
    </row>
    <row r="473" spans="2:2" x14ac:dyDescent="0.25">
      <c r="B473" s="52"/>
    </row>
    <row r="474" spans="2:2" x14ac:dyDescent="0.25">
      <c r="B474" s="52"/>
    </row>
    <row r="475" spans="2:2" x14ac:dyDescent="0.25">
      <c r="B475" s="52"/>
    </row>
    <row r="476" spans="2:2" x14ac:dyDescent="0.25">
      <c r="B476" s="52"/>
    </row>
    <row r="477" spans="2:2" x14ac:dyDescent="0.25">
      <c r="B477" s="52"/>
    </row>
    <row r="478" spans="2:2" x14ac:dyDescent="0.25">
      <c r="B478" s="52"/>
    </row>
    <row r="479" spans="2:2" x14ac:dyDescent="0.25">
      <c r="B479" s="52"/>
    </row>
    <row r="480" spans="2:2" x14ac:dyDescent="0.25">
      <c r="B480" s="52"/>
    </row>
    <row r="481" spans="2:2" x14ac:dyDescent="0.25">
      <c r="B481" s="52"/>
    </row>
    <row r="482" spans="2:2" x14ac:dyDescent="0.25">
      <c r="B482" s="52"/>
    </row>
    <row r="483" spans="2:2" x14ac:dyDescent="0.25">
      <c r="B483" s="52"/>
    </row>
    <row r="484" spans="2:2" x14ac:dyDescent="0.25">
      <c r="B484" s="52"/>
    </row>
    <row r="485" spans="2:2" x14ac:dyDescent="0.25">
      <c r="B485" s="52"/>
    </row>
    <row r="486" spans="2:2" x14ac:dyDescent="0.25">
      <c r="B486" s="52"/>
    </row>
    <row r="487" spans="2:2" x14ac:dyDescent="0.25">
      <c r="B487" s="52"/>
    </row>
    <row r="488" spans="2:2" x14ac:dyDescent="0.25">
      <c r="B488" s="52"/>
    </row>
    <row r="489" spans="2:2" x14ac:dyDescent="0.25">
      <c r="B489" s="52"/>
    </row>
    <row r="490" spans="2:2" x14ac:dyDescent="0.25">
      <c r="B490" s="52"/>
    </row>
    <row r="491" spans="2:2" x14ac:dyDescent="0.25">
      <c r="B491" s="52"/>
    </row>
    <row r="492" spans="2:2" x14ac:dyDescent="0.25">
      <c r="B492" s="52"/>
    </row>
    <row r="493" spans="2:2" x14ac:dyDescent="0.25">
      <c r="B493" s="52"/>
    </row>
    <row r="494" spans="2:2" x14ac:dyDescent="0.25">
      <c r="B494" s="52"/>
    </row>
    <row r="495" spans="2:2" x14ac:dyDescent="0.25">
      <c r="B495" s="52"/>
    </row>
    <row r="496" spans="2:2" x14ac:dyDescent="0.25">
      <c r="B496" s="52"/>
    </row>
    <row r="497" spans="2:2" x14ac:dyDescent="0.25">
      <c r="B497" s="52"/>
    </row>
    <row r="498" spans="2:2" x14ac:dyDescent="0.25">
      <c r="B498" s="52"/>
    </row>
    <row r="499" spans="2:2" x14ac:dyDescent="0.25">
      <c r="B499" s="52"/>
    </row>
    <row r="500" spans="2:2" x14ac:dyDescent="0.25">
      <c r="B500" s="52"/>
    </row>
    <row r="501" spans="2:2" x14ac:dyDescent="0.25">
      <c r="B501" s="52"/>
    </row>
    <row r="502" spans="2:2" x14ac:dyDescent="0.25">
      <c r="B502" s="52"/>
    </row>
    <row r="503" spans="2:2" x14ac:dyDescent="0.25">
      <c r="B503" s="52"/>
    </row>
    <row r="504" spans="2:2" x14ac:dyDescent="0.25">
      <c r="B504" s="52"/>
    </row>
    <row r="505" spans="2:2" x14ac:dyDescent="0.25">
      <c r="B505" s="52"/>
    </row>
    <row r="506" spans="2:2" x14ac:dyDescent="0.25">
      <c r="B506" s="52"/>
    </row>
    <row r="507" spans="2:2" x14ac:dyDescent="0.25">
      <c r="B507" s="52"/>
    </row>
    <row r="508" spans="2:2" x14ac:dyDescent="0.25">
      <c r="B508" s="52"/>
    </row>
    <row r="509" spans="2:2" x14ac:dyDescent="0.25">
      <c r="B509" s="52"/>
    </row>
    <row r="510" spans="2:2" x14ac:dyDescent="0.25">
      <c r="B510" s="52"/>
    </row>
    <row r="511" spans="2:2" x14ac:dyDescent="0.25">
      <c r="B511" s="52"/>
    </row>
    <row r="512" spans="2:2" x14ac:dyDescent="0.25">
      <c r="B512" s="52"/>
    </row>
    <row r="513" spans="2:2" x14ac:dyDescent="0.25">
      <c r="B513" s="52"/>
    </row>
    <row r="514" spans="2:2" x14ac:dyDescent="0.25">
      <c r="B514" s="52"/>
    </row>
    <row r="515" spans="2:2" x14ac:dyDescent="0.25">
      <c r="B515" s="52"/>
    </row>
    <row r="516" spans="2:2" x14ac:dyDescent="0.25">
      <c r="B516" s="52"/>
    </row>
    <row r="517" spans="2:2" x14ac:dyDescent="0.25">
      <c r="B517" s="52"/>
    </row>
    <row r="518" spans="2:2" x14ac:dyDescent="0.25">
      <c r="B518" s="52"/>
    </row>
    <row r="519" spans="2:2" x14ac:dyDescent="0.25">
      <c r="B519" s="52"/>
    </row>
    <row r="520" spans="2:2" x14ac:dyDescent="0.25">
      <c r="B520" s="52"/>
    </row>
    <row r="521" spans="2:2" x14ac:dyDescent="0.25">
      <c r="B521" s="52"/>
    </row>
    <row r="522" spans="2:2" x14ac:dyDescent="0.25">
      <c r="B522" s="52"/>
    </row>
    <row r="523" spans="2:2" x14ac:dyDescent="0.25">
      <c r="B523" s="52"/>
    </row>
    <row r="524" spans="2:2" x14ac:dyDescent="0.25">
      <c r="B524" s="52"/>
    </row>
    <row r="525" spans="2:2" x14ac:dyDescent="0.25">
      <c r="B525" s="52"/>
    </row>
    <row r="526" spans="2:2" x14ac:dyDescent="0.25">
      <c r="B526" s="52"/>
    </row>
    <row r="527" spans="2:2" x14ac:dyDescent="0.25">
      <c r="B527" s="52"/>
    </row>
    <row r="528" spans="2:2" x14ac:dyDescent="0.25">
      <c r="B528" s="52"/>
    </row>
    <row r="529" spans="2:2" x14ac:dyDescent="0.25">
      <c r="B529" s="52"/>
    </row>
    <row r="530" spans="2:2" x14ac:dyDescent="0.25">
      <c r="B530" s="52"/>
    </row>
    <row r="531" spans="2:2" x14ac:dyDescent="0.25">
      <c r="B531" s="52"/>
    </row>
    <row r="532" spans="2:2" x14ac:dyDescent="0.25">
      <c r="B532" s="52"/>
    </row>
    <row r="533" spans="2:2" x14ac:dyDescent="0.25">
      <c r="B533" s="52"/>
    </row>
    <row r="534" spans="2:2" x14ac:dyDescent="0.25">
      <c r="B534" s="52"/>
    </row>
    <row r="535" spans="2:2" x14ac:dyDescent="0.25">
      <c r="B535" s="52"/>
    </row>
    <row r="536" spans="2:2" x14ac:dyDescent="0.25">
      <c r="B536" s="52"/>
    </row>
    <row r="537" spans="2:2" x14ac:dyDescent="0.25">
      <c r="B537" s="52"/>
    </row>
    <row r="538" spans="2:2" x14ac:dyDescent="0.25">
      <c r="B538" s="52"/>
    </row>
    <row r="539" spans="2:2" x14ac:dyDescent="0.25">
      <c r="B539" s="52"/>
    </row>
    <row r="540" spans="2:2" x14ac:dyDescent="0.25">
      <c r="B540" s="52"/>
    </row>
    <row r="541" spans="2:2" x14ac:dyDescent="0.25">
      <c r="B541" s="52"/>
    </row>
    <row r="542" spans="2:2" x14ac:dyDescent="0.25">
      <c r="B542" s="52"/>
    </row>
    <row r="543" spans="2:2" x14ac:dyDescent="0.25">
      <c r="B543" s="52"/>
    </row>
    <row r="544" spans="2:2" x14ac:dyDescent="0.25">
      <c r="B544" s="52"/>
    </row>
    <row r="545" spans="2:2" x14ac:dyDescent="0.25">
      <c r="B545" s="52"/>
    </row>
    <row r="546" spans="2:2" x14ac:dyDescent="0.25">
      <c r="B546" s="52"/>
    </row>
    <row r="547" spans="2:2" x14ac:dyDescent="0.25">
      <c r="B547" s="52"/>
    </row>
    <row r="548" spans="2:2" x14ac:dyDescent="0.25">
      <c r="B548" s="52"/>
    </row>
    <row r="549" spans="2:2" x14ac:dyDescent="0.25">
      <c r="B549" s="52"/>
    </row>
    <row r="550" spans="2:2" x14ac:dyDescent="0.25">
      <c r="B550" s="52"/>
    </row>
    <row r="551" spans="2:2" x14ac:dyDescent="0.25">
      <c r="B551" s="52"/>
    </row>
    <row r="552" spans="2:2" x14ac:dyDescent="0.25">
      <c r="B552" s="52"/>
    </row>
    <row r="553" spans="2:2" x14ac:dyDescent="0.25">
      <c r="B553" s="52"/>
    </row>
    <row r="554" spans="2:2" x14ac:dyDescent="0.25">
      <c r="B554" s="52"/>
    </row>
    <row r="555" spans="2:2" x14ac:dyDescent="0.25">
      <c r="B555" s="52"/>
    </row>
    <row r="556" spans="2:2" x14ac:dyDescent="0.25">
      <c r="B556" s="52"/>
    </row>
    <row r="557" spans="2:2" x14ac:dyDescent="0.25">
      <c r="B557" s="52"/>
    </row>
    <row r="558" spans="2:2" x14ac:dyDescent="0.25">
      <c r="B558" s="52"/>
    </row>
    <row r="559" spans="2:2" x14ac:dyDescent="0.25">
      <c r="B559" s="52"/>
    </row>
    <row r="560" spans="2:2" x14ac:dyDescent="0.25">
      <c r="B560" s="52"/>
    </row>
    <row r="561" spans="2:2" x14ac:dyDescent="0.25">
      <c r="B561" s="52"/>
    </row>
    <row r="562" spans="2:2" x14ac:dyDescent="0.25">
      <c r="B562" s="52"/>
    </row>
    <row r="563" spans="2:2" x14ac:dyDescent="0.25">
      <c r="B563" s="52"/>
    </row>
    <row r="564" spans="2:2" x14ac:dyDescent="0.25">
      <c r="B564" s="52"/>
    </row>
    <row r="565" spans="2:2" x14ac:dyDescent="0.25">
      <c r="B565" s="52"/>
    </row>
    <row r="566" spans="2:2" x14ac:dyDescent="0.25">
      <c r="B566" s="52"/>
    </row>
    <row r="567" spans="2:2" x14ac:dyDescent="0.25">
      <c r="B567" s="52"/>
    </row>
    <row r="568" spans="2:2" x14ac:dyDescent="0.25">
      <c r="B568" s="52"/>
    </row>
    <row r="569" spans="2:2" x14ac:dyDescent="0.25">
      <c r="B569" s="52"/>
    </row>
    <row r="570" spans="2:2" x14ac:dyDescent="0.25">
      <c r="B570" s="52"/>
    </row>
    <row r="571" spans="2:2" x14ac:dyDescent="0.25">
      <c r="B571" s="52"/>
    </row>
    <row r="572" spans="2:2" x14ac:dyDescent="0.25">
      <c r="B572" s="52"/>
    </row>
    <row r="573" spans="2:2" x14ac:dyDescent="0.25">
      <c r="B573" s="52"/>
    </row>
    <row r="574" spans="2:2" x14ac:dyDescent="0.25">
      <c r="B574" s="52"/>
    </row>
    <row r="575" spans="2:2" x14ac:dyDescent="0.25">
      <c r="B575" s="52"/>
    </row>
    <row r="576" spans="2:2" x14ac:dyDescent="0.25">
      <c r="B576" s="52"/>
    </row>
    <row r="577" spans="2:2" x14ac:dyDescent="0.25">
      <c r="B577" s="52"/>
    </row>
    <row r="578" spans="2:2" x14ac:dyDescent="0.25">
      <c r="B578" s="52"/>
    </row>
    <row r="579" spans="2:2" x14ac:dyDescent="0.25">
      <c r="B579" s="52"/>
    </row>
    <row r="580" spans="2:2" x14ac:dyDescent="0.25">
      <c r="B580" s="52"/>
    </row>
    <row r="581" spans="2:2" x14ac:dyDescent="0.25">
      <c r="B581" s="52"/>
    </row>
    <row r="582" spans="2:2" x14ac:dyDescent="0.25">
      <c r="B582" s="52"/>
    </row>
    <row r="583" spans="2:2" x14ac:dyDescent="0.25">
      <c r="B583" s="52"/>
    </row>
    <row r="584" spans="2:2" x14ac:dyDescent="0.25">
      <c r="B584" s="52"/>
    </row>
    <row r="585" spans="2:2" x14ac:dyDescent="0.25">
      <c r="B585" s="52"/>
    </row>
    <row r="586" spans="2:2" x14ac:dyDescent="0.25">
      <c r="B586" s="52"/>
    </row>
    <row r="587" spans="2:2" x14ac:dyDescent="0.25">
      <c r="B587" s="52"/>
    </row>
    <row r="588" spans="2:2" x14ac:dyDescent="0.25">
      <c r="B588" s="52"/>
    </row>
    <row r="589" spans="2:2" x14ac:dyDescent="0.25">
      <c r="B589" s="52"/>
    </row>
    <row r="590" spans="2:2" x14ac:dyDescent="0.25">
      <c r="B590" s="52"/>
    </row>
    <row r="591" spans="2:2" x14ac:dyDescent="0.25">
      <c r="B591" s="52"/>
    </row>
    <row r="592" spans="2:2" x14ac:dyDescent="0.25">
      <c r="B592" s="52"/>
    </row>
    <row r="593" spans="2:2" x14ac:dyDescent="0.25">
      <c r="B593" s="52"/>
    </row>
    <row r="594" spans="2:2" x14ac:dyDescent="0.25">
      <c r="B594" s="52"/>
    </row>
    <row r="595" spans="2:2" x14ac:dyDescent="0.25">
      <c r="B595" s="52"/>
    </row>
    <row r="596" spans="2:2" x14ac:dyDescent="0.25">
      <c r="B596" s="52"/>
    </row>
    <row r="597" spans="2:2" x14ac:dyDescent="0.25">
      <c r="B597" s="52"/>
    </row>
    <row r="598" spans="2:2" x14ac:dyDescent="0.25">
      <c r="B598" s="52"/>
    </row>
    <row r="599" spans="2:2" x14ac:dyDescent="0.25">
      <c r="B599" s="52"/>
    </row>
    <row r="600" spans="2:2" x14ac:dyDescent="0.25">
      <c r="B600" s="52"/>
    </row>
    <row r="601" spans="2:2" x14ac:dyDescent="0.25">
      <c r="B601" s="52"/>
    </row>
    <row r="602" spans="2:2" x14ac:dyDescent="0.25">
      <c r="B602" s="52"/>
    </row>
    <row r="603" spans="2:2" x14ac:dyDescent="0.25">
      <c r="B603" s="52"/>
    </row>
    <row r="604" spans="2:2" x14ac:dyDescent="0.25">
      <c r="B604" s="52"/>
    </row>
    <row r="605" spans="2:2" x14ac:dyDescent="0.25">
      <c r="B605" s="52"/>
    </row>
    <row r="606" spans="2:2" x14ac:dyDescent="0.25">
      <c r="B606" s="52"/>
    </row>
    <row r="607" spans="2:2" x14ac:dyDescent="0.25">
      <c r="B607" s="52"/>
    </row>
    <row r="608" spans="2:2" x14ac:dyDescent="0.25">
      <c r="B608" s="52"/>
    </row>
    <row r="609" spans="2:2" x14ac:dyDescent="0.25">
      <c r="B609" s="52"/>
    </row>
    <row r="610" spans="2:2" x14ac:dyDescent="0.25">
      <c r="B610" s="52"/>
    </row>
    <row r="611" spans="2:2" x14ac:dyDescent="0.25">
      <c r="B611" s="52"/>
    </row>
    <row r="612" spans="2:2" x14ac:dyDescent="0.25">
      <c r="B612" s="52"/>
    </row>
    <row r="613" spans="2:2" x14ac:dyDescent="0.25">
      <c r="B613" s="52"/>
    </row>
    <row r="614" spans="2:2" x14ac:dyDescent="0.25">
      <c r="B614" s="52"/>
    </row>
    <row r="615" spans="2:2" x14ac:dyDescent="0.25">
      <c r="B615" s="52"/>
    </row>
    <row r="616" spans="2:2" x14ac:dyDescent="0.25">
      <c r="B616" s="52"/>
    </row>
    <row r="617" spans="2:2" x14ac:dyDescent="0.25">
      <c r="B617" s="52"/>
    </row>
    <row r="618" spans="2:2" x14ac:dyDescent="0.25">
      <c r="B618" s="52"/>
    </row>
    <row r="619" spans="2:2" x14ac:dyDescent="0.25">
      <c r="B619" s="52"/>
    </row>
    <row r="620" spans="2:2" x14ac:dyDescent="0.25">
      <c r="B620" s="52"/>
    </row>
    <row r="621" spans="2:2" x14ac:dyDescent="0.25">
      <c r="B621" s="52"/>
    </row>
    <row r="622" spans="2:2" x14ac:dyDescent="0.25">
      <c r="B622" s="52"/>
    </row>
    <row r="623" spans="2:2" x14ac:dyDescent="0.25">
      <c r="B623" s="52"/>
    </row>
    <row r="624" spans="2:2" x14ac:dyDescent="0.25">
      <c r="B624" s="52"/>
    </row>
    <row r="625" spans="2:2" x14ac:dyDescent="0.25">
      <c r="B625" s="52"/>
    </row>
    <row r="626" spans="2:2" x14ac:dyDescent="0.25">
      <c r="B626" s="52"/>
    </row>
    <row r="627" spans="2:2" x14ac:dyDescent="0.25">
      <c r="B627" s="52"/>
    </row>
    <row r="628" spans="2:2" x14ac:dyDescent="0.25">
      <c r="B628" s="52"/>
    </row>
    <row r="629" spans="2:2" x14ac:dyDescent="0.25">
      <c r="B629" s="52"/>
    </row>
    <row r="630" spans="2:2" x14ac:dyDescent="0.25">
      <c r="B630" s="52"/>
    </row>
    <row r="631" spans="2:2" x14ac:dyDescent="0.25">
      <c r="B631" s="52"/>
    </row>
    <row r="632" spans="2:2" x14ac:dyDescent="0.25">
      <c r="B632" s="52"/>
    </row>
    <row r="633" spans="2:2" x14ac:dyDescent="0.25">
      <c r="B633" s="52"/>
    </row>
    <row r="634" spans="2:2" x14ac:dyDescent="0.25">
      <c r="B634" s="52"/>
    </row>
    <row r="635" spans="2:2" x14ac:dyDescent="0.25">
      <c r="B635" s="52"/>
    </row>
    <row r="636" spans="2:2" x14ac:dyDescent="0.25">
      <c r="B636" s="52"/>
    </row>
    <row r="637" spans="2:2" x14ac:dyDescent="0.25">
      <c r="B637" s="52"/>
    </row>
    <row r="638" spans="2:2" x14ac:dyDescent="0.25">
      <c r="B638" s="52"/>
    </row>
    <row r="639" spans="2:2" x14ac:dyDescent="0.25">
      <c r="B639" s="52"/>
    </row>
    <row r="640" spans="2:2" x14ac:dyDescent="0.25">
      <c r="B640" s="52"/>
    </row>
    <row r="641" spans="2:2" x14ac:dyDescent="0.25">
      <c r="B641" s="52"/>
    </row>
    <row r="642" spans="2:2" x14ac:dyDescent="0.25">
      <c r="B642" s="52"/>
    </row>
    <row r="643" spans="2:2" x14ac:dyDescent="0.25">
      <c r="B643" s="52"/>
    </row>
    <row r="644" spans="2:2" x14ac:dyDescent="0.25">
      <c r="B644" s="52"/>
    </row>
    <row r="645" spans="2:2" x14ac:dyDescent="0.25">
      <c r="B645" s="52"/>
    </row>
    <row r="646" spans="2:2" x14ac:dyDescent="0.25">
      <c r="B646" s="52"/>
    </row>
    <row r="647" spans="2:2" x14ac:dyDescent="0.25">
      <c r="B647" s="52"/>
    </row>
    <row r="648" spans="2:2" x14ac:dyDescent="0.25">
      <c r="B648" s="52"/>
    </row>
    <row r="649" spans="2:2" x14ac:dyDescent="0.25">
      <c r="B649" s="52"/>
    </row>
    <row r="650" spans="2:2" x14ac:dyDescent="0.25">
      <c r="B650" s="52"/>
    </row>
    <row r="651" spans="2:2" x14ac:dyDescent="0.25">
      <c r="B651" s="52"/>
    </row>
    <row r="652" spans="2:2" x14ac:dyDescent="0.25">
      <c r="B652" s="52"/>
    </row>
    <row r="653" spans="2:2" x14ac:dyDescent="0.25">
      <c r="B653" s="52"/>
    </row>
    <row r="654" spans="2:2" x14ac:dyDescent="0.25">
      <c r="B654" s="52"/>
    </row>
    <row r="655" spans="2:2" x14ac:dyDescent="0.25">
      <c r="B655" s="52"/>
    </row>
    <row r="656" spans="2:2" x14ac:dyDescent="0.25">
      <c r="B656" s="52"/>
    </row>
    <row r="657" spans="2:2" x14ac:dyDescent="0.25">
      <c r="B657" s="52"/>
    </row>
    <row r="658" spans="2:2" x14ac:dyDescent="0.25">
      <c r="B658" s="52"/>
    </row>
    <row r="659" spans="2:2" x14ac:dyDescent="0.25">
      <c r="B659" s="52"/>
    </row>
    <row r="660" spans="2:2" x14ac:dyDescent="0.25">
      <c r="B660" s="52"/>
    </row>
    <row r="661" spans="2:2" x14ac:dyDescent="0.25">
      <c r="B661" s="52"/>
    </row>
    <row r="662" spans="2:2" x14ac:dyDescent="0.25">
      <c r="B662" s="52"/>
    </row>
    <row r="663" spans="2:2" x14ac:dyDescent="0.25">
      <c r="B663" s="52"/>
    </row>
    <row r="664" spans="2:2" x14ac:dyDescent="0.25">
      <c r="B664" s="52"/>
    </row>
    <row r="665" spans="2:2" x14ac:dyDescent="0.25">
      <c r="B665" s="52"/>
    </row>
    <row r="666" spans="2:2" x14ac:dyDescent="0.25">
      <c r="B666" s="52"/>
    </row>
    <row r="667" spans="2:2" x14ac:dyDescent="0.25">
      <c r="B667" s="52"/>
    </row>
    <row r="668" spans="2:2" x14ac:dyDescent="0.25">
      <c r="B668" s="52"/>
    </row>
    <row r="669" spans="2:2" x14ac:dyDescent="0.25">
      <c r="B669" s="52"/>
    </row>
    <row r="670" spans="2:2" x14ac:dyDescent="0.25">
      <c r="B670" s="52"/>
    </row>
    <row r="671" spans="2:2" x14ac:dyDescent="0.25">
      <c r="B671" s="52"/>
    </row>
    <row r="672" spans="2:2" x14ac:dyDescent="0.25">
      <c r="B672" s="52"/>
    </row>
    <row r="673" spans="2:2" x14ac:dyDescent="0.25">
      <c r="B673" s="52"/>
    </row>
    <row r="674" spans="2:2" x14ac:dyDescent="0.25">
      <c r="B674" s="52"/>
    </row>
    <row r="675" spans="2:2" x14ac:dyDescent="0.25">
      <c r="B675" s="52"/>
    </row>
    <row r="676" spans="2:2" x14ac:dyDescent="0.25">
      <c r="B676" s="52"/>
    </row>
    <row r="677" spans="2:2" x14ac:dyDescent="0.25">
      <c r="B677" s="52"/>
    </row>
    <row r="678" spans="2:2" x14ac:dyDescent="0.25">
      <c r="B678" s="52"/>
    </row>
    <row r="679" spans="2:2" x14ac:dyDescent="0.25">
      <c r="B679" s="52"/>
    </row>
    <row r="680" spans="2:2" x14ac:dyDescent="0.25">
      <c r="B680" s="52"/>
    </row>
    <row r="681" spans="2:2" x14ac:dyDescent="0.25">
      <c r="B681" s="52"/>
    </row>
    <row r="682" spans="2:2" x14ac:dyDescent="0.25">
      <c r="B682" s="52"/>
    </row>
    <row r="683" spans="2:2" x14ac:dyDescent="0.25">
      <c r="B683" s="52"/>
    </row>
    <row r="684" spans="2:2" x14ac:dyDescent="0.25">
      <c r="B684" s="52"/>
    </row>
    <row r="685" spans="2:2" x14ac:dyDescent="0.25">
      <c r="B685" s="52"/>
    </row>
    <row r="686" spans="2:2" x14ac:dyDescent="0.25">
      <c r="B686" s="52"/>
    </row>
    <row r="687" spans="2:2" x14ac:dyDescent="0.25">
      <c r="B687" s="52"/>
    </row>
    <row r="688" spans="2:2" x14ac:dyDescent="0.25">
      <c r="B688" s="52"/>
    </row>
    <row r="689" spans="2:2" x14ac:dyDescent="0.25">
      <c r="B689" s="52"/>
    </row>
    <row r="690" spans="2:2" x14ac:dyDescent="0.25">
      <c r="B690" s="52"/>
    </row>
    <row r="691" spans="2:2" x14ac:dyDescent="0.25">
      <c r="B691" s="52"/>
    </row>
    <row r="692" spans="2:2" x14ac:dyDescent="0.25">
      <c r="B692" s="52"/>
    </row>
    <row r="693" spans="2:2" x14ac:dyDescent="0.25">
      <c r="B693" s="52"/>
    </row>
    <row r="694" spans="2:2" x14ac:dyDescent="0.25">
      <c r="B694" s="52"/>
    </row>
    <row r="695" spans="2:2" x14ac:dyDescent="0.25">
      <c r="B695" s="52"/>
    </row>
    <row r="696" spans="2:2" x14ac:dyDescent="0.25">
      <c r="B696" s="52"/>
    </row>
    <row r="697" spans="2:2" x14ac:dyDescent="0.25">
      <c r="B697" s="52"/>
    </row>
    <row r="698" spans="2:2" x14ac:dyDescent="0.25">
      <c r="B698" s="52"/>
    </row>
    <row r="699" spans="2:2" x14ac:dyDescent="0.25">
      <c r="B699" s="52"/>
    </row>
    <row r="700" spans="2:2" x14ac:dyDescent="0.25">
      <c r="B700" s="52"/>
    </row>
    <row r="701" spans="2:2" x14ac:dyDescent="0.25">
      <c r="B701" s="52"/>
    </row>
    <row r="702" spans="2:2" x14ac:dyDescent="0.25">
      <c r="B702" s="52"/>
    </row>
    <row r="703" spans="2:2" x14ac:dyDescent="0.25">
      <c r="B703" s="52"/>
    </row>
    <row r="704" spans="2:2" x14ac:dyDescent="0.25">
      <c r="B704" s="52"/>
    </row>
    <row r="705" spans="2:2" x14ac:dyDescent="0.25">
      <c r="B705" s="52"/>
    </row>
    <row r="706" spans="2:2" x14ac:dyDescent="0.25">
      <c r="B706" s="52"/>
    </row>
    <row r="707" spans="2:2" x14ac:dyDescent="0.25">
      <c r="B707" s="52"/>
    </row>
    <row r="708" spans="2:2" x14ac:dyDescent="0.25">
      <c r="B708" s="52"/>
    </row>
    <row r="709" spans="2:2" x14ac:dyDescent="0.25">
      <c r="B709" s="52"/>
    </row>
    <row r="710" spans="2:2" x14ac:dyDescent="0.25">
      <c r="B710" s="52"/>
    </row>
    <row r="711" spans="2:2" x14ac:dyDescent="0.25">
      <c r="B711" s="52"/>
    </row>
    <row r="712" spans="2:2" x14ac:dyDescent="0.25">
      <c r="B712" s="52"/>
    </row>
    <row r="713" spans="2:2" x14ac:dyDescent="0.25">
      <c r="B713" s="52"/>
    </row>
    <row r="714" spans="2:2" x14ac:dyDescent="0.25">
      <c r="B714" s="52"/>
    </row>
    <row r="715" spans="2:2" x14ac:dyDescent="0.25">
      <c r="B715" s="52"/>
    </row>
    <row r="716" spans="2:2" x14ac:dyDescent="0.25">
      <c r="B716" s="52"/>
    </row>
    <row r="717" spans="2:2" x14ac:dyDescent="0.25">
      <c r="B717" s="52"/>
    </row>
    <row r="718" spans="2:2" x14ac:dyDescent="0.25">
      <c r="B718" s="52"/>
    </row>
    <row r="719" spans="2:2" x14ac:dyDescent="0.25">
      <c r="B719" s="52"/>
    </row>
    <row r="720" spans="2:2" x14ac:dyDescent="0.25">
      <c r="B720" s="52"/>
    </row>
    <row r="721" spans="2:2" x14ac:dyDescent="0.25">
      <c r="B721" s="52"/>
    </row>
    <row r="722" spans="2:2" x14ac:dyDescent="0.25">
      <c r="B722" s="52"/>
    </row>
    <row r="723" spans="2:2" x14ac:dyDescent="0.25">
      <c r="B723" s="52"/>
    </row>
    <row r="724" spans="2:2" x14ac:dyDescent="0.25">
      <c r="B724" s="52"/>
    </row>
    <row r="725" spans="2:2" x14ac:dyDescent="0.25">
      <c r="B725" s="52"/>
    </row>
    <row r="726" spans="2:2" x14ac:dyDescent="0.25">
      <c r="B726" s="52"/>
    </row>
    <row r="727" spans="2:2" x14ac:dyDescent="0.25">
      <c r="B727" s="52"/>
    </row>
    <row r="728" spans="2:2" x14ac:dyDescent="0.25">
      <c r="B728" s="52"/>
    </row>
    <row r="729" spans="2:2" x14ac:dyDescent="0.25">
      <c r="B729" s="52"/>
    </row>
    <row r="730" spans="2:2" x14ac:dyDescent="0.25">
      <c r="B730" s="52"/>
    </row>
    <row r="731" spans="2:2" x14ac:dyDescent="0.25">
      <c r="B731" s="52"/>
    </row>
    <row r="732" spans="2:2" x14ac:dyDescent="0.25">
      <c r="B732" s="52"/>
    </row>
    <row r="733" spans="2:2" x14ac:dyDescent="0.25">
      <c r="B733" s="52"/>
    </row>
    <row r="734" spans="2:2" x14ac:dyDescent="0.25">
      <c r="B734" s="52"/>
    </row>
    <row r="735" spans="2:2" x14ac:dyDescent="0.25">
      <c r="B735" s="52"/>
    </row>
    <row r="736" spans="2:2" x14ac:dyDescent="0.25">
      <c r="B736" s="52"/>
    </row>
    <row r="737" spans="2:2" x14ac:dyDescent="0.25">
      <c r="B737" s="52"/>
    </row>
    <row r="738" spans="2:2" x14ac:dyDescent="0.25">
      <c r="B738" s="52"/>
    </row>
    <row r="739" spans="2:2" x14ac:dyDescent="0.25">
      <c r="B739" s="52"/>
    </row>
    <row r="740" spans="2:2" x14ac:dyDescent="0.25">
      <c r="B740" s="52"/>
    </row>
    <row r="741" spans="2:2" x14ac:dyDescent="0.25">
      <c r="B741" s="52"/>
    </row>
    <row r="742" spans="2:2" x14ac:dyDescent="0.25">
      <c r="B742" s="52"/>
    </row>
    <row r="743" spans="2:2" x14ac:dyDescent="0.25">
      <c r="B743" s="52"/>
    </row>
    <row r="744" spans="2:2" x14ac:dyDescent="0.25">
      <c r="B744" s="52"/>
    </row>
    <row r="745" spans="2:2" x14ac:dyDescent="0.25">
      <c r="B745" s="52"/>
    </row>
    <row r="746" spans="2:2" x14ac:dyDescent="0.25">
      <c r="B746" s="52"/>
    </row>
    <row r="747" spans="2:2" x14ac:dyDescent="0.25">
      <c r="B747" s="52"/>
    </row>
    <row r="748" spans="2:2" x14ac:dyDescent="0.25">
      <c r="B748" s="52"/>
    </row>
    <row r="749" spans="2:2" x14ac:dyDescent="0.25">
      <c r="B749" s="52"/>
    </row>
    <row r="750" spans="2:2" x14ac:dyDescent="0.25">
      <c r="B750" s="52"/>
    </row>
    <row r="751" spans="2:2" x14ac:dyDescent="0.25">
      <c r="B751" s="52"/>
    </row>
    <row r="752" spans="2:2" x14ac:dyDescent="0.25">
      <c r="B752" s="52"/>
    </row>
    <row r="753" spans="2:2" x14ac:dyDescent="0.25">
      <c r="B753" s="52"/>
    </row>
    <row r="754" spans="2:2" x14ac:dyDescent="0.25">
      <c r="B754" s="52"/>
    </row>
    <row r="755" spans="2:2" x14ac:dyDescent="0.25">
      <c r="B755" s="52"/>
    </row>
    <row r="756" spans="2:2" x14ac:dyDescent="0.25">
      <c r="B756" s="52"/>
    </row>
    <row r="757" spans="2:2" x14ac:dyDescent="0.25">
      <c r="B757" s="52"/>
    </row>
    <row r="758" spans="2:2" x14ac:dyDescent="0.25">
      <c r="B758" s="52"/>
    </row>
    <row r="759" spans="2:2" x14ac:dyDescent="0.25">
      <c r="B759" s="52"/>
    </row>
    <row r="760" spans="2:2" x14ac:dyDescent="0.25">
      <c r="B760" s="52"/>
    </row>
    <row r="761" spans="2:2" x14ac:dyDescent="0.25">
      <c r="B761" s="52"/>
    </row>
    <row r="762" spans="2:2" x14ac:dyDescent="0.25">
      <c r="B762" s="52"/>
    </row>
    <row r="763" spans="2:2" x14ac:dyDescent="0.25">
      <c r="B763" s="52"/>
    </row>
    <row r="764" spans="2:2" x14ac:dyDescent="0.25">
      <c r="B764" s="52"/>
    </row>
    <row r="765" spans="2:2" x14ac:dyDescent="0.25">
      <c r="B765" s="52"/>
    </row>
    <row r="766" spans="2:2" x14ac:dyDescent="0.25">
      <c r="B766" s="52"/>
    </row>
    <row r="767" spans="2:2" x14ac:dyDescent="0.25">
      <c r="B767" s="52"/>
    </row>
    <row r="768" spans="2:2" x14ac:dyDescent="0.25">
      <c r="B768" s="52"/>
    </row>
    <row r="769" spans="2:2" x14ac:dyDescent="0.25">
      <c r="B769" s="52"/>
    </row>
    <row r="770" spans="2:2" x14ac:dyDescent="0.25">
      <c r="B770" s="52"/>
    </row>
    <row r="771" spans="2:2" x14ac:dyDescent="0.25">
      <c r="B771" s="52"/>
    </row>
    <row r="772" spans="2:2" x14ac:dyDescent="0.25">
      <c r="B772" s="52"/>
    </row>
    <row r="773" spans="2:2" x14ac:dyDescent="0.25">
      <c r="B773" s="52"/>
    </row>
    <row r="774" spans="2:2" x14ac:dyDescent="0.25">
      <c r="B774" s="52"/>
    </row>
    <row r="775" spans="2:2" x14ac:dyDescent="0.25">
      <c r="B775" s="52"/>
    </row>
    <row r="776" spans="2:2" x14ac:dyDescent="0.25">
      <c r="B776" s="52"/>
    </row>
    <row r="777" spans="2:2" x14ac:dyDescent="0.25">
      <c r="B777" s="52"/>
    </row>
    <row r="778" spans="2:2" x14ac:dyDescent="0.25">
      <c r="B778" s="52"/>
    </row>
    <row r="779" spans="2:2" x14ac:dyDescent="0.25">
      <c r="B779" s="52"/>
    </row>
    <row r="780" spans="2:2" x14ac:dyDescent="0.25">
      <c r="B780" s="52"/>
    </row>
    <row r="781" spans="2:2" x14ac:dyDescent="0.25">
      <c r="B781" s="52"/>
    </row>
    <row r="782" spans="2:2" x14ac:dyDescent="0.25">
      <c r="B782" s="52"/>
    </row>
    <row r="783" spans="2:2" x14ac:dyDescent="0.25">
      <c r="B783" s="52"/>
    </row>
    <row r="784" spans="2:2" x14ac:dyDescent="0.25">
      <c r="B784" s="52"/>
    </row>
    <row r="785" spans="2:2" x14ac:dyDescent="0.25">
      <c r="B785" s="52"/>
    </row>
    <row r="786" spans="2:2" x14ac:dyDescent="0.25">
      <c r="B786" s="52"/>
    </row>
    <row r="787" spans="2:2" x14ac:dyDescent="0.25">
      <c r="B787" s="52"/>
    </row>
    <row r="788" spans="2:2" x14ac:dyDescent="0.25">
      <c r="B788" s="52"/>
    </row>
    <row r="789" spans="2:2" x14ac:dyDescent="0.25">
      <c r="B789" s="52"/>
    </row>
    <row r="790" spans="2:2" x14ac:dyDescent="0.25">
      <c r="B790" s="52"/>
    </row>
    <row r="791" spans="2:2" x14ac:dyDescent="0.25">
      <c r="B791" s="52"/>
    </row>
    <row r="792" spans="2:2" x14ac:dyDescent="0.25">
      <c r="B792" s="52"/>
    </row>
    <row r="793" spans="2:2" x14ac:dyDescent="0.25">
      <c r="B793" s="52"/>
    </row>
    <row r="794" spans="2:2" x14ac:dyDescent="0.25">
      <c r="B794" s="52"/>
    </row>
    <row r="795" spans="2:2" x14ac:dyDescent="0.25">
      <c r="B795" s="52"/>
    </row>
    <row r="796" spans="2:2" x14ac:dyDescent="0.25">
      <c r="B796" s="52"/>
    </row>
    <row r="797" spans="2:2" x14ac:dyDescent="0.25">
      <c r="B797" s="52"/>
    </row>
    <row r="798" spans="2:2" x14ac:dyDescent="0.25">
      <c r="B798" s="52"/>
    </row>
    <row r="799" spans="2:2" x14ac:dyDescent="0.25">
      <c r="B799" s="52"/>
    </row>
    <row r="800" spans="2:2" x14ac:dyDescent="0.25">
      <c r="B800" s="52"/>
    </row>
    <row r="801" spans="2:2" x14ac:dyDescent="0.25">
      <c r="B801" s="52"/>
    </row>
    <row r="802" spans="2:2" x14ac:dyDescent="0.25">
      <c r="B802" s="52"/>
    </row>
    <row r="803" spans="2:2" x14ac:dyDescent="0.25">
      <c r="B803" s="52"/>
    </row>
    <row r="804" spans="2:2" x14ac:dyDescent="0.25">
      <c r="B804" s="52"/>
    </row>
    <row r="805" spans="2:2" x14ac:dyDescent="0.25">
      <c r="B805" s="52"/>
    </row>
    <row r="806" spans="2:2" x14ac:dyDescent="0.25">
      <c r="B806" s="52"/>
    </row>
    <row r="807" spans="2:2" x14ac:dyDescent="0.25">
      <c r="B807" s="52"/>
    </row>
    <row r="808" spans="2:2" x14ac:dyDescent="0.25">
      <c r="B808" s="52"/>
    </row>
    <row r="809" spans="2:2" x14ac:dyDescent="0.25">
      <c r="B809" s="52"/>
    </row>
    <row r="810" spans="2:2" x14ac:dyDescent="0.25">
      <c r="B810" s="52"/>
    </row>
    <row r="811" spans="2:2" x14ac:dyDescent="0.25">
      <c r="B811" s="52"/>
    </row>
    <row r="812" spans="2:2" x14ac:dyDescent="0.25">
      <c r="B812" s="52"/>
    </row>
    <row r="813" spans="2:2" x14ac:dyDescent="0.25">
      <c r="B813" s="52"/>
    </row>
    <row r="814" spans="2:2" x14ac:dyDescent="0.25">
      <c r="B814" s="52"/>
    </row>
    <row r="815" spans="2:2" x14ac:dyDescent="0.25">
      <c r="B815" s="52"/>
    </row>
    <row r="816" spans="2:2" x14ac:dyDescent="0.25">
      <c r="B816" s="52"/>
    </row>
    <row r="817" spans="2:2" x14ac:dyDescent="0.25">
      <c r="B817" s="52"/>
    </row>
    <row r="818" spans="2:2" x14ac:dyDescent="0.25">
      <c r="B818" s="52"/>
    </row>
    <row r="819" spans="2:2" x14ac:dyDescent="0.25">
      <c r="B819" s="52"/>
    </row>
    <row r="820" spans="2:2" x14ac:dyDescent="0.25">
      <c r="B820" s="52"/>
    </row>
    <row r="821" spans="2:2" x14ac:dyDescent="0.25">
      <c r="B821" s="52"/>
    </row>
    <row r="822" spans="2:2" x14ac:dyDescent="0.25">
      <c r="B822" s="52"/>
    </row>
    <row r="823" spans="2:2" x14ac:dyDescent="0.25">
      <c r="B823" s="52"/>
    </row>
    <row r="824" spans="2:2" x14ac:dyDescent="0.25">
      <c r="B824" s="52"/>
    </row>
    <row r="825" spans="2:2" x14ac:dyDescent="0.25">
      <c r="B825" s="52"/>
    </row>
    <row r="826" spans="2:2" x14ac:dyDescent="0.25">
      <c r="B826" s="52"/>
    </row>
    <row r="827" spans="2:2" x14ac:dyDescent="0.25">
      <c r="B827" s="52"/>
    </row>
    <row r="828" spans="2:2" x14ac:dyDescent="0.25">
      <c r="B828" s="52"/>
    </row>
    <row r="829" spans="2:2" x14ac:dyDescent="0.25">
      <c r="B829" s="52"/>
    </row>
    <row r="830" spans="2:2" x14ac:dyDescent="0.25">
      <c r="B830" s="52"/>
    </row>
    <row r="831" spans="2:2" x14ac:dyDescent="0.25">
      <c r="B831" s="52"/>
    </row>
    <row r="832" spans="2:2" x14ac:dyDescent="0.25">
      <c r="B832" s="52"/>
    </row>
    <row r="833" spans="2:2" x14ac:dyDescent="0.25">
      <c r="B833" s="52"/>
    </row>
    <row r="834" spans="2:2" x14ac:dyDescent="0.25">
      <c r="B834" s="52"/>
    </row>
    <row r="835" spans="2:2" x14ac:dyDescent="0.25">
      <c r="B835" s="52"/>
    </row>
    <row r="836" spans="2:2" x14ac:dyDescent="0.25">
      <c r="B836" s="52"/>
    </row>
    <row r="837" spans="2:2" x14ac:dyDescent="0.25">
      <c r="B837" s="52"/>
    </row>
    <row r="838" spans="2:2" x14ac:dyDescent="0.25">
      <c r="B838" s="52"/>
    </row>
    <row r="839" spans="2:2" x14ac:dyDescent="0.25">
      <c r="B839" s="52"/>
    </row>
    <row r="840" spans="2:2" x14ac:dyDescent="0.25">
      <c r="B840" s="52"/>
    </row>
    <row r="841" spans="2:2" x14ac:dyDescent="0.25">
      <c r="B841" s="52"/>
    </row>
    <row r="842" spans="2:2" x14ac:dyDescent="0.25">
      <c r="B842" s="52"/>
    </row>
    <row r="843" spans="2:2" x14ac:dyDescent="0.25">
      <c r="B843" s="52"/>
    </row>
    <row r="844" spans="2:2" x14ac:dyDescent="0.25">
      <c r="B844" s="52"/>
    </row>
    <row r="845" spans="2:2" x14ac:dyDescent="0.25">
      <c r="B845" s="52"/>
    </row>
    <row r="846" spans="2:2" x14ac:dyDescent="0.25">
      <c r="B846" s="52"/>
    </row>
    <row r="847" spans="2:2" x14ac:dyDescent="0.25">
      <c r="B847" s="52"/>
    </row>
    <row r="848" spans="2:2" x14ac:dyDescent="0.25">
      <c r="B848" s="52"/>
    </row>
    <row r="849" spans="2:2" x14ac:dyDescent="0.25">
      <c r="B849" s="52"/>
    </row>
    <row r="850" spans="2:2" x14ac:dyDescent="0.25">
      <c r="B850" s="52"/>
    </row>
    <row r="851" spans="2:2" x14ac:dyDescent="0.25">
      <c r="B851" s="52"/>
    </row>
    <row r="852" spans="2:2" x14ac:dyDescent="0.25">
      <c r="B852" s="52"/>
    </row>
    <row r="853" spans="2:2" x14ac:dyDescent="0.25">
      <c r="B853" s="52"/>
    </row>
    <row r="854" spans="2:2" x14ac:dyDescent="0.25">
      <c r="B854" s="52"/>
    </row>
    <row r="855" spans="2:2" x14ac:dyDescent="0.25">
      <c r="B855" s="52"/>
    </row>
    <row r="856" spans="2:2" x14ac:dyDescent="0.25">
      <c r="B856" s="52"/>
    </row>
    <row r="857" spans="2:2" x14ac:dyDescent="0.25">
      <c r="B857" s="52"/>
    </row>
    <row r="858" spans="2:2" x14ac:dyDescent="0.25">
      <c r="B858" s="52"/>
    </row>
    <row r="859" spans="2:2" x14ac:dyDescent="0.25">
      <c r="B859" s="52"/>
    </row>
    <row r="860" spans="2:2" x14ac:dyDescent="0.25">
      <c r="B860" s="52"/>
    </row>
    <row r="861" spans="2:2" x14ac:dyDescent="0.25">
      <c r="B861" s="52"/>
    </row>
    <row r="862" spans="2:2" x14ac:dyDescent="0.25">
      <c r="B862" s="52"/>
    </row>
    <row r="863" spans="2:2" x14ac:dyDescent="0.25">
      <c r="B863" s="52"/>
    </row>
    <row r="864" spans="2:2" x14ac:dyDescent="0.25">
      <c r="B864" s="52"/>
    </row>
    <row r="865" spans="2:2" x14ac:dyDescent="0.25">
      <c r="B865" s="52"/>
    </row>
    <row r="866" spans="2:2" x14ac:dyDescent="0.25">
      <c r="B866" s="52"/>
    </row>
    <row r="867" spans="2:2" x14ac:dyDescent="0.25">
      <c r="B867" s="52"/>
    </row>
    <row r="868" spans="2:2" x14ac:dyDescent="0.25">
      <c r="B868" s="52"/>
    </row>
    <row r="869" spans="2:2" x14ac:dyDescent="0.25">
      <c r="B869" s="52"/>
    </row>
    <row r="870" spans="2:2" x14ac:dyDescent="0.25">
      <c r="B870" s="52"/>
    </row>
    <row r="871" spans="2:2" x14ac:dyDescent="0.25">
      <c r="B871" s="52"/>
    </row>
    <row r="872" spans="2:2" x14ac:dyDescent="0.25">
      <c r="B872" s="52"/>
    </row>
    <row r="873" spans="2:2" x14ac:dyDescent="0.25">
      <c r="B873" s="52"/>
    </row>
    <row r="874" spans="2:2" x14ac:dyDescent="0.25">
      <c r="B874" s="52"/>
    </row>
    <row r="875" spans="2:2" x14ac:dyDescent="0.25">
      <c r="B875" s="52"/>
    </row>
    <row r="876" spans="2:2" x14ac:dyDescent="0.25">
      <c r="B876" s="52"/>
    </row>
    <row r="877" spans="2:2" x14ac:dyDescent="0.25">
      <c r="B877" s="52"/>
    </row>
    <row r="878" spans="2:2" x14ac:dyDescent="0.25">
      <c r="B878" s="52"/>
    </row>
    <row r="879" spans="2:2" x14ac:dyDescent="0.25">
      <c r="B879" s="52"/>
    </row>
    <row r="880" spans="2:2" x14ac:dyDescent="0.25">
      <c r="B880" s="52"/>
    </row>
    <row r="881" spans="2:2" x14ac:dyDescent="0.25">
      <c r="B881" s="52"/>
    </row>
    <row r="882" spans="2:2" x14ac:dyDescent="0.25">
      <c r="B882" s="52"/>
    </row>
    <row r="883" spans="2:2" x14ac:dyDescent="0.25">
      <c r="B883" s="52"/>
    </row>
    <row r="884" spans="2:2" x14ac:dyDescent="0.25">
      <c r="B884" s="52"/>
    </row>
    <row r="885" spans="2:2" x14ac:dyDescent="0.25">
      <c r="B885" s="52"/>
    </row>
    <row r="886" spans="2:2" x14ac:dyDescent="0.25">
      <c r="B886" s="52"/>
    </row>
    <row r="887" spans="2:2" x14ac:dyDescent="0.25">
      <c r="B887" s="52"/>
    </row>
    <row r="888" spans="2:2" x14ac:dyDescent="0.25">
      <c r="B888" s="52"/>
    </row>
    <row r="889" spans="2:2" x14ac:dyDescent="0.25">
      <c r="B889" s="52"/>
    </row>
    <row r="890" spans="2:2" x14ac:dyDescent="0.25">
      <c r="B890" s="52"/>
    </row>
    <row r="891" spans="2:2" x14ac:dyDescent="0.25">
      <c r="B891" s="52"/>
    </row>
    <row r="892" spans="2:2" x14ac:dyDescent="0.25">
      <c r="B892" s="52"/>
    </row>
    <row r="893" spans="2:2" x14ac:dyDescent="0.25">
      <c r="B893" s="52"/>
    </row>
    <row r="894" spans="2:2" x14ac:dyDescent="0.25">
      <c r="B894" s="52"/>
    </row>
    <row r="895" spans="2:2" x14ac:dyDescent="0.25">
      <c r="B895" s="52"/>
    </row>
    <row r="896" spans="2:2" x14ac:dyDescent="0.25">
      <c r="B896" s="52"/>
    </row>
    <row r="897" spans="2:2" x14ac:dyDescent="0.25">
      <c r="B897" s="52"/>
    </row>
    <row r="898" spans="2:2" x14ac:dyDescent="0.25">
      <c r="B898" s="52"/>
    </row>
    <row r="899" spans="2:2" x14ac:dyDescent="0.25">
      <c r="B899" s="52"/>
    </row>
    <row r="900" spans="2:2" x14ac:dyDescent="0.25">
      <c r="B900" s="52"/>
    </row>
    <row r="901" spans="2:2" x14ac:dyDescent="0.25">
      <c r="B901" s="52"/>
    </row>
    <row r="902" spans="2:2" x14ac:dyDescent="0.25">
      <c r="B902" s="52"/>
    </row>
    <row r="903" spans="2:2" x14ac:dyDescent="0.25">
      <c r="B903" s="52"/>
    </row>
    <row r="904" spans="2:2" x14ac:dyDescent="0.25">
      <c r="B904" s="52"/>
    </row>
    <row r="905" spans="2:2" x14ac:dyDescent="0.25">
      <c r="B905" s="52"/>
    </row>
    <row r="906" spans="2:2" x14ac:dyDescent="0.25">
      <c r="B906" s="52"/>
    </row>
    <row r="907" spans="2:2" x14ac:dyDescent="0.25">
      <c r="B907" s="52"/>
    </row>
    <row r="908" spans="2:2" x14ac:dyDescent="0.25">
      <c r="B908" s="52"/>
    </row>
    <row r="909" spans="2:2" x14ac:dyDescent="0.25">
      <c r="B909" s="52"/>
    </row>
    <row r="910" spans="2:2" x14ac:dyDescent="0.25">
      <c r="B910" s="52"/>
    </row>
    <row r="911" spans="2:2" x14ac:dyDescent="0.25">
      <c r="B911" s="52"/>
    </row>
    <row r="912" spans="2:2" x14ac:dyDescent="0.25">
      <c r="B912" s="52"/>
    </row>
    <row r="913" spans="2:2" x14ac:dyDescent="0.25">
      <c r="B913" s="52"/>
    </row>
    <row r="914" spans="2:2" x14ac:dyDescent="0.25">
      <c r="B914" s="52"/>
    </row>
    <row r="915" spans="2:2" x14ac:dyDescent="0.25">
      <c r="B915" s="52"/>
    </row>
    <row r="916" spans="2:2" x14ac:dyDescent="0.25">
      <c r="B916" s="52"/>
    </row>
    <row r="917" spans="2:2" x14ac:dyDescent="0.25">
      <c r="B917" s="52"/>
    </row>
    <row r="918" spans="2:2" x14ac:dyDescent="0.25">
      <c r="B918" s="52"/>
    </row>
    <row r="919" spans="2:2" x14ac:dyDescent="0.25">
      <c r="B919" s="52"/>
    </row>
    <row r="920" spans="2:2" x14ac:dyDescent="0.25">
      <c r="B920" s="52"/>
    </row>
    <row r="921" spans="2:2" x14ac:dyDescent="0.25">
      <c r="B921" s="52"/>
    </row>
    <row r="922" spans="2:2" x14ac:dyDescent="0.25">
      <c r="B922" s="52"/>
    </row>
    <row r="923" spans="2:2" x14ac:dyDescent="0.25">
      <c r="B923" s="52"/>
    </row>
    <row r="924" spans="2:2" x14ac:dyDescent="0.25">
      <c r="B924" s="52"/>
    </row>
    <row r="925" spans="2:2" x14ac:dyDescent="0.25">
      <c r="B925" s="52"/>
    </row>
    <row r="926" spans="2:2" x14ac:dyDescent="0.25">
      <c r="B926" s="52"/>
    </row>
    <row r="927" spans="2:2" x14ac:dyDescent="0.25">
      <c r="B927" s="52"/>
    </row>
    <row r="928" spans="2:2" x14ac:dyDescent="0.25">
      <c r="B928" s="52"/>
    </row>
    <row r="929" spans="2:2" x14ac:dyDescent="0.25">
      <c r="B929" s="52"/>
    </row>
    <row r="930" spans="2:2" x14ac:dyDescent="0.25">
      <c r="B930" s="52"/>
    </row>
    <row r="931" spans="2:2" x14ac:dyDescent="0.25">
      <c r="B931" s="52"/>
    </row>
    <row r="932" spans="2:2" x14ac:dyDescent="0.25">
      <c r="B932" s="52"/>
    </row>
    <row r="933" spans="2:2" x14ac:dyDescent="0.25">
      <c r="B933" s="52"/>
    </row>
    <row r="934" spans="2:2" x14ac:dyDescent="0.25">
      <c r="B934" s="52"/>
    </row>
    <row r="935" spans="2:2" x14ac:dyDescent="0.25">
      <c r="B935" s="52"/>
    </row>
    <row r="936" spans="2:2" x14ac:dyDescent="0.25">
      <c r="B936" s="52"/>
    </row>
    <row r="937" spans="2:2" x14ac:dyDescent="0.25">
      <c r="B937" s="52"/>
    </row>
    <row r="938" spans="2:2" x14ac:dyDescent="0.25">
      <c r="B938" s="52"/>
    </row>
    <row r="939" spans="2:2" x14ac:dyDescent="0.25">
      <c r="B939" s="52"/>
    </row>
    <row r="940" spans="2:2" x14ac:dyDescent="0.25">
      <c r="B940" s="52"/>
    </row>
    <row r="941" spans="2:2" x14ac:dyDescent="0.25">
      <c r="B941" s="52"/>
    </row>
    <row r="942" spans="2:2" x14ac:dyDescent="0.25">
      <c r="B942" s="52"/>
    </row>
    <row r="943" spans="2:2" x14ac:dyDescent="0.25">
      <c r="B943" s="52"/>
    </row>
    <row r="944" spans="2:2" x14ac:dyDescent="0.25">
      <c r="B944" s="52"/>
    </row>
    <row r="945" spans="2:2" x14ac:dyDescent="0.25">
      <c r="B945" s="52"/>
    </row>
    <row r="946" spans="2:2" x14ac:dyDescent="0.25">
      <c r="B946" s="52"/>
    </row>
    <row r="947" spans="2:2" x14ac:dyDescent="0.25">
      <c r="B947" s="52"/>
    </row>
    <row r="948" spans="2:2" x14ac:dyDescent="0.25">
      <c r="B948" s="52"/>
    </row>
    <row r="949" spans="2:2" x14ac:dyDescent="0.25">
      <c r="B949" s="52"/>
    </row>
    <row r="950" spans="2:2" x14ac:dyDescent="0.25">
      <c r="B950" s="52"/>
    </row>
    <row r="951" spans="2:2" x14ac:dyDescent="0.25">
      <c r="B951" s="52"/>
    </row>
    <row r="952" spans="2:2" x14ac:dyDescent="0.25">
      <c r="B952" s="52"/>
    </row>
    <row r="953" spans="2:2" x14ac:dyDescent="0.25">
      <c r="B953" s="52"/>
    </row>
    <row r="954" spans="2:2" x14ac:dyDescent="0.25">
      <c r="B954" s="52"/>
    </row>
    <row r="955" spans="2:2" x14ac:dyDescent="0.25">
      <c r="B955" s="52"/>
    </row>
    <row r="956" spans="2:2" x14ac:dyDescent="0.25">
      <c r="B956" s="52"/>
    </row>
    <row r="957" spans="2:2" x14ac:dyDescent="0.25">
      <c r="B957" s="52"/>
    </row>
    <row r="958" spans="2:2" x14ac:dyDescent="0.25">
      <c r="B958" s="52"/>
    </row>
    <row r="959" spans="2:2" x14ac:dyDescent="0.25">
      <c r="B959" s="52"/>
    </row>
    <row r="960" spans="2:2" x14ac:dyDescent="0.25">
      <c r="B960" s="52"/>
    </row>
    <row r="961" spans="2:2" x14ac:dyDescent="0.25">
      <c r="B961" s="52"/>
    </row>
    <row r="962" spans="2:2" x14ac:dyDescent="0.25">
      <c r="B962" s="52"/>
    </row>
    <row r="963" spans="2:2" x14ac:dyDescent="0.25">
      <c r="B963" s="52"/>
    </row>
    <row r="964" spans="2:2" x14ac:dyDescent="0.25">
      <c r="B964" s="52"/>
    </row>
    <row r="965" spans="2:2" x14ac:dyDescent="0.25">
      <c r="B965" s="52"/>
    </row>
    <row r="966" spans="2:2" x14ac:dyDescent="0.25">
      <c r="B966" s="52"/>
    </row>
    <row r="967" spans="2:2" x14ac:dyDescent="0.25">
      <c r="B967" s="52"/>
    </row>
    <row r="968" spans="2:2" x14ac:dyDescent="0.25">
      <c r="B968" s="52"/>
    </row>
    <row r="969" spans="2:2" x14ac:dyDescent="0.25">
      <c r="B969" s="52"/>
    </row>
    <row r="970" spans="2:2" x14ac:dyDescent="0.25">
      <c r="B970" s="52"/>
    </row>
    <row r="971" spans="2:2" x14ac:dyDescent="0.25">
      <c r="B971" s="52"/>
    </row>
    <row r="972" spans="2:2" x14ac:dyDescent="0.25">
      <c r="B972" s="52"/>
    </row>
    <row r="973" spans="2:2" x14ac:dyDescent="0.25">
      <c r="B973" s="52"/>
    </row>
    <row r="974" spans="2:2" x14ac:dyDescent="0.25">
      <c r="B974" s="52"/>
    </row>
    <row r="975" spans="2:2" x14ac:dyDescent="0.25">
      <c r="B975" s="52"/>
    </row>
    <row r="976" spans="2:2" x14ac:dyDescent="0.25">
      <c r="B976" s="52"/>
    </row>
    <row r="977" spans="2:2" x14ac:dyDescent="0.25">
      <c r="B977" s="52"/>
    </row>
    <row r="978" spans="2:2" x14ac:dyDescent="0.25">
      <c r="B978" s="52"/>
    </row>
    <row r="979" spans="2:2" x14ac:dyDescent="0.25">
      <c r="B979" s="52"/>
    </row>
    <row r="980" spans="2:2" x14ac:dyDescent="0.25">
      <c r="B980" s="52"/>
    </row>
    <row r="981" spans="2:2" x14ac:dyDescent="0.25">
      <c r="B981" s="52"/>
    </row>
    <row r="982" spans="2:2" x14ac:dyDescent="0.25">
      <c r="B982" s="52"/>
    </row>
    <row r="983" spans="2:2" x14ac:dyDescent="0.25">
      <c r="B983" s="52"/>
    </row>
    <row r="984" spans="2:2" x14ac:dyDescent="0.25">
      <c r="B984" s="52"/>
    </row>
    <row r="985" spans="2:2" x14ac:dyDescent="0.25">
      <c r="B985" s="52"/>
    </row>
    <row r="986" spans="2:2" x14ac:dyDescent="0.25">
      <c r="B986" s="52"/>
    </row>
    <row r="987" spans="2:2" x14ac:dyDescent="0.25">
      <c r="B987" s="52"/>
    </row>
    <row r="988" spans="2:2" x14ac:dyDescent="0.25">
      <c r="B988" s="52"/>
    </row>
    <row r="989" spans="2:2" x14ac:dyDescent="0.25">
      <c r="B989" s="52"/>
    </row>
    <row r="990" spans="2:2" x14ac:dyDescent="0.25">
      <c r="B990" s="52"/>
    </row>
    <row r="991" spans="2:2" x14ac:dyDescent="0.25">
      <c r="B991" s="52"/>
    </row>
    <row r="992" spans="2:2" x14ac:dyDescent="0.25">
      <c r="B992" s="52"/>
    </row>
    <row r="993" spans="2:2" x14ac:dyDescent="0.25">
      <c r="B993" s="52"/>
    </row>
    <row r="994" spans="2:2" x14ac:dyDescent="0.25">
      <c r="B994" s="52"/>
    </row>
    <row r="995" spans="2:2" x14ac:dyDescent="0.25">
      <c r="B995" s="52"/>
    </row>
    <row r="996" spans="2:2" x14ac:dyDescent="0.25">
      <c r="B996" s="52"/>
    </row>
    <row r="997" spans="2:2" x14ac:dyDescent="0.25">
      <c r="B997" s="52"/>
    </row>
    <row r="998" spans="2:2" x14ac:dyDescent="0.25">
      <c r="B998" s="52"/>
    </row>
    <row r="999" spans="2:2" x14ac:dyDescent="0.25">
      <c r="B999" s="52"/>
    </row>
    <row r="1000" spans="2:2" x14ac:dyDescent="0.25">
      <c r="B1000" s="52"/>
    </row>
    <row r="1001" spans="2:2" x14ac:dyDescent="0.25">
      <c r="B1001" s="52"/>
    </row>
    <row r="1002" spans="2:2" x14ac:dyDescent="0.25">
      <c r="B1002" s="52"/>
    </row>
    <row r="1003" spans="2:2" x14ac:dyDescent="0.25">
      <c r="B1003" s="52"/>
    </row>
    <row r="1004" spans="2:2" x14ac:dyDescent="0.25">
      <c r="B1004" s="52"/>
    </row>
    <row r="1005" spans="2:2" x14ac:dyDescent="0.25">
      <c r="B1005" s="52"/>
    </row>
    <row r="1006" spans="2:2" x14ac:dyDescent="0.25">
      <c r="B1006" s="52"/>
    </row>
    <row r="1007" spans="2:2" x14ac:dyDescent="0.25">
      <c r="B1007" s="52"/>
    </row>
    <row r="1008" spans="2:2" x14ac:dyDescent="0.25">
      <c r="B1008" s="52"/>
    </row>
    <row r="1009" spans="2:2" x14ac:dyDescent="0.25">
      <c r="B1009" s="52"/>
    </row>
    <row r="1010" spans="2:2" x14ac:dyDescent="0.25">
      <c r="B1010" s="52"/>
    </row>
    <row r="1011" spans="2:2" x14ac:dyDescent="0.25">
      <c r="B1011" s="52"/>
    </row>
    <row r="1012" spans="2:2" x14ac:dyDescent="0.25">
      <c r="B1012" s="52"/>
    </row>
    <row r="1013" spans="2:2" x14ac:dyDescent="0.25">
      <c r="B1013" s="52"/>
    </row>
    <row r="1014" spans="2:2" x14ac:dyDescent="0.25">
      <c r="B1014" s="52"/>
    </row>
    <row r="1015" spans="2:2" x14ac:dyDescent="0.25">
      <c r="B1015" s="52"/>
    </row>
    <row r="1016" spans="2:2" x14ac:dyDescent="0.25">
      <c r="B1016" s="52"/>
    </row>
    <row r="1017" spans="2:2" x14ac:dyDescent="0.25">
      <c r="B1017" s="52"/>
    </row>
    <row r="1018" spans="2:2" x14ac:dyDescent="0.25">
      <c r="B1018" s="52"/>
    </row>
    <row r="1019" spans="2:2" x14ac:dyDescent="0.25">
      <c r="B1019" s="52"/>
    </row>
    <row r="1020" spans="2:2" x14ac:dyDescent="0.25">
      <c r="B1020" s="52"/>
    </row>
    <row r="1021" spans="2:2" x14ac:dyDescent="0.25">
      <c r="B1021" s="52"/>
    </row>
    <row r="1022" spans="2:2" x14ac:dyDescent="0.25">
      <c r="B1022" s="52"/>
    </row>
    <row r="1023" spans="2:2" x14ac:dyDescent="0.25">
      <c r="B1023" s="52"/>
    </row>
    <row r="1024" spans="2:2" x14ac:dyDescent="0.25">
      <c r="B1024" s="52"/>
    </row>
    <row r="1025" spans="2:2" x14ac:dyDescent="0.25">
      <c r="B1025" s="52"/>
    </row>
    <row r="1026" spans="2:2" x14ac:dyDescent="0.25">
      <c r="B1026" s="52"/>
    </row>
    <row r="1027" spans="2:2" x14ac:dyDescent="0.25">
      <c r="B1027" s="52"/>
    </row>
    <row r="1028" spans="2:2" x14ac:dyDescent="0.25">
      <c r="B1028" s="52"/>
    </row>
    <row r="1029" spans="2:2" x14ac:dyDescent="0.25">
      <c r="B1029" s="52"/>
    </row>
    <row r="1030" spans="2:2" x14ac:dyDescent="0.25">
      <c r="B1030" s="52"/>
    </row>
    <row r="1031" spans="2:2" x14ac:dyDescent="0.25">
      <c r="B1031" s="52"/>
    </row>
    <row r="1032" spans="2:2" x14ac:dyDescent="0.25">
      <c r="B1032" s="52"/>
    </row>
    <row r="1033" spans="2:2" x14ac:dyDescent="0.25">
      <c r="B1033" s="52"/>
    </row>
    <row r="1034" spans="2:2" x14ac:dyDescent="0.25">
      <c r="B1034" s="52"/>
    </row>
    <row r="1035" spans="2:2" x14ac:dyDescent="0.25">
      <c r="B1035" s="52"/>
    </row>
    <row r="1036" spans="2:2" x14ac:dyDescent="0.25">
      <c r="B1036" s="52"/>
    </row>
    <row r="1037" spans="2:2" x14ac:dyDescent="0.25">
      <c r="B1037" s="52"/>
    </row>
    <row r="1038" spans="2:2" x14ac:dyDescent="0.25">
      <c r="B1038" s="52"/>
    </row>
    <row r="1039" spans="2:2" x14ac:dyDescent="0.25">
      <c r="B1039" s="52"/>
    </row>
    <row r="1040" spans="2:2" x14ac:dyDescent="0.25">
      <c r="B1040" s="52"/>
    </row>
    <row r="1041" spans="2:2" x14ac:dyDescent="0.25">
      <c r="B1041" s="52"/>
    </row>
    <row r="1042" spans="2:2" x14ac:dyDescent="0.25">
      <c r="B1042" s="52"/>
    </row>
    <row r="1043" spans="2:2" x14ac:dyDescent="0.25">
      <c r="B1043" s="52"/>
    </row>
    <row r="1044" spans="2:2" x14ac:dyDescent="0.25">
      <c r="B1044" s="52"/>
    </row>
    <row r="1045" spans="2:2" x14ac:dyDescent="0.25">
      <c r="B1045" s="52"/>
    </row>
    <row r="1046" spans="2:2" x14ac:dyDescent="0.25">
      <c r="B1046" s="52"/>
    </row>
    <row r="1047" spans="2:2" x14ac:dyDescent="0.25">
      <c r="B1047" s="52"/>
    </row>
    <row r="1048" spans="2:2" x14ac:dyDescent="0.25">
      <c r="B1048" s="52"/>
    </row>
    <row r="1049" spans="2:2" x14ac:dyDescent="0.25">
      <c r="B1049" s="52"/>
    </row>
    <row r="1050" spans="2:2" x14ac:dyDescent="0.25">
      <c r="B1050" s="52"/>
    </row>
    <row r="1051" spans="2:2" x14ac:dyDescent="0.25">
      <c r="B1051" s="52"/>
    </row>
    <row r="1052" spans="2:2" x14ac:dyDescent="0.25">
      <c r="B1052" s="52"/>
    </row>
    <row r="1053" spans="2:2" x14ac:dyDescent="0.25">
      <c r="B1053" s="52"/>
    </row>
    <row r="1054" spans="2:2" x14ac:dyDescent="0.25">
      <c r="B1054" s="52"/>
    </row>
    <row r="1055" spans="2:2" x14ac:dyDescent="0.25">
      <c r="B1055" s="52"/>
    </row>
    <row r="1056" spans="2:2" x14ac:dyDescent="0.25">
      <c r="B1056" s="52"/>
    </row>
    <row r="1057" spans="2:2" x14ac:dyDescent="0.25">
      <c r="B1057" s="52"/>
    </row>
    <row r="1058" spans="2:2" x14ac:dyDescent="0.25">
      <c r="B1058" s="52"/>
    </row>
    <row r="1059" spans="2:2" x14ac:dyDescent="0.25">
      <c r="B1059" s="52"/>
    </row>
    <row r="1060" spans="2:2" x14ac:dyDescent="0.25">
      <c r="B1060" s="52"/>
    </row>
    <row r="1061" spans="2:2" x14ac:dyDescent="0.25">
      <c r="B1061" s="52"/>
    </row>
    <row r="1062" spans="2:2" x14ac:dyDescent="0.25">
      <c r="B1062" s="52"/>
    </row>
    <row r="1063" spans="2:2" x14ac:dyDescent="0.25">
      <c r="B1063" s="52"/>
    </row>
    <row r="1064" spans="2:2" x14ac:dyDescent="0.25">
      <c r="B1064" s="52"/>
    </row>
    <row r="1065" spans="2:2" x14ac:dyDescent="0.25">
      <c r="B1065" s="52"/>
    </row>
    <row r="1066" spans="2:2" x14ac:dyDescent="0.25">
      <c r="B1066" s="52"/>
    </row>
    <row r="1067" spans="2:2" x14ac:dyDescent="0.25">
      <c r="B1067" s="52"/>
    </row>
    <row r="1068" spans="2:2" x14ac:dyDescent="0.25">
      <c r="B1068" s="52"/>
    </row>
    <row r="1069" spans="2:2" x14ac:dyDescent="0.25">
      <c r="B1069" s="52"/>
    </row>
    <row r="1070" spans="2:2" x14ac:dyDescent="0.25">
      <c r="B1070" s="52"/>
    </row>
    <row r="1071" spans="2:2" x14ac:dyDescent="0.25">
      <c r="B1071" s="52"/>
    </row>
    <row r="1072" spans="2:2" x14ac:dyDescent="0.25">
      <c r="B1072" s="52"/>
    </row>
    <row r="1073" spans="2:2" x14ac:dyDescent="0.25">
      <c r="B1073" s="52"/>
    </row>
    <row r="1074" spans="2:2" x14ac:dyDescent="0.25">
      <c r="B1074" s="52"/>
    </row>
    <row r="1075" spans="2:2" x14ac:dyDescent="0.25">
      <c r="B1075" s="52"/>
    </row>
    <row r="1076" spans="2:2" x14ac:dyDescent="0.25">
      <c r="B1076" s="52"/>
    </row>
    <row r="1077" spans="2:2" x14ac:dyDescent="0.25">
      <c r="B1077" s="52"/>
    </row>
    <row r="1078" spans="2:2" x14ac:dyDescent="0.25">
      <c r="B1078" s="52"/>
    </row>
    <row r="1079" spans="2:2" x14ac:dyDescent="0.25">
      <c r="B1079" s="52"/>
    </row>
    <row r="1080" spans="2:2" x14ac:dyDescent="0.25">
      <c r="B1080" s="52"/>
    </row>
    <row r="1081" spans="2:2" x14ac:dyDescent="0.25">
      <c r="B1081" s="52"/>
    </row>
    <row r="1082" spans="2:2" x14ac:dyDescent="0.25">
      <c r="B1082" s="52"/>
    </row>
    <row r="1083" spans="2:2" x14ac:dyDescent="0.25">
      <c r="B1083" s="52"/>
    </row>
    <row r="1084" spans="2:2" x14ac:dyDescent="0.25">
      <c r="B1084" s="52"/>
    </row>
    <row r="1085" spans="2:2" x14ac:dyDescent="0.25">
      <c r="B1085" s="52"/>
    </row>
    <row r="1086" spans="2:2" x14ac:dyDescent="0.25">
      <c r="B1086" s="52"/>
    </row>
    <row r="1087" spans="2:2" x14ac:dyDescent="0.25">
      <c r="B1087" s="52"/>
    </row>
    <row r="1088" spans="2:2" x14ac:dyDescent="0.25">
      <c r="B1088" s="52"/>
    </row>
    <row r="1089" spans="2:2" x14ac:dyDescent="0.25">
      <c r="B1089" s="52"/>
    </row>
    <row r="1090" spans="2:2" x14ac:dyDescent="0.25">
      <c r="B1090" s="52"/>
    </row>
    <row r="1091" spans="2:2" x14ac:dyDescent="0.25">
      <c r="B1091" s="52"/>
    </row>
    <row r="1092" spans="2:2" x14ac:dyDescent="0.25">
      <c r="B1092" s="52"/>
    </row>
    <row r="1093" spans="2:2" x14ac:dyDescent="0.25">
      <c r="B1093" s="52"/>
    </row>
    <row r="1094" spans="2:2" x14ac:dyDescent="0.25">
      <c r="B1094" s="52"/>
    </row>
    <row r="1095" spans="2:2" x14ac:dyDescent="0.25">
      <c r="B1095" s="52"/>
    </row>
    <row r="1096" spans="2:2" x14ac:dyDescent="0.25">
      <c r="B1096" s="52"/>
    </row>
    <row r="1097" spans="2:2" x14ac:dyDescent="0.25">
      <c r="B1097" s="52"/>
    </row>
    <row r="1098" spans="2:2" x14ac:dyDescent="0.25">
      <c r="B1098" s="52"/>
    </row>
    <row r="1099" spans="2:2" x14ac:dyDescent="0.25">
      <c r="B1099" s="52"/>
    </row>
    <row r="1100" spans="2:2" x14ac:dyDescent="0.25">
      <c r="B1100" s="52"/>
    </row>
    <row r="1101" spans="2:2" x14ac:dyDescent="0.25">
      <c r="B1101" s="52"/>
    </row>
    <row r="1102" spans="2:2" x14ac:dyDescent="0.25">
      <c r="B1102" s="52"/>
    </row>
    <row r="1103" spans="2:2" x14ac:dyDescent="0.25">
      <c r="B1103" s="52"/>
    </row>
    <row r="1104" spans="2:2" x14ac:dyDescent="0.25">
      <c r="B1104" s="52"/>
    </row>
    <row r="1105" spans="2:2" x14ac:dyDescent="0.25">
      <c r="B1105" s="52"/>
    </row>
    <row r="1106" spans="2:2" x14ac:dyDescent="0.25">
      <c r="B1106" s="52"/>
    </row>
    <row r="1107" spans="2:2" x14ac:dyDescent="0.25">
      <c r="B1107" s="52"/>
    </row>
    <row r="1108" spans="2:2" x14ac:dyDescent="0.25">
      <c r="B1108" s="52"/>
    </row>
    <row r="1109" spans="2:2" x14ac:dyDescent="0.25">
      <c r="B1109" s="52"/>
    </row>
    <row r="1110" spans="2:2" x14ac:dyDescent="0.25">
      <c r="B1110" s="52"/>
    </row>
    <row r="1111" spans="2:2" x14ac:dyDescent="0.25">
      <c r="B1111" s="52"/>
    </row>
    <row r="1112" spans="2:2" x14ac:dyDescent="0.25">
      <c r="B1112" s="52"/>
    </row>
    <row r="1113" spans="2:2" x14ac:dyDescent="0.25">
      <c r="B1113" s="52"/>
    </row>
    <row r="1114" spans="2:2" x14ac:dyDescent="0.25">
      <c r="B1114" s="52"/>
    </row>
    <row r="1115" spans="2:2" x14ac:dyDescent="0.25">
      <c r="B1115" s="52"/>
    </row>
    <row r="1116" spans="2:2" x14ac:dyDescent="0.25">
      <c r="B1116" s="52"/>
    </row>
    <row r="1117" spans="2:2" x14ac:dyDescent="0.25">
      <c r="B1117" s="52"/>
    </row>
    <row r="1118" spans="2:2" x14ac:dyDescent="0.25">
      <c r="B1118" s="52"/>
    </row>
    <row r="1119" spans="2:2" x14ac:dyDescent="0.25">
      <c r="B1119" s="52"/>
    </row>
    <row r="1120" spans="2:2" x14ac:dyDescent="0.25">
      <c r="B1120" s="52"/>
    </row>
    <row r="1121" spans="2:2" x14ac:dyDescent="0.25">
      <c r="B1121" s="52"/>
    </row>
    <row r="1122" spans="2:2" x14ac:dyDescent="0.25">
      <c r="B1122" s="52"/>
    </row>
    <row r="1123" spans="2:2" x14ac:dyDescent="0.25">
      <c r="B1123" s="52"/>
    </row>
    <row r="1124" spans="2:2" x14ac:dyDescent="0.25">
      <c r="B1124" s="52"/>
    </row>
    <row r="1125" spans="2:2" x14ac:dyDescent="0.25">
      <c r="B1125" s="52"/>
    </row>
    <row r="1126" spans="2:2" x14ac:dyDescent="0.25">
      <c r="B1126" s="52"/>
    </row>
    <row r="1127" spans="2:2" x14ac:dyDescent="0.25">
      <c r="B1127" s="52"/>
    </row>
    <row r="1128" spans="2:2" x14ac:dyDescent="0.25">
      <c r="B1128" s="52"/>
    </row>
    <row r="1129" spans="2:2" x14ac:dyDescent="0.25">
      <c r="B1129" s="52"/>
    </row>
    <row r="1130" spans="2:2" x14ac:dyDescent="0.25">
      <c r="B1130" s="52"/>
    </row>
    <row r="1131" spans="2:2" x14ac:dyDescent="0.25">
      <c r="B1131" s="52"/>
    </row>
    <row r="1132" spans="2:2" x14ac:dyDescent="0.25">
      <c r="B1132" s="52"/>
    </row>
    <row r="1133" spans="2:2" x14ac:dyDescent="0.25">
      <c r="B1133" s="52"/>
    </row>
    <row r="1134" spans="2:2" x14ac:dyDescent="0.25">
      <c r="B1134" s="52"/>
    </row>
    <row r="1135" spans="2:2" x14ac:dyDescent="0.25">
      <c r="B1135" s="52"/>
    </row>
    <row r="1136" spans="2:2" x14ac:dyDescent="0.25">
      <c r="B1136" s="52"/>
    </row>
    <row r="1137" spans="2:2" x14ac:dyDescent="0.25">
      <c r="B1137" s="52"/>
    </row>
    <row r="1138" spans="2:2" x14ac:dyDescent="0.25">
      <c r="B1138" s="52"/>
    </row>
    <row r="1139" spans="2:2" x14ac:dyDescent="0.25">
      <c r="B1139" s="52"/>
    </row>
    <row r="1140" spans="2:2" x14ac:dyDescent="0.25">
      <c r="B1140" s="52"/>
    </row>
    <row r="1141" spans="2:2" x14ac:dyDescent="0.25">
      <c r="B1141" s="52"/>
    </row>
    <row r="1142" spans="2:2" x14ac:dyDescent="0.25">
      <c r="B1142" s="52"/>
    </row>
    <row r="1143" spans="2:2" x14ac:dyDescent="0.25">
      <c r="B1143" s="52"/>
    </row>
    <row r="1144" spans="2:2" x14ac:dyDescent="0.25">
      <c r="B1144" s="52"/>
    </row>
    <row r="1145" spans="2:2" x14ac:dyDescent="0.25">
      <c r="B1145" s="52"/>
    </row>
    <row r="1146" spans="2:2" x14ac:dyDescent="0.25">
      <c r="B1146" s="52"/>
    </row>
    <row r="1147" spans="2:2" x14ac:dyDescent="0.25">
      <c r="B1147" s="52"/>
    </row>
    <row r="1148" spans="2:2" x14ac:dyDescent="0.25">
      <c r="B1148" s="52"/>
    </row>
    <row r="1149" spans="2:2" x14ac:dyDescent="0.25">
      <c r="B1149" s="52"/>
    </row>
    <row r="1150" spans="2:2" x14ac:dyDescent="0.25">
      <c r="B1150" s="52"/>
    </row>
    <row r="1151" spans="2:2" x14ac:dyDescent="0.25">
      <c r="B1151" s="52"/>
    </row>
    <row r="1152" spans="2:2" x14ac:dyDescent="0.25">
      <c r="B1152" s="52"/>
    </row>
    <row r="1153" spans="2:2" x14ac:dyDescent="0.25">
      <c r="B1153" s="52"/>
    </row>
    <row r="1154" spans="2:2" x14ac:dyDescent="0.25">
      <c r="B1154" s="52"/>
    </row>
    <row r="1155" spans="2:2" x14ac:dyDescent="0.25">
      <c r="B1155" s="52"/>
    </row>
    <row r="1156" spans="2:2" x14ac:dyDescent="0.25">
      <c r="B1156" s="52"/>
    </row>
    <row r="1157" spans="2:2" x14ac:dyDescent="0.25">
      <c r="B1157" s="52"/>
    </row>
    <row r="1158" spans="2:2" x14ac:dyDescent="0.25">
      <c r="B1158" s="52"/>
    </row>
    <row r="1159" spans="2:2" x14ac:dyDescent="0.25">
      <c r="B1159" s="52"/>
    </row>
    <row r="1160" spans="2:2" x14ac:dyDescent="0.25">
      <c r="B1160" s="52"/>
    </row>
    <row r="1161" spans="2:2" x14ac:dyDescent="0.25">
      <c r="B1161" s="52"/>
    </row>
    <row r="1162" spans="2:2" x14ac:dyDescent="0.25">
      <c r="B1162" s="52"/>
    </row>
    <row r="1163" spans="2:2" x14ac:dyDescent="0.25">
      <c r="B1163" s="52"/>
    </row>
    <row r="1164" spans="2:2" x14ac:dyDescent="0.25">
      <c r="B1164" s="52"/>
    </row>
    <row r="1165" spans="2:2" x14ac:dyDescent="0.25">
      <c r="B1165" s="52"/>
    </row>
    <row r="1166" spans="2:2" x14ac:dyDescent="0.25">
      <c r="B1166" s="52"/>
    </row>
    <row r="1167" spans="2:2" x14ac:dyDescent="0.25">
      <c r="B1167" s="52"/>
    </row>
    <row r="1168" spans="2:2" x14ac:dyDescent="0.25">
      <c r="B1168" s="52"/>
    </row>
    <row r="1169" spans="2:2" x14ac:dyDescent="0.25">
      <c r="B1169" s="52"/>
    </row>
    <row r="1170" spans="2:2" x14ac:dyDescent="0.25">
      <c r="B1170" s="52"/>
    </row>
    <row r="1171" spans="2:2" x14ac:dyDescent="0.25">
      <c r="B1171" s="52"/>
    </row>
    <row r="1172" spans="2:2" x14ac:dyDescent="0.25">
      <c r="B1172" s="52"/>
    </row>
    <row r="1173" spans="2:2" x14ac:dyDescent="0.25">
      <c r="B1173" s="52"/>
    </row>
    <row r="1174" spans="2:2" x14ac:dyDescent="0.25">
      <c r="B1174" s="52"/>
    </row>
    <row r="1175" spans="2:2" x14ac:dyDescent="0.25">
      <c r="B1175" s="52"/>
    </row>
    <row r="1176" spans="2:2" x14ac:dyDescent="0.25">
      <c r="B1176" s="52"/>
    </row>
    <row r="1177" spans="2:2" x14ac:dyDescent="0.25">
      <c r="B1177" s="52"/>
    </row>
    <row r="1178" spans="2:2" x14ac:dyDescent="0.25">
      <c r="B1178" s="52"/>
    </row>
    <row r="1179" spans="2:2" x14ac:dyDescent="0.25">
      <c r="B1179" s="52"/>
    </row>
    <row r="1180" spans="2:2" x14ac:dyDescent="0.25">
      <c r="B1180" s="52"/>
    </row>
    <row r="1181" spans="2:2" x14ac:dyDescent="0.25">
      <c r="B1181" s="52"/>
    </row>
    <row r="1182" spans="2:2" x14ac:dyDescent="0.25">
      <c r="B1182" s="52"/>
    </row>
    <row r="1183" spans="2:2" x14ac:dyDescent="0.25">
      <c r="B1183" s="52"/>
    </row>
    <row r="1184" spans="2:2" x14ac:dyDescent="0.25">
      <c r="B1184" s="52"/>
    </row>
    <row r="1185" spans="2:2" x14ac:dyDescent="0.25">
      <c r="B1185" s="52"/>
    </row>
    <row r="1186" spans="2:2" x14ac:dyDescent="0.25">
      <c r="B1186" s="52"/>
    </row>
    <row r="1187" spans="2:2" x14ac:dyDescent="0.25">
      <c r="B1187" s="52"/>
    </row>
    <row r="1188" spans="2:2" x14ac:dyDescent="0.25">
      <c r="B1188" s="52"/>
    </row>
    <row r="1189" spans="2:2" x14ac:dyDescent="0.25">
      <c r="B1189" s="52"/>
    </row>
    <row r="1190" spans="2:2" x14ac:dyDescent="0.25">
      <c r="B1190" s="52"/>
    </row>
    <row r="1191" spans="2:2" x14ac:dyDescent="0.25">
      <c r="B1191" s="52"/>
    </row>
    <row r="1192" spans="2:2" x14ac:dyDescent="0.25">
      <c r="B1192" s="52"/>
    </row>
    <row r="1193" spans="2:2" x14ac:dyDescent="0.25">
      <c r="B1193" s="52"/>
    </row>
    <row r="1194" spans="2:2" x14ac:dyDescent="0.25">
      <c r="B1194" s="52"/>
    </row>
    <row r="1195" spans="2:2" x14ac:dyDescent="0.25">
      <c r="B1195" s="52"/>
    </row>
    <row r="1196" spans="2:2" x14ac:dyDescent="0.25">
      <c r="B1196" s="52"/>
    </row>
    <row r="1197" spans="2:2" x14ac:dyDescent="0.25">
      <c r="B1197" s="52"/>
    </row>
    <row r="1198" spans="2:2" x14ac:dyDescent="0.25">
      <c r="B1198" s="52"/>
    </row>
    <row r="1199" spans="2:2" x14ac:dyDescent="0.25">
      <c r="B1199" s="52"/>
    </row>
    <row r="1200" spans="2:2" x14ac:dyDescent="0.25">
      <c r="B1200" s="52"/>
    </row>
    <row r="1201" spans="2:2" x14ac:dyDescent="0.25">
      <c r="B1201" s="52"/>
    </row>
    <row r="1202" spans="2:2" x14ac:dyDescent="0.25">
      <c r="B1202" s="52"/>
    </row>
    <row r="1203" spans="2:2" x14ac:dyDescent="0.25">
      <c r="B1203" s="52"/>
    </row>
    <row r="1204" spans="2:2" x14ac:dyDescent="0.25">
      <c r="B1204" s="52"/>
    </row>
    <row r="1205" spans="2:2" x14ac:dyDescent="0.25">
      <c r="B1205" s="52"/>
    </row>
    <row r="1206" spans="2:2" x14ac:dyDescent="0.25">
      <c r="B1206" s="52"/>
    </row>
    <row r="1207" spans="2:2" x14ac:dyDescent="0.25">
      <c r="B1207" s="52"/>
    </row>
    <row r="1208" spans="2:2" x14ac:dyDescent="0.25">
      <c r="B1208" s="52"/>
    </row>
    <row r="1209" spans="2:2" x14ac:dyDescent="0.25">
      <c r="B1209" s="52"/>
    </row>
    <row r="1210" spans="2:2" x14ac:dyDescent="0.25">
      <c r="B1210" s="52"/>
    </row>
    <row r="1211" spans="2:2" x14ac:dyDescent="0.25">
      <c r="B1211" s="52"/>
    </row>
    <row r="1212" spans="2:2" x14ac:dyDescent="0.25">
      <c r="B1212" s="52"/>
    </row>
    <row r="1213" spans="2:2" x14ac:dyDescent="0.25">
      <c r="B1213" s="52"/>
    </row>
    <row r="1214" spans="2:2" x14ac:dyDescent="0.25">
      <c r="B1214" s="52"/>
    </row>
    <row r="1215" spans="2:2" x14ac:dyDescent="0.25">
      <c r="B1215" s="52"/>
    </row>
    <row r="1216" spans="2:2" x14ac:dyDescent="0.25">
      <c r="B1216" s="52"/>
    </row>
    <row r="1217" spans="2:2" x14ac:dyDescent="0.25">
      <c r="B1217" s="52"/>
    </row>
    <row r="1218" spans="2:2" x14ac:dyDescent="0.25">
      <c r="B1218" s="52"/>
    </row>
    <row r="1219" spans="2:2" x14ac:dyDescent="0.25">
      <c r="B1219" s="52"/>
    </row>
    <row r="1220" spans="2:2" x14ac:dyDescent="0.25">
      <c r="B1220" s="52"/>
    </row>
    <row r="1221" spans="2:2" x14ac:dyDescent="0.25">
      <c r="B1221" s="52"/>
    </row>
    <row r="1222" spans="2:2" x14ac:dyDescent="0.25">
      <c r="B1222" s="52"/>
    </row>
    <row r="1223" spans="2:2" x14ac:dyDescent="0.25">
      <c r="B1223" s="52"/>
    </row>
    <row r="1224" spans="2:2" x14ac:dyDescent="0.25">
      <c r="B1224" s="52"/>
    </row>
    <row r="1225" spans="2:2" x14ac:dyDescent="0.25">
      <c r="B1225" s="52"/>
    </row>
    <row r="1226" spans="2:2" x14ac:dyDescent="0.25">
      <c r="B1226" s="52"/>
    </row>
    <row r="1227" spans="2:2" x14ac:dyDescent="0.25">
      <c r="B1227" s="52"/>
    </row>
    <row r="1228" spans="2:2" x14ac:dyDescent="0.25">
      <c r="B1228" s="52"/>
    </row>
    <row r="1229" spans="2:2" x14ac:dyDescent="0.25">
      <c r="B1229" s="52"/>
    </row>
    <row r="1230" spans="2:2" x14ac:dyDescent="0.25">
      <c r="B1230" s="52"/>
    </row>
    <row r="1231" spans="2:2" x14ac:dyDescent="0.25">
      <c r="B1231" s="52"/>
    </row>
    <row r="1232" spans="2:2" x14ac:dyDescent="0.25">
      <c r="B1232" s="52"/>
    </row>
    <row r="1233" spans="2:2" x14ac:dyDescent="0.25">
      <c r="B1233" s="52"/>
    </row>
    <row r="1234" spans="2:2" x14ac:dyDescent="0.25">
      <c r="B1234" s="52"/>
    </row>
    <row r="1235" spans="2:2" x14ac:dyDescent="0.25">
      <c r="B1235" s="52"/>
    </row>
    <row r="1236" spans="2:2" x14ac:dyDescent="0.25">
      <c r="B1236" s="52"/>
    </row>
    <row r="1237" spans="2:2" x14ac:dyDescent="0.25">
      <c r="B1237" s="52"/>
    </row>
    <row r="1238" spans="2:2" x14ac:dyDescent="0.25">
      <c r="B1238" s="52"/>
    </row>
    <row r="1239" spans="2:2" x14ac:dyDescent="0.25">
      <c r="B1239" s="52"/>
    </row>
    <row r="1240" spans="2:2" x14ac:dyDescent="0.25">
      <c r="B1240" s="52"/>
    </row>
    <row r="1241" spans="2:2" x14ac:dyDescent="0.25">
      <c r="B1241" s="52"/>
    </row>
    <row r="1242" spans="2:2" x14ac:dyDescent="0.25">
      <c r="B1242" s="52"/>
    </row>
    <row r="1243" spans="2:2" x14ac:dyDescent="0.25">
      <c r="B1243" s="52"/>
    </row>
    <row r="1244" spans="2:2" x14ac:dyDescent="0.25">
      <c r="B1244" s="52"/>
    </row>
    <row r="1245" spans="2:2" x14ac:dyDescent="0.25">
      <c r="B1245" s="52"/>
    </row>
    <row r="1246" spans="2:2" x14ac:dyDescent="0.25">
      <c r="B1246" s="52"/>
    </row>
    <row r="1247" spans="2:2" x14ac:dyDescent="0.25">
      <c r="B1247" s="52"/>
    </row>
    <row r="1248" spans="2:2" x14ac:dyDescent="0.25">
      <c r="B1248" s="52"/>
    </row>
    <row r="1249" spans="2:2" x14ac:dyDescent="0.25">
      <c r="B1249" s="52"/>
    </row>
    <row r="1250" spans="2:2" x14ac:dyDescent="0.25">
      <c r="B1250" s="52"/>
    </row>
    <row r="1251" spans="2:2" x14ac:dyDescent="0.25">
      <c r="B1251" s="52"/>
    </row>
    <row r="1252" spans="2:2" x14ac:dyDescent="0.25">
      <c r="B1252" s="52"/>
    </row>
    <row r="1253" spans="2:2" x14ac:dyDescent="0.25">
      <c r="B1253" s="52"/>
    </row>
    <row r="1254" spans="2:2" x14ac:dyDescent="0.25">
      <c r="B1254" s="52"/>
    </row>
    <row r="1255" spans="2:2" x14ac:dyDescent="0.25">
      <c r="B1255" s="52"/>
    </row>
    <row r="1256" spans="2:2" x14ac:dyDescent="0.25">
      <c r="B1256" s="52"/>
    </row>
    <row r="1257" spans="2:2" x14ac:dyDescent="0.25">
      <c r="B1257" s="52"/>
    </row>
    <row r="1258" spans="2:2" x14ac:dyDescent="0.25">
      <c r="B1258" s="52"/>
    </row>
    <row r="1259" spans="2:2" x14ac:dyDescent="0.25">
      <c r="B1259" s="52"/>
    </row>
    <row r="1260" spans="2:2" x14ac:dyDescent="0.25">
      <c r="B1260" s="52"/>
    </row>
    <row r="1261" spans="2:2" x14ac:dyDescent="0.25">
      <c r="B1261" s="52"/>
    </row>
    <row r="1262" spans="2:2" x14ac:dyDescent="0.25">
      <c r="B1262" s="52"/>
    </row>
    <row r="1263" spans="2:2" x14ac:dyDescent="0.25">
      <c r="B1263" s="52"/>
    </row>
    <row r="1264" spans="2:2" x14ac:dyDescent="0.25">
      <c r="B1264" s="52"/>
    </row>
    <row r="1265" spans="2:2" x14ac:dyDescent="0.25">
      <c r="B1265" s="52"/>
    </row>
    <row r="1266" spans="2:2" x14ac:dyDescent="0.25">
      <c r="B1266" s="52"/>
    </row>
    <row r="1267" spans="2:2" x14ac:dyDescent="0.25">
      <c r="B1267" s="52"/>
    </row>
    <row r="1268" spans="2:2" x14ac:dyDescent="0.25">
      <c r="B1268" s="52"/>
    </row>
    <row r="1269" spans="2:2" x14ac:dyDescent="0.25">
      <c r="B1269" s="52"/>
    </row>
    <row r="1270" spans="2:2" x14ac:dyDescent="0.25">
      <c r="B1270" s="52"/>
    </row>
    <row r="1271" spans="2:2" x14ac:dyDescent="0.25">
      <c r="B1271" s="52"/>
    </row>
    <row r="1272" spans="2:2" x14ac:dyDescent="0.25">
      <c r="B1272" s="52"/>
    </row>
    <row r="1273" spans="2:2" x14ac:dyDescent="0.25">
      <c r="B1273" s="52"/>
    </row>
    <row r="1274" spans="2:2" x14ac:dyDescent="0.25">
      <c r="B1274" s="52"/>
    </row>
    <row r="1275" spans="2:2" x14ac:dyDescent="0.25">
      <c r="B1275" s="52"/>
    </row>
    <row r="1276" spans="2:2" x14ac:dyDescent="0.25">
      <c r="B1276" s="52"/>
    </row>
    <row r="1277" spans="2:2" x14ac:dyDescent="0.25">
      <c r="B1277" s="52"/>
    </row>
    <row r="1278" spans="2:2" x14ac:dyDescent="0.25">
      <c r="B1278" s="52"/>
    </row>
    <row r="1279" spans="2:2" x14ac:dyDescent="0.25">
      <c r="B1279" s="52"/>
    </row>
    <row r="1280" spans="2:2" x14ac:dyDescent="0.25">
      <c r="B1280" s="52"/>
    </row>
    <row r="1281" spans="2:2" x14ac:dyDescent="0.25">
      <c r="B1281" s="52"/>
    </row>
    <row r="1282" spans="2:2" x14ac:dyDescent="0.25">
      <c r="B1282" s="52"/>
    </row>
    <row r="1283" spans="2:2" x14ac:dyDescent="0.25">
      <c r="B1283" s="52"/>
    </row>
    <row r="1284" spans="2:2" x14ac:dyDescent="0.25">
      <c r="B1284" s="52"/>
    </row>
    <row r="1285" spans="2:2" x14ac:dyDescent="0.25">
      <c r="B1285" s="52"/>
    </row>
    <row r="1286" spans="2:2" x14ac:dyDescent="0.25">
      <c r="B1286" s="52"/>
    </row>
    <row r="1287" spans="2:2" x14ac:dyDescent="0.25">
      <c r="B1287" s="52"/>
    </row>
    <row r="1288" spans="2:2" x14ac:dyDescent="0.25">
      <c r="B1288" s="52"/>
    </row>
    <row r="1289" spans="2:2" x14ac:dyDescent="0.25">
      <c r="B1289" s="52"/>
    </row>
    <row r="1290" spans="2:2" x14ac:dyDescent="0.25">
      <c r="B1290" s="52"/>
    </row>
    <row r="1291" spans="2:2" x14ac:dyDescent="0.25">
      <c r="B1291" s="52"/>
    </row>
    <row r="1292" spans="2:2" x14ac:dyDescent="0.25">
      <c r="B1292" s="52"/>
    </row>
    <row r="1293" spans="2:2" x14ac:dyDescent="0.25">
      <c r="B1293" s="52"/>
    </row>
    <row r="1294" spans="2:2" x14ac:dyDescent="0.25">
      <c r="B1294" s="52"/>
    </row>
    <row r="1295" spans="2:2" x14ac:dyDescent="0.25">
      <c r="B1295" s="52"/>
    </row>
    <row r="1296" spans="2:2" x14ac:dyDescent="0.25">
      <c r="B1296" s="52"/>
    </row>
    <row r="1297" spans="2:2" x14ac:dyDescent="0.25">
      <c r="B1297" s="52"/>
    </row>
    <row r="1298" spans="2:2" x14ac:dyDescent="0.25">
      <c r="B1298" s="52"/>
    </row>
    <row r="1299" spans="2:2" x14ac:dyDescent="0.25">
      <c r="B1299" s="52"/>
    </row>
    <row r="1300" spans="2:2" x14ac:dyDescent="0.25">
      <c r="B1300" s="52"/>
    </row>
    <row r="1301" spans="2:2" x14ac:dyDescent="0.25">
      <c r="B1301" s="52"/>
    </row>
    <row r="1302" spans="2:2" x14ac:dyDescent="0.25">
      <c r="B1302" s="52"/>
    </row>
    <row r="1303" spans="2:2" x14ac:dyDescent="0.25">
      <c r="B1303" s="52"/>
    </row>
    <row r="1304" spans="2:2" x14ac:dyDescent="0.25">
      <c r="B1304" s="52"/>
    </row>
    <row r="1305" spans="2:2" x14ac:dyDescent="0.25">
      <c r="B1305" s="52"/>
    </row>
    <row r="1306" spans="2:2" x14ac:dyDescent="0.25">
      <c r="B1306" s="52"/>
    </row>
    <row r="1307" spans="2:2" x14ac:dyDescent="0.25">
      <c r="B1307" s="52"/>
    </row>
    <row r="1308" spans="2:2" x14ac:dyDescent="0.25">
      <c r="B1308" s="52"/>
    </row>
    <row r="1309" spans="2:2" x14ac:dyDescent="0.25">
      <c r="B1309" s="52"/>
    </row>
    <row r="1310" spans="2:2" x14ac:dyDescent="0.25">
      <c r="B1310" s="52"/>
    </row>
    <row r="1311" spans="2:2" x14ac:dyDescent="0.25">
      <c r="B1311" s="52"/>
    </row>
    <row r="1312" spans="2:2" x14ac:dyDescent="0.25">
      <c r="B1312" s="52"/>
    </row>
    <row r="1313" spans="2:2" x14ac:dyDescent="0.25">
      <c r="B1313" s="52"/>
    </row>
    <row r="1314" spans="2:2" x14ac:dyDescent="0.25">
      <c r="B1314" s="52"/>
    </row>
    <row r="1315" spans="2:2" x14ac:dyDescent="0.25">
      <c r="B1315" s="52"/>
    </row>
    <row r="1316" spans="2:2" x14ac:dyDescent="0.25">
      <c r="B1316" s="52"/>
    </row>
    <row r="1317" spans="2:2" x14ac:dyDescent="0.25">
      <c r="B1317" s="52"/>
    </row>
    <row r="1318" spans="2:2" x14ac:dyDescent="0.25">
      <c r="B1318" s="52"/>
    </row>
    <row r="1319" spans="2:2" x14ac:dyDescent="0.25">
      <c r="B1319" s="52"/>
    </row>
    <row r="1320" spans="2:2" x14ac:dyDescent="0.25">
      <c r="B1320" s="52"/>
    </row>
    <row r="1321" spans="2:2" x14ac:dyDescent="0.25">
      <c r="B1321" s="52"/>
    </row>
    <row r="1322" spans="2:2" x14ac:dyDescent="0.25">
      <c r="B1322" s="52"/>
    </row>
    <row r="1323" spans="2:2" x14ac:dyDescent="0.25">
      <c r="B1323" s="52"/>
    </row>
    <row r="1324" spans="2:2" x14ac:dyDescent="0.25">
      <c r="B1324" s="52"/>
    </row>
    <row r="1325" spans="2:2" x14ac:dyDescent="0.25">
      <c r="B1325" s="52"/>
    </row>
    <row r="1326" spans="2:2" x14ac:dyDescent="0.25">
      <c r="B1326" s="52"/>
    </row>
    <row r="1327" spans="2:2" x14ac:dyDescent="0.25">
      <c r="B1327" s="52"/>
    </row>
    <row r="1328" spans="2:2" x14ac:dyDescent="0.25">
      <c r="B1328" s="52"/>
    </row>
    <row r="1329" spans="2:2" x14ac:dyDescent="0.25">
      <c r="B1329" s="52"/>
    </row>
    <row r="1330" spans="2:2" x14ac:dyDescent="0.25">
      <c r="B1330" s="52"/>
    </row>
    <row r="1331" spans="2:2" x14ac:dyDescent="0.25">
      <c r="B1331" s="52"/>
    </row>
    <row r="1332" spans="2:2" x14ac:dyDescent="0.25">
      <c r="B1332" s="52"/>
    </row>
    <row r="1333" spans="2:2" x14ac:dyDescent="0.25">
      <c r="B1333" s="52"/>
    </row>
    <row r="1334" spans="2:2" x14ac:dyDescent="0.25">
      <c r="B1334" s="52"/>
    </row>
    <row r="1335" spans="2:2" x14ac:dyDescent="0.25">
      <c r="B1335" s="52"/>
    </row>
    <row r="1336" spans="2:2" x14ac:dyDescent="0.25">
      <c r="B1336" s="52"/>
    </row>
    <row r="1337" spans="2:2" x14ac:dyDescent="0.25">
      <c r="B1337" s="52"/>
    </row>
    <row r="1338" spans="2:2" x14ac:dyDescent="0.25">
      <c r="B1338" s="52"/>
    </row>
    <row r="1339" spans="2:2" x14ac:dyDescent="0.25">
      <c r="B1339" s="52"/>
    </row>
    <row r="1340" spans="2:2" x14ac:dyDescent="0.25">
      <c r="B1340" s="52"/>
    </row>
    <row r="1341" spans="2:2" x14ac:dyDescent="0.25">
      <c r="B1341" s="52"/>
    </row>
    <row r="1342" spans="2:2" x14ac:dyDescent="0.25">
      <c r="B1342" s="52"/>
    </row>
    <row r="1343" spans="2:2" x14ac:dyDescent="0.25">
      <c r="B1343" s="52"/>
    </row>
    <row r="1344" spans="2:2" x14ac:dyDescent="0.25">
      <c r="B1344" s="52"/>
    </row>
    <row r="1345" spans="2:2" x14ac:dyDescent="0.25">
      <c r="B1345" s="52"/>
    </row>
    <row r="1346" spans="2:2" x14ac:dyDescent="0.25">
      <c r="B1346" s="52"/>
    </row>
    <row r="1347" spans="2:2" x14ac:dyDescent="0.25">
      <c r="B1347" s="52"/>
    </row>
    <row r="1348" spans="2:2" x14ac:dyDescent="0.25">
      <c r="B1348" s="52"/>
    </row>
    <row r="1349" spans="2:2" x14ac:dyDescent="0.25">
      <c r="B1349" s="52"/>
    </row>
    <row r="1350" spans="2:2" x14ac:dyDescent="0.25">
      <c r="B1350" s="52"/>
    </row>
    <row r="1351" spans="2:2" x14ac:dyDescent="0.25">
      <c r="B1351" s="52"/>
    </row>
    <row r="1352" spans="2:2" x14ac:dyDescent="0.25">
      <c r="B1352" s="52"/>
    </row>
    <row r="1353" spans="2:2" x14ac:dyDescent="0.25">
      <c r="B1353" s="52"/>
    </row>
    <row r="1354" spans="2:2" x14ac:dyDescent="0.25">
      <c r="B1354" s="52"/>
    </row>
    <row r="1355" spans="2:2" x14ac:dyDescent="0.25">
      <c r="B1355" s="52"/>
    </row>
    <row r="1356" spans="2:2" x14ac:dyDescent="0.25">
      <c r="B1356" s="52"/>
    </row>
    <row r="1357" spans="2:2" x14ac:dyDescent="0.25">
      <c r="B1357" s="52"/>
    </row>
    <row r="1358" spans="2:2" x14ac:dyDescent="0.25">
      <c r="B1358" s="52"/>
    </row>
    <row r="1359" spans="2:2" x14ac:dyDescent="0.25">
      <c r="B1359" s="52"/>
    </row>
    <row r="1360" spans="2:2" x14ac:dyDescent="0.25">
      <c r="B1360" s="52"/>
    </row>
    <row r="1361" spans="2:2" x14ac:dyDescent="0.25">
      <c r="B1361" s="52"/>
    </row>
    <row r="1362" spans="2:2" x14ac:dyDescent="0.25">
      <c r="B1362" s="52"/>
    </row>
    <row r="1363" spans="2:2" x14ac:dyDescent="0.25">
      <c r="B1363" s="52"/>
    </row>
    <row r="1364" spans="2:2" x14ac:dyDescent="0.25">
      <c r="B1364" s="52"/>
    </row>
    <row r="1365" spans="2:2" x14ac:dyDescent="0.25">
      <c r="B1365" s="52"/>
    </row>
    <row r="1366" spans="2:2" x14ac:dyDescent="0.25">
      <c r="B1366" s="52"/>
    </row>
    <row r="1367" spans="2:2" x14ac:dyDescent="0.25">
      <c r="B1367" s="52"/>
    </row>
    <row r="1368" spans="2:2" x14ac:dyDescent="0.25">
      <c r="B1368" s="52"/>
    </row>
    <row r="1369" spans="2:2" x14ac:dyDescent="0.25">
      <c r="B1369" s="52"/>
    </row>
    <row r="1370" spans="2:2" x14ac:dyDescent="0.25">
      <c r="B1370" s="52"/>
    </row>
    <row r="1371" spans="2:2" x14ac:dyDescent="0.25">
      <c r="B1371" s="52"/>
    </row>
    <row r="1372" spans="2:2" x14ac:dyDescent="0.25">
      <c r="B1372" s="52"/>
    </row>
    <row r="1373" spans="2:2" x14ac:dyDescent="0.25">
      <c r="B1373" s="52"/>
    </row>
    <row r="1374" spans="2:2" x14ac:dyDescent="0.25">
      <c r="B1374" s="52"/>
    </row>
    <row r="1375" spans="2:2" x14ac:dyDescent="0.25">
      <c r="B1375" s="52"/>
    </row>
    <row r="1376" spans="2:2" x14ac:dyDescent="0.25">
      <c r="B1376" s="52"/>
    </row>
    <row r="1377" spans="2:2" x14ac:dyDescent="0.25">
      <c r="B1377" s="52"/>
    </row>
    <row r="1378" spans="2:2" x14ac:dyDescent="0.25">
      <c r="B1378" s="52"/>
    </row>
    <row r="1379" spans="2:2" x14ac:dyDescent="0.25">
      <c r="B1379" s="52"/>
    </row>
    <row r="1380" spans="2:2" x14ac:dyDescent="0.25">
      <c r="B1380" s="52"/>
    </row>
    <row r="1381" spans="2:2" x14ac:dyDescent="0.25">
      <c r="B1381" s="52"/>
    </row>
    <row r="1382" spans="2:2" x14ac:dyDescent="0.25">
      <c r="B1382" s="52"/>
    </row>
    <row r="1383" spans="2:2" x14ac:dyDescent="0.25">
      <c r="B1383" s="52"/>
    </row>
    <row r="1384" spans="2:2" x14ac:dyDescent="0.25">
      <c r="B1384" s="52"/>
    </row>
    <row r="1385" spans="2:2" x14ac:dyDescent="0.25">
      <c r="B1385" s="52"/>
    </row>
    <row r="1386" spans="2:2" x14ac:dyDescent="0.25">
      <c r="B1386" s="52"/>
    </row>
    <row r="1387" spans="2:2" x14ac:dyDescent="0.25">
      <c r="B1387" s="52"/>
    </row>
    <row r="1388" spans="2:2" x14ac:dyDescent="0.25">
      <c r="B1388" s="52"/>
    </row>
    <row r="1389" spans="2:2" x14ac:dyDescent="0.25">
      <c r="B1389" s="52"/>
    </row>
    <row r="1390" spans="2:2" x14ac:dyDescent="0.25">
      <c r="B1390" s="52"/>
    </row>
    <row r="1391" spans="2:2" x14ac:dyDescent="0.25">
      <c r="B1391" s="52"/>
    </row>
    <row r="1392" spans="2:2" x14ac:dyDescent="0.25">
      <c r="B1392" s="52"/>
    </row>
    <row r="1393" spans="2:2" x14ac:dyDescent="0.25">
      <c r="B1393" s="52"/>
    </row>
    <row r="1394" spans="2:2" x14ac:dyDescent="0.25">
      <c r="B1394" s="52"/>
    </row>
    <row r="1395" spans="2:2" x14ac:dyDescent="0.25">
      <c r="B1395" s="52"/>
    </row>
    <row r="1396" spans="2:2" x14ac:dyDescent="0.25">
      <c r="B1396" s="52"/>
    </row>
    <row r="1397" spans="2:2" x14ac:dyDescent="0.25">
      <c r="B1397" s="52"/>
    </row>
    <row r="1398" spans="2:2" x14ac:dyDescent="0.25">
      <c r="B1398" s="52"/>
    </row>
    <row r="1399" spans="2:2" x14ac:dyDescent="0.25">
      <c r="B1399" s="52"/>
    </row>
    <row r="1400" spans="2:2" x14ac:dyDescent="0.25">
      <c r="B1400" s="52"/>
    </row>
    <row r="1401" spans="2:2" x14ac:dyDescent="0.25">
      <c r="B1401" s="52"/>
    </row>
    <row r="1402" spans="2:2" x14ac:dyDescent="0.25">
      <c r="B1402" s="52"/>
    </row>
    <row r="1403" spans="2:2" x14ac:dyDescent="0.25">
      <c r="B1403" s="52"/>
    </row>
    <row r="1404" spans="2:2" x14ac:dyDescent="0.25">
      <c r="B1404" s="52"/>
    </row>
    <row r="1405" spans="2:2" x14ac:dyDescent="0.25">
      <c r="B1405" s="52"/>
    </row>
    <row r="1406" spans="2:2" x14ac:dyDescent="0.25">
      <c r="B1406" s="52"/>
    </row>
    <row r="1407" spans="2:2" x14ac:dyDescent="0.25">
      <c r="B1407" s="52"/>
    </row>
    <row r="1408" spans="2:2" x14ac:dyDescent="0.25">
      <c r="B1408" s="52"/>
    </row>
    <row r="1409" spans="2:2" x14ac:dyDescent="0.25">
      <c r="B1409" s="52"/>
    </row>
    <row r="1410" spans="2:2" x14ac:dyDescent="0.25">
      <c r="B1410" s="52"/>
    </row>
    <row r="1411" spans="2:2" x14ac:dyDescent="0.25">
      <c r="B1411" s="52"/>
    </row>
    <row r="1412" spans="2:2" x14ac:dyDescent="0.25">
      <c r="B1412" s="52"/>
    </row>
    <row r="1413" spans="2:2" x14ac:dyDescent="0.25">
      <c r="B1413" s="52"/>
    </row>
    <row r="1414" spans="2:2" x14ac:dyDescent="0.25">
      <c r="B1414" s="52"/>
    </row>
    <row r="1415" spans="2:2" x14ac:dyDescent="0.25">
      <c r="B1415" s="52"/>
    </row>
    <row r="1416" spans="2:2" x14ac:dyDescent="0.25">
      <c r="B1416" s="52"/>
    </row>
    <row r="1417" spans="2:2" x14ac:dyDescent="0.25">
      <c r="B1417" s="52"/>
    </row>
    <row r="1418" spans="2:2" x14ac:dyDescent="0.25">
      <c r="B1418" s="52"/>
    </row>
    <row r="1419" spans="2:2" x14ac:dyDescent="0.25">
      <c r="B1419" s="52"/>
    </row>
    <row r="1420" spans="2:2" x14ac:dyDescent="0.25">
      <c r="B1420" s="52"/>
    </row>
    <row r="1421" spans="2:2" x14ac:dyDescent="0.25">
      <c r="B1421" s="52"/>
    </row>
    <row r="1422" spans="2:2" x14ac:dyDescent="0.25">
      <c r="B1422" s="52"/>
    </row>
    <row r="1423" spans="2:2" x14ac:dyDescent="0.25">
      <c r="B1423" s="52"/>
    </row>
    <row r="1424" spans="2:2" x14ac:dyDescent="0.25">
      <c r="B1424" s="52"/>
    </row>
    <row r="1425" spans="2:2" x14ac:dyDescent="0.25">
      <c r="B1425" s="52"/>
    </row>
    <row r="1426" spans="2:2" x14ac:dyDescent="0.25">
      <c r="B1426" s="52"/>
    </row>
    <row r="1427" spans="2:2" x14ac:dyDescent="0.25">
      <c r="B1427" s="52"/>
    </row>
    <row r="1428" spans="2:2" x14ac:dyDescent="0.25">
      <c r="B1428" s="52"/>
    </row>
    <row r="1429" spans="2:2" x14ac:dyDescent="0.25">
      <c r="B1429" s="52"/>
    </row>
    <row r="1430" spans="2:2" x14ac:dyDescent="0.25">
      <c r="B1430" s="52"/>
    </row>
    <row r="1431" spans="2:2" x14ac:dyDescent="0.25">
      <c r="B1431" s="52"/>
    </row>
    <row r="1432" spans="2:2" x14ac:dyDescent="0.25">
      <c r="B1432" s="52"/>
    </row>
    <row r="1433" spans="2:2" x14ac:dyDescent="0.25">
      <c r="B1433" s="52"/>
    </row>
    <row r="1434" spans="2:2" x14ac:dyDescent="0.25">
      <c r="B1434" s="52"/>
    </row>
    <row r="1435" spans="2:2" x14ac:dyDescent="0.25">
      <c r="B1435" s="52"/>
    </row>
    <row r="1436" spans="2:2" x14ac:dyDescent="0.25">
      <c r="B1436" s="52"/>
    </row>
    <row r="1437" spans="2:2" x14ac:dyDescent="0.25">
      <c r="B1437" s="52"/>
    </row>
    <row r="1438" spans="2:2" x14ac:dyDescent="0.25">
      <c r="B1438" s="52"/>
    </row>
    <row r="1439" spans="2:2" x14ac:dyDescent="0.25">
      <c r="B1439" s="52"/>
    </row>
    <row r="1440" spans="2:2" x14ac:dyDescent="0.25">
      <c r="B1440" s="52"/>
    </row>
    <row r="1441" spans="2:2" x14ac:dyDescent="0.25">
      <c r="B1441" s="52"/>
    </row>
    <row r="1442" spans="2:2" x14ac:dyDescent="0.25">
      <c r="B1442" s="52"/>
    </row>
    <row r="1443" spans="2:2" x14ac:dyDescent="0.25">
      <c r="B1443" s="52"/>
    </row>
    <row r="1444" spans="2:2" x14ac:dyDescent="0.25">
      <c r="B1444" s="52"/>
    </row>
    <row r="1445" spans="2:2" x14ac:dyDescent="0.25">
      <c r="B1445" s="52"/>
    </row>
    <row r="1446" spans="2:2" x14ac:dyDescent="0.25">
      <c r="B1446" s="52"/>
    </row>
    <row r="1447" spans="2:2" x14ac:dyDescent="0.25">
      <c r="B1447" s="52"/>
    </row>
    <row r="1448" spans="2:2" x14ac:dyDescent="0.25">
      <c r="B1448" s="52"/>
    </row>
    <row r="1449" spans="2:2" x14ac:dyDescent="0.25">
      <c r="B1449" s="52"/>
    </row>
    <row r="1450" spans="2:2" x14ac:dyDescent="0.25">
      <c r="B1450" s="52"/>
    </row>
    <row r="1451" spans="2:2" x14ac:dyDescent="0.25">
      <c r="B1451" s="52"/>
    </row>
    <row r="1452" spans="2:2" x14ac:dyDescent="0.25">
      <c r="B1452" s="52"/>
    </row>
    <row r="1453" spans="2:2" x14ac:dyDescent="0.25">
      <c r="B1453" s="52"/>
    </row>
    <row r="1454" spans="2:2" x14ac:dyDescent="0.25">
      <c r="B1454" s="52"/>
    </row>
    <row r="1455" spans="2:2" x14ac:dyDescent="0.25">
      <c r="B1455" s="52"/>
    </row>
    <row r="1456" spans="2:2" x14ac:dyDescent="0.25">
      <c r="B1456" s="52"/>
    </row>
    <row r="1457" spans="2:2" x14ac:dyDescent="0.25">
      <c r="B1457" s="52"/>
    </row>
    <row r="1458" spans="2:2" x14ac:dyDescent="0.25">
      <c r="B1458" s="52"/>
    </row>
    <row r="1459" spans="2:2" x14ac:dyDescent="0.25">
      <c r="B1459" s="52"/>
    </row>
    <row r="1460" spans="2:2" x14ac:dyDescent="0.25">
      <c r="B1460" s="52"/>
    </row>
    <row r="1461" spans="2:2" x14ac:dyDescent="0.25">
      <c r="B1461" s="52"/>
    </row>
    <row r="1462" spans="2:2" x14ac:dyDescent="0.25">
      <c r="B1462" s="52"/>
    </row>
    <row r="1463" spans="2:2" x14ac:dyDescent="0.25">
      <c r="B1463" s="52"/>
    </row>
    <row r="1464" spans="2:2" x14ac:dyDescent="0.25">
      <c r="B1464" s="52"/>
    </row>
    <row r="1465" spans="2:2" x14ac:dyDescent="0.25">
      <c r="B1465" s="52"/>
    </row>
    <row r="1466" spans="2:2" x14ac:dyDescent="0.25">
      <c r="B1466" s="52"/>
    </row>
    <row r="1467" spans="2:2" x14ac:dyDescent="0.25">
      <c r="B1467" s="52"/>
    </row>
    <row r="1468" spans="2:2" x14ac:dyDescent="0.25">
      <c r="B1468" s="52"/>
    </row>
    <row r="1469" spans="2:2" x14ac:dyDescent="0.25">
      <c r="B1469" s="52"/>
    </row>
    <row r="1470" spans="2:2" x14ac:dyDescent="0.25">
      <c r="B1470" s="52"/>
    </row>
    <row r="1471" spans="2:2" x14ac:dyDescent="0.25">
      <c r="B1471" s="52"/>
    </row>
    <row r="1472" spans="2:2" x14ac:dyDescent="0.25">
      <c r="B1472" s="52"/>
    </row>
    <row r="1473" spans="2:2" x14ac:dyDescent="0.25">
      <c r="B1473" s="52"/>
    </row>
    <row r="1474" spans="2:2" x14ac:dyDescent="0.25">
      <c r="B1474" s="52"/>
    </row>
    <row r="1475" spans="2:2" x14ac:dyDescent="0.25">
      <c r="B1475" s="52"/>
    </row>
    <row r="1476" spans="2:2" x14ac:dyDescent="0.25">
      <c r="B1476" s="52"/>
    </row>
    <row r="1477" spans="2:2" x14ac:dyDescent="0.25">
      <c r="B1477" s="52"/>
    </row>
    <row r="1478" spans="2:2" x14ac:dyDescent="0.25">
      <c r="B1478" s="52"/>
    </row>
    <row r="1479" spans="2:2" x14ac:dyDescent="0.25">
      <c r="B1479" s="52"/>
    </row>
    <row r="1480" spans="2:2" x14ac:dyDescent="0.25">
      <c r="B1480" s="52"/>
    </row>
    <row r="1481" spans="2:2" x14ac:dyDescent="0.25">
      <c r="B1481" s="52"/>
    </row>
    <row r="1482" spans="2:2" x14ac:dyDescent="0.25">
      <c r="B1482" s="52"/>
    </row>
    <row r="1483" spans="2:2" x14ac:dyDescent="0.25">
      <c r="B1483" s="52"/>
    </row>
    <row r="1484" spans="2:2" x14ac:dyDescent="0.25">
      <c r="B1484" s="52"/>
    </row>
    <row r="1485" spans="2:2" x14ac:dyDescent="0.25">
      <c r="B1485" s="52"/>
    </row>
    <row r="1486" spans="2:2" x14ac:dyDescent="0.25">
      <c r="B1486" s="52"/>
    </row>
    <row r="1487" spans="2:2" x14ac:dyDescent="0.25">
      <c r="B1487" s="52"/>
    </row>
    <row r="1488" spans="2:2" x14ac:dyDescent="0.25">
      <c r="B1488" s="52"/>
    </row>
    <row r="1489" spans="2:2" x14ac:dyDescent="0.25">
      <c r="B1489" s="52"/>
    </row>
    <row r="1490" spans="2:2" x14ac:dyDescent="0.25">
      <c r="B1490" s="52"/>
    </row>
    <row r="1491" spans="2:2" x14ac:dyDescent="0.25">
      <c r="B1491" s="52"/>
    </row>
    <row r="1492" spans="2:2" x14ac:dyDescent="0.25">
      <c r="B1492" s="52"/>
    </row>
    <row r="1493" spans="2:2" x14ac:dyDescent="0.25">
      <c r="B1493" s="52"/>
    </row>
    <row r="1494" spans="2:2" x14ac:dyDescent="0.25">
      <c r="B1494" s="52"/>
    </row>
    <row r="1495" spans="2:2" x14ac:dyDescent="0.25">
      <c r="B1495" s="52"/>
    </row>
    <row r="1496" spans="2:2" x14ac:dyDescent="0.25">
      <c r="B1496" s="52"/>
    </row>
    <row r="1497" spans="2:2" x14ac:dyDescent="0.25">
      <c r="B1497" s="52"/>
    </row>
    <row r="1498" spans="2:2" x14ac:dyDescent="0.25">
      <c r="B1498" s="52"/>
    </row>
    <row r="1499" spans="2:2" x14ac:dyDescent="0.25">
      <c r="B1499" s="52"/>
    </row>
    <row r="1500" spans="2:2" x14ac:dyDescent="0.25">
      <c r="B1500" s="52"/>
    </row>
    <row r="1501" spans="2:2" x14ac:dyDescent="0.25">
      <c r="B1501" s="52"/>
    </row>
    <row r="1502" spans="2:2" x14ac:dyDescent="0.25">
      <c r="B1502" s="52"/>
    </row>
    <row r="1503" spans="2:2" x14ac:dyDescent="0.25">
      <c r="B1503" s="52"/>
    </row>
    <row r="1504" spans="2:2" x14ac:dyDescent="0.25">
      <c r="B1504" s="52"/>
    </row>
    <row r="1505" spans="2:2" x14ac:dyDescent="0.25">
      <c r="B1505" s="52"/>
    </row>
    <row r="1506" spans="2:2" x14ac:dyDescent="0.25">
      <c r="B1506" s="52"/>
    </row>
    <row r="1507" spans="2:2" x14ac:dyDescent="0.25">
      <c r="B1507" s="52"/>
    </row>
    <row r="1508" spans="2:2" x14ac:dyDescent="0.25">
      <c r="B1508" s="52"/>
    </row>
    <row r="1509" spans="2:2" x14ac:dyDescent="0.25">
      <c r="B1509" s="52"/>
    </row>
    <row r="1510" spans="2:2" x14ac:dyDescent="0.25">
      <c r="B1510" s="52"/>
    </row>
    <row r="1511" spans="2:2" x14ac:dyDescent="0.25">
      <c r="B1511" s="52"/>
    </row>
    <row r="1512" spans="2:2" x14ac:dyDescent="0.25">
      <c r="B1512" s="52"/>
    </row>
    <row r="1513" spans="2:2" x14ac:dyDescent="0.25">
      <c r="B1513" s="52"/>
    </row>
    <row r="1514" spans="2:2" x14ac:dyDescent="0.25">
      <c r="B1514" s="52"/>
    </row>
    <row r="1515" spans="2:2" x14ac:dyDescent="0.25">
      <c r="B1515" s="52"/>
    </row>
    <row r="1516" spans="2:2" x14ac:dyDescent="0.25">
      <c r="B1516" s="52"/>
    </row>
    <row r="1517" spans="2:2" x14ac:dyDescent="0.25">
      <c r="B1517" s="52"/>
    </row>
    <row r="1518" spans="2:2" x14ac:dyDescent="0.25">
      <c r="B1518" s="52"/>
    </row>
    <row r="1519" spans="2:2" x14ac:dyDescent="0.25">
      <c r="B1519" s="52"/>
    </row>
    <row r="1520" spans="2:2" x14ac:dyDescent="0.25">
      <c r="B1520" s="52"/>
    </row>
    <row r="1521" spans="2:2" x14ac:dyDescent="0.25">
      <c r="B1521" s="52"/>
    </row>
    <row r="1522" spans="2:2" x14ac:dyDescent="0.25">
      <c r="B1522" s="52"/>
    </row>
    <row r="1523" spans="2:2" x14ac:dyDescent="0.25">
      <c r="B1523" s="52"/>
    </row>
    <row r="1524" spans="2:2" x14ac:dyDescent="0.25">
      <c r="B1524" s="52"/>
    </row>
    <row r="1525" spans="2:2" x14ac:dyDescent="0.25">
      <c r="B1525" s="52"/>
    </row>
    <row r="1526" spans="2:2" x14ac:dyDescent="0.25">
      <c r="B1526" s="52"/>
    </row>
    <row r="1527" spans="2:2" x14ac:dyDescent="0.25">
      <c r="B1527" s="52"/>
    </row>
    <row r="1528" spans="2:2" x14ac:dyDescent="0.25">
      <c r="B1528" s="52"/>
    </row>
    <row r="1529" spans="2:2" x14ac:dyDescent="0.25">
      <c r="B1529" s="52"/>
    </row>
    <row r="1530" spans="2:2" x14ac:dyDescent="0.25">
      <c r="B1530" s="52"/>
    </row>
    <row r="1531" spans="2:2" x14ac:dyDescent="0.25">
      <c r="B1531" s="52"/>
    </row>
    <row r="1532" spans="2:2" x14ac:dyDescent="0.25">
      <c r="B1532" s="52"/>
    </row>
    <row r="1533" spans="2:2" x14ac:dyDescent="0.25">
      <c r="B1533" s="52"/>
    </row>
    <row r="1534" spans="2:2" x14ac:dyDescent="0.25">
      <c r="B1534" s="52"/>
    </row>
    <row r="1535" spans="2:2" x14ac:dyDescent="0.25">
      <c r="B1535" s="52"/>
    </row>
    <row r="1536" spans="2:2" x14ac:dyDescent="0.25">
      <c r="B1536" s="52"/>
    </row>
    <row r="1537" spans="2:2" x14ac:dyDescent="0.25">
      <c r="B1537" s="52"/>
    </row>
    <row r="1538" spans="2:2" x14ac:dyDescent="0.25">
      <c r="B1538" s="52"/>
    </row>
    <row r="1539" spans="2:2" x14ac:dyDescent="0.25">
      <c r="B1539" s="52"/>
    </row>
    <row r="1540" spans="2:2" x14ac:dyDescent="0.25">
      <c r="B1540" s="52"/>
    </row>
    <row r="1541" spans="2:2" x14ac:dyDescent="0.25">
      <c r="B1541" s="52"/>
    </row>
    <row r="1542" spans="2:2" x14ac:dyDescent="0.25">
      <c r="B1542" s="52"/>
    </row>
    <row r="1543" spans="2:2" x14ac:dyDescent="0.25">
      <c r="B1543" s="52"/>
    </row>
    <row r="1544" spans="2:2" x14ac:dyDescent="0.25">
      <c r="B1544" s="52"/>
    </row>
    <row r="1545" spans="2:2" x14ac:dyDescent="0.25">
      <c r="B1545" s="52"/>
    </row>
    <row r="1546" spans="2:2" x14ac:dyDescent="0.25">
      <c r="B1546" s="52"/>
    </row>
    <row r="1547" spans="2:2" x14ac:dyDescent="0.25">
      <c r="B1547" s="52"/>
    </row>
    <row r="1548" spans="2:2" x14ac:dyDescent="0.25">
      <c r="B1548" s="52"/>
    </row>
    <row r="1549" spans="2:2" x14ac:dyDescent="0.25">
      <c r="B1549" s="52"/>
    </row>
    <row r="1550" spans="2:2" x14ac:dyDescent="0.25">
      <c r="B1550" s="52"/>
    </row>
    <row r="1551" spans="2:2" x14ac:dyDescent="0.25">
      <c r="B1551" s="52"/>
    </row>
    <row r="1552" spans="2:2" x14ac:dyDescent="0.25">
      <c r="B1552" s="52"/>
    </row>
    <row r="1553" spans="2:2" x14ac:dyDescent="0.25">
      <c r="B1553" s="52"/>
    </row>
    <row r="1554" spans="2:2" x14ac:dyDescent="0.25">
      <c r="B1554" s="52"/>
    </row>
    <row r="1555" spans="2:2" x14ac:dyDescent="0.25">
      <c r="B1555" s="52"/>
    </row>
    <row r="1556" spans="2:2" x14ac:dyDescent="0.25">
      <c r="B1556" s="52"/>
    </row>
    <row r="1557" spans="2:2" x14ac:dyDescent="0.25">
      <c r="B1557" s="52"/>
    </row>
    <row r="1558" spans="2:2" x14ac:dyDescent="0.25">
      <c r="B1558" s="52"/>
    </row>
    <row r="1559" spans="2:2" x14ac:dyDescent="0.25">
      <c r="B1559" s="52"/>
    </row>
    <row r="1560" spans="2:2" x14ac:dyDescent="0.25">
      <c r="B1560" s="52"/>
    </row>
    <row r="1561" spans="2:2" x14ac:dyDescent="0.25">
      <c r="B1561" s="52"/>
    </row>
    <row r="1562" spans="2:2" x14ac:dyDescent="0.25">
      <c r="B1562" s="52"/>
    </row>
    <row r="1563" spans="2:2" x14ac:dyDescent="0.25">
      <c r="B1563" s="52"/>
    </row>
    <row r="1564" spans="2:2" x14ac:dyDescent="0.25">
      <c r="B1564" s="52"/>
    </row>
    <row r="1565" spans="2:2" x14ac:dyDescent="0.25">
      <c r="B1565" s="52"/>
    </row>
    <row r="1566" spans="2:2" x14ac:dyDescent="0.25">
      <c r="B1566" s="52"/>
    </row>
    <row r="1567" spans="2:2" x14ac:dyDescent="0.25">
      <c r="B1567" s="52"/>
    </row>
    <row r="1568" spans="2:2" x14ac:dyDescent="0.25">
      <c r="B1568" s="52"/>
    </row>
    <row r="1569" spans="2:2" x14ac:dyDescent="0.25">
      <c r="B1569" s="52"/>
    </row>
    <row r="1570" spans="2:2" x14ac:dyDescent="0.25">
      <c r="B1570" s="52"/>
    </row>
    <row r="1571" spans="2:2" x14ac:dyDescent="0.25">
      <c r="B1571" s="52"/>
    </row>
    <row r="1572" spans="2:2" x14ac:dyDescent="0.25">
      <c r="B1572" s="52"/>
    </row>
    <row r="1573" spans="2:2" x14ac:dyDescent="0.25">
      <c r="B1573" s="52"/>
    </row>
    <row r="1574" spans="2:2" x14ac:dyDescent="0.25">
      <c r="B1574" s="52"/>
    </row>
    <row r="1575" spans="2:2" x14ac:dyDescent="0.25">
      <c r="B1575" s="52"/>
    </row>
    <row r="1576" spans="2:2" x14ac:dyDescent="0.25">
      <c r="B1576" s="52"/>
    </row>
    <row r="1577" spans="2:2" x14ac:dyDescent="0.25">
      <c r="B1577" s="52"/>
    </row>
    <row r="1578" spans="2:2" x14ac:dyDescent="0.25">
      <c r="B1578" s="52"/>
    </row>
    <row r="1579" spans="2:2" x14ac:dyDescent="0.25">
      <c r="B1579" s="52"/>
    </row>
    <row r="1580" spans="2:2" x14ac:dyDescent="0.25">
      <c r="B1580" s="52"/>
    </row>
    <row r="1581" spans="2:2" x14ac:dyDescent="0.25">
      <c r="B1581" s="52"/>
    </row>
    <row r="1582" spans="2:2" x14ac:dyDescent="0.25">
      <c r="B1582" s="52"/>
    </row>
    <row r="1583" spans="2:2" x14ac:dyDescent="0.25">
      <c r="B1583" s="52"/>
    </row>
    <row r="1584" spans="2:2" x14ac:dyDescent="0.25">
      <c r="B1584" s="52"/>
    </row>
    <row r="1585" spans="2:2" x14ac:dyDescent="0.25">
      <c r="B1585" s="52"/>
    </row>
    <row r="1586" spans="2:2" x14ac:dyDescent="0.25">
      <c r="B1586" s="52"/>
    </row>
    <row r="1587" spans="2:2" x14ac:dyDescent="0.25">
      <c r="B1587" s="52"/>
    </row>
    <row r="1588" spans="2:2" x14ac:dyDescent="0.25">
      <c r="B1588" s="52"/>
    </row>
    <row r="1589" spans="2:2" x14ac:dyDescent="0.25">
      <c r="B1589" s="52"/>
    </row>
    <row r="1590" spans="2:2" x14ac:dyDescent="0.25">
      <c r="B1590" s="52"/>
    </row>
    <row r="1591" spans="2:2" x14ac:dyDescent="0.25">
      <c r="B1591" s="52"/>
    </row>
    <row r="1592" spans="2:2" x14ac:dyDescent="0.25">
      <c r="B1592" s="52"/>
    </row>
    <row r="1593" spans="2:2" x14ac:dyDescent="0.25">
      <c r="B1593" s="52"/>
    </row>
    <row r="1594" spans="2:2" x14ac:dyDescent="0.25">
      <c r="B1594" s="52"/>
    </row>
    <row r="1595" spans="2:2" x14ac:dyDescent="0.25">
      <c r="B1595" s="52"/>
    </row>
    <row r="1596" spans="2:2" x14ac:dyDescent="0.25">
      <c r="B1596" s="52"/>
    </row>
    <row r="1597" spans="2:2" x14ac:dyDescent="0.25">
      <c r="B1597" s="52"/>
    </row>
    <row r="1598" spans="2:2" x14ac:dyDescent="0.25">
      <c r="B1598" s="52"/>
    </row>
    <row r="1599" spans="2:2" x14ac:dyDescent="0.25">
      <c r="B1599" s="52"/>
    </row>
    <row r="1600" spans="2:2" x14ac:dyDescent="0.25">
      <c r="B1600" s="52"/>
    </row>
    <row r="1601" spans="2:2" x14ac:dyDescent="0.25">
      <c r="B1601" s="52"/>
    </row>
    <row r="1602" spans="2:2" x14ac:dyDescent="0.25">
      <c r="B1602" s="52"/>
    </row>
    <row r="1603" spans="2:2" x14ac:dyDescent="0.25">
      <c r="B1603" s="52"/>
    </row>
    <row r="1604" spans="2:2" x14ac:dyDescent="0.25">
      <c r="B1604" s="52"/>
    </row>
    <row r="1605" spans="2:2" x14ac:dyDescent="0.25">
      <c r="B1605" s="52"/>
    </row>
    <row r="1606" spans="2:2" x14ac:dyDescent="0.25">
      <c r="B1606" s="52"/>
    </row>
    <row r="1607" spans="2:2" x14ac:dyDescent="0.25">
      <c r="B1607" s="52"/>
    </row>
    <row r="1608" spans="2:2" x14ac:dyDescent="0.25">
      <c r="B1608" s="52"/>
    </row>
    <row r="1609" spans="2:2" x14ac:dyDescent="0.25">
      <c r="B1609" s="52"/>
    </row>
    <row r="1610" spans="2:2" x14ac:dyDescent="0.25">
      <c r="B1610" s="52"/>
    </row>
    <row r="1611" spans="2:2" x14ac:dyDescent="0.25">
      <c r="B1611" s="52"/>
    </row>
    <row r="1612" spans="2:2" x14ac:dyDescent="0.25">
      <c r="B1612" s="52"/>
    </row>
    <row r="1613" spans="2:2" x14ac:dyDescent="0.25">
      <c r="B1613" s="52"/>
    </row>
    <row r="1614" spans="2:2" x14ac:dyDescent="0.25">
      <c r="B1614" s="52"/>
    </row>
    <row r="1615" spans="2:2" x14ac:dyDescent="0.25">
      <c r="B1615" s="52"/>
    </row>
    <row r="1616" spans="2:2" x14ac:dyDescent="0.25">
      <c r="B1616" s="52"/>
    </row>
    <row r="1617" spans="2:2" x14ac:dyDescent="0.25">
      <c r="B1617" s="52"/>
    </row>
    <row r="1618" spans="2:2" x14ac:dyDescent="0.25">
      <c r="B1618" s="52"/>
    </row>
    <row r="1619" spans="2:2" x14ac:dyDescent="0.25">
      <c r="B1619" s="52"/>
    </row>
    <row r="1620" spans="2:2" x14ac:dyDescent="0.25">
      <c r="B1620" s="52"/>
    </row>
    <row r="1621" spans="2:2" x14ac:dyDescent="0.25">
      <c r="B1621" s="52"/>
    </row>
    <row r="1622" spans="2:2" x14ac:dyDescent="0.25">
      <c r="B1622" s="52"/>
    </row>
    <row r="1623" spans="2:2" x14ac:dyDescent="0.25">
      <c r="B1623" s="52"/>
    </row>
    <row r="1624" spans="2:2" x14ac:dyDescent="0.25">
      <c r="B1624" s="52"/>
    </row>
    <row r="1625" spans="2:2" x14ac:dyDescent="0.25">
      <c r="B1625" s="52"/>
    </row>
    <row r="1626" spans="2:2" x14ac:dyDescent="0.25">
      <c r="B1626" s="52"/>
    </row>
    <row r="1627" spans="2:2" x14ac:dyDescent="0.25">
      <c r="B1627" s="52"/>
    </row>
    <row r="1628" spans="2:2" x14ac:dyDescent="0.25">
      <c r="B1628" s="52"/>
    </row>
    <row r="1629" spans="2:2" x14ac:dyDescent="0.25">
      <c r="B1629" s="52"/>
    </row>
    <row r="1630" spans="2:2" x14ac:dyDescent="0.25">
      <c r="B1630" s="52"/>
    </row>
    <row r="1631" spans="2:2" x14ac:dyDescent="0.25">
      <c r="B1631" s="52"/>
    </row>
    <row r="1632" spans="2:2" x14ac:dyDescent="0.25">
      <c r="B1632" s="52"/>
    </row>
    <row r="1633" spans="2:2" x14ac:dyDescent="0.25">
      <c r="B1633" s="52"/>
    </row>
    <row r="1634" spans="2:2" x14ac:dyDescent="0.25">
      <c r="B1634" s="52"/>
    </row>
    <row r="1635" spans="2:2" x14ac:dyDescent="0.25">
      <c r="B1635" s="52"/>
    </row>
    <row r="1636" spans="2:2" x14ac:dyDescent="0.25">
      <c r="B1636" s="52"/>
    </row>
    <row r="1637" spans="2:2" x14ac:dyDescent="0.25">
      <c r="B1637" s="52"/>
    </row>
    <row r="1638" spans="2:2" x14ac:dyDescent="0.25">
      <c r="B1638" s="52"/>
    </row>
    <row r="1639" spans="2:2" x14ac:dyDescent="0.25">
      <c r="B1639" s="52"/>
    </row>
    <row r="1640" spans="2:2" x14ac:dyDescent="0.25">
      <c r="B1640" s="52"/>
    </row>
    <row r="1641" spans="2:2" x14ac:dyDescent="0.25">
      <c r="B1641" s="52"/>
    </row>
    <row r="1642" spans="2:2" x14ac:dyDescent="0.25">
      <c r="B1642" s="52"/>
    </row>
    <row r="1643" spans="2:2" x14ac:dyDescent="0.25">
      <c r="B1643" s="52"/>
    </row>
    <row r="1644" spans="2:2" x14ac:dyDescent="0.25">
      <c r="B1644" s="52"/>
    </row>
    <row r="1645" spans="2:2" x14ac:dyDescent="0.25">
      <c r="B1645" s="52"/>
    </row>
    <row r="1646" spans="2:2" x14ac:dyDescent="0.25">
      <c r="B1646" s="52"/>
    </row>
    <row r="1647" spans="2:2" x14ac:dyDescent="0.25">
      <c r="B1647" s="52"/>
    </row>
    <row r="1648" spans="2:2" x14ac:dyDescent="0.25">
      <c r="B1648" s="52"/>
    </row>
    <row r="1649" spans="2:2" x14ac:dyDescent="0.25">
      <c r="B1649" s="52"/>
    </row>
    <row r="1650" spans="2:2" x14ac:dyDescent="0.25">
      <c r="B1650" s="52"/>
    </row>
    <row r="1651" spans="2:2" x14ac:dyDescent="0.25">
      <c r="B1651" s="52"/>
    </row>
    <row r="1652" spans="2:2" x14ac:dyDescent="0.25">
      <c r="B1652" s="52"/>
    </row>
    <row r="1653" spans="2:2" x14ac:dyDescent="0.25">
      <c r="B1653" s="52"/>
    </row>
    <row r="1654" spans="2:2" x14ac:dyDescent="0.25">
      <c r="B1654" s="52"/>
    </row>
    <row r="1655" spans="2:2" x14ac:dyDescent="0.25">
      <c r="B1655" s="52"/>
    </row>
    <row r="1656" spans="2:2" x14ac:dyDescent="0.25">
      <c r="B1656" s="52"/>
    </row>
    <row r="1657" spans="2:2" x14ac:dyDescent="0.25">
      <c r="B1657" s="52"/>
    </row>
    <row r="1658" spans="2:2" x14ac:dyDescent="0.25">
      <c r="B1658" s="52"/>
    </row>
    <row r="1659" spans="2:2" x14ac:dyDescent="0.25">
      <c r="B1659" s="52"/>
    </row>
    <row r="1660" spans="2:2" x14ac:dyDescent="0.25">
      <c r="B1660" s="52"/>
    </row>
    <row r="1661" spans="2:2" x14ac:dyDescent="0.25">
      <c r="B1661" s="52"/>
    </row>
    <row r="1662" spans="2:2" x14ac:dyDescent="0.25">
      <c r="B1662" s="52"/>
    </row>
    <row r="1663" spans="2:2" x14ac:dyDescent="0.25">
      <c r="B1663" s="52"/>
    </row>
    <row r="1664" spans="2:2" x14ac:dyDescent="0.25">
      <c r="B1664" s="52"/>
    </row>
    <row r="1665" spans="2:2" x14ac:dyDescent="0.25">
      <c r="B1665" s="52"/>
    </row>
    <row r="1666" spans="2:2" x14ac:dyDescent="0.25">
      <c r="B1666" s="52"/>
    </row>
    <row r="1667" spans="2:2" x14ac:dyDescent="0.25">
      <c r="B1667" s="52"/>
    </row>
    <row r="1668" spans="2:2" x14ac:dyDescent="0.25">
      <c r="B1668" s="52"/>
    </row>
    <row r="1669" spans="2:2" x14ac:dyDescent="0.25">
      <c r="B1669" s="52"/>
    </row>
    <row r="1670" spans="2:2" x14ac:dyDescent="0.25">
      <c r="B1670" s="52"/>
    </row>
    <row r="1671" spans="2:2" x14ac:dyDescent="0.25">
      <c r="B1671" s="52"/>
    </row>
    <row r="1672" spans="2:2" x14ac:dyDescent="0.25">
      <c r="B1672" s="52"/>
    </row>
    <row r="1673" spans="2:2" x14ac:dyDescent="0.25">
      <c r="B1673" s="52"/>
    </row>
    <row r="1674" spans="2:2" x14ac:dyDescent="0.25">
      <c r="B1674" s="52"/>
    </row>
    <row r="1675" spans="2:2" x14ac:dyDescent="0.25">
      <c r="B1675" s="52"/>
    </row>
  </sheetData>
  <mergeCells count="76">
    <mergeCell ref="A99:B99"/>
    <mergeCell ref="A100:B100"/>
    <mergeCell ref="A92:B9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8:B98"/>
    <mergeCell ref="A83:B83"/>
    <mergeCell ref="A84:B84"/>
    <mergeCell ref="A85:B85"/>
    <mergeCell ref="A86:B86"/>
    <mergeCell ref="A87:B87"/>
    <mergeCell ref="V78:V79"/>
    <mergeCell ref="A79:B79"/>
    <mergeCell ref="A80:B80"/>
    <mergeCell ref="A81:B81"/>
    <mergeCell ref="A82:B82"/>
    <mergeCell ref="A78:B78"/>
    <mergeCell ref="R78:R79"/>
    <mergeCell ref="S78:S79"/>
    <mergeCell ref="T78:T79"/>
    <mergeCell ref="U78:U79"/>
    <mergeCell ref="P67:V67"/>
    <mergeCell ref="A68:G71"/>
    <mergeCell ref="H68:O71"/>
    <mergeCell ref="P68:V71"/>
    <mergeCell ref="A74:V76"/>
    <mergeCell ref="A42:B42"/>
    <mergeCell ref="A43:B43"/>
    <mergeCell ref="A44:B44"/>
    <mergeCell ref="A67:G67"/>
    <mergeCell ref="H67:O67"/>
    <mergeCell ref="A37:B37"/>
    <mergeCell ref="A38:B38"/>
    <mergeCell ref="A39:B39"/>
    <mergeCell ref="A40:B40"/>
    <mergeCell ref="A41:B41"/>
    <mergeCell ref="A30:B30"/>
    <mergeCell ref="A33:V33"/>
    <mergeCell ref="A34:V34"/>
    <mergeCell ref="A35:B35"/>
    <mergeCell ref="R35:R36"/>
    <mergeCell ref="S35:S36"/>
    <mergeCell ref="T35:T36"/>
    <mergeCell ref="U35:U36"/>
    <mergeCell ref="V35:V36"/>
    <mergeCell ref="A36:B36"/>
    <mergeCell ref="A25:B25"/>
    <mergeCell ref="A26:B26"/>
    <mergeCell ref="A27:B27"/>
    <mergeCell ref="A28:B28"/>
    <mergeCell ref="A29:B29"/>
    <mergeCell ref="A18:V18"/>
    <mergeCell ref="A19:D19"/>
    <mergeCell ref="F19:Q19"/>
    <mergeCell ref="F20:Q20"/>
    <mergeCell ref="R23:R24"/>
    <mergeCell ref="S23:S24"/>
    <mergeCell ref="T23:T24"/>
    <mergeCell ref="U23:U24"/>
    <mergeCell ref="V23:V24"/>
    <mergeCell ref="A24:B24"/>
    <mergeCell ref="A1:E6"/>
    <mergeCell ref="F1:Q4"/>
    <mergeCell ref="R1:V6"/>
    <mergeCell ref="I5:M5"/>
    <mergeCell ref="N5:Q5"/>
    <mergeCell ref="G6:H6"/>
    <mergeCell ref="I6:M6"/>
    <mergeCell ref="N6:Q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horizontalDpi="4294967295" verticalDpi="300" r:id="rId1"/>
  <headerFooter alignWithMargins="0">
    <oddFooter xml:space="preserve">&amp;RRA-Q / FTP du  12/07/2013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88</vt:i4>
      </vt:variant>
      <vt:variant>
        <vt:lpstr>Plages nommées</vt:lpstr>
      </vt:variant>
      <vt:variant>
        <vt:i4>88</vt:i4>
      </vt:variant>
    </vt:vector>
  </HeadingPairs>
  <TitlesOfParts>
    <vt:vector size="176" baseType="lpstr">
      <vt:lpstr>74 - GD1-sol M 0-80 200126</vt:lpstr>
      <vt:lpstr>73 - Sable 0-10 191225</vt:lpstr>
      <vt:lpstr>72 - GDNT2 M 0-31,5 191225</vt:lpstr>
      <vt:lpstr>71 - GD1-sol M 0-80 141025</vt:lpstr>
      <vt:lpstr>70 - GDNT2 M 0-31,5 141025</vt:lpstr>
      <vt:lpstr>69 - Sable 0-10 141025</vt:lpstr>
      <vt:lpstr>68 - GD1-sol M 0-80 070525</vt:lpstr>
      <vt:lpstr>67 - GDNT2 M 0-31,5 270325</vt:lpstr>
      <vt:lpstr>66 - Sable 0-10 270325</vt:lpstr>
      <vt:lpstr>65 - Gravette 10-25 270325</vt:lpstr>
      <vt:lpstr>64 - GDNT2 M 0-31,5 270624</vt:lpstr>
      <vt:lpstr>63 - GD1-sol M 0-80 270624</vt:lpstr>
      <vt:lpstr>62 - GD1-sol M 0-80 011223</vt:lpstr>
      <vt:lpstr>61 - GDNT2 M 0-31,5 151123</vt:lpstr>
      <vt:lpstr>60 - GDNT2 M 0-31,5 200623</vt:lpstr>
      <vt:lpstr>59 - GD1-sol M 0-80 200623</vt:lpstr>
      <vt:lpstr>58 - GD1-sol M 0-80 030323</vt:lpstr>
      <vt:lpstr>57 - GDNT2 M 0-31,5 031122</vt:lpstr>
      <vt:lpstr>56 - GD1-sol M 0-80 141022</vt:lpstr>
      <vt:lpstr>55 - GDNT2 M 0-31,5 270122</vt:lpstr>
      <vt:lpstr>54 - GD1-sol M 0-80 270122</vt:lpstr>
      <vt:lpstr>53 - GDNT2 M 0-31,5 090721</vt:lpstr>
      <vt:lpstr>52 - GD1-sol M 0-80 090721</vt:lpstr>
      <vt:lpstr>51 - GDNT2 B 0-31,5 201120</vt:lpstr>
      <vt:lpstr>50 - GDNT1 M 0-63 201120</vt:lpstr>
      <vt:lpstr>49 - GDNT2 B 0-31,5 280820</vt:lpstr>
      <vt:lpstr>48 - GDNT1 M 0-63 280820</vt:lpstr>
      <vt:lpstr>47 - GDNT1 M 0-63 180220</vt:lpstr>
      <vt:lpstr>46 - GDNT2 B 0-31,5 180220</vt:lpstr>
      <vt:lpstr>45 - GDNT1 M 0-63 250919</vt:lpstr>
      <vt:lpstr>44 - GDNT2 B 0-31,5 090919</vt:lpstr>
      <vt:lpstr>43 - GDNT2 B 0-31,5 090818 (2)</vt:lpstr>
      <vt:lpstr>42 - GDNT1 M 0-63 140319</vt:lpstr>
      <vt:lpstr>41 - GDNT1 0-63 050918</vt:lpstr>
      <vt:lpstr>40 - GDNT2 B 0-31,5 090818</vt:lpstr>
      <vt:lpstr>39 - GDNT2 B 0-31,5 060418</vt:lpstr>
      <vt:lpstr>38 - GDNT1 0-63 060418</vt:lpstr>
      <vt:lpstr>37 - GDNT2 B 0-31,5 090318</vt:lpstr>
      <vt:lpstr>36 - GDNT1 0-63 230617</vt:lpstr>
      <vt:lpstr>35 - GDNT2 B 0-31,5 230617</vt:lpstr>
      <vt:lpstr>34 - GDNT1 0-63 090916 (2)</vt:lpstr>
      <vt:lpstr>33 - GDNT2 B 0-31,5 161216</vt:lpstr>
      <vt:lpstr>32 - GDNT2 B 0-31,5 090916</vt:lpstr>
      <vt:lpstr>31 - GDNT1 0-63 090916</vt:lpstr>
      <vt:lpstr>30 - GDNT2 B 0-31,5 300816</vt:lpstr>
      <vt:lpstr>29 - GDNT1 0-63 300816</vt:lpstr>
      <vt:lpstr>28 - GDNT2 B 0-31,5 240416</vt:lpstr>
      <vt:lpstr>27 - GDNT1 0-63 040216</vt:lpstr>
      <vt:lpstr>26 - GDNT2 B 0-31,5 040216</vt:lpstr>
      <vt:lpstr>25 - GDNT1 0-63 261115</vt:lpstr>
      <vt:lpstr>24 - GDNT2 B 0-31,5 261115</vt:lpstr>
      <vt:lpstr>23 - GDNT1 0-63 211015</vt:lpstr>
      <vt:lpstr>22 - GDNT2 B 0-31,5 211015</vt:lpstr>
      <vt:lpstr>21 - GDNT1 0-63 040515</vt:lpstr>
      <vt:lpstr>20 - GD1 - sol 280115</vt:lpstr>
      <vt:lpstr>19 - GDNT2 B 0-31,5 190315</vt:lpstr>
      <vt:lpstr>18 - GDNT2 B 0-31,5 090215</vt:lpstr>
      <vt:lpstr>17 - GD1 - sol 090215</vt:lpstr>
      <vt:lpstr>16 - GD1 - sol 290914 </vt:lpstr>
      <vt:lpstr>15 - GDNT2 B 0-31,5 290914</vt:lpstr>
      <vt:lpstr>14 - GD1 - sol 290914</vt:lpstr>
      <vt:lpstr>13 - GDNT2 B 0-31,5 290914</vt:lpstr>
      <vt:lpstr>12 - GD1 - sol 300714</vt:lpstr>
      <vt:lpstr>11 - GDNT2 B 0-31,5 270514 (2)</vt:lpstr>
      <vt:lpstr>10 - GD1 - sol 270514 (2)</vt:lpstr>
      <vt:lpstr>9 - GDNT2 B 0-31,5 270514</vt:lpstr>
      <vt:lpstr>8 - GD1 - sol 270514</vt:lpstr>
      <vt:lpstr>7 - GD1 - sol 130514</vt:lpstr>
      <vt:lpstr>6 - GDNT2 B 0-31,5 130514</vt:lpstr>
      <vt:lpstr>5 - GD1 - sol 250314</vt:lpstr>
      <vt:lpstr>4 - GDNT2 B 0-31,5 250314</vt:lpstr>
      <vt:lpstr>3 - GR1 091213</vt:lpstr>
      <vt:lpstr>2 - GR3 0-31,5 091213</vt:lpstr>
      <vt:lpstr>1 - GR3 0-31,5 031213</vt:lpstr>
      <vt:lpstr>GR1 131113</vt:lpstr>
      <vt:lpstr>GR1 181013</vt:lpstr>
      <vt:lpstr>MODELE GTR B5</vt:lpstr>
      <vt:lpstr>MODELE GTR A1</vt:lpstr>
      <vt:lpstr>MODELE GD0-SOL </vt:lpstr>
      <vt:lpstr>MODELE GR0</vt:lpstr>
      <vt:lpstr>MODELE GD1-SOL</vt:lpstr>
      <vt:lpstr>MODELE GR1</vt:lpstr>
      <vt:lpstr>MODELE GDNT1 0-63</vt:lpstr>
      <vt:lpstr>MODELE GR2 0-63</vt:lpstr>
      <vt:lpstr>MODELE GDNT2 0-31,5</vt:lpstr>
      <vt:lpstr>MODELE GR3 0-31,5</vt:lpstr>
      <vt:lpstr>MODELE GDNT3 0-20</vt:lpstr>
      <vt:lpstr>MODELE GR4 0-20</vt:lpstr>
      <vt:lpstr>'1 - GR3 0-31,5 031213'!Zone_d_impression</vt:lpstr>
      <vt:lpstr>'10 - GD1 - sol 270514 (2)'!Zone_d_impression</vt:lpstr>
      <vt:lpstr>'11 - GDNT2 B 0-31,5 270514 (2)'!Zone_d_impression</vt:lpstr>
      <vt:lpstr>'12 - GD1 - sol 300714'!Zone_d_impression</vt:lpstr>
      <vt:lpstr>'13 - GDNT2 B 0-31,5 290914'!Zone_d_impression</vt:lpstr>
      <vt:lpstr>'14 - GD1 - sol 290914'!Zone_d_impression</vt:lpstr>
      <vt:lpstr>'15 - GDNT2 B 0-31,5 290914'!Zone_d_impression</vt:lpstr>
      <vt:lpstr>'16 - GD1 - sol 290914 '!Zone_d_impression</vt:lpstr>
      <vt:lpstr>'17 - GD1 - sol 090215'!Zone_d_impression</vt:lpstr>
      <vt:lpstr>'18 - GDNT2 B 0-31,5 090215'!Zone_d_impression</vt:lpstr>
      <vt:lpstr>'19 - GDNT2 B 0-31,5 190315'!Zone_d_impression</vt:lpstr>
      <vt:lpstr>'2 - GR3 0-31,5 091213'!Zone_d_impression</vt:lpstr>
      <vt:lpstr>'20 - GD1 - sol 280115'!Zone_d_impression</vt:lpstr>
      <vt:lpstr>'21 - GDNT1 0-63 040515'!Zone_d_impression</vt:lpstr>
      <vt:lpstr>'22 - GDNT2 B 0-31,5 211015'!Zone_d_impression</vt:lpstr>
      <vt:lpstr>'23 - GDNT1 0-63 211015'!Zone_d_impression</vt:lpstr>
      <vt:lpstr>'24 - GDNT2 B 0-31,5 261115'!Zone_d_impression</vt:lpstr>
      <vt:lpstr>'25 - GDNT1 0-63 261115'!Zone_d_impression</vt:lpstr>
      <vt:lpstr>'26 - GDNT2 B 0-31,5 040216'!Zone_d_impression</vt:lpstr>
      <vt:lpstr>'27 - GDNT1 0-63 040216'!Zone_d_impression</vt:lpstr>
      <vt:lpstr>'28 - GDNT2 B 0-31,5 240416'!Zone_d_impression</vt:lpstr>
      <vt:lpstr>'29 - GDNT1 0-63 300816'!Zone_d_impression</vt:lpstr>
      <vt:lpstr>'3 - GR1 091213'!Zone_d_impression</vt:lpstr>
      <vt:lpstr>'30 - GDNT2 B 0-31,5 300816'!Zone_d_impression</vt:lpstr>
      <vt:lpstr>'31 - GDNT1 0-63 090916'!Zone_d_impression</vt:lpstr>
      <vt:lpstr>'32 - GDNT2 B 0-31,5 090916'!Zone_d_impression</vt:lpstr>
      <vt:lpstr>'33 - GDNT2 B 0-31,5 161216'!Zone_d_impression</vt:lpstr>
      <vt:lpstr>'34 - GDNT1 0-63 090916 (2)'!Zone_d_impression</vt:lpstr>
      <vt:lpstr>'35 - GDNT2 B 0-31,5 230617'!Zone_d_impression</vt:lpstr>
      <vt:lpstr>'36 - GDNT1 0-63 230617'!Zone_d_impression</vt:lpstr>
      <vt:lpstr>'37 - GDNT2 B 0-31,5 090318'!Zone_d_impression</vt:lpstr>
      <vt:lpstr>'38 - GDNT1 0-63 060418'!Zone_d_impression</vt:lpstr>
      <vt:lpstr>'39 - GDNT2 B 0-31,5 060418'!Zone_d_impression</vt:lpstr>
      <vt:lpstr>'4 - GDNT2 B 0-31,5 250314'!Zone_d_impression</vt:lpstr>
      <vt:lpstr>'40 - GDNT2 B 0-31,5 090818'!Zone_d_impression</vt:lpstr>
      <vt:lpstr>'41 - GDNT1 0-63 050918'!Zone_d_impression</vt:lpstr>
      <vt:lpstr>'42 - GDNT1 M 0-63 140319'!Zone_d_impression</vt:lpstr>
      <vt:lpstr>'43 - GDNT2 B 0-31,5 090818 (2)'!Zone_d_impression</vt:lpstr>
      <vt:lpstr>'44 - GDNT2 B 0-31,5 090919'!Zone_d_impression</vt:lpstr>
      <vt:lpstr>'45 - GDNT1 M 0-63 250919'!Zone_d_impression</vt:lpstr>
      <vt:lpstr>'46 - GDNT2 B 0-31,5 180220'!Zone_d_impression</vt:lpstr>
      <vt:lpstr>'47 - GDNT1 M 0-63 180220'!Zone_d_impression</vt:lpstr>
      <vt:lpstr>'48 - GDNT1 M 0-63 280820'!Zone_d_impression</vt:lpstr>
      <vt:lpstr>'49 - GDNT2 B 0-31,5 280820'!Zone_d_impression</vt:lpstr>
      <vt:lpstr>'5 - GD1 - sol 250314'!Zone_d_impression</vt:lpstr>
      <vt:lpstr>'50 - GDNT1 M 0-63 201120'!Zone_d_impression</vt:lpstr>
      <vt:lpstr>'51 - GDNT2 B 0-31,5 201120'!Zone_d_impression</vt:lpstr>
      <vt:lpstr>'52 - GD1-sol M 0-80 090721'!Zone_d_impression</vt:lpstr>
      <vt:lpstr>'53 - GDNT2 M 0-31,5 090721'!Zone_d_impression</vt:lpstr>
      <vt:lpstr>'54 - GD1-sol M 0-80 270122'!Zone_d_impression</vt:lpstr>
      <vt:lpstr>'55 - GDNT2 M 0-31,5 270122'!Zone_d_impression</vt:lpstr>
      <vt:lpstr>'56 - GD1-sol M 0-80 141022'!Zone_d_impression</vt:lpstr>
      <vt:lpstr>'57 - GDNT2 M 0-31,5 031122'!Zone_d_impression</vt:lpstr>
      <vt:lpstr>'58 - GD1-sol M 0-80 030323'!Zone_d_impression</vt:lpstr>
      <vt:lpstr>'59 - GD1-sol M 0-80 200623'!Zone_d_impression</vt:lpstr>
      <vt:lpstr>'6 - GDNT2 B 0-31,5 130514'!Zone_d_impression</vt:lpstr>
      <vt:lpstr>'60 - GDNT2 M 0-31,5 200623'!Zone_d_impression</vt:lpstr>
      <vt:lpstr>'61 - GDNT2 M 0-31,5 151123'!Zone_d_impression</vt:lpstr>
      <vt:lpstr>'62 - GD1-sol M 0-80 011223'!Zone_d_impression</vt:lpstr>
      <vt:lpstr>'63 - GD1-sol M 0-80 270624'!Zone_d_impression</vt:lpstr>
      <vt:lpstr>'64 - GDNT2 M 0-31,5 270624'!Zone_d_impression</vt:lpstr>
      <vt:lpstr>'65 - Gravette 10-25 270325'!Zone_d_impression</vt:lpstr>
      <vt:lpstr>'66 - Sable 0-10 270325'!Zone_d_impression</vt:lpstr>
      <vt:lpstr>'67 - GDNT2 M 0-31,5 270325'!Zone_d_impression</vt:lpstr>
      <vt:lpstr>'68 - GD1-sol M 0-80 070525'!Zone_d_impression</vt:lpstr>
      <vt:lpstr>'69 - Sable 0-10 141025'!Zone_d_impression</vt:lpstr>
      <vt:lpstr>'7 - GD1 - sol 130514'!Zone_d_impression</vt:lpstr>
      <vt:lpstr>'70 - GDNT2 M 0-31,5 141025'!Zone_d_impression</vt:lpstr>
      <vt:lpstr>'71 - GD1-sol M 0-80 141025'!Zone_d_impression</vt:lpstr>
      <vt:lpstr>'72 - GDNT2 M 0-31,5 191225'!Zone_d_impression</vt:lpstr>
      <vt:lpstr>'73 - Sable 0-10 191225'!Zone_d_impression</vt:lpstr>
      <vt:lpstr>'74 - GD1-sol M 0-80 200126'!Zone_d_impression</vt:lpstr>
      <vt:lpstr>'8 - GD1 - sol 270514'!Zone_d_impression</vt:lpstr>
      <vt:lpstr>'9 - GDNT2 B 0-31,5 270514'!Zone_d_impression</vt:lpstr>
      <vt:lpstr>'GR1 131113'!Zone_d_impression</vt:lpstr>
      <vt:lpstr>'GR1 181013'!Zone_d_impression</vt:lpstr>
      <vt:lpstr>'MODELE GD0-SOL '!Zone_d_impression</vt:lpstr>
      <vt:lpstr>'MODELE GD1-SOL'!Zone_d_impression</vt:lpstr>
      <vt:lpstr>'MODELE GDNT1 0-63'!Zone_d_impression</vt:lpstr>
      <vt:lpstr>'MODELE GDNT2 0-31,5'!Zone_d_impression</vt:lpstr>
      <vt:lpstr>'MODELE GDNT3 0-20'!Zone_d_impression</vt:lpstr>
      <vt:lpstr>'MODELE GR0'!Zone_d_impression</vt:lpstr>
      <vt:lpstr>'MODELE GR1'!Zone_d_impression</vt:lpstr>
      <vt:lpstr>'MODELE GR2 0-63'!Zone_d_impression</vt:lpstr>
      <vt:lpstr>'MODELE GR3 0-31,5'!Zone_d_impression</vt:lpstr>
      <vt:lpstr>'MODELE GR4 0-20'!Zone_d_impression</vt:lpstr>
      <vt:lpstr>'MODELE GTR A1'!Zone_d_impression</vt:lpstr>
      <vt:lpstr>'MODELE GTR B5'!Zone_d_impression</vt:lpstr>
    </vt:vector>
  </TitlesOfParts>
  <Company>Organisation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LEGOY</dc:creator>
  <cp:lastModifiedBy>LHOPITAL Sylvain</cp:lastModifiedBy>
  <cp:lastPrinted>2025-12-19T07:24:38Z</cp:lastPrinted>
  <dcterms:created xsi:type="dcterms:W3CDTF">2007-05-11T14:01:17Z</dcterms:created>
  <dcterms:modified xsi:type="dcterms:W3CDTF">2026-02-05T12:23:35Z</dcterms:modified>
</cp:coreProperties>
</file>