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7740" windowHeight="5130" activeTab="1"/>
  </bookViews>
  <sheets>
    <sheet name="Cumulative" sheetId="1" r:id="rId1"/>
    <sheet name="Statistics" sheetId="7" r:id="rId2"/>
    <sheet name="Code" sheetId="6" r:id="rId3"/>
    <sheet name="ELEONORA-HP" sheetId="2" r:id="rId4"/>
    <sheet name="CARLO-PC" sheetId="3" r:id="rId5"/>
    <sheet name="ASUS-CARLO" sheetId="4" r:id="rId6"/>
    <sheet name="FISSO-CARLO" sheetId="5" r:id="rId7"/>
  </sheets>
  <calcPr calcId="125725"/>
</workbook>
</file>

<file path=xl/calcChain.xml><?xml version="1.0" encoding="utf-8"?>
<calcChain xmlns="http://schemas.openxmlformats.org/spreadsheetml/2006/main">
  <c r="K7" i="6"/>
  <c r="E13" i="7" s="1"/>
  <c r="M7" i="6"/>
  <c r="O7"/>
  <c r="I13" i="7" s="1"/>
  <c r="Q7" i="6"/>
  <c r="I7"/>
  <c r="C13" i="7" s="1"/>
  <c r="D6" i="6"/>
  <c r="E10" i="7" s="1"/>
  <c r="E6" i="6"/>
  <c r="G10" i="7" s="1"/>
  <c r="F6" i="6"/>
  <c r="I10" i="7" s="1"/>
  <c r="G6" i="6"/>
  <c r="K10" i="7" s="1"/>
  <c r="C6" i="6"/>
  <c r="K4"/>
  <c r="M4"/>
  <c r="O4"/>
  <c r="Q4"/>
  <c r="I4"/>
  <c r="J4"/>
  <c r="L4"/>
  <c r="N4"/>
  <c r="P4"/>
  <c r="H4"/>
  <c r="D3"/>
  <c r="E3"/>
  <c r="F3"/>
  <c r="I4" i="7" s="1"/>
  <c r="G3" i="6"/>
  <c r="K4" i="7" s="1"/>
  <c r="C3" i="6"/>
  <c r="K7" i="7" l="1"/>
  <c r="G4"/>
  <c r="C10"/>
  <c r="C4"/>
  <c r="E4"/>
  <c r="G7"/>
  <c r="C5"/>
  <c r="E5"/>
  <c r="G5"/>
  <c r="I5"/>
  <c r="K5"/>
  <c r="C11"/>
  <c r="E11"/>
  <c r="G11"/>
  <c r="I11"/>
  <c r="K11"/>
  <c r="C6"/>
  <c r="E6"/>
  <c r="G6"/>
  <c r="I6"/>
  <c r="K6"/>
  <c r="C12"/>
  <c r="E12"/>
  <c r="G12"/>
  <c r="I12"/>
  <c r="K12"/>
  <c r="C7"/>
  <c r="E7"/>
  <c r="I7"/>
  <c r="G13"/>
  <c r="K13"/>
  <c r="R13" i="2"/>
  <c r="T13" i="1" s="1"/>
  <c r="R12" i="2"/>
  <c r="S13" i="1" s="1"/>
  <c r="R13" i="5"/>
  <c r="T16" i="1"/>
  <c r="R12" i="5"/>
  <c r="S16" i="1" s="1"/>
  <c r="R13" i="3"/>
  <c r="T14" i="1"/>
  <c r="R12" i="3"/>
  <c r="S14" i="1" s="1"/>
  <c r="R5" i="2"/>
  <c r="U4" i="1" s="1"/>
  <c r="U8" s="1"/>
  <c r="R4" i="2"/>
  <c r="T4" i="1" s="1"/>
  <c r="T8" s="1"/>
  <c r="R3" i="2"/>
  <c r="S4" i="1" s="1"/>
  <c r="S8" s="1"/>
  <c r="R5" i="5"/>
  <c r="U7" i="1" s="1"/>
  <c r="R4" i="5"/>
  <c r="T7" i="1"/>
  <c r="R3" i="5"/>
  <c r="S7" i="1" s="1"/>
  <c r="R5" i="3"/>
  <c r="U5" i="1"/>
  <c r="R4" i="3"/>
  <c r="T5" i="1" s="1"/>
  <c r="R3" i="3"/>
  <c r="S5" i="1"/>
  <c r="R13" i="4"/>
  <c r="T15" i="1" s="1"/>
  <c r="R12" i="4"/>
  <c r="S15" i="1" s="1"/>
  <c r="R5" i="4"/>
  <c r="U6" i="1" s="1"/>
  <c r="R4" i="4"/>
  <c r="T6" i="1"/>
  <c r="R3" i="4"/>
  <c r="S6" i="1" s="1"/>
  <c r="N14"/>
  <c r="I14"/>
  <c r="Q15"/>
  <c r="H12" i="7" s="1"/>
  <c r="L15" i="1"/>
  <c r="Q16"/>
  <c r="L16"/>
  <c r="H13" i="7" s="1"/>
  <c r="Q6" i="1"/>
  <c r="L6"/>
  <c r="R6"/>
  <c r="M6"/>
  <c r="J6" i="7" s="1"/>
  <c r="P7" i="1"/>
  <c r="F7" i="7" s="1"/>
  <c r="K7" i="1"/>
  <c r="P4"/>
  <c r="K4"/>
  <c r="F4" i="7" s="1"/>
  <c r="J14" i="1"/>
  <c r="O14"/>
  <c r="I15"/>
  <c r="N15"/>
  <c r="M16"/>
  <c r="R16"/>
  <c r="J13" i="7"/>
  <c r="N6" i="1"/>
  <c r="I6"/>
  <c r="O16"/>
  <c r="J16"/>
  <c r="D13" i="7" s="1"/>
  <c r="P16" i="1"/>
  <c r="K16"/>
  <c r="F13" i="7" s="1"/>
  <c r="N16" i="1"/>
  <c r="I16"/>
  <c r="B13" i="7" s="1"/>
  <c r="N7" i="1"/>
  <c r="B7" i="7" s="1"/>
  <c r="I7" i="1"/>
  <c r="O7"/>
  <c r="J7"/>
  <c r="D7" i="7" s="1"/>
  <c r="Q7" i="1"/>
  <c r="L7"/>
  <c r="H7" i="7" s="1"/>
  <c r="R7" i="1"/>
  <c r="M7"/>
  <c r="O6"/>
  <c r="D6" i="7" s="1"/>
  <c r="J6" i="1"/>
  <c r="P6"/>
  <c r="K6"/>
  <c r="O15"/>
  <c r="J15"/>
  <c r="D12" i="7" s="1"/>
  <c r="P15" i="1"/>
  <c r="K15"/>
  <c r="R15"/>
  <c r="P14"/>
  <c r="K14"/>
  <c r="Q14"/>
  <c r="L14"/>
  <c r="H11" i="7" s="1"/>
  <c r="R14" i="1"/>
  <c r="I5"/>
  <c r="N5"/>
  <c r="J5"/>
  <c r="O5"/>
  <c r="K5"/>
  <c r="L5"/>
  <c r="M5"/>
  <c r="R5"/>
  <c r="P5"/>
  <c r="Q5"/>
  <c r="H5" i="7"/>
  <c r="N4" i="1"/>
  <c r="I4"/>
  <c r="J4"/>
  <c r="O4"/>
  <c r="D4" i="7" s="1"/>
  <c r="L4" i="1"/>
  <c r="M4"/>
  <c r="R4"/>
  <c r="M14"/>
  <c r="J11" i="7" s="1"/>
  <c r="M15" i="1"/>
  <c r="J12" i="7"/>
  <c r="J13" i="1"/>
  <c r="O13"/>
  <c r="K13"/>
  <c r="P13"/>
  <c r="L13"/>
  <c r="Q13"/>
  <c r="M13"/>
  <c r="R13"/>
  <c r="J10" i="7" s="1"/>
  <c r="N13" i="1"/>
  <c r="I13"/>
  <c r="B10" i="7" s="1"/>
  <c r="Q4" i="1"/>
  <c r="F6" i="7"/>
  <c r="J7"/>
  <c r="B6"/>
  <c r="B12"/>
  <c r="L12" s="1"/>
  <c r="F5"/>
  <c r="D11"/>
  <c r="F12"/>
  <c r="D5"/>
  <c r="F11"/>
  <c r="B5"/>
  <c r="F10"/>
  <c r="D10"/>
  <c r="J4"/>
  <c r="B4"/>
  <c r="H10"/>
  <c r="H4"/>
  <c r="T17" i="1" l="1"/>
  <c r="S17"/>
  <c r="J5" i="7"/>
  <c r="B11"/>
  <c r="L11" s="1"/>
  <c r="H6"/>
  <c r="O12"/>
  <c r="N10"/>
  <c r="L13"/>
  <c r="M10"/>
  <c r="M11"/>
  <c r="M12"/>
  <c r="M13"/>
  <c r="O6"/>
  <c r="O4"/>
  <c r="P12"/>
  <c r="P13"/>
  <c r="P10"/>
  <c r="M4"/>
  <c r="M5"/>
  <c r="M6"/>
  <c r="M7"/>
  <c r="L5"/>
  <c r="L7"/>
  <c r="L6"/>
  <c r="L4"/>
  <c r="P7"/>
  <c r="N5"/>
  <c r="L10"/>
  <c r="P4"/>
  <c r="N7"/>
  <c r="O11"/>
  <c r="O10"/>
  <c r="N4"/>
  <c r="N13"/>
  <c r="O7"/>
  <c r="P11"/>
  <c r="P5"/>
  <c r="O13"/>
  <c r="N12"/>
  <c r="P6"/>
  <c r="N11"/>
  <c r="N6"/>
  <c r="O5"/>
</calcChain>
</file>

<file path=xl/sharedStrings.xml><?xml version="1.0" encoding="utf-8"?>
<sst xmlns="http://schemas.openxmlformats.org/spreadsheetml/2006/main" count="170" uniqueCount="39">
  <si>
    <t>Pc</t>
  </si>
  <si>
    <t>Dijkstra</t>
  </si>
  <si>
    <t>Name</t>
  </si>
  <si>
    <t>Cpu</t>
  </si>
  <si>
    <t>Core</t>
  </si>
  <si>
    <t>Thread</t>
  </si>
  <si>
    <t>Frequenza (Ghz)</t>
  </si>
  <si>
    <t>Ram (GB)</t>
  </si>
  <si>
    <t>Consumo (W)</t>
  </si>
  <si>
    <t>Serial</t>
  </si>
  <si>
    <t>Parallel</t>
  </si>
  <si>
    <t>Code sections</t>
  </si>
  <si>
    <t>Min</t>
  </si>
  <si>
    <t>Max</t>
  </si>
  <si>
    <t>Initialization</t>
  </si>
  <si>
    <t>GetMinDistance</t>
  </si>
  <si>
    <t>UpdateDistances</t>
  </si>
  <si>
    <t>ELEONORA-HP</t>
  </si>
  <si>
    <t>Intel Core i7 2630QM</t>
  </si>
  <si>
    <t>CARLO-PC</t>
  </si>
  <si>
    <t>Intel Core i5 430M</t>
  </si>
  <si>
    <t>ASUS-CARLO</t>
  </si>
  <si>
    <t>Intel Atom Z3740</t>
  </si>
  <si>
    <t>FISSO-CARLO</t>
  </si>
  <si>
    <t>Intel Core i5 3470</t>
  </si>
  <si>
    <t>Bellman-Ford</t>
  </si>
  <si>
    <t>Frequency (Ghz)</t>
  </si>
  <si>
    <t>RelaxEdges</t>
  </si>
  <si>
    <t>Speed up</t>
  </si>
  <si>
    <t>Efficiency</t>
  </si>
  <si>
    <t>Obtained</t>
  </si>
  <si>
    <t>Ideal</t>
  </si>
  <si>
    <t>Vertices</t>
  </si>
  <si>
    <t>Dijkstra serial</t>
  </si>
  <si>
    <t>%</t>
  </si>
  <si>
    <t>Total time</t>
  </si>
  <si>
    <t>Bellman-Ford serial</t>
  </si>
  <si>
    <t>Algorithm</t>
  </si>
  <si>
    <t>Assemly lines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</si>
</sst>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000"/>
    <numFmt numFmtId="166" formatCode="0.00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0" xfId="0" applyBorder="1"/>
    <xf numFmtId="0" fontId="0" fillId="0" borderId="12" xfId="0" applyBorder="1"/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applyBorder="1"/>
    <xf numFmtId="0" fontId="0" fillId="0" borderId="32" xfId="0" applyBorder="1"/>
    <xf numFmtId="0" fontId="0" fillId="0" borderId="31" xfId="0" applyBorder="1"/>
    <xf numFmtId="0" fontId="0" fillId="0" borderId="33" xfId="0" applyBorder="1"/>
    <xf numFmtId="0" fontId="0" fillId="0" borderId="29" xfId="0" applyBorder="1" applyAlignment="1">
      <alignment horizontal="center"/>
    </xf>
    <xf numFmtId="0" fontId="0" fillId="0" borderId="0" xfId="0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7" xfId="0" applyNumberFormat="1" applyBorder="1"/>
    <xf numFmtId="164" fontId="0" fillId="0" borderId="0" xfId="0" applyNumberFormat="1"/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5" xfId="0" applyBorder="1"/>
    <xf numFmtId="2" fontId="0" fillId="0" borderId="23" xfId="0" applyNumberFormat="1" applyBorder="1"/>
    <xf numFmtId="0" fontId="0" fillId="0" borderId="31" xfId="0" applyBorder="1" applyAlignment="1">
      <alignment horizontal="center"/>
    </xf>
    <xf numFmtId="0" fontId="0" fillId="0" borderId="10" xfId="0" applyBorder="1"/>
    <xf numFmtId="0" fontId="0" fillId="0" borderId="16" xfId="0" applyBorder="1"/>
    <xf numFmtId="0" fontId="0" fillId="0" borderId="29" xfId="0" applyBorder="1"/>
    <xf numFmtId="0" fontId="0" fillId="0" borderId="47" xfId="0" applyBorder="1"/>
    <xf numFmtId="165" fontId="0" fillId="0" borderId="23" xfId="0" applyNumberFormat="1" applyBorder="1"/>
    <xf numFmtId="165" fontId="0" fillId="0" borderId="13" xfId="0" applyNumberFormat="1" applyBorder="1"/>
    <xf numFmtId="165" fontId="0" fillId="0" borderId="4" xfId="0" applyNumberFormat="1" applyBorder="1"/>
    <xf numFmtId="165" fontId="0" fillId="0" borderId="31" xfId="0" applyNumberFormat="1" applyFill="1" applyBorder="1"/>
    <xf numFmtId="165" fontId="0" fillId="0" borderId="1" xfId="0" applyNumberFormat="1" applyBorder="1"/>
    <xf numFmtId="165" fontId="0" fillId="0" borderId="24" xfId="0" applyNumberFormat="1" applyBorder="1"/>
    <xf numFmtId="165" fontId="0" fillId="0" borderId="21" xfId="0" applyNumberFormat="1" applyBorder="1"/>
    <xf numFmtId="165" fontId="0" fillId="0" borderId="5" xfId="0" applyNumberFormat="1" applyBorder="1"/>
    <xf numFmtId="2" fontId="0" fillId="0" borderId="1" xfId="0" applyNumberFormat="1" applyBorder="1"/>
    <xf numFmtId="2" fontId="0" fillId="0" borderId="13" xfId="0" applyNumberFormat="1" applyBorder="1"/>
    <xf numFmtId="2" fontId="0" fillId="0" borderId="21" xfId="0" applyNumberFormat="1" applyBorder="1"/>
    <xf numFmtId="165" fontId="0" fillId="0" borderId="12" xfId="0" applyNumberFormat="1" applyBorder="1"/>
    <xf numFmtId="165" fontId="0" fillId="0" borderId="12" xfId="0" applyNumberFormat="1" applyBorder="1" applyAlignment="1">
      <alignment vertical="center"/>
    </xf>
    <xf numFmtId="165" fontId="0" fillId="0" borderId="31" xfId="0" applyNumberFormat="1" applyBorder="1"/>
    <xf numFmtId="165" fontId="0" fillId="0" borderId="33" xfId="0" applyNumberFormat="1" applyBorder="1"/>
    <xf numFmtId="165" fontId="0" fillId="0" borderId="17" xfId="0" applyNumberFormat="1" applyBorder="1"/>
    <xf numFmtId="165" fontId="0" fillId="0" borderId="34" xfId="0" applyNumberFormat="1" applyBorder="1"/>
    <xf numFmtId="165" fontId="0" fillId="0" borderId="22" xfId="0" applyNumberFormat="1" applyBorder="1"/>
    <xf numFmtId="165" fontId="0" fillId="0" borderId="46" xfId="0" applyNumberFormat="1" applyBorder="1" applyAlignment="1">
      <alignment vertical="center"/>
    </xf>
    <xf numFmtId="165" fontId="0" fillId="0" borderId="27" xfId="0" applyNumberFormat="1" applyBorder="1"/>
    <xf numFmtId="166" fontId="0" fillId="0" borderId="13" xfId="0" applyNumberFormat="1" applyBorder="1"/>
    <xf numFmtId="166" fontId="0" fillId="0" borderId="31" xfId="0" applyNumberFormat="1" applyBorder="1"/>
    <xf numFmtId="165" fontId="0" fillId="0" borderId="20" xfId="0" applyNumberFormat="1" applyBorder="1"/>
    <xf numFmtId="166" fontId="0" fillId="0" borderId="22" xfId="0" applyNumberFormat="1" applyBorder="1"/>
    <xf numFmtId="166" fontId="0" fillId="0" borderId="20" xfId="0" applyNumberFormat="1" applyBorder="1"/>
    <xf numFmtId="166" fontId="0" fillId="0" borderId="32" xfId="0" applyNumberFormat="1" applyBorder="1"/>
    <xf numFmtId="166" fontId="0" fillId="0" borderId="23" xfId="0" applyNumberFormat="1" applyBorder="1"/>
    <xf numFmtId="166" fontId="0" fillId="0" borderId="4" xfId="0" applyNumberFormat="1" applyBorder="1"/>
    <xf numFmtId="166" fontId="0" fillId="0" borderId="0" xfId="0" applyNumberFormat="1" applyBorder="1"/>
    <xf numFmtId="165" fontId="0" fillId="0" borderId="51" xfId="0" applyNumberFormat="1" applyBorder="1"/>
    <xf numFmtId="2" fontId="0" fillId="0" borderId="24" xfId="0" applyNumberFormat="1" applyBorder="1"/>
    <xf numFmtId="2" fontId="0" fillId="0" borderId="3" xfId="0" applyNumberFormat="1" applyBorder="1"/>
    <xf numFmtId="165" fontId="0" fillId="0" borderId="0" xfId="0" applyNumberFormat="1" applyBorder="1"/>
    <xf numFmtId="164" fontId="0" fillId="0" borderId="48" xfId="0" applyNumberFormat="1" applyBorder="1"/>
    <xf numFmtId="165" fontId="0" fillId="0" borderId="32" xfId="0" applyNumberFormat="1" applyBorder="1" applyAlignment="1">
      <alignment vertical="center"/>
    </xf>
    <xf numFmtId="0" fontId="0" fillId="0" borderId="52" xfId="0" applyBorder="1" applyAlignment="1">
      <alignment horizontal="center" vertical="center"/>
    </xf>
    <xf numFmtId="164" fontId="0" fillId="0" borderId="53" xfId="0" applyNumberFormat="1" applyFill="1" applyBorder="1"/>
    <xf numFmtId="0" fontId="0" fillId="0" borderId="52" xfId="0" applyBorder="1" applyAlignment="1"/>
    <xf numFmtId="0" fontId="0" fillId="0" borderId="48" xfId="0" applyBorder="1"/>
    <xf numFmtId="0" fontId="0" fillId="0" borderId="26" xfId="0" applyBorder="1"/>
    <xf numFmtId="0" fontId="0" fillId="0" borderId="52" xfId="0" applyBorder="1" applyAlignment="1">
      <alignment horizontal="center"/>
    </xf>
    <xf numFmtId="0" fontId="0" fillId="0" borderId="54" xfId="0" applyBorder="1"/>
    <xf numFmtId="164" fontId="0" fillId="0" borderId="53" xfId="0" applyNumberFormat="1" applyBorder="1"/>
    <xf numFmtId="165" fontId="0" fillId="0" borderId="18" xfId="0" applyNumberFormat="1" applyBorder="1"/>
    <xf numFmtId="0" fontId="0" fillId="0" borderId="55" xfId="0" applyBorder="1"/>
    <xf numFmtId="165" fontId="0" fillId="0" borderId="55" xfId="0" applyNumberFormat="1" applyBorder="1"/>
    <xf numFmtId="165" fontId="0" fillId="0" borderId="56" xfId="0" applyNumberFormat="1" applyBorder="1"/>
    <xf numFmtId="165" fontId="0" fillId="0" borderId="57" xfId="0" applyNumberFormat="1" applyBorder="1"/>
    <xf numFmtId="165" fontId="0" fillId="0" borderId="58" xfId="0" applyNumberFormat="1" applyBorder="1"/>
    <xf numFmtId="165" fontId="0" fillId="0" borderId="36" xfId="0" applyNumberFormat="1" applyBorder="1"/>
    <xf numFmtId="9" fontId="0" fillId="0" borderId="1" xfId="1" applyFont="1" applyBorder="1"/>
    <xf numFmtId="9" fontId="0" fillId="0" borderId="48" xfId="1" applyFont="1" applyBorder="1"/>
    <xf numFmtId="9" fontId="0" fillId="0" borderId="50" xfId="1" applyFont="1" applyBorder="1"/>
    <xf numFmtId="9" fontId="0" fillId="0" borderId="3" xfId="1" applyFont="1" applyBorder="1"/>
    <xf numFmtId="0" fontId="0" fillId="0" borderId="0" xfId="0" applyBorder="1" applyAlignment="1">
      <alignment horizontal="center" vertical="center"/>
    </xf>
    <xf numFmtId="9" fontId="0" fillId="0" borderId="1" xfId="0" applyNumberFormat="1" applyBorder="1"/>
    <xf numFmtId="9" fontId="0" fillId="0" borderId="3" xfId="0" applyNumberFormat="1" applyBorder="1"/>
    <xf numFmtId="0" fontId="0" fillId="0" borderId="18" xfId="0" applyBorder="1" applyAlignment="1">
      <alignment horizontal="center" vertical="center"/>
    </xf>
    <xf numFmtId="9" fontId="0" fillId="0" borderId="23" xfId="0" applyNumberFormat="1" applyBorder="1"/>
    <xf numFmtId="9" fontId="0" fillId="0" borderId="24" xfId="0" applyNumberFormat="1" applyBorder="1"/>
    <xf numFmtId="9" fontId="0" fillId="0" borderId="13" xfId="0" applyNumberFormat="1" applyBorder="1"/>
    <xf numFmtId="9" fontId="0" fillId="0" borderId="21" xfId="0" applyNumberFormat="1" applyBorder="1"/>
    <xf numFmtId="9" fontId="0" fillId="0" borderId="27" xfId="0" applyNumberFormat="1" applyBorder="1"/>
    <xf numFmtId="9" fontId="0" fillId="0" borderId="17" xfId="0" applyNumberFormat="1" applyBorder="1"/>
    <xf numFmtId="9" fontId="0" fillId="0" borderId="50" xfId="0" applyNumberFormat="1" applyBorder="1"/>
    <xf numFmtId="9" fontId="0" fillId="0" borderId="60" xfId="0" applyNumberFormat="1" applyBorder="1"/>
    <xf numFmtId="9" fontId="0" fillId="0" borderId="53" xfId="1" applyFont="1" applyBorder="1"/>
    <xf numFmtId="0" fontId="0" fillId="0" borderId="36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6" xfId="0" applyBorder="1"/>
    <xf numFmtId="0" fontId="0" fillId="0" borderId="9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1" xfId="0" applyBorder="1" applyAlignment="1">
      <alignment horizontal="center"/>
    </xf>
    <xf numFmtId="9" fontId="0" fillId="0" borderId="54" xfId="1" applyFont="1" applyBorder="1"/>
    <xf numFmtId="165" fontId="0" fillId="0" borderId="61" xfId="0" applyNumberFormat="1" applyBorder="1"/>
    <xf numFmtId="9" fontId="0" fillId="0" borderId="62" xfId="1" applyFont="1" applyBorder="1"/>
    <xf numFmtId="0" fontId="0" fillId="0" borderId="4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45" xfId="0" applyNumberFormat="1" applyBorder="1"/>
    <xf numFmtId="0" fontId="0" fillId="0" borderId="45" xfId="0" applyBorder="1" applyAlignment="1">
      <alignment vertical="center"/>
    </xf>
    <xf numFmtId="0" fontId="0" fillId="0" borderId="0" xfId="0" applyBorder="1" applyAlignment="1">
      <alignment vertical="center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Bellman-Ford Serial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Cumulative!$B$13</c:f>
              <c:strCache>
                <c:ptCount val="1"/>
                <c:pt idx="0">
                  <c:v>Intel Core i7 2630QM</c:v>
                </c:pt>
              </c:strCache>
            </c:strRef>
          </c:tx>
          <c:marker>
            <c:symbol val="none"/>
          </c:marker>
          <c:cat>
            <c:numRef>
              <c:f>Cumulative!$I$12:$M$12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Cumulative!$I$13:$M$13</c:f>
              <c:numCache>
                <c:formatCode>0.0000</c:formatCode>
                <c:ptCount val="5"/>
                <c:pt idx="0">
                  <c:v>0.11799999999999999</c:v>
                </c:pt>
                <c:pt idx="1">
                  <c:v>0.9</c:v>
                </c:pt>
                <c:pt idx="2">
                  <c:v>7.0608000000000004</c:v>
                </c:pt>
                <c:pt idx="3">
                  <c:v>56.815399999999997</c:v>
                </c:pt>
                <c:pt idx="4">
                  <c:v>478.89040000000006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A-4CCA-80EF-09FA05DB082F}"/>
            </c:ext>
          </c:extLst>
        </c:ser>
        <c:ser>
          <c:idx val="2"/>
          <c:order val="1"/>
          <c:tx>
            <c:strRef>
              <c:f>Cumulative!$B$14</c:f>
              <c:strCache>
                <c:ptCount val="1"/>
                <c:pt idx="0">
                  <c:v>Intel Core i5 430M</c:v>
                </c:pt>
              </c:strCache>
            </c:strRef>
          </c:tx>
          <c:marker>
            <c:symbol val="none"/>
          </c:marker>
          <c:cat>
            <c:numRef>
              <c:f>Cumulative!$I$12:$M$12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Cumulative!$I$14:$M$14</c:f>
              <c:numCache>
                <c:formatCode>0.0000</c:formatCode>
                <c:ptCount val="5"/>
                <c:pt idx="0">
                  <c:v>8.1200000000000008E-2</c:v>
                </c:pt>
                <c:pt idx="1">
                  <c:v>0.57999999999999996</c:v>
                </c:pt>
                <c:pt idx="2">
                  <c:v>4.6206000000000005</c:v>
                </c:pt>
                <c:pt idx="3">
                  <c:v>37.780799999999999</c:v>
                </c:pt>
                <c:pt idx="4">
                  <c:v>289.64760000000007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A-4CCA-80EF-09FA05DB082F}"/>
            </c:ext>
          </c:extLst>
        </c:ser>
        <c:ser>
          <c:idx val="3"/>
          <c:order val="2"/>
          <c:tx>
            <c:strRef>
              <c:f>Cumulative!$B$15</c:f>
              <c:strCache>
                <c:ptCount val="1"/>
                <c:pt idx="0">
                  <c:v>Intel Atom Z3740</c:v>
                </c:pt>
              </c:strCache>
            </c:strRef>
          </c:tx>
          <c:marker>
            <c:symbol val="none"/>
          </c:marker>
          <c:cat>
            <c:numRef>
              <c:f>Cumulative!$I$12:$M$12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Cumulative!$I$15:$M$15</c:f>
              <c:numCache>
                <c:formatCode>0.0000</c:formatCode>
                <c:ptCount val="5"/>
                <c:pt idx="0">
                  <c:v>0.1002</c:v>
                </c:pt>
                <c:pt idx="1">
                  <c:v>0.74</c:v>
                </c:pt>
                <c:pt idx="2">
                  <c:v>5.9741999999999997</c:v>
                </c:pt>
                <c:pt idx="3">
                  <c:v>47.716000000000001</c:v>
                </c:pt>
                <c:pt idx="4">
                  <c:v>386.71999999999997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A-4CCA-80EF-09FA05DB082F}"/>
            </c:ext>
          </c:extLst>
        </c:ser>
        <c:ser>
          <c:idx val="4"/>
          <c:order val="3"/>
          <c:tx>
            <c:strRef>
              <c:f>Cumulative!$B$16</c:f>
              <c:strCache>
                <c:ptCount val="1"/>
                <c:pt idx="0">
                  <c:v>Intel Core i5 3470</c:v>
                </c:pt>
              </c:strCache>
            </c:strRef>
          </c:tx>
          <c:marker>
            <c:symbol val="none"/>
          </c:marker>
          <c:cat>
            <c:numRef>
              <c:f>Cumulative!$I$12:$M$12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Cumulative!$I$16:$M$16</c:f>
              <c:numCache>
                <c:formatCode>0.0000</c:formatCode>
                <c:ptCount val="5"/>
                <c:pt idx="0">
                  <c:v>0.05</c:v>
                </c:pt>
                <c:pt idx="1">
                  <c:v>0.33940000000000003</c:v>
                </c:pt>
                <c:pt idx="2">
                  <c:v>2.6386000000000003</c:v>
                </c:pt>
                <c:pt idx="3">
                  <c:v>21.5366</c:v>
                </c:pt>
                <c:pt idx="4">
                  <c:v>169.13539999999998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A-4CCA-80EF-09FA05DB082F}"/>
            </c:ext>
          </c:extLst>
        </c:ser>
        <c:marker val="1"/>
        <c:axId val="82703488"/>
        <c:axId val="82705024"/>
      </c:lineChart>
      <c:catAx>
        <c:axId val="82703488"/>
        <c:scaling>
          <c:orientation val="minMax"/>
        </c:scaling>
        <c:axPos val="b"/>
        <c:numFmt formatCode="General" sourceLinked="1"/>
        <c:majorTickMark val="none"/>
        <c:tickLblPos val="nextTo"/>
        <c:crossAx val="82705024"/>
        <c:crosses val="autoZero"/>
        <c:auto val="1"/>
        <c:lblAlgn val="ctr"/>
        <c:lblOffset val="100"/>
      </c:catAx>
      <c:valAx>
        <c:axId val="82705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</c:title>
        <c:numFmt formatCode="0.0000" sourceLinked="1"/>
        <c:majorTickMark val="none"/>
        <c:tickLblPos val="nextTo"/>
        <c:crossAx val="827034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Bellman-Ford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Cumulative!$B$4</c:f>
              <c:strCache>
                <c:ptCount val="1"/>
                <c:pt idx="0">
                  <c:v>Intel Core i7 2630QM</c:v>
                </c:pt>
              </c:strCache>
            </c:strRef>
          </c:tx>
          <c:cat>
            <c:strRef>
              <c:f>Statistics!$L$2:$P$3</c:f>
              <c:strCach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strCache>
            </c:strRef>
          </c:cat>
          <c:val>
            <c:numRef>
              <c:f>Statistics!$L$10:$P$10</c:f>
              <c:numCache>
                <c:formatCode>0.00</c:formatCode>
                <c:ptCount val="5"/>
                <c:pt idx="0">
                  <c:v>0.47532068761420815</c:v>
                </c:pt>
                <c:pt idx="1">
                  <c:v>0.50734943597625792</c:v>
                </c:pt>
                <c:pt idx="2">
                  <c:v>0.57062377424220634</c:v>
                </c:pt>
                <c:pt idx="3">
                  <c:v>0.55713528131744916</c:v>
                </c:pt>
                <c:pt idx="4">
                  <c:v>0.3721010073041921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1-4C78-87C0-639C418200E6}"/>
            </c:ext>
          </c:extLst>
        </c:ser>
        <c:ser>
          <c:idx val="2"/>
          <c:order val="1"/>
          <c:tx>
            <c:strRef>
              <c:f>Cumulative!$B$5</c:f>
              <c:strCache>
                <c:ptCount val="1"/>
                <c:pt idx="0">
                  <c:v>Intel Core i5 430M</c:v>
                </c:pt>
              </c:strCache>
            </c:strRef>
          </c:tx>
          <c:cat>
            <c:strRef>
              <c:f>Statistics!$L$2:$P$3</c:f>
              <c:strCach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strCache>
            </c:strRef>
          </c:cat>
          <c:val>
            <c:numRef>
              <c:f>Statistics!$L$11:$P$11</c:f>
              <c:numCache>
                <c:formatCode>0.00</c:formatCode>
                <c:ptCount val="5"/>
                <c:pt idx="0">
                  <c:v>0.53908657799426296</c:v>
                </c:pt>
                <c:pt idx="1">
                  <c:v>0.67635868884004413</c:v>
                </c:pt>
                <c:pt idx="2">
                  <c:v>0.75412224735524269</c:v>
                </c:pt>
                <c:pt idx="3">
                  <c:v>0.72790264341408639</c:v>
                </c:pt>
                <c:pt idx="4">
                  <c:v>0.73752107151068824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1-4C78-87C0-639C418200E6}"/>
            </c:ext>
          </c:extLst>
        </c:ser>
        <c:ser>
          <c:idx val="3"/>
          <c:order val="2"/>
          <c:tx>
            <c:strRef>
              <c:f>Cumulative!$B$6</c:f>
              <c:strCache>
                <c:ptCount val="1"/>
                <c:pt idx="0">
                  <c:v>Intel Atom Z3740</c:v>
                </c:pt>
              </c:strCache>
            </c:strRef>
          </c:tx>
          <c:cat>
            <c:strRef>
              <c:f>Statistics!$L$2:$P$3</c:f>
              <c:strCach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strCache>
            </c:strRef>
          </c:cat>
          <c:val>
            <c:numRef>
              <c:f>Statistics!$L$12:$P$12</c:f>
              <c:numCache>
                <c:formatCode>0.00</c:formatCode>
                <c:ptCount val="5"/>
                <c:pt idx="0">
                  <c:v>0.84119093616279428</c:v>
                </c:pt>
                <c:pt idx="1">
                  <c:v>0.92283166504423486</c:v>
                </c:pt>
                <c:pt idx="2">
                  <c:v>0.99839509797816695</c:v>
                </c:pt>
                <c:pt idx="3">
                  <c:v>0.98934603540562704</c:v>
                </c:pt>
                <c:pt idx="4">
                  <c:v>0.98319342950499156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1-4C78-87C0-639C418200E6}"/>
            </c:ext>
          </c:extLst>
        </c:ser>
        <c:ser>
          <c:idx val="4"/>
          <c:order val="3"/>
          <c:tx>
            <c:strRef>
              <c:f>Cumulative!$B$7</c:f>
              <c:strCache>
                <c:ptCount val="1"/>
                <c:pt idx="0">
                  <c:v>Intel Core i5 3470</c:v>
                </c:pt>
              </c:strCache>
            </c:strRef>
          </c:tx>
          <c:cat>
            <c:strRef>
              <c:f>Statistics!$L$2:$P$3</c:f>
              <c:strCach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strCache>
            </c:strRef>
          </c:cat>
          <c:val>
            <c:numRef>
              <c:f>Statistics!$L$13:$P$13</c:f>
              <c:numCache>
                <c:formatCode>0.00</c:formatCode>
                <c:ptCount val="5"/>
                <c:pt idx="0">
                  <c:v>0.94293004646672662</c:v>
                </c:pt>
                <c:pt idx="1">
                  <c:v>0.89832027492340927</c:v>
                </c:pt>
                <c:pt idx="2">
                  <c:v>0.89266328531974326</c:v>
                </c:pt>
                <c:pt idx="3">
                  <c:v>0.88875545656557065</c:v>
                </c:pt>
                <c:pt idx="4">
                  <c:v>0.8805725745695967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51-4C78-87C0-639C418200E6}"/>
            </c:ext>
          </c:extLst>
        </c:ser>
        <c:axId val="85679488"/>
        <c:axId val="85705856"/>
      </c:barChart>
      <c:catAx>
        <c:axId val="85679488"/>
        <c:scaling>
          <c:orientation val="minMax"/>
        </c:scaling>
        <c:axPos val="b"/>
        <c:numFmt formatCode="General" sourceLinked="1"/>
        <c:majorTickMark val="none"/>
        <c:tickLblPos val="nextTo"/>
        <c:crossAx val="85705856"/>
        <c:crosses val="autoZero"/>
        <c:auto val="1"/>
        <c:lblAlgn val="ctr"/>
        <c:lblOffset val="100"/>
      </c:catAx>
      <c:valAx>
        <c:axId val="85705856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Efficiency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856794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Dijkstra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Cumulative!$B$4</c:f>
              <c:strCache>
                <c:ptCount val="1"/>
                <c:pt idx="0">
                  <c:v>Intel Core i7 2630QM</c:v>
                </c:pt>
              </c:strCache>
            </c:strRef>
          </c:tx>
          <c:marker>
            <c:symbol val="none"/>
          </c:marker>
          <c:cat>
            <c:strRef>
              <c:f>Statistics!$L$2:$P$3</c:f>
              <c:strCach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strCache>
            </c:strRef>
          </c:cat>
          <c:val>
            <c:numRef>
              <c:f>Statistics!$L$4:$P$4</c:f>
              <c:numCache>
                <c:formatCode>0.00</c:formatCode>
                <c:ptCount val="5"/>
                <c:pt idx="0">
                  <c:v>0.22328125388029227</c:v>
                </c:pt>
                <c:pt idx="1">
                  <c:v>0.4740213035647643</c:v>
                </c:pt>
                <c:pt idx="2">
                  <c:v>0.79629486437030295</c:v>
                </c:pt>
                <c:pt idx="3">
                  <c:v>0.93892419787305148</c:v>
                </c:pt>
                <c:pt idx="4">
                  <c:v>0.96973783212585862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1-44EE-9926-F7985ECA991D}"/>
            </c:ext>
          </c:extLst>
        </c:ser>
        <c:ser>
          <c:idx val="2"/>
          <c:order val="1"/>
          <c:tx>
            <c:strRef>
              <c:f>Cumulative!$B$5</c:f>
              <c:strCache>
                <c:ptCount val="1"/>
                <c:pt idx="0">
                  <c:v>Intel Core i5 430M</c:v>
                </c:pt>
              </c:strCache>
            </c:strRef>
          </c:tx>
          <c:marker>
            <c:symbol val="none"/>
          </c:marker>
          <c:cat>
            <c:strRef>
              <c:f>Statistics!$L$2:$P$3</c:f>
              <c:strCach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strCache>
            </c:strRef>
          </c:cat>
          <c:val>
            <c:numRef>
              <c:f>Statistics!$L$5:$P$5</c:f>
              <c:numCache>
                <c:formatCode>0.00</c:formatCode>
                <c:ptCount val="5"/>
                <c:pt idx="0">
                  <c:v>0.32358299622291536</c:v>
                </c:pt>
                <c:pt idx="1">
                  <c:v>0.52662374511282373</c:v>
                </c:pt>
                <c:pt idx="2">
                  <c:v>0.69530244765129268</c:v>
                </c:pt>
                <c:pt idx="3">
                  <c:v>0.82328253494199921</c:v>
                </c:pt>
                <c:pt idx="4">
                  <c:v>0.86234667980527813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1-44EE-9926-F7985ECA991D}"/>
            </c:ext>
          </c:extLst>
        </c:ser>
        <c:ser>
          <c:idx val="3"/>
          <c:order val="2"/>
          <c:tx>
            <c:strRef>
              <c:f>Cumulative!$B$6</c:f>
              <c:strCache>
                <c:ptCount val="1"/>
                <c:pt idx="0">
                  <c:v>Intel Atom Z3740</c:v>
                </c:pt>
              </c:strCache>
            </c:strRef>
          </c:tx>
          <c:marker>
            <c:symbol val="none"/>
          </c:marker>
          <c:cat>
            <c:strRef>
              <c:f>Statistics!$L$2:$P$3</c:f>
              <c:strCach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strCache>
            </c:strRef>
          </c:cat>
          <c:val>
            <c:numRef>
              <c:f>Statistics!$L$6:$P$6</c:f>
              <c:numCache>
                <c:formatCode>0.00</c:formatCode>
                <c:ptCount val="5"/>
                <c:pt idx="0">
                  <c:v>0.12718084861755083</c:v>
                </c:pt>
                <c:pt idx="1">
                  <c:v>0.26859514365967307</c:v>
                </c:pt>
                <c:pt idx="2">
                  <c:v>0.58016371036632031</c:v>
                </c:pt>
                <c:pt idx="3">
                  <c:v>0.84429684434383545</c:v>
                </c:pt>
                <c:pt idx="4">
                  <c:v>0.12602039481200919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1-44EE-9926-F7985ECA991D}"/>
            </c:ext>
          </c:extLst>
        </c:ser>
        <c:ser>
          <c:idx val="4"/>
          <c:order val="3"/>
          <c:tx>
            <c:strRef>
              <c:f>Cumulative!$B$7</c:f>
              <c:strCache>
                <c:ptCount val="1"/>
                <c:pt idx="0">
                  <c:v>Intel Core i5 3470</c:v>
                </c:pt>
              </c:strCache>
            </c:strRef>
          </c:tx>
          <c:marker>
            <c:symbol val="none"/>
          </c:marker>
          <c:cat>
            <c:strRef>
              <c:f>Statistics!$L$2:$P$3</c:f>
              <c:strCach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strCache>
            </c:strRef>
          </c:cat>
          <c:val>
            <c:numRef>
              <c:f>Statistics!$L$7:$P$7</c:f>
              <c:numCache>
                <c:formatCode>0.00</c:formatCode>
                <c:ptCount val="5"/>
                <c:pt idx="0">
                  <c:v>0.27509730589340753</c:v>
                </c:pt>
                <c:pt idx="1">
                  <c:v>0.42758722026135498</c:v>
                </c:pt>
                <c:pt idx="2">
                  <c:v>0.82451329793358286</c:v>
                </c:pt>
                <c:pt idx="3">
                  <c:v>0.94486503819849665</c:v>
                </c:pt>
                <c:pt idx="4">
                  <c:v>0.96836054162573404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1-44EE-9926-F7985ECA991D}"/>
            </c:ext>
          </c:extLst>
        </c:ser>
        <c:marker val="1"/>
        <c:axId val="85617280"/>
        <c:axId val="85639552"/>
      </c:lineChart>
      <c:catAx>
        <c:axId val="85617280"/>
        <c:scaling>
          <c:orientation val="minMax"/>
        </c:scaling>
        <c:axPos val="b"/>
        <c:numFmt formatCode="General" sourceLinked="1"/>
        <c:majorTickMark val="none"/>
        <c:tickLblPos val="nextTo"/>
        <c:crossAx val="85639552"/>
        <c:crosses val="autoZero"/>
        <c:auto val="1"/>
        <c:lblAlgn val="ctr"/>
        <c:lblOffset val="100"/>
      </c:catAx>
      <c:valAx>
        <c:axId val="85639552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Efficiency</a:t>
                </a:r>
              </a:p>
            </c:rich>
          </c:tx>
        </c:title>
        <c:numFmt formatCode="0.00" sourceLinked="1"/>
        <c:majorTickMark val="none"/>
        <c:tickLblPos val="nextTo"/>
        <c:crossAx val="856172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Bellman-Ford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Cumulative!$B$4</c:f>
              <c:strCache>
                <c:ptCount val="1"/>
                <c:pt idx="0">
                  <c:v>Intel Core i7 2630QM</c:v>
                </c:pt>
              </c:strCache>
            </c:strRef>
          </c:tx>
          <c:marker>
            <c:symbol val="none"/>
          </c:marker>
          <c:cat>
            <c:strRef>
              <c:f>Statistics!$L$2:$P$3</c:f>
              <c:strCach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strCache>
            </c:strRef>
          </c:cat>
          <c:val>
            <c:numRef>
              <c:f>Statistics!$L$10:$P$10</c:f>
              <c:numCache>
                <c:formatCode>0.00</c:formatCode>
                <c:ptCount val="5"/>
                <c:pt idx="0">
                  <c:v>0.47532068761420815</c:v>
                </c:pt>
                <c:pt idx="1">
                  <c:v>0.50734943597625792</c:v>
                </c:pt>
                <c:pt idx="2">
                  <c:v>0.57062377424220634</c:v>
                </c:pt>
                <c:pt idx="3">
                  <c:v>0.55713528131744916</c:v>
                </c:pt>
                <c:pt idx="4">
                  <c:v>0.3721010073041921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E-4B82-9A93-3C2888DA807A}"/>
            </c:ext>
          </c:extLst>
        </c:ser>
        <c:ser>
          <c:idx val="2"/>
          <c:order val="1"/>
          <c:tx>
            <c:strRef>
              <c:f>Cumulative!$B$5</c:f>
              <c:strCache>
                <c:ptCount val="1"/>
                <c:pt idx="0">
                  <c:v>Intel Core i5 430M</c:v>
                </c:pt>
              </c:strCache>
            </c:strRef>
          </c:tx>
          <c:marker>
            <c:symbol val="none"/>
          </c:marker>
          <c:cat>
            <c:strRef>
              <c:f>Statistics!$L$2:$P$3</c:f>
              <c:strCach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strCache>
            </c:strRef>
          </c:cat>
          <c:val>
            <c:numRef>
              <c:f>Statistics!$L$11:$P$11</c:f>
              <c:numCache>
                <c:formatCode>0.00</c:formatCode>
                <c:ptCount val="5"/>
                <c:pt idx="0">
                  <c:v>0.53908657799426296</c:v>
                </c:pt>
                <c:pt idx="1">
                  <c:v>0.67635868884004413</c:v>
                </c:pt>
                <c:pt idx="2">
                  <c:v>0.75412224735524269</c:v>
                </c:pt>
                <c:pt idx="3">
                  <c:v>0.72790264341408639</c:v>
                </c:pt>
                <c:pt idx="4">
                  <c:v>0.73752107151068824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E-4B82-9A93-3C2888DA807A}"/>
            </c:ext>
          </c:extLst>
        </c:ser>
        <c:ser>
          <c:idx val="3"/>
          <c:order val="2"/>
          <c:tx>
            <c:strRef>
              <c:f>Cumulative!$B$6</c:f>
              <c:strCache>
                <c:ptCount val="1"/>
                <c:pt idx="0">
                  <c:v>Intel Atom Z3740</c:v>
                </c:pt>
              </c:strCache>
            </c:strRef>
          </c:tx>
          <c:marker>
            <c:symbol val="none"/>
          </c:marker>
          <c:cat>
            <c:strRef>
              <c:f>Statistics!$L$2:$P$3</c:f>
              <c:strCach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strCache>
            </c:strRef>
          </c:cat>
          <c:val>
            <c:numRef>
              <c:f>Statistics!$L$12:$P$12</c:f>
              <c:numCache>
                <c:formatCode>0.00</c:formatCode>
                <c:ptCount val="5"/>
                <c:pt idx="0">
                  <c:v>0.84119093616279428</c:v>
                </c:pt>
                <c:pt idx="1">
                  <c:v>0.92283166504423486</c:v>
                </c:pt>
                <c:pt idx="2">
                  <c:v>0.99839509797816695</c:v>
                </c:pt>
                <c:pt idx="3">
                  <c:v>0.98934603540562704</c:v>
                </c:pt>
                <c:pt idx="4">
                  <c:v>0.98319342950499156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E-4B82-9A93-3C2888DA807A}"/>
            </c:ext>
          </c:extLst>
        </c:ser>
        <c:ser>
          <c:idx val="4"/>
          <c:order val="3"/>
          <c:tx>
            <c:strRef>
              <c:f>Cumulative!$B$7</c:f>
              <c:strCache>
                <c:ptCount val="1"/>
                <c:pt idx="0">
                  <c:v>Intel Core i5 3470</c:v>
                </c:pt>
              </c:strCache>
            </c:strRef>
          </c:tx>
          <c:marker>
            <c:symbol val="none"/>
          </c:marker>
          <c:cat>
            <c:strRef>
              <c:f>Statistics!$L$2:$P$3</c:f>
              <c:strCach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strCache>
            </c:strRef>
          </c:cat>
          <c:val>
            <c:numRef>
              <c:f>Statistics!$L$13:$P$13</c:f>
              <c:numCache>
                <c:formatCode>0.00</c:formatCode>
                <c:ptCount val="5"/>
                <c:pt idx="0">
                  <c:v>0.94293004646672662</c:v>
                </c:pt>
                <c:pt idx="1">
                  <c:v>0.89832027492340927</c:v>
                </c:pt>
                <c:pt idx="2">
                  <c:v>0.89266328531974326</c:v>
                </c:pt>
                <c:pt idx="3">
                  <c:v>0.88875545656557065</c:v>
                </c:pt>
                <c:pt idx="4">
                  <c:v>0.8805725745695967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BE-4B82-9A93-3C2888DA807A}"/>
            </c:ext>
          </c:extLst>
        </c:ser>
        <c:marker val="1"/>
        <c:axId val="85813120"/>
        <c:axId val="85814656"/>
      </c:lineChart>
      <c:catAx>
        <c:axId val="85813120"/>
        <c:scaling>
          <c:orientation val="minMax"/>
        </c:scaling>
        <c:axPos val="b"/>
        <c:numFmt formatCode="General" sourceLinked="1"/>
        <c:majorTickMark val="none"/>
        <c:tickLblPos val="nextTo"/>
        <c:crossAx val="85814656"/>
        <c:crosses val="autoZero"/>
        <c:auto val="1"/>
        <c:lblAlgn val="ctr"/>
        <c:lblOffset val="100"/>
      </c:catAx>
      <c:valAx>
        <c:axId val="85814656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Efficiency</a:t>
                </a:r>
              </a:p>
            </c:rich>
          </c:tx>
        </c:title>
        <c:numFmt formatCode="0.00" sourceLinked="1"/>
        <c:majorTickMark val="none"/>
        <c:tickLblPos val="nextTo"/>
        <c:crossAx val="858131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Dijkstra</a:t>
            </a:r>
            <a:r>
              <a:rPr lang="it-IT" baseline="0"/>
              <a:t> partial times</a:t>
            </a:r>
            <a:endParaRPr lang="it-IT"/>
          </a:p>
        </c:rich>
      </c:tx>
    </c:title>
    <c:plotArea>
      <c:layout/>
      <c:barChart>
        <c:barDir val="col"/>
        <c:grouping val="percentStacked"/>
        <c:ser>
          <c:idx val="0"/>
          <c:order val="0"/>
          <c:tx>
            <c:strRef>
              <c:f>'ELEONORA-HP'!$L$3</c:f>
              <c:strCache>
                <c:ptCount val="1"/>
                <c:pt idx="0">
                  <c:v>Initialization</c:v>
                </c:pt>
              </c:strCache>
            </c:strRef>
          </c:tx>
          <c:cat>
            <c:numRef>
              <c:f>'ELEONORA-HP'!$M$2:$Q$2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numCache>
            </c:numRef>
          </c:cat>
          <c:val>
            <c:numRef>
              <c:f>'ELEONORA-HP'!$M$3:$Q$3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4-49A1-9D5A-F0D1468D6DE4}"/>
            </c:ext>
          </c:extLst>
        </c:ser>
        <c:ser>
          <c:idx val="1"/>
          <c:order val="1"/>
          <c:tx>
            <c:strRef>
              <c:f>'ELEONORA-HP'!$L$4</c:f>
              <c:strCache>
                <c:ptCount val="1"/>
                <c:pt idx="0">
                  <c:v>GetMinDistance</c:v>
                </c:pt>
              </c:strCache>
            </c:strRef>
          </c:tx>
          <c:cat>
            <c:numRef>
              <c:f>'ELEONORA-HP'!$M$2:$Q$2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numCache>
            </c:numRef>
          </c:cat>
          <c:val>
            <c:numRef>
              <c:f>'ELEONORA-HP'!$M$4:$Q$4</c:f>
              <c:numCache>
                <c:formatCode>0.0000</c:formatCode>
                <c:ptCount val="5"/>
                <c:pt idx="0">
                  <c:v>0.01</c:v>
                </c:pt>
                <c:pt idx="1">
                  <c:v>6.5000000000000002E-2</c:v>
                </c:pt>
                <c:pt idx="2">
                  <c:v>3.1E-2</c:v>
                </c:pt>
                <c:pt idx="3">
                  <c:v>0.24</c:v>
                </c:pt>
                <c:pt idx="4">
                  <c:v>1.621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4-49A1-9D5A-F0D1468D6DE4}"/>
            </c:ext>
          </c:extLst>
        </c:ser>
        <c:ser>
          <c:idx val="2"/>
          <c:order val="2"/>
          <c:tx>
            <c:strRef>
              <c:f>'ELEONORA-HP'!$L$5</c:f>
              <c:strCache>
                <c:ptCount val="1"/>
                <c:pt idx="0">
                  <c:v>UpdateDistances</c:v>
                </c:pt>
              </c:strCache>
            </c:strRef>
          </c:tx>
          <c:cat>
            <c:numRef>
              <c:f>'ELEONORA-HP'!$M$2:$Q$2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numCache>
            </c:numRef>
          </c:cat>
          <c:val>
            <c:numRef>
              <c:f>'ELEONORA-HP'!$M$5:$Q$5</c:f>
              <c:numCache>
                <c:formatCode>0.0000</c:formatCode>
                <c:ptCount val="5"/>
                <c:pt idx="0">
                  <c:v>0.03</c:v>
                </c:pt>
                <c:pt idx="1">
                  <c:v>6.8000000000000005E-2</c:v>
                </c:pt>
                <c:pt idx="2">
                  <c:v>0.13100000000000001</c:v>
                </c:pt>
                <c:pt idx="3">
                  <c:v>0.38200000000000001</c:v>
                </c:pt>
                <c:pt idx="4">
                  <c:v>2.8420000000000001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4-49A1-9D5A-F0D1468D6DE4}"/>
            </c:ext>
          </c:extLst>
        </c:ser>
        <c:gapWidth val="55"/>
        <c:overlap val="100"/>
        <c:axId val="88039808"/>
        <c:axId val="88041344"/>
      </c:barChart>
      <c:catAx>
        <c:axId val="88039808"/>
        <c:scaling>
          <c:orientation val="minMax"/>
        </c:scaling>
        <c:axPos val="b"/>
        <c:numFmt formatCode="General" sourceLinked="1"/>
        <c:majorTickMark val="none"/>
        <c:tickLblPos val="nextTo"/>
        <c:crossAx val="88041344"/>
        <c:crosses val="autoZero"/>
        <c:auto val="1"/>
        <c:lblAlgn val="ctr"/>
        <c:lblOffset val="100"/>
      </c:catAx>
      <c:valAx>
        <c:axId val="88041344"/>
        <c:scaling>
          <c:orientation val="minMax"/>
          <c:min val="0"/>
        </c:scaling>
        <c:axPos val="l"/>
        <c:majorGridlines/>
        <c:numFmt formatCode="0%" sourceLinked="1"/>
        <c:majorTickMark val="none"/>
        <c:tickLblPos val="nextTo"/>
        <c:crossAx val="880398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Bellman-Ford partial times</a:t>
            </a:r>
          </a:p>
        </c:rich>
      </c:tx>
    </c:title>
    <c:plotArea>
      <c:layout/>
      <c:barChart>
        <c:barDir val="col"/>
        <c:grouping val="percentStacked"/>
        <c:ser>
          <c:idx val="0"/>
          <c:order val="0"/>
          <c:tx>
            <c:strRef>
              <c:f>'ELEONORA-HP'!$L$12</c:f>
              <c:strCache>
                <c:ptCount val="1"/>
                <c:pt idx="0">
                  <c:v>Initialization</c:v>
                </c:pt>
              </c:strCache>
            </c:strRef>
          </c:tx>
          <c:cat>
            <c:numRef>
              <c:f>'ELEONORA-HP'!$M$11:$Q$11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'ELEONORA-HP'!$M$12:$Q$12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2-4EB0-A2E7-B3DDE29F8E2B}"/>
            </c:ext>
          </c:extLst>
        </c:ser>
        <c:ser>
          <c:idx val="1"/>
          <c:order val="1"/>
          <c:tx>
            <c:strRef>
              <c:f>'ELEONORA-HP'!$L$13</c:f>
              <c:strCache>
                <c:ptCount val="1"/>
                <c:pt idx="0">
                  <c:v>RelaxEdges</c:v>
                </c:pt>
              </c:strCache>
            </c:strRef>
          </c:tx>
          <c:cat>
            <c:numRef>
              <c:f>'ELEONORA-HP'!$M$11:$Q$11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'ELEONORA-HP'!$M$13:$Q$13</c:f>
              <c:numCache>
                <c:formatCode>0.0000</c:formatCode>
                <c:ptCount val="5"/>
                <c:pt idx="0">
                  <c:v>0.12</c:v>
                </c:pt>
                <c:pt idx="1">
                  <c:v>0.9</c:v>
                </c:pt>
                <c:pt idx="2">
                  <c:v>7.1319999999999997</c:v>
                </c:pt>
                <c:pt idx="3">
                  <c:v>57.38</c:v>
                </c:pt>
                <c:pt idx="4">
                  <c:v>461.99400000000003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2-4EB0-A2E7-B3DDE29F8E2B}"/>
            </c:ext>
          </c:extLst>
        </c:ser>
        <c:gapWidth val="55"/>
        <c:overlap val="100"/>
        <c:axId val="85733376"/>
        <c:axId val="85734912"/>
      </c:barChart>
      <c:catAx>
        <c:axId val="85733376"/>
        <c:scaling>
          <c:orientation val="minMax"/>
        </c:scaling>
        <c:axPos val="b"/>
        <c:numFmt formatCode="General" sourceLinked="1"/>
        <c:majorTickMark val="none"/>
        <c:tickLblPos val="nextTo"/>
        <c:crossAx val="85734912"/>
        <c:crosses val="autoZero"/>
        <c:auto val="1"/>
        <c:lblAlgn val="ctr"/>
        <c:lblOffset val="100"/>
      </c:catAx>
      <c:valAx>
        <c:axId val="85734912"/>
        <c:scaling>
          <c:orientation val="minMax"/>
          <c:min val="0"/>
        </c:scaling>
        <c:axPos val="l"/>
        <c:majorGridlines/>
        <c:numFmt formatCode="0%" sourceLinked="1"/>
        <c:majorTickMark val="none"/>
        <c:tickLblPos val="nextTo"/>
        <c:crossAx val="857333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Dijkstra</a:t>
            </a:r>
            <a:r>
              <a:rPr lang="it-IT" baseline="0"/>
              <a:t> partial times</a:t>
            </a:r>
            <a:endParaRPr lang="it-IT"/>
          </a:p>
        </c:rich>
      </c:tx>
    </c:title>
    <c:plotArea>
      <c:layout/>
      <c:barChart>
        <c:barDir val="col"/>
        <c:grouping val="percentStacked"/>
        <c:ser>
          <c:idx val="0"/>
          <c:order val="0"/>
          <c:tx>
            <c:strRef>
              <c:f>'CARLO-PC'!$L$3</c:f>
              <c:strCache>
                <c:ptCount val="1"/>
                <c:pt idx="0">
                  <c:v>Initialization</c:v>
                </c:pt>
              </c:strCache>
            </c:strRef>
          </c:tx>
          <c:cat>
            <c:numRef>
              <c:f>'CARLO-PC'!$M$2:$Q$2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numCache>
            </c:numRef>
          </c:cat>
          <c:val>
            <c:numRef>
              <c:f>'CARLO-PC'!$M$3:$Q$3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481-B4B4-49FFFCD2AE0A}"/>
            </c:ext>
          </c:extLst>
        </c:ser>
        <c:ser>
          <c:idx val="1"/>
          <c:order val="1"/>
          <c:tx>
            <c:strRef>
              <c:f>'CARLO-PC'!$L$4</c:f>
              <c:strCache>
                <c:ptCount val="1"/>
                <c:pt idx="0">
                  <c:v>GetMinDistance</c:v>
                </c:pt>
              </c:strCache>
            </c:strRef>
          </c:tx>
          <c:cat>
            <c:numRef>
              <c:f>'CARLO-PC'!$M$2:$Q$2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numCache>
            </c:numRef>
          </c:cat>
          <c:val>
            <c:numRef>
              <c:f>'CARLO-PC'!$M$4:$Q$4</c:f>
              <c:numCache>
                <c:formatCode>0.0000</c:formatCode>
                <c:ptCount val="5"/>
                <c:pt idx="0">
                  <c:v>1.0123E-2</c:v>
                </c:pt>
                <c:pt idx="1">
                  <c:v>3.0279E-2</c:v>
                </c:pt>
                <c:pt idx="2">
                  <c:v>0.13031899999999999</c:v>
                </c:pt>
                <c:pt idx="3">
                  <c:v>0.60991099999999998</c:v>
                </c:pt>
                <c:pt idx="4">
                  <c:v>0.97013400000000005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481-B4B4-49FFFCD2AE0A}"/>
            </c:ext>
          </c:extLst>
        </c:ser>
        <c:ser>
          <c:idx val="2"/>
          <c:order val="2"/>
          <c:tx>
            <c:strRef>
              <c:f>'CARLO-PC'!$L$5</c:f>
              <c:strCache>
                <c:ptCount val="1"/>
                <c:pt idx="0">
                  <c:v>UpdateDistances</c:v>
                </c:pt>
              </c:strCache>
            </c:strRef>
          </c:tx>
          <c:cat>
            <c:numRef>
              <c:f>'CARLO-PC'!$M$2:$Q$2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numCache>
            </c:numRef>
          </c:cat>
          <c:val>
            <c:numRef>
              <c:f>'CARLO-PC'!$M$5:$Q$5</c:f>
              <c:numCache>
                <c:formatCode>0.0000</c:formatCode>
                <c:ptCount val="5"/>
                <c:pt idx="0">
                  <c:v>2.0122999999999999E-2</c:v>
                </c:pt>
                <c:pt idx="1">
                  <c:v>7.0278999999999994E-2</c:v>
                </c:pt>
                <c:pt idx="2">
                  <c:v>0.290219</c:v>
                </c:pt>
                <c:pt idx="3">
                  <c:v>1.039911</c:v>
                </c:pt>
                <c:pt idx="4">
                  <c:v>1.960135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481-B4B4-49FFFCD2AE0A}"/>
            </c:ext>
          </c:extLst>
        </c:ser>
        <c:gapWidth val="55"/>
        <c:overlap val="100"/>
        <c:axId val="88090112"/>
        <c:axId val="88091648"/>
      </c:barChart>
      <c:catAx>
        <c:axId val="88090112"/>
        <c:scaling>
          <c:orientation val="minMax"/>
        </c:scaling>
        <c:axPos val="b"/>
        <c:numFmt formatCode="General" sourceLinked="1"/>
        <c:majorTickMark val="none"/>
        <c:tickLblPos val="nextTo"/>
        <c:crossAx val="88091648"/>
        <c:crosses val="autoZero"/>
        <c:auto val="1"/>
        <c:lblAlgn val="ctr"/>
        <c:lblOffset val="100"/>
      </c:catAx>
      <c:valAx>
        <c:axId val="88091648"/>
        <c:scaling>
          <c:orientation val="minMax"/>
          <c:min val="0"/>
        </c:scaling>
        <c:axPos val="l"/>
        <c:majorGridlines/>
        <c:numFmt formatCode="0%" sourceLinked="1"/>
        <c:majorTickMark val="none"/>
        <c:tickLblPos val="nextTo"/>
        <c:crossAx val="880901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Bellman-Ford partial times</a:t>
            </a:r>
          </a:p>
        </c:rich>
      </c:tx>
    </c:title>
    <c:plotArea>
      <c:layout/>
      <c:barChart>
        <c:barDir val="col"/>
        <c:grouping val="percentStacked"/>
        <c:ser>
          <c:idx val="0"/>
          <c:order val="0"/>
          <c:tx>
            <c:strRef>
              <c:f>'CARLO-PC'!$L$12</c:f>
              <c:strCache>
                <c:ptCount val="1"/>
                <c:pt idx="0">
                  <c:v>Initialization</c:v>
                </c:pt>
              </c:strCache>
            </c:strRef>
          </c:tx>
          <c:cat>
            <c:numRef>
              <c:f>'CARLO-PC'!$M$11:$Q$11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'CARLO-PC'!$M$12:$Q$12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9-4502-8192-FB770024EA1F}"/>
            </c:ext>
          </c:extLst>
        </c:ser>
        <c:ser>
          <c:idx val="1"/>
          <c:order val="1"/>
          <c:tx>
            <c:strRef>
              <c:f>'CARLO-PC'!$L$13</c:f>
              <c:strCache>
                <c:ptCount val="1"/>
                <c:pt idx="0">
                  <c:v>RelaxEdges</c:v>
                </c:pt>
              </c:strCache>
            </c:strRef>
          </c:tx>
          <c:cat>
            <c:numRef>
              <c:f>'CARLO-PC'!$M$11:$Q$11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'CARLO-PC'!$M$13:$Q$13</c:f>
              <c:numCache>
                <c:formatCode>0.0000</c:formatCode>
                <c:ptCount val="5"/>
                <c:pt idx="0">
                  <c:v>7.0000000000000007E-2</c:v>
                </c:pt>
                <c:pt idx="1">
                  <c:v>0.6</c:v>
                </c:pt>
                <c:pt idx="2">
                  <c:v>4.7699999999999996</c:v>
                </c:pt>
                <c:pt idx="3">
                  <c:v>37.845999999999997</c:v>
                </c:pt>
                <c:pt idx="4">
                  <c:v>302.04500000000002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9-4502-8192-FB770024EA1F}"/>
            </c:ext>
          </c:extLst>
        </c:ser>
        <c:gapWidth val="55"/>
        <c:overlap val="100"/>
        <c:axId val="88130688"/>
        <c:axId val="88132224"/>
      </c:barChart>
      <c:catAx>
        <c:axId val="88130688"/>
        <c:scaling>
          <c:orientation val="minMax"/>
        </c:scaling>
        <c:axPos val="b"/>
        <c:numFmt formatCode="General" sourceLinked="1"/>
        <c:majorTickMark val="none"/>
        <c:tickLblPos val="nextTo"/>
        <c:crossAx val="88132224"/>
        <c:crosses val="autoZero"/>
        <c:auto val="1"/>
        <c:lblAlgn val="ctr"/>
        <c:lblOffset val="100"/>
      </c:catAx>
      <c:valAx>
        <c:axId val="88132224"/>
        <c:scaling>
          <c:orientation val="minMax"/>
          <c:min val="0"/>
        </c:scaling>
        <c:axPos val="l"/>
        <c:majorGridlines/>
        <c:numFmt formatCode="0%" sourceLinked="1"/>
        <c:majorTickMark val="none"/>
        <c:tickLblPos val="nextTo"/>
        <c:crossAx val="881306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Dijkstra</a:t>
            </a:r>
            <a:r>
              <a:rPr lang="it-IT" baseline="0"/>
              <a:t> partial times</a:t>
            </a:r>
            <a:endParaRPr lang="it-IT"/>
          </a:p>
        </c:rich>
      </c:tx>
    </c:title>
    <c:plotArea>
      <c:layout/>
      <c:barChart>
        <c:barDir val="col"/>
        <c:grouping val="percentStacked"/>
        <c:ser>
          <c:idx val="0"/>
          <c:order val="0"/>
          <c:tx>
            <c:strRef>
              <c:f>'ASUS-CARLO'!$L$3</c:f>
              <c:strCache>
                <c:ptCount val="1"/>
                <c:pt idx="0">
                  <c:v>Initialization</c:v>
                </c:pt>
              </c:strCache>
            </c:strRef>
          </c:tx>
          <c:cat>
            <c:numRef>
              <c:f>'ASUS-CARLO'!$M$2:$Q$2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numCache>
            </c:numRef>
          </c:cat>
          <c:val>
            <c:numRef>
              <c:f>'ASUS-CARLO'!$M$3:$Q$3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8-406C-8601-EB196CFA44BA}"/>
            </c:ext>
          </c:extLst>
        </c:ser>
        <c:ser>
          <c:idx val="1"/>
          <c:order val="1"/>
          <c:tx>
            <c:strRef>
              <c:f>'ASUS-CARLO'!$L$4</c:f>
              <c:strCache>
                <c:ptCount val="1"/>
                <c:pt idx="0">
                  <c:v>GetMinDistance</c:v>
                </c:pt>
              </c:strCache>
            </c:strRef>
          </c:tx>
          <c:cat>
            <c:numRef>
              <c:f>'ASUS-CARLO'!$M$2:$Q$2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numCache>
            </c:numRef>
          </c:cat>
          <c:val>
            <c:numRef>
              <c:f>'ASUS-CARLO'!$M$4:$Q$4</c:f>
              <c:numCache>
                <c:formatCode>0.0000</c:formatCode>
                <c:ptCount val="5"/>
                <c:pt idx="0">
                  <c:v>1.3004E-2</c:v>
                </c:pt>
                <c:pt idx="1">
                  <c:v>5.1991999999999997E-2</c:v>
                </c:pt>
                <c:pt idx="2">
                  <c:v>0.19500200000000001</c:v>
                </c:pt>
                <c:pt idx="3">
                  <c:v>0.778254</c:v>
                </c:pt>
                <c:pt idx="4">
                  <c:v>1.9041570000000001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8-406C-8601-EB196CFA44BA}"/>
            </c:ext>
          </c:extLst>
        </c:ser>
        <c:ser>
          <c:idx val="2"/>
          <c:order val="2"/>
          <c:tx>
            <c:strRef>
              <c:f>'ASUS-CARLO'!$L$5</c:f>
              <c:strCache>
                <c:ptCount val="1"/>
                <c:pt idx="0">
                  <c:v>UpdateDistances</c:v>
                </c:pt>
              </c:strCache>
            </c:strRef>
          </c:tx>
          <c:cat>
            <c:numRef>
              <c:f>'ASUS-CARLO'!$M$2:$Q$2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numCache>
            </c:numRef>
          </c:cat>
          <c:val>
            <c:numRef>
              <c:f>'ASUS-CARLO'!$M$5:$Q$5</c:f>
              <c:numCache>
                <c:formatCode>0.0000</c:formatCode>
                <c:ptCount val="5"/>
                <c:pt idx="0">
                  <c:v>2.3004E-2</c:v>
                </c:pt>
                <c:pt idx="1">
                  <c:v>8.4991999999999998E-2</c:v>
                </c:pt>
                <c:pt idx="2">
                  <c:v>0.373004</c:v>
                </c:pt>
                <c:pt idx="3">
                  <c:v>1.4872529999999999</c:v>
                </c:pt>
                <c:pt idx="4">
                  <c:v>23.971157999999999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8-406C-8601-EB196CFA44BA}"/>
            </c:ext>
          </c:extLst>
        </c:ser>
        <c:gapWidth val="55"/>
        <c:overlap val="100"/>
        <c:axId val="88369792"/>
        <c:axId val="88379776"/>
      </c:barChart>
      <c:catAx>
        <c:axId val="88369792"/>
        <c:scaling>
          <c:orientation val="minMax"/>
        </c:scaling>
        <c:axPos val="b"/>
        <c:numFmt formatCode="General" sourceLinked="1"/>
        <c:majorTickMark val="none"/>
        <c:tickLblPos val="nextTo"/>
        <c:crossAx val="88379776"/>
        <c:crosses val="autoZero"/>
        <c:auto val="1"/>
        <c:lblAlgn val="ctr"/>
        <c:lblOffset val="100"/>
      </c:catAx>
      <c:valAx>
        <c:axId val="88379776"/>
        <c:scaling>
          <c:orientation val="minMax"/>
          <c:min val="0"/>
        </c:scaling>
        <c:axPos val="l"/>
        <c:majorGridlines/>
        <c:numFmt formatCode="0%" sourceLinked="1"/>
        <c:majorTickMark val="none"/>
        <c:tickLblPos val="nextTo"/>
        <c:crossAx val="883697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Bellman-Ford partial times</a:t>
            </a:r>
          </a:p>
        </c:rich>
      </c:tx>
    </c:title>
    <c:plotArea>
      <c:layout/>
      <c:barChart>
        <c:barDir val="col"/>
        <c:grouping val="percentStacked"/>
        <c:ser>
          <c:idx val="0"/>
          <c:order val="0"/>
          <c:tx>
            <c:strRef>
              <c:f>'ASUS-CARLO'!$L$12</c:f>
              <c:strCache>
                <c:ptCount val="1"/>
                <c:pt idx="0">
                  <c:v>Initialization</c:v>
                </c:pt>
              </c:strCache>
            </c:strRef>
          </c:tx>
          <c:cat>
            <c:numRef>
              <c:f>'ASUS-CARLO'!$M$11:$Q$11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'ASUS-CARLO'!$M$12:$Q$12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9-4120-BDD7-924A19040046}"/>
            </c:ext>
          </c:extLst>
        </c:ser>
        <c:ser>
          <c:idx val="1"/>
          <c:order val="1"/>
          <c:tx>
            <c:strRef>
              <c:f>'ASUS-CARLO'!$L$13</c:f>
              <c:strCache>
                <c:ptCount val="1"/>
                <c:pt idx="0">
                  <c:v>RelaxEdges</c:v>
                </c:pt>
              </c:strCache>
            </c:strRef>
          </c:tx>
          <c:cat>
            <c:numRef>
              <c:f>'ASUS-CARLO'!$M$11:$Q$11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'ASUS-CARLO'!$M$13:$Q$13</c:f>
              <c:numCache>
                <c:formatCode>0.0000</c:formatCode>
                <c:ptCount val="5"/>
                <c:pt idx="0">
                  <c:v>9.6000000000000002E-2</c:v>
                </c:pt>
                <c:pt idx="1">
                  <c:v>0.74099999999999999</c:v>
                </c:pt>
                <c:pt idx="2">
                  <c:v>5.9779999999999998</c:v>
                </c:pt>
                <c:pt idx="3">
                  <c:v>47.65</c:v>
                </c:pt>
                <c:pt idx="4">
                  <c:v>386.56400000000002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9-4120-BDD7-924A19040046}"/>
            </c:ext>
          </c:extLst>
        </c:ser>
        <c:gapWidth val="55"/>
        <c:overlap val="100"/>
        <c:axId val="88283392"/>
        <c:axId val="88293376"/>
      </c:barChart>
      <c:catAx>
        <c:axId val="88283392"/>
        <c:scaling>
          <c:orientation val="minMax"/>
        </c:scaling>
        <c:axPos val="b"/>
        <c:numFmt formatCode="General" sourceLinked="1"/>
        <c:majorTickMark val="none"/>
        <c:tickLblPos val="nextTo"/>
        <c:crossAx val="88293376"/>
        <c:crosses val="autoZero"/>
        <c:auto val="1"/>
        <c:lblAlgn val="ctr"/>
        <c:lblOffset val="100"/>
      </c:catAx>
      <c:valAx>
        <c:axId val="88293376"/>
        <c:scaling>
          <c:orientation val="minMax"/>
          <c:min val="0"/>
        </c:scaling>
        <c:axPos val="l"/>
        <c:majorGridlines/>
        <c:numFmt formatCode="0%" sourceLinked="1"/>
        <c:majorTickMark val="none"/>
        <c:tickLblPos val="nextTo"/>
        <c:crossAx val="882833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Dijkstra</a:t>
            </a:r>
            <a:r>
              <a:rPr lang="it-IT" baseline="0"/>
              <a:t> partial times</a:t>
            </a:r>
            <a:endParaRPr lang="it-IT"/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'FISSO-CARLO'!$L$3</c:f>
              <c:strCache>
                <c:ptCount val="1"/>
                <c:pt idx="0">
                  <c:v>Initialization</c:v>
                </c:pt>
              </c:strCache>
            </c:strRef>
          </c:tx>
          <c:cat>
            <c:numRef>
              <c:f>'FISSO-CARLO'!$M$2:$Q$2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numCache>
            </c:numRef>
          </c:cat>
          <c:val>
            <c:numRef>
              <c:f>'FISSO-CARLO'!$M$3:$Q$3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4-4219-A887-596B8DCEBB57}"/>
            </c:ext>
          </c:extLst>
        </c:ser>
        <c:ser>
          <c:idx val="1"/>
          <c:order val="1"/>
          <c:tx>
            <c:strRef>
              <c:f>'FISSO-CARLO'!$L$4</c:f>
              <c:strCache>
                <c:ptCount val="1"/>
                <c:pt idx="0">
                  <c:v>GetMinDistance</c:v>
                </c:pt>
              </c:strCache>
            </c:strRef>
          </c:tx>
          <c:cat>
            <c:numRef>
              <c:f>'FISSO-CARLO'!$M$2:$Q$2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numCache>
            </c:numRef>
          </c:cat>
          <c:val>
            <c:numRef>
              <c:f>'FISSO-CARLO'!$M$4:$Q$4</c:f>
              <c:numCache>
                <c:formatCode>0.0000</c:formatCode>
                <c:ptCount val="5"/>
                <c:pt idx="0">
                  <c:v>2.0699999999999999E-4</c:v>
                </c:pt>
                <c:pt idx="1">
                  <c:v>1.5890000000000001E-2</c:v>
                </c:pt>
                <c:pt idx="2">
                  <c:v>7.7913999999999997E-2</c:v>
                </c:pt>
                <c:pt idx="3">
                  <c:v>0.29303299999999999</c:v>
                </c:pt>
                <c:pt idx="4">
                  <c:v>0.56094599999999994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4-4219-A887-596B8DCEBB57}"/>
            </c:ext>
          </c:extLst>
        </c:ser>
        <c:ser>
          <c:idx val="2"/>
          <c:order val="2"/>
          <c:tx>
            <c:strRef>
              <c:f>'FISSO-CARLO'!$L$5</c:f>
              <c:strCache>
                <c:ptCount val="1"/>
                <c:pt idx="0">
                  <c:v>UpdateDistances</c:v>
                </c:pt>
              </c:strCache>
            </c:strRef>
          </c:tx>
          <c:cat>
            <c:numRef>
              <c:f>'FISSO-CARLO'!$M$2:$Q$2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numCache>
            </c:numRef>
          </c:cat>
          <c:val>
            <c:numRef>
              <c:f>'FISSO-CARLO'!$M$5:$Q$5</c:f>
              <c:numCache>
                <c:formatCode>0.0000</c:formatCode>
                <c:ptCount val="5"/>
                <c:pt idx="0">
                  <c:v>1.5793000000000001E-2</c:v>
                </c:pt>
                <c:pt idx="1">
                  <c:v>4.589E-2</c:v>
                </c:pt>
                <c:pt idx="2">
                  <c:v>0.155914</c:v>
                </c:pt>
                <c:pt idx="3">
                  <c:v>0.65903299999999998</c:v>
                </c:pt>
                <c:pt idx="4">
                  <c:v>1.123945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4-4219-A887-596B8DCEBB57}"/>
            </c:ext>
          </c:extLst>
        </c:ser>
        <c:gapWidth val="55"/>
        <c:overlap val="100"/>
        <c:axId val="88412160"/>
        <c:axId val="88413696"/>
      </c:barChart>
      <c:catAx>
        <c:axId val="88412160"/>
        <c:scaling>
          <c:orientation val="minMax"/>
        </c:scaling>
        <c:axPos val="b"/>
        <c:numFmt formatCode="General" sourceLinked="1"/>
        <c:majorTickMark val="none"/>
        <c:tickLblPos val="nextTo"/>
        <c:crossAx val="88413696"/>
        <c:crosses val="autoZero"/>
        <c:auto val="1"/>
        <c:lblAlgn val="ctr"/>
        <c:lblOffset val="100"/>
      </c:catAx>
      <c:valAx>
        <c:axId val="88413696"/>
        <c:scaling>
          <c:orientation val="minMax"/>
          <c:min val="0"/>
        </c:scaling>
        <c:axPos val="l"/>
        <c:majorGridlines/>
        <c:numFmt formatCode="0%" sourceLinked="1"/>
        <c:majorTickMark val="none"/>
        <c:tickLblPos val="nextTo"/>
        <c:crossAx val="884121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Bellman-Ford Parallel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Cumulative!$B$13</c:f>
              <c:strCache>
                <c:ptCount val="1"/>
                <c:pt idx="0">
                  <c:v>Intel Core i7 2630QM</c:v>
                </c:pt>
              </c:strCache>
            </c:strRef>
          </c:tx>
          <c:marker>
            <c:symbol val="none"/>
          </c:marker>
          <c:cat>
            <c:numRef>
              <c:f>Cumulative!$N$12:$R$12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Cumulative!$N$13:$R$13</c:f>
              <c:numCache>
                <c:formatCode>0.0000</c:formatCode>
                <c:ptCount val="5"/>
                <c:pt idx="0">
                  <c:v>3.4000000000000002E-2</c:v>
                </c:pt>
                <c:pt idx="1">
                  <c:v>0.23240000000000002</c:v>
                </c:pt>
                <c:pt idx="2">
                  <c:v>1.5840000000000001</c:v>
                </c:pt>
                <c:pt idx="3">
                  <c:v>12.901</c:v>
                </c:pt>
                <c:pt idx="4">
                  <c:v>161.84480000000002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9-44EE-AF47-91DFA255B50B}"/>
            </c:ext>
          </c:extLst>
        </c:ser>
        <c:ser>
          <c:idx val="2"/>
          <c:order val="1"/>
          <c:tx>
            <c:strRef>
              <c:f>Cumulative!$B$14</c:f>
              <c:strCache>
                <c:ptCount val="1"/>
                <c:pt idx="0">
                  <c:v>Intel Core i5 430M</c:v>
                </c:pt>
              </c:strCache>
            </c:strRef>
          </c:tx>
          <c:marker>
            <c:symbol val="none"/>
          </c:marker>
          <c:cat>
            <c:numRef>
              <c:f>Cumulative!$N$12:$R$12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Cumulative!$N$14:$R$14</c:f>
              <c:numCache>
                <c:formatCode>0.0000</c:formatCode>
                <c:ptCount val="5"/>
                <c:pt idx="0">
                  <c:v>3.9199999999999999E-2</c:v>
                </c:pt>
                <c:pt idx="1">
                  <c:v>0.21880000000000002</c:v>
                </c:pt>
                <c:pt idx="2">
                  <c:v>1.5475999999999999</c:v>
                </c:pt>
                <c:pt idx="3">
                  <c:v>13.043000000000001</c:v>
                </c:pt>
                <c:pt idx="4">
                  <c:v>98.436800000000019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9-44EE-AF47-91DFA255B50B}"/>
            </c:ext>
          </c:extLst>
        </c:ser>
        <c:ser>
          <c:idx val="3"/>
          <c:order val="2"/>
          <c:tx>
            <c:strRef>
              <c:f>Cumulative!$B$15</c:f>
              <c:strCache>
                <c:ptCount val="1"/>
                <c:pt idx="0">
                  <c:v>Intel Atom Z3740</c:v>
                </c:pt>
              </c:strCache>
            </c:strRef>
          </c:tx>
          <c:marker>
            <c:symbol val="none"/>
          </c:marker>
          <c:cat>
            <c:numRef>
              <c:f>Cumulative!$N$12:$R$12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Cumulative!$N$15:$R$15</c:f>
              <c:numCache>
                <c:formatCode>0.0000</c:formatCode>
                <c:ptCount val="5"/>
                <c:pt idx="0">
                  <c:v>3.1E-2</c:v>
                </c:pt>
                <c:pt idx="1">
                  <c:v>0.20459999999999998</c:v>
                </c:pt>
                <c:pt idx="2">
                  <c:v>1.5113999999999999</c:v>
                </c:pt>
                <c:pt idx="3">
                  <c:v>12.119800000000001</c:v>
                </c:pt>
                <c:pt idx="4">
                  <c:v>98.587000000000003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B9-44EE-AF47-91DFA255B50B}"/>
            </c:ext>
          </c:extLst>
        </c:ser>
        <c:ser>
          <c:idx val="4"/>
          <c:order val="3"/>
          <c:tx>
            <c:strRef>
              <c:f>Cumulative!$B$16</c:f>
              <c:strCache>
                <c:ptCount val="1"/>
                <c:pt idx="0">
                  <c:v>Intel Core i5 3470</c:v>
                </c:pt>
              </c:strCache>
            </c:strRef>
          </c:tx>
          <c:marker>
            <c:symbol val="none"/>
          </c:marker>
          <c:cat>
            <c:numRef>
              <c:f>Cumulative!$N$12:$R$12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Cumulative!$N$16:$R$16</c:f>
              <c:numCache>
                <c:formatCode>0.0000</c:formatCode>
                <c:ptCount val="5"/>
                <c:pt idx="0">
                  <c:v>1.3800000000000002E-2</c:v>
                </c:pt>
                <c:pt idx="1">
                  <c:v>9.64E-2</c:v>
                </c:pt>
                <c:pt idx="2">
                  <c:v>0.74660000000000015</c:v>
                </c:pt>
                <c:pt idx="3">
                  <c:v>6.0893999999999995</c:v>
                </c:pt>
                <c:pt idx="4">
                  <c:v>48.142800000000008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B9-44EE-AF47-91DFA255B50B}"/>
            </c:ext>
          </c:extLst>
        </c:ser>
        <c:marker val="1"/>
        <c:axId val="81842560"/>
        <c:axId val="81844096"/>
      </c:lineChart>
      <c:catAx>
        <c:axId val="81842560"/>
        <c:scaling>
          <c:orientation val="minMax"/>
        </c:scaling>
        <c:axPos val="b"/>
        <c:numFmt formatCode="General" sourceLinked="1"/>
        <c:majorTickMark val="none"/>
        <c:tickLblPos val="nextTo"/>
        <c:crossAx val="81844096"/>
        <c:crosses val="autoZero"/>
        <c:lblAlgn val="ctr"/>
        <c:lblOffset val="100"/>
      </c:catAx>
      <c:valAx>
        <c:axId val="81844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</c:title>
        <c:numFmt formatCode="0.0000" sourceLinked="1"/>
        <c:majorTickMark val="none"/>
        <c:tickLblPos val="nextTo"/>
        <c:crossAx val="818425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Bellman-Ford partial times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'FISSO-CARLO'!$L$12</c:f>
              <c:strCache>
                <c:ptCount val="1"/>
                <c:pt idx="0">
                  <c:v>Initialization</c:v>
                </c:pt>
              </c:strCache>
            </c:strRef>
          </c:tx>
          <c:cat>
            <c:numRef>
              <c:f>'FISSO-CARLO'!$M$11:$Q$11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'FISSO-CARLO'!$M$12:$Q$12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A-4AED-A388-53FD2306198C}"/>
            </c:ext>
          </c:extLst>
        </c:ser>
        <c:ser>
          <c:idx val="1"/>
          <c:order val="1"/>
          <c:tx>
            <c:strRef>
              <c:f>'FISSO-CARLO'!$L$13</c:f>
              <c:strCache>
                <c:ptCount val="1"/>
                <c:pt idx="0">
                  <c:v>RelaxEdges</c:v>
                </c:pt>
              </c:strCache>
            </c:strRef>
          </c:tx>
          <c:cat>
            <c:numRef>
              <c:f>'FISSO-CARLO'!$M$11:$Q$11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'FISSO-CARLO'!$M$13:$Q$13</c:f>
              <c:numCache>
                <c:formatCode>0.0000</c:formatCode>
                <c:ptCount val="5"/>
                <c:pt idx="0">
                  <c:v>4.7E-2</c:v>
                </c:pt>
                <c:pt idx="1">
                  <c:v>0.32800000000000001</c:v>
                </c:pt>
                <c:pt idx="2">
                  <c:v>2.6640000000000001</c:v>
                </c:pt>
                <c:pt idx="3">
                  <c:v>6.2160000000000002</c:v>
                </c:pt>
                <c:pt idx="4">
                  <c:v>170.44200000000001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A-4AED-A388-53FD2306198C}"/>
            </c:ext>
          </c:extLst>
        </c:ser>
        <c:gapWidth val="55"/>
        <c:overlap val="100"/>
        <c:axId val="88456576"/>
        <c:axId val="88470656"/>
      </c:barChart>
      <c:catAx>
        <c:axId val="88456576"/>
        <c:scaling>
          <c:orientation val="minMax"/>
        </c:scaling>
        <c:axPos val="b"/>
        <c:numFmt formatCode="General" sourceLinked="1"/>
        <c:majorTickMark val="none"/>
        <c:tickLblPos val="nextTo"/>
        <c:crossAx val="88470656"/>
        <c:crosses val="autoZero"/>
        <c:auto val="1"/>
        <c:lblAlgn val="ctr"/>
        <c:lblOffset val="100"/>
      </c:catAx>
      <c:valAx>
        <c:axId val="88470656"/>
        <c:scaling>
          <c:orientation val="minMax"/>
          <c:min val="0"/>
        </c:scaling>
        <c:axPos val="l"/>
        <c:majorGridlines/>
        <c:numFmt formatCode="0%" sourceLinked="1"/>
        <c:majorTickMark val="none"/>
        <c:tickLblPos val="nextTo"/>
        <c:crossAx val="884565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Dijkstra Serial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Cumulative!$B$4</c:f>
              <c:strCache>
                <c:ptCount val="1"/>
                <c:pt idx="0">
                  <c:v>Intel Core i7 2630QM</c:v>
                </c:pt>
              </c:strCache>
            </c:strRef>
          </c:tx>
          <c:marker>
            <c:symbol val="none"/>
          </c:marker>
          <c:cat>
            <c:numRef>
              <c:f>Cumulative!$I$3:$M$3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numCache>
            </c:numRef>
          </c:cat>
          <c:val>
            <c:numRef>
              <c:f>Cumulative!$I$4:$M$4</c:f>
              <c:numCache>
                <c:formatCode>0.00000</c:formatCode>
                <c:ptCount val="5"/>
                <c:pt idx="0">
                  <c:v>3.7999999999999999E-2</c:v>
                </c:pt>
                <c:pt idx="1">
                  <c:v>0.1542</c:v>
                </c:pt>
                <c:pt idx="2">
                  <c:v>0.61259999999999992</c:v>
                </c:pt>
                <c:pt idx="3">
                  <c:v>2.4904000000000002</c:v>
                </c:pt>
                <c:pt idx="4">
                  <c:v>4.4714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E-4451-9A08-254677653503}"/>
            </c:ext>
          </c:extLst>
        </c:ser>
        <c:ser>
          <c:idx val="2"/>
          <c:order val="1"/>
          <c:tx>
            <c:strRef>
              <c:f>Cumulative!$B$5</c:f>
              <c:strCache>
                <c:ptCount val="1"/>
                <c:pt idx="0">
                  <c:v>Intel Core i5 430M</c:v>
                </c:pt>
              </c:strCache>
            </c:strRef>
          </c:tx>
          <c:marker>
            <c:symbol val="none"/>
          </c:marker>
          <c:cat>
            <c:numRef>
              <c:f>Cumulative!$I$3:$M$3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numCache>
            </c:numRef>
          </c:cat>
          <c:val>
            <c:numRef>
              <c:f>Cumulative!$I$5:$M$5</c:f>
              <c:numCache>
                <c:formatCode>0.00000</c:formatCode>
                <c:ptCount val="5"/>
                <c:pt idx="0">
                  <c:v>3.1399999999999997E-2</c:v>
                </c:pt>
                <c:pt idx="1">
                  <c:v>0.1</c:v>
                </c:pt>
                <c:pt idx="2">
                  <c:v>0.39300000000000002</c:v>
                </c:pt>
                <c:pt idx="3">
                  <c:v>1.5632000000000001</c:v>
                </c:pt>
                <c:pt idx="4">
                  <c:v>2.7953999999999999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E-4451-9A08-254677653503}"/>
            </c:ext>
          </c:extLst>
        </c:ser>
        <c:ser>
          <c:idx val="3"/>
          <c:order val="2"/>
          <c:tx>
            <c:strRef>
              <c:f>Cumulative!$B$6</c:f>
              <c:strCache>
                <c:ptCount val="1"/>
                <c:pt idx="0">
                  <c:v>Intel Atom Z3740</c:v>
                </c:pt>
              </c:strCache>
            </c:strRef>
          </c:tx>
          <c:marker>
            <c:symbol val="none"/>
          </c:marker>
          <c:cat>
            <c:numRef>
              <c:f>Cumulative!$I$3:$M$3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numCache>
            </c:numRef>
          </c:cat>
          <c:val>
            <c:numRef>
              <c:f>Cumulative!$I$6:$M$6</c:f>
              <c:numCache>
                <c:formatCode>0.00000</c:formatCode>
                <c:ptCount val="5"/>
                <c:pt idx="0">
                  <c:v>3.7600000000000001E-2</c:v>
                </c:pt>
                <c:pt idx="1">
                  <c:v>0.14099999999999999</c:v>
                </c:pt>
                <c:pt idx="2">
                  <c:v>0.56519999999999992</c:v>
                </c:pt>
                <c:pt idx="3">
                  <c:v>2.2473999999999998</c:v>
                </c:pt>
                <c:pt idx="4">
                  <c:v>4.1344000000000003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4E-4451-9A08-254677653503}"/>
            </c:ext>
          </c:extLst>
        </c:ser>
        <c:ser>
          <c:idx val="4"/>
          <c:order val="3"/>
          <c:tx>
            <c:strRef>
              <c:f>Cumulative!$B$7</c:f>
              <c:strCache>
                <c:ptCount val="1"/>
                <c:pt idx="0">
                  <c:v>Intel Core i5 3470</c:v>
                </c:pt>
              </c:strCache>
            </c:strRef>
          </c:tx>
          <c:marker>
            <c:symbol val="none"/>
          </c:marker>
          <c:cat>
            <c:numRef>
              <c:f>Cumulative!$I$3:$M$3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numCache>
            </c:numRef>
          </c:cat>
          <c:val>
            <c:numRef>
              <c:f>Cumulative!$I$7:$M$7</c:f>
              <c:numCache>
                <c:formatCode>0.00000</c:formatCode>
                <c:ptCount val="5"/>
                <c:pt idx="0">
                  <c:v>1.72E-2</c:v>
                </c:pt>
                <c:pt idx="1">
                  <c:v>5.2999999999999992E-2</c:v>
                </c:pt>
                <c:pt idx="2">
                  <c:v>0.23500000000000001</c:v>
                </c:pt>
                <c:pt idx="3">
                  <c:v>0.93340000000000001</c:v>
                </c:pt>
                <c:pt idx="4">
                  <c:v>1.6778000000000002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E-4451-9A08-254677653503}"/>
            </c:ext>
          </c:extLst>
        </c:ser>
        <c:marker val="1"/>
        <c:axId val="82750848"/>
        <c:axId val="83035264"/>
      </c:lineChart>
      <c:catAx>
        <c:axId val="82750848"/>
        <c:scaling>
          <c:orientation val="minMax"/>
        </c:scaling>
        <c:axPos val="b"/>
        <c:numFmt formatCode="General" sourceLinked="1"/>
        <c:majorTickMark val="none"/>
        <c:tickLblPos val="nextTo"/>
        <c:crossAx val="83035264"/>
        <c:crosses val="autoZero"/>
        <c:auto val="1"/>
        <c:lblAlgn val="ctr"/>
        <c:lblOffset val="100"/>
      </c:catAx>
      <c:valAx>
        <c:axId val="83035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Tim</a:t>
                </a:r>
                <a:r>
                  <a:rPr lang="it-IT" baseline="0"/>
                  <a:t>e (s)</a:t>
                </a:r>
                <a:endParaRPr lang="it-IT"/>
              </a:p>
            </c:rich>
          </c:tx>
          <c:layout/>
        </c:title>
        <c:numFmt formatCode="0.00000" sourceLinked="1"/>
        <c:majorTickMark val="none"/>
        <c:tickLblPos val="nextTo"/>
        <c:crossAx val="827508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Dijkstra Parallel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Cumulative!$B$4</c:f>
              <c:strCache>
                <c:ptCount val="1"/>
                <c:pt idx="0">
                  <c:v>Intel Core i7 2630QM</c:v>
                </c:pt>
              </c:strCache>
            </c:strRef>
          </c:tx>
          <c:marker>
            <c:symbol val="none"/>
          </c:marker>
          <c:cat>
            <c:numRef>
              <c:f>Cumulative!$N$3:$R$3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numCache>
            </c:numRef>
          </c:cat>
          <c:val>
            <c:numRef>
              <c:f>Cumulative!$N$4:$R$4</c:f>
              <c:numCache>
                <c:formatCode>0.00000</c:formatCode>
                <c:ptCount val="5"/>
                <c:pt idx="0">
                  <c:v>0.11199999999999999</c:v>
                </c:pt>
                <c:pt idx="1">
                  <c:v>0.21400000000000002</c:v>
                </c:pt>
                <c:pt idx="2">
                  <c:v>0.50600000000000001</c:v>
                </c:pt>
                <c:pt idx="3">
                  <c:v>1.7444</c:v>
                </c:pt>
                <c:pt idx="4">
                  <c:v>3.0324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6-4493-987A-8184E9F294D7}"/>
            </c:ext>
          </c:extLst>
        </c:ser>
        <c:ser>
          <c:idx val="2"/>
          <c:order val="1"/>
          <c:tx>
            <c:strRef>
              <c:f>Cumulative!$B$5</c:f>
              <c:strCache>
                <c:ptCount val="1"/>
                <c:pt idx="0">
                  <c:v>Intel Core i5 430M</c:v>
                </c:pt>
              </c:strCache>
            </c:strRef>
          </c:tx>
          <c:marker>
            <c:symbol val="none"/>
          </c:marker>
          <c:cat>
            <c:numRef>
              <c:f>Cumulative!$N$3:$R$3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numCache>
            </c:numRef>
          </c:cat>
          <c:val>
            <c:numRef>
              <c:f>Cumulative!$N$5:$R$5</c:f>
              <c:numCache>
                <c:formatCode>0.00000</c:formatCode>
                <c:ptCount val="5"/>
                <c:pt idx="0">
                  <c:v>6.8600000000000008E-2</c:v>
                </c:pt>
                <c:pt idx="1">
                  <c:v>0.13420000000000001</c:v>
                </c:pt>
                <c:pt idx="2">
                  <c:v>0.39939999999999998</c:v>
                </c:pt>
                <c:pt idx="3">
                  <c:v>1.3416000000000001</c:v>
                </c:pt>
                <c:pt idx="4">
                  <c:v>2.2904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6-4493-987A-8184E9F294D7}"/>
            </c:ext>
          </c:extLst>
        </c:ser>
        <c:ser>
          <c:idx val="3"/>
          <c:order val="2"/>
          <c:tx>
            <c:strRef>
              <c:f>Cumulative!$B$6</c:f>
              <c:strCache>
                <c:ptCount val="1"/>
                <c:pt idx="0">
                  <c:v>Intel Atom Z3740</c:v>
                </c:pt>
              </c:strCache>
            </c:strRef>
          </c:tx>
          <c:marker>
            <c:symbol val="none"/>
          </c:marker>
          <c:cat>
            <c:numRef>
              <c:f>Cumulative!$N$3:$R$3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numCache>
            </c:numRef>
          </c:cat>
          <c:val>
            <c:numRef>
              <c:f>Cumulative!$N$6:$R$6</c:f>
              <c:numCache>
                <c:formatCode>0.00000</c:formatCode>
                <c:ptCount val="5"/>
                <c:pt idx="0">
                  <c:v>0.20900000000000002</c:v>
                </c:pt>
                <c:pt idx="1">
                  <c:v>0.371</c:v>
                </c:pt>
                <c:pt idx="2">
                  <c:v>0.6883999999999999</c:v>
                </c:pt>
                <c:pt idx="3">
                  <c:v>1.8808</c:v>
                </c:pt>
                <c:pt idx="4">
                  <c:v>23.180399999999999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76-4493-987A-8184E9F294D7}"/>
            </c:ext>
          </c:extLst>
        </c:ser>
        <c:ser>
          <c:idx val="4"/>
          <c:order val="3"/>
          <c:tx>
            <c:strRef>
              <c:f>Cumulative!$B$7</c:f>
              <c:strCache>
                <c:ptCount val="1"/>
                <c:pt idx="0">
                  <c:v>Intel Core i5 3470</c:v>
                </c:pt>
              </c:strCache>
            </c:strRef>
          </c:tx>
          <c:marker>
            <c:symbol val="none"/>
          </c:marker>
          <c:cat>
            <c:numRef>
              <c:f>Cumulative!$N$3:$R$3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numCache>
            </c:numRef>
          </c:cat>
          <c:val>
            <c:numRef>
              <c:f>Cumulative!$N$7:$R$7</c:f>
              <c:numCache>
                <c:formatCode>0.00000</c:formatCode>
                <c:ptCount val="5"/>
                <c:pt idx="0">
                  <c:v>4.4199999999999996E-2</c:v>
                </c:pt>
                <c:pt idx="1">
                  <c:v>8.7599999999999997E-2</c:v>
                </c:pt>
                <c:pt idx="2">
                  <c:v>0.20140000000000002</c:v>
                </c:pt>
                <c:pt idx="3">
                  <c:v>0.69799999999999995</c:v>
                </c:pt>
                <c:pt idx="4">
                  <c:v>1.2242000000000002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76-4493-987A-8184E9F294D7}"/>
            </c:ext>
          </c:extLst>
        </c:ser>
        <c:marker val="1"/>
        <c:axId val="83094144"/>
        <c:axId val="83759488"/>
      </c:lineChart>
      <c:catAx>
        <c:axId val="83094144"/>
        <c:scaling>
          <c:orientation val="minMax"/>
        </c:scaling>
        <c:axPos val="b"/>
        <c:numFmt formatCode="General" sourceLinked="1"/>
        <c:majorTickMark val="none"/>
        <c:tickLblPos val="nextTo"/>
        <c:crossAx val="83759488"/>
        <c:crosses val="autoZero"/>
        <c:auto val="1"/>
        <c:lblAlgn val="ctr"/>
        <c:lblOffset val="100"/>
      </c:catAx>
      <c:valAx>
        <c:axId val="83759488"/>
        <c:scaling>
          <c:orientation val="minMax"/>
          <c:max val="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Tim</a:t>
                </a:r>
                <a:r>
                  <a:rPr lang="it-IT" baseline="0"/>
                  <a:t>e (s)</a:t>
                </a:r>
                <a:endParaRPr lang="it-IT"/>
              </a:p>
            </c:rich>
          </c:tx>
          <c:layout/>
        </c:title>
        <c:numFmt formatCode="0.00000" sourceLinked="1"/>
        <c:majorTickMark val="none"/>
        <c:tickLblPos val="nextTo"/>
        <c:crossAx val="830941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Val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Cumulative!$S$3:$U$3</c:f>
              <c:strCache>
                <c:ptCount val="3"/>
                <c:pt idx="0">
                  <c:v>Initialization</c:v>
                </c:pt>
                <c:pt idx="1">
                  <c:v>GetMinDistance</c:v>
                </c:pt>
                <c:pt idx="2">
                  <c:v>UpdateDistances</c:v>
                </c:pt>
              </c:strCache>
            </c:strRef>
          </c:cat>
          <c:val>
            <c:numRef>
              <c:f>Cumulative!$S$8:$U$8</c:f>
              <c:numCache>
                <c:formatCode>0%</c:formatCode>
                <c:ptCount val="3"/>
                <c:pt idx="0">
                  <c:v>3.0822577538046627E-5</c:v>
                </c:pt>
                <c:pt idx="1">
                  <c:v>0.2981280514658422</c:v>
                </c:pt>
                <c:pt idx="2">
                  <c:v>0.68593734617632396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3-40EA-8399-57B927DFE31B}"/>
            </c:ext>
          </c:extLst>
        </c:ser>
        <c:dLbls>
          <c:showVal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it-IT"/>
        </a:p>
      </c:txPr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Val val="1"/>
            <c:extLst>
              <c:ext xmlns:c15="http://schemas.microsoft.com/office/drawing/2012/chart" uri="{CE6537A1-D6FC-4f65-9D91-7224C49458BB}"/>
            </c:extLst>
          </c:dLbls>
          <c:cat>
            <c:strRef>
              <c:f>Cumulative!$S$12:$T$12</c:f>
              <c:strCache>
                <c:ptCount val="2"/>
                <c:pt idx="0">
                  <c:v>Initialization</c:v>
                </c:pt>
                <c:pt idx="1">
                  <c:v>RelaxEdges</c:v>
                </c:pt>
              </c:strCache>
            </c:strRef>
          </c:cat>
          <c:val>
            <c:numRef>
              <c:f>Cumulative!$S$17:$T$17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3-40F4-ACA5-5565EF0BC93C}"/>
            </c:ext>
          </c:extLst>
        </c:ser>
        <c:dLbls>
          <c:showVal val="1"/>
        </c:dLbls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it-IT"/>
        </a:p>
      </c:txPr>
    </c:legend>
    <c:plotVisOnly val="1"/>
    <c:dispBlanksAs val="zero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Dijkstra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Cumulative!$B$4</c:f>
              <c:strCache>
                <c:ptCount val="1"/>
                <c:pt idx="0">
                  <c:v>Intel Core i7 2630QM</c:v>
                </c:pt>
              </c:strCache>
            </c:strRef>
          </c:tx>
          <c:cat>
            <c:multiLvlStrRef>
              <c:f>Statistics!$B$2:$K$3</c:f>
              <c:multiLvlStrCache>
                <c:ptCount val="10"/>
                <c:lvl>
                  <c:pt idx="0">
                    <c:v>Obtained</c:v>
                  </c:pt>
                  <c:pt idx="1">
                    <c:v>Ideal</c:v>
                  </c:pt>
                  <c:pt idx="2">
                    <c:v>Obtained</c:v>
                  </c:pt>
                  <c:pt idx="3">
                    <c:v>Ideal</c:v>
                  </c:pt>
                  <c:pt idx="4">
                    <c:v>Obtained</c:v>
                  </c:pt>
                  <c:pt idx="5">
                    <c:v>Ideal</c:v>
                  </c:pt>
                  <c:pt idx="6">
                    <c:v>Obtained</c:v>
                  </c:pt>
                  <c:pt idx="7">
                    <c:v>Ideal</c:v>
                  </c:pt>
                  <c:pt idx="8">
                    <c:v>Obtained</c:v>
                  </c:pt>
                  <c:pt idx="9">
                    <c:v>Ideal</c:v>
                  </c:pt>
                </c:lvl>
                <c:lvl>
                  <c:pt idx="0">
                    <c:v>2048</c:v>
                  </c:pt>
                  <c:pt idx="2">
                    <c:v>4096</c:v>
                  </c:pt>
                  <c:pt idx="4">
                    <c:v>8192</c:v>
                  </c:pt>
                  <c:pt idx="6">
                    <c:v>16384</c:v>
                  </c:pt>
                  <c:pt idx="8">
                    <c:v>22000</c:v>
                  </c:pt>
                </c:lvl>
              </c:multiLvlStrCache>
            </c:multiLvlStrRef>
          </c:cat>
          <c:val>
            <c:numRef>
              <c:f>Statistics!$B$4:$K$4</c:f>
              <c:numCache>
                <c:formatCode>0.0000</c:formatCode>
                <c:ptCount val="10"/>
                <c:pt idx="0">
                  <c:v>0.3392857142857143</c:v>
                </c:pt>
                <c:pt idx="1">
                  <c:v>1.5195441103515814</c:v>
                </c:pt>
                <c:pt idx="2">
                  <c:v>0.72056074766355138</c:v>
                </c:pt>
                <c:pt idx="3">
                  <c:v>1.5201020339059572</c:v>
                </c:pt>
                <c:pt idx="4">
                  <c:v>1.2106719367588932</c:v>
                </c:pt>
                <c:pt idx="5">
                  <c:v>1.5203814452781546</c:v>
                </c:pt>
                <c:pt idx="6">
                  <c:v>1.4276542077505161</c:v>
                </c:pt>
                <c:pt idx="7">
                  <c:v>1.5205212635744041</c:v>
                </c:pt>
                <c:pt idx="8">
                  <c:v>1.4745416172008969</c:v>
                </c:pt>
                <c:pt idx="9">
                  <c:v>1.5205569674108803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E-441A-8BEA-E3FE20C6D14F}"/>
            </c:ext>
          </c:extLst>
        </c:ser>
        <c:ser>
          <c:idx val="2"/>
          <c:order val="1"/>
          <c:tx>
            <c:strRef>
              <c:f>Cumulative!$B$5</c:f>
              <c:strCache>
                <c:ptCount val="1"/>
                <c:pt idx="0">
                  <c:v>Intel Core i5 430M</c:v>
                </c:pt>
              </c:strCache>
            </c:strRef>
          </c:tx>
          <c:cat>
            <c:multiLvlStrRef>
              <c:f>Statistics!$B$2:$K$3</c:f>
              <c:multiLvlStrCache>
                <c:ptCount val="10"/>
                <c:lvl>
                  <c:pt idx="0">
                    <c:v>Obtained</c:v>
                  </c:pt>
                  <c:pt idx="1">
                    <c:v>Ideal</c:v>
                  </c:pt>
                  <c:pt idx="2">
                    <c:v>Obtained</c:v>
                  </c:pt>
                  <c:pt idx="3">
                    <c:v>Ideal</c:v>
                  </c:pt>
                  <c:pt idx="4">
                    <c:v>Obtained</c:v>
                  </c:pt>
                  <c:pt idx="5">
                    <c:v>Ideal</c:v>
                  </c:pt>
                  <c:pt idx="6">
                    <c:v>Obtained</c:v>
                  </c:pt>
                  <c:pt idx="7">
                    <c:v>Ideal</c:v>
                  </c:pt>
                  <c:pt idx="8">
                    <c:v>Obtained</c:v>
                  </c:pt>
                  <c:pt idx="9">
                    <c:v>Ideal</c:v>
                  </c:pt>
                </c:lvl>
                <c:lvl>
                  <c:pt idx="0">
                    <c:v>2048</c:v>
                  </c:pt>
                  <c:pt idx="2">
                    <c:v>4096</c:v>
                  </c:pt>
                  <c:pt idx="4">
                    <c:v>8192</c:v>
                  </c:pt>
                  <c:pt idx="6">
                    <c:v>16384</c:v>
                  </c:pt>
                  <c:pt idx="8">
                    <c:v>22000</c:v>
                  </c:pt>
                </c:lvl>
              </c:multiLvlStrCache>
            </c:multiLvlStrRef>
          </c:cat>
          <c:val>
            <c:numRef>
              <c:f>Statistics!$B$5:$K$5</c:f>
              <c:numCache>
                <c:formatCode>0.0000</c:formatCode>
                <c:ptCount val="10"/>
                <c:pt idx="0">
                  <c:v>0.45772594752186579</c:v>
                </c:pt>
                <c:pt idx="1">
                  <c:v>1.4145550071071713</c:v>
                </c:pt>
                <c:pt idx="2">
                  <c:v>0.7451564828614009</c:v>
                </c:pt>
                <c:pt idx="3">
                  <c:v>1.4149693966073611</c:v>
                </c:pt>
                <c:pt idx="4">
                  <c:v>0.98397596394591902</c:v>
                </c:pt>
                <c:pt idx="5">
                  <c:v>1.41517690218085</c:v>
                </c:pt>
                <c:pt idx="6">
                  <c:v>1.1651759093619558</c:v>
                </c:pt>
                <c:pt idx="7">
                  <c:v>1.4152807328094761</c:v>
                </c:pt>
                <c:pt idx="8">
                  <c:v>1.2204855047153336</c:v>
                </c:pt>
                <c:pt idx="9">
                  <c:v>1.4153072462584593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E-441A-8BEA-E3FE20C6D14F}"/>
            </c:ext>
          </c:extLst>
        </c:ser>
        <c:ser>
          <c:idx val="3"/>
          <c:order val="2"/>
          <c:tx>
            <c:strRef>
              <c:f>Cumulative!$B$6</c:f>
              <c:strCache>
                <c:ptCount val="1"/>
                <c:pt idx="0">
                  <c:v>Intel Atom Z3740</c:v>
                </c:pt>
              </c:strCache>
            </c:strRef>
          </c:tx>
          <c:cat>
            <c:multiLvlStrRef>
              <c:f>Statistics!$B$2:$K$3</c:f>
              <c:multiLvlStrCache>
                <c:ptCount val="10"/>
                <c:lvl>
                  <c:pt idx="0">
                    <c:v>Obtained</c:v>
                  </c:pt>
                  <c:pt idx="1">
                    <c:v>Ideal</c:v>
                  </c:pt>
                  <c:pt idx="2">
                    <c:v>Obtained</c:v>
                  </c:pt>
                  <c:pt idx="3">
                    <c:v>Ideal</c:v>
                  </c:pt>
                  <c:pt idx="4">
                    <c:v>Obtained</c:v>
                  </c:pt>
                  <c:pt idx="5">
                    <c:v>Ideal</c:v>
                  </c:pt>
                  <c:pt idx="6">
                    <c:v>Obtained</c:v>
                  </c:pt>
                  <c:pt idx="7">
                    <c:v>Ideal</c:v>
                  </c:pt>
                  <c:pt idx="8">
                    <c:v>Obtained</c:v>
                  </c:pt>
                  <c:pt idx="9">
                    <c:v>Ideal</c:v>
                  </c:pt>
                </c:lvl>
                <c:lvl>
                  <c:pt idx="0">
                    <c:v>2048</c:v>
                  </c:pt>
                  <c:pt idx="2">
                    <c:v>4096</c:v>
                  </c:pt>
                  <c:pt idx="4">
                    <c:v>8192</c:v>
                  </c:pt>
                  <c:pt idx="6">
                    <c:v>16384</c:v>
                  </c:pt>
                  <c:pt idx="8">
                    <c:v>22000</c:v>
                  </c:pt>
                </c:lvl>
              </c:multiLvlStrCache>
            </c:multiLvlStrRef>
          </c:cat>
          <c:val>
            <c:numRef>
              <c:f>Statistics!$B$6:$K$6</c:f>
              <c:numCache>
                <c:formatCode>0.0000</c:formatCode>
                <c:ptCount val="10"/>
                <c:pt idx="0">
                  <c:v>0.17990430622009568</c:v>
                </c:pt>
                <c:pt idx="1">
                  <c:v>1.4145550071071713</c:v>
                </c:pt>
                <c:pt idx="2">
                  <c:v>0.38005390835579511</c:v>
                </c:pt>
                <c:pt idx="3">
                  <c:v>1.4149693966073611</c:v>
                </c:pt>
                <c:pt idx="4">
                  <c:v>0.82103428239395704</c:v>
                </c:pt>
                <c:pt idx="5">
                  <c:v>1.41517690218085</c:v>
                </c:pt>
                <c:pt idx="6">
                  <c:v>1.1949170565716716</c:v>
                </c:pt>
                <c:pt idx="7">
                  <c:v>1.4152807328094761</c:v>
                </c:pt>
                <c:pt idx="8">
                  <c:v>0.17835757795378857</c:v>
                </c:pt>
                <c:pt idx="9">
                  <c:v>1.4153072462584593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7E-441A-8BEA-E3FE20C6D14F}"/>
            </c:ext>
          </c:extLst>
        </c:ser>
        <c:ser>
          <c:idx val="4"/>
          <c:order val="3"/>
          <c:tx>
            <c:strRef>
              <c:f>Cumulative!$B$7</c:f>
              <c:strCache>
                <c:ptCount val="1"/>
                <c:pt idx="0">
                  <c:v>Intel Core i5 3470</c:v>
                </c:pt>
              </c:strCache>
            </c:strRef>
          </c:tx>
          <c:cat>
            <c:multiLvlStrRef>
              <c:f>Statistics!$B$2:$K$3</c:f>
              <c:multiLvlStrCache>
                <c:ptCount val="10"/>
                <c:lvl>
                  <c:pt idx="0">
                    <c:v>Obtained</c:v>
                  </c:pt>
                  <c:pt idx="1">
                    <c:v>Ideal</c:v>
                  </c:pt>
                  <c:pt idx="2">
                    <c:v>Obtained</c:v>
                  </c:pt>
                  <c:pt idx="3">
                    <c:v>Ideal</c:v>
                  </c:pt>
                  <c:pt idx="4">
                    <c:v>Obtained</c:v>
                  </c:pt>
                  <c:pt idx="5">
                    <c:v>Ideal</c:v>
                  </c:pt>
                  <c:pt idx="6">
                    <c:v>Obtained</c:v>
                  </c:pt>
                  <c:pt idx="7">
                    <c:v>Ideal</c:v>
                  </c:pt>
                  <c:pt idx="8">
                    <c:v>Obtained</c:v>
                  </c:pt>
                  <c:pt idx="9">
                    <c:v>Ideal</c:v>
                  </c:pt>
                </c:lvl>
                <c:lvl>
                  <c:pt idx="0">
                    <c:v>2048</c:v>
                  </c:pt>
                  <c:pt idx="2">
                    <c:v>4096</c:v>
                  </c:pt>
                  <c:pt idx="4">
                    <c:v>8192</c:v>
                  </c:pt>
                  <c:pt idx="6">
                    <c:v>16384</c:v>
                  </c:pt>
                  <c:pt idx="8">
                    <c:v>22000</c:v>
                  </c:pt>
                </c:lvl>
              </c:multiLvlStrCache>
            </c:multiLvlStrRef>
          </c:cat>
          <c:val>
            <c:numRef>
              <c:f>Statistics!$B$7:$K$7</c:f>
              <c:numCache>
                <c:formatCode>0.0000</c:formatCode>
                <c:ptCount val="10"/>
                <c:pt idx="0">
                  <c:v>0.38914027149321273</c:v>
                </c:pt>
                <c:pt idx="1">
                  <c:v>1.4145550071071713</c:v>
                </c:pt>
                <c:pt idx="2">
                  <c:v>0.60502283105022825</c:v>
                </c:pt>
                <c:pt idx="3">
                  <c:v>1.4149693966073611</c:v>
                </c:pt>
                <c:pt idx="4">
                  <c:v>1.166832174776564</c:v>
                </c:pt>
                <c:pt idx="5">
                  <c:v>1.41517690218085</c:v>
                </c:pt>
                <c:pt idx="6">
                  <c:v>1.337249283667622</c:v>
                </c:pt>
                <c:pt idx="7">
                  <c:v>1.4152807328094761</c:v>
                </c:pt>
                <c:pt idx="8">
                  <c:v>1.3705276915536677</c:v>
                </c:pt>
                <c:pt idx="9">
                  <c:v>1.4153072462584593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7E-441A-8BEA-E3FE20C6D14F}"/>
            </c:ext>
          </c:extLst>
        </c:ser>
        <c:axId val="85231872"/>
        <c:axId val="85250048"/>
      </c:barChart>
      <c:catAx>
        <c:axId val="85231872"/>
        <c:scaling>
          <c:orientation val="minMax"/>
        </c:scaling>
        <c:axPos val="b"/>
        <c:numFmt formatCode="General" sourceLinked="1"/>
        <c:majorTickMark val="none"/>
        <c:tickLblPos val="nextTo"/>
        <c:crossAx val="85250048"/>
        <c:crosses val="autoZero"/>
        <c:auto val="1"/>
        <c:lblAlgn val="ctr"/>
        <c:lblOffset val="100"/>
      </c:catAx>
      <c:valAx>
        <c:axId val="85250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</a:t>
                </a:r>
                <a:r>
                  <a:rPr lang="it-IT" baseline="0"/>
                  <a:t> up</a:t>
                </a:r>
                <a:endParaRPr lang="it-IT"/>
              </a:p>
            </c:rich>
          </c:tx>
          <c:layout/>
        </c:title>
        <c:numFmt formatCode="0.0000" sourceLinked="1"/>
        <c:majorTickMark val="none"/>
        <c:tickLblPos val="nextTo"/>
        <c:crossAx val="852318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Bellman-Ford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Cumulative!$B$4</c:f>
              <c:strCache>
                <c:ptCount val="1"/>
                <c:pt idx="0">
                  <c:v>Intel Core i7 2630QM</c:v>
                </c:pt>
              </c:strCache>
            </c:strRef>
          </c:tx>
          <c:cat>
            <c:multiLvlStrRef>
              <c:f>Statistics!$B$2:$K$3</c:f>
              <c:multiLvlStrCache>
                <c:ptCount val="10"/>
                <c:lvl>
                  <c:pt idx="0">
                    <c:v>Obtained</c:v>
                  </c:pt>
                  <c:pt idx="1">
                    <c:v>Ideal</c:v>
                  </c:pt>
                  <c:pt idx="2">
                    <c:v>Obtained</c:v>
                  </c:pt>
                  <c:pt idx="3">
                    <c:v>Ideal</c:v>
                  </c:pt>
                  <c:pt idx="4">
                    <c:v>Obtained</c:v>
                  </c:pt>
                  <c:pt idx="5">
                    <c:v>Ideal</c:v>
                  </c:pt>
                  <c:pt idx="6">
                    <c:v>Obtained</c:v>
                  </c:pt>
                  <c:pt idx="7">
                    <c:v>Ideal</c:v>
                  </c:pt>
                  <c:pt idx="8">
                    <c:v>Obtained</c:v>
                  </c:pt>
                  <c:pt idx="9">
                    <c:v>Ideal</c:v>
                  </c:pt>
                </c:lvl>
                <c:lvl>
                  <c:pt idx="0">
                    <c:v>2048</c:v>
                  </c:pt>
                  <c:pt idx="2">
                    <c:v>4096</c:v>
                  </c:pt>
                  <c:pt idx="4">
                    <c:v>8192</c:v>
                  </c:pt>
                  <c:pt idx="6">
                    <c:v>16384</c:v>
                  </c:pt>
                  <c:pt idx="8">
                    <c:v>22000</c:v>
                  </c:pt>
                </c:lvl>
              </c:multiLvlStrCache>
            </c:multiLvlStrRef>
          </c:cat>
          <c:val>
            <c:numRef>
              <c:f>Statistics!$B$10:$K$10</c:f>
              <c:numCache>
                <c:formatCode>0.0000</c:formatCode>
                <c:ptCount val="10"/>
                <c:pt idx="0">
                  <c:v>3.4705882352941173</c:v>
                </c:pt>
                <c:pt idx="1">
                  <c:v>7.3015720243824189</c:v>
                </c:pt>
                <c:pt idx="2">
                  <c:v>3.8726333907056794</c:v>
                </c:pt>
                <c:pt idx="3">
                  <c:v>7.6330692735546943</c:v>
                </c:pt>
                <c:pt idx="4">
                  <c:v>4.457575757575758</c:v>
                </c:pt>
                <c:pt idx="5">
                  <c:v>7.8117596195417205</c:v>
                </c:pt>
                <c:pt idx="6">
                  <c:v>4.4039531819238817</c:v>
                </c:pt>
                <c:pt idx="7">
                  <c:v>7.904638836567524</c:v>
                </c:pt>
                <c:pt idx="8">
                  <c:v>2.9589483258034859</c:v>
                </c:pt>
                <c:pt idx="9">
                  <c:v>7.952002998434641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9-4EC2-A4D6-881B946FEA40}"/>
            </c:ext>
          </c:extLst>
        </c:ser>
        <c:ser>
          <c:idx val="2"/>
          <c:order val="1"/>
          <c:tx>
            <c:strRef>
              <c:f>Cumulative!$B$5</c:f>
              <c:strCache>
                <c:ptCount val="1"/>
                <c:pt idx="0">
                  <c:v>Intel Core i5 430M</c:v>
                </c:pt>
              </c:strCache>
            </c:strRef>
          </c:tx>
          <c:cat>
            <c:multiLvlStrRef>
              <c:f>Statistics!$B$2:$K$3</c:f>
              <c:multiLvlStrCache>
                <c:ptCount val="10"/>
                <c:lvl>
                  <c:pt idx="0">
                    <c:v>Obtained</c:v>
                  </c:pt>
                  <c:pt idx="1">
                    <c:v>Ideal</c:v>
                  </c:pt>
                  <c:pt idx="2">
                    <c:v>Obtained</c:v>
                  </c:pt>
                  <c:pt idx="3">
                    <c:v>Ideal</c:v>
                  </c:pt>
                  <c:pt idx="4">
                    <c:v>Obtained</c:v>
                  </c:pt>
                  <c:pt idx="5">
                    <c:v>Ideal</c:v>
                  </c:pt>
                  <c:pt idx="6">
                    <c:v>Obtained</c:v>
                  </c:pt>
                  <c:pt idx="7">
                    <c:v>Ideal</c:v>
                  </c:pt>
                  <c:pt idx="8">
                    <c:v>Obtained</c:v>
                  </c:pt>
                  <c:pt idx="9">
                    <c:v>Ideal</c:v>
                  </c:pt>
                </c:lvl>
                <c:lvl>
                  <c:pt idx="0">
                    <c:v>2048</c:v>
                  </c:pt>
                  <c:pt idx="2">
                    <c:v>4096</c:v>
                  </c:pt>
                  <c:pt idx="4">
                    <c:v>8192</c:v>
                  </c:pt>
                  <c:pt idx="6">
                    <c:v>16384</c:v>
                  </c:pt>
                  <c:pt idx="8">
                    <c:v>22000</c:v>
                  </c:pt>
                </c:lvl>
              </c:multiLvlStrCache>
            </c:multiLvlStrRef>
          </c:cat>
          <c:val>
            <c:numRef>
              <c:f>Statistics!$B$11:$K$11</c:f>
              <c:numCache>
                <c:formatCode>0.0000</c:formatCode>
                <c:ptCount val="10"/>
                <c:pt idx="0">
                  <c:v>2.0714285714285716</c:v>
                </c:pt>
                <c:pt idx="1">
                  <c:v>3.8424784737464122</c:v>
                </c:pt>
                <c:pt idx="2">
                  <c:v>2.6508226691042043</c:v>
                </c:pt>
                <c:pt idx="3">
                  <c:v>3.9192557334487237</c:v>
                </c:pt>
                <c:pt idx="4">
                  <c:v>2.9856552080640997</c:v>
                </c:pt>
                <c:pt idx="5">
                  <c:v>3.9591130198518778</c:v>
                </c:pt>
                <c:pt idx="6">
                  <c:v>2.89663420992103</c:v>
                </c:pt>
                <c:pt idx="7">
                  <c:v>3.9794253203078482</c:v>
                </c:pt>
                <c:pt idx="8">
                  <c:v>2.9424727337743608</c:v>
                </c:pt>
                <c:pt idx="9">
                  <c:v>3.9896795460327645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9-4EC2-A4D6-881B946FEA40}"/>
            </c:ext>
          </c:extLst>
        </c:ser>
        <c:ser>
          <c:idx val="3"/>
          <c:order val="2"/>
          <c:tx>
            <c:strRef>
              <c:f>Cumulative!$B$6</c:f>
              <c:strCache>
                <c:ptCount val="1"/>
                <c:pt idx="0">
                  <c:v>Intel Atom Z3740</c:v>
                </c:pt>
              </c:strCache>
            </c:strRef>
          </c:tx>
          <c:cat>
            <c:multiLvlStrRef>
              <c:f>Statistics!$B$2:$K$3</c:f>
              <c:multiLvlStrCache>
                <c:ptCount val="10"/>
                <c:lvl>
                  <c:pt idx="0">
                    <c:v>Obtained</c:v>
                  </c:pt>
                  <c:pt idx="1">
                    <c:v>Ideal</c:v>
                  </c:pt>
                  <c:pt idx="2">
                    <c:v>Obtained</c:v>
                  </c:pt>
                  <c:pt idx="3">
                    <c:v>Ideal</c:v>
                  </c:pt>
                  <c:pt idx="4">
                    <c:v>Obtained</c:v>
                  </c:pt>
                  <c:pt idx="5">
                    <c:v>Ideal</c:v>
                  </c:pt>
                  <c:pt idx="6">
                    <c:v>Obtained</c:v>
                  </c:pt>
                  <c:pt idx="7">
                    <c:v>Ideal</c:v>
                  </c:pt>
                  <c:pt idx="8">
                    <c:v>Obtained</c:v>
                  </c:pt>
                  <c:pt idx="9">
                    <c:v>Ideal</c:v>
                  </c:pt>
                </c:lvl>
                <c:lvl>
                  <c:pt idx="0">
                    <c:v>2048</c:v>
                  </c:pt>
                  <c:pt idx="2">
                    <c:v>4096</c:v>
                  </c:pt>
                  <c:pt idx="4">
                    <c:v>8192</c:v>
                  </c:pt>
                  <c:pt idx="6">
                    <c:v>16384</c:v>
                  </c:pt>
                  <c:pt idx="8">
                    <c:v>22000</c:v>
                  </c:pt>
                </c:lvl>
              </c:multiLvlStrCache>
            </c:multiLvlStrRef>
          </c:cat>
          <c:val>
            <c:numRef>
              <c:f>Statistics!$B$12:$K$12</c:f>
              <c:numCache>
                <c:formatCode>0.0000</c:formatCode>
                <c:ptCount val="10"/>
                <c:pt idx="0">
                  <c:v>3.2322580645161292</c:v>
                </c:pt>
                <c:pt idx="1">
                  <c:v>3.8424784737464122</c:v>
                </c:pt>
                <c:pt idx="2">
                  <c:v>3.6168132942326494</c:v>
                </c:pt>
                <c:pt idx="3">
                  <c:v>3.9192557334487237</c:v>
                </c:pt>
                <c:pt idx="4">
                  <c:v>3.9527590313616519</c:v>
                </c:pt>
                <c:pt idx="5">
                  <c:v>3.9591130198518778</c:v>
                </c:pt>
                <c:pt idx="6">
                  <c:v>3.937028663839337</c:v>
                </c:pt>
                <c:pt idx="7">
                  <c:v>3.9794253203078482</c:v>
                </c:pt>
                <c:pt idx="8">
                  <c:v>3.9226267154898715</c:v>
                </c:pt>
                <c:pt idx="9">
                  <c:v>3.9896795460327645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F9-4EC2-A4D6-881B946FEA40}"/>
            </c:ext>
          </c:extLst>
        </c:ser>
        <c:ser>
          <c:idx val="4"/>
          <c:order val="3"/>
          <c:tx>
            <c:strRef>
              <c:f>Cumulative!$B$7</c:f>
              <c:strCache>
                <c:ptCount val="1"/>
                <c:pt idx="0">
                  <c:v>Intel Core i5 3470</c:v>
                </c:pt>
              </c:strCache>
            </c:strRef>
          </c:tx>
          <c:cat>
            <c:multiLvlStrRef>
              <c:f>Statistics!$B$2:$K$3</c:f>
              <c:multiLvlStrCache>
                <c:ptCount val="10"/>
                <c:lvl>
                  <c:pt idx="0">
                    <c:v>Obtained</c:v>
                  </c:pt>
                  <c:pt idx="1">
                    <c:v>Ideal</c:v>
                  </c:pt>
                  <c:pt idx="2">
                    <c:v>Obtained</c:v>
                  </c:pt>
                  <c:pt idx="3">
                    <c:v>Ideal</c:v>
                  </c:pt>
                  <c:pt idx="4">
                    <c:v>Obtained</c:v>
                  </c:pt>
                  <c:pt idx="5">
                    <c:v>Ideal</c:v>
                  </c:pt>
                  <c:pt idx="6">
                    <c:v>Obtained</c:v>
                  </c:pt>
                  <c:pt idx="7">
                    <c:v>Ideal</c:v>
                  </c:pt>
                  <c:pt idx="8">
                    <c:v>Obtained</c:v>
                  </c:pt>
                  <c:pt idx="9">
                    <c:v>Ideal</c:v>
                  </c:pt>
                </c:lvl>
                <c:lvl>
                  <c:pt idx="0">
                    <c:v>2048</c:v>
                  </c:pt>
                  <c:pt idx="2">
                    <c:v>4096</c:v>
                  </c:pt>
                  <c:pt idx="4">
                    <c:v>8192</c:v>
                  </c:pt>
                  <c:pt idx="6">
                    <c:v>16384</c:v>
                  </c:pt>
                  <c:pt idx="8">
                    <c:v>22000</c:v>
                  </c:pt>
                </c:lvl>
              </c:multiLvlStrCache>
            </c:multiLvlStrRef>
          </c:cat>
          <c:val>
            <c:numRef>
              <c:f>Statistics!$B$13:$K$13</c:f>
              <c:numCache>
                <c:formatCode>0.0000</c:formatCode>
                <c:ptCount val="10"/>
                <c:pt idx="0">
                  <c:v>3.6231884057971011</c:v>
                </c:pt>
                <c:pt idx="1">
                  <c:v>3.8424784737464122</c:v>
                </c:pt>
                <c:pt idx="2">
                  <c:v>3.5207468879668053</c:v>
                </c:pt>
                <c:pt idx="3">
                  <c:v>3.9192557334487237</c:v>
                </c:pt>
                <c:pt idx="4">
                  <c:v>3.5341548352531471</c:v>
                </c:pt>
                <c:pt idx="5">
                  <c:v>3.9591130198518778</c:v>
                </c:pt>
                <c:pt idx="6">
                  <c:v>3.5367359674187937</c:v>
                </c:pt>
                <c:pt idx="7">
                  <c:v>3.9794253203078482</c:v>
                </c:pt>
                <c:pt idx="8">
                  <c:v>3.5132023895577311</c:v>
                </c:pt>
                <c:pt idx="9">
                  <c:v>3.9896795460327645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F9-4EC2-A4D6-881B946FEA40}"/>
            </c:ext>
          </c:extLst>
        </c:ser>
        <c:axId val="85189760"/>
        <c:axId val="85191296"/>
      </c:barChart>
      <c:catAx>
        <c:axId val="85189760"/>
        <c:scaling>
          <c:orientation val="minMax"/>
        </c:scaling>
        <c:axPos val="b"/>
        <c:numFmt formatCode="General" sourceLinked="1"/>
        <c:majorTickMark val="none"/>
        <c:tickLblPos val="nextTo"/>
        <c:crossAx val="85191296"/>
        <c:crosses val="autoZero"/>
        <c:auto val="1"/>
        <c:lblAlgn val="ctr"/>
        <c:lblOffset val="100"/>
      </c:catAx>
      <c:valAx>
        <c:axId val="85191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</a:t>
                </a:r>
                <a:r>
                  <a:rPr lang="it-IT" baseline="0"/>
                  <a:t> up</a:t>
                </a:r>
                <a:endParaRPr lang="it-IT"/>
              </a:p>
            </c:rich>
          </c:tx>
          <c:layout/>
        </c:title>
        <c:numFmt formatCode="0.0000" sourceLinked="1"/>
        <c:majorTickMark val="none"/>
        <c:tickLblPos val="nextTo"/>
        <c:crossAx val="851897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Dijkstra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Cumulative!$B$4</c:f>
              <c:strCache>
                <c:ptCount val="1"/>
                <c:pt idx="0">
                  <c:v>Intel Core i7 2630QM</c:v>
                </c:pt>
              </c:strCache>
            </c:strRef>
          </c:tx>
          <c:cat>
            <c:strRef>
              <c:f>Statistics!$L$2:$P$3</c:f>
              <c:strCach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strCache>
            </c:strRef>
          </c:cat>
          <c:val>
            <c:numRef>
              <c:f>Statistics!$L$4:$P$4</c:f>
              <c:numCache>
                <c:formatCode>0.00</c:formatCode>
                <c:ptCount val="5"/>
                <c:pt idx="0">
                  <c:v>0.22328125388029227</c:v>
                </c:pt>
                <c:pt idx="1">
                  <c:v>0.4740213035647643</c:v>
                </c:pt>
                <c:pt idx="2">
                  <c:v>0.79629486437030295</c:v>
                </c:pt>
                <c:pt idx="3">
                  <c:v>0.93892419787305148</c:v>
                </c:pt>
                <c:pt idx="4">
                  <c:v>0.96973783212585862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B-40A7-B17F-9569A710D839}"/>
            </c:ext>
          </c:extLst>
        </c:ser>
        <c:ser>
          <c:idx val="2"/>
          <c:order val="1"/>
          <c:tx>
            <c:strRef>
              <c:f>Cumulative!$B$5</c:f>
              <c:strCache>
                <c:ptCount val="1"/>
                <c:pt idx="0">
                  <c:v>Intel Core i5 430M</c:v>
                </c:pt>
              </c:strCache>
            </c:strRef>
          </c:tx>
          <c:cat>
            <c:strRef>
              <c:f>Statistics!$L$2:$P$3</c:f>
              <c:strCach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strCache>
            </c:strRef>
          </c:cat>
          <c:val>
            <c:numRef>
              <c:f>Statistics!$L$5:$P$5</c:f>
              <c:numCache>
                <c:formatCode>0.00</c:formatCode>
                <c:ptCount val="5"/>
                <c:pt idx="0">
                  <c:v>0.32358299622291536</c:v>
                </c:pt>
                <c:pt idx="1">
                  <c:v>0.52662374511282373</c:v>
                </c:pt>
                <c:pt idx="2">
                  <c:v>0.69530244765129268</c:v>
                </c:pt>
                <c:pt idx="3">
                  <c:v>0.82328253494199921</c:v>
                </c:pt>
                <c:pt idx="4">
                  <c:v>0.86234667980527813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B-40A7-B17F-9569A710D839}"/>
            </c:ext>
          </c:extLst>
        </c:ser>
        <c:ser>
          <c:idx val="3"/>
          <c:order val="2"/>
          <c:tx>
            <c:strRef>
              <c:f>Cumulative!$B$6</c:f>
              <c:strCache>
                <c:ptCount val="1"/>
                <c:pt idx="0">
                  <c:v>Intel Atom Z3740</c:v>
                </c:pt>
              </c:strCache>
            </c:strRef>
          </c:tx>
          <c:cat>
            <c:strRef>
              <c:f>Statistics!$L$2:$P$3</c:f>
              <c:strCach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strCache>
            </c:strRef>
          </c:cat>
          <c:val>
            <c:numRef>
              <c:f>Statistics!$L$6:$P$6</c:f>
              <c:numCache>
                <c:formatCode>0.00</c:formatCode>
                <c:ptCount val="5"/>
                <c:pt idx="0">
                  <c:v>0.12718084861755083</c:v>
                </c:pt>
                <c:pt idx="1">
                  <c:v>0.26859514365967307</c:v>
                </c:pt>
                <c:pt idx="2">
                  <c:v>0.58016371036632031</c:v>
                </c:pt>
                <c:pt idx="3">
                  <c:v>0.84429684434383545</c:v>
                </c:pt>
                <c:pt idx="4">
                  <c:v>0.12602039481200919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B-40A7-B17F-9569A710D839}"/>
            </c:ext>
          </c:extLst>
        </c:ser>
        <c:ser>
          <c:idx val="4"/>
          <c:order val="3"/>
          <c:tx>
            <c:strRef>
              <c:f>Cumulative!$B$7</c:f>
              <c:strCache>
                <c:ptCount val="1"/>
                <c:pt idx="0">
                  <c:v>Intel Core i5 3470</c:v>
                </c:pt>
              </c:strCache>
            </c:strRef>
          </c:tx>
          <c:cat>
            <c:strRef>
              <c:f>Statistics!$L$2:$P$3</c:f>
              <c:strCach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22000</c:v>
                </c:pt>
              </c:strCache>
            </c:strRef>
          </c:cat>
          <c:val>
            <c:numRef>
              <c:f>Statistics!$L$7:$P$7</c:f>
              <c:numCache>
                <c:formatCode>0.00</c:formatCode>
                <c:ptCount val="5"/>
                <c:pt idx="0">
                  <c:v>0.27509730589340753</c:v>
                </c:pt>
                <c:pt idx="1">
                  <c:v>0.42758722026135498</c:v>
                </c:pt>
                <c:pt idx="2">
                  <c:v>0.82451329793358286</c:v>
                </c:pt>
                <c:pt idx="3">
                  <c:v>0.94486503819849665</c:v>
                </c:pt>
                <c:pt idx="4">
                  <c:v>0.96836054162573404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B-40A7-B17F-9569A710D839}"/>
            </c:ext>
          </c:extLst>
        </c:ser>
        <c:axId val="85307776"/>
        <c:axId val="85309312"/>
      </c:barChart>
      <c:catAx>
        <c:axId val="85307776"/>
        <c:scaling>
          <c:orientation val="minMax"/>
        </c:scaling>
        <c:axPos val="b"/>
        <c:numFmt formatCode="General" sourceLinked="1"/>
        <c:majorTickMark val="none"/>
        <c:tickLblPos val="nextTo"/>
        <c:crossAx val="85309312"/>
        <c:crosses val="autoZero"/>
        <c:auto val="1"/>
        <c:lblAlgn val="ctr"/>
        <c:lblOffset val="100"/>
      </c:catAx>
      <c:valAx>
        <c:axId val="85309312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Efficiency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853077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0</xdr:colOff>
      <xdr:row>48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17</xdr:col>
      <xdr:colOff>9525</xdr:colOff>
      <xdr:row>48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0</xdr:colOff>
      <xdr:row>33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17</xdr:col>
      <xdr:colOff>9525</xdr:colOff>
      <xdr:row>33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24</xdr:col>
      <xdr:colOff>0</xdr:colOff>
      <xdr:row>33</xdr:row>
      <xdr:rowOff>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24</xdr:col>
      <xdr:colOff>0</xdr:colOff>
      <xdr:row>48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0</xdr:rowOff>
    </xdr:from>
    <xdr:to>
      <xdr:col>11</xdr:col>
      <xdr:colOff>247650</xdr:colOff>
      <xdr:row>29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14</xdr:row>
      <xdr:rowOff>0</xdr:rowOff>
    </xdr:from>
    <xdr:to>
      <xdr:col>21</xdr:col>
      <xdr:colOff>371475</xdr:colOff>
      <xdr:row>29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29</xdr:row>
      <xdr:rowOff>0</xdr:rowOff>
    </xdr:from>
    <xdr:to>
      <xdr:col>11</xdr:col>
      <xdr:colOff>247650</xdr:colOff>
      <xdr:row>44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247650</xdr:colOff>
      <xdr:row>29</xdr:row>
      <xdr:rowOff>0</xdr:rowOff>
    </xdr:from>
    <xdr:to>
      <xdr:col>21</xdr:col>
      <xdr:colOff>371475</xdr:colOff>
      <xdr:row>44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44</xdr:row>
      <xdr:rowOff>0</xdr:rowOff>
    </xdr:from>
    <xdr:to>
      <xdr:col>11</xdr:col>
      <xdr:colOff>247650</xdr:colOff>
      <xdr:row>59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44</xdr:row>
      <xdr:rowOff>0</xdr:rowOff>
    </xdr:from>
    <xdr:to>
      <xdr:col>21</xdr:col>
      <xdr:colOff>371475</xdr:colOff>
      <xdr:row>59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10</xdr:col>
      <xdr:colOff>533400</xdr:colOff>
      <xdr:row>30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152400</xdr:colOff>
      <xdr:row>31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10</xdr:col>
      <xdr:colOff>533400</xdr:colOff>
      <xdr:row>31</xdr:row>
      <xdr:rowOff>180975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19</xdr:col>
      <xdr:colOff>266700</xdr:colOff>
      <xdr:row>32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10</xdr:col>
      <xdr:colOff>600075</xdr:colOff>
      <xdr:row>30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152400</xdr:colOff>
      <xdr:row>31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11</xdr:col>
      <xdr:colOff>57150</xdr:colOff>
      <xdr:row>30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20</xdr:col>
      <xdr:colOff>0</xdr:colOff>
      <xdr:row>31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3"/>
  <sheetViews>
    <sheetView workbookViewId="0">
      <selection sqref="A1:H1"/>
    </sheetView>
  </sheetViews>
  <sheetFormatPr defaultRowHeight="15"/>
  <cols>
    <col min="1" max="1" width="13.85546875" bestFit="1" customWidth="1"/>
    <col min="2" max="2" width="19.5703125" bestFit="1" customWidth="1"/>
    <col min="3" max="3" width="5.140625" bestFit="1" customWidth="1"/>
    <col min="4" max="4" width="7.140625" bestFit="1" customWidth="1"/>
    <col min="5" max="5" width="7.7109375" bestFit="1" customWidth="1"/>
    <col min="6" max="6" width="8.7109375" bestFit="1" customWidth="1"/>
    <col min="7" max="7" width="9.140625" bestFit="1" customWidth="1"/>
    <col min="8" max="8" width="13.140625" bestFit="1" customWidth="1"/>
    <col min="9" max="11" width="7.5703125" bestFit="1" customWidth="1"/>
    <col min="12" max="12" width="8" bestFit="1" customWidth="1"/>
    <col min="13" max="13" width="9" bestFit="1" customWidth="1"/>
    <col min="14" max="16" width="7.5703125" bestFit="1" customWidth="1"/>
    <col min="17" max="17" width="8" bestFit="1" customWidth="1"/>
    <col min="18" max="18" width="9" bestFit="1" customWidth="1"/>
    <col min="19" max="19" width="12.140625" bestFit="1" customWidth="1"/>
    <col min="20" max="20" width="15.28515625" bestFit="1" customWidth="1"/>
    <col min="21" max="21" width="16" bestFit="1" customWidth="1"/>
  </cols>
  <sheetData>
    <row r="1" spans="1:21" ht="16.5" thickTop="1" thickBot="1">
      <c r="A1" s="140" t="s">
        <v>0</v>
      </c>
      <c r="B1" s="141"/>
      <c r="C1" s="141"/>
      <c r="D1" s="141"/>
      <c r="E1" s="141"/>
      <c r="F1" s="141"/>
      <c r="G1" s="141"/>
      <c r="H1" s="142"/>
      <c r="I1" s="121" t="s">
        <v>1</v>
      </c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3"/>
    </row>
    <row r="2" spans="1:21" ht="16.5" thickTop="1" thickBot="1">
      <c r="A2" s="143" t="s">
        <v>2</v>
      </c>
      <c r="B2" s="119" t="s">
        <v>3</v>
      </c>
      <c r="C2" s="119" t="s">
        <v>4</v>
      </c>
      <c r="D2" s="119" t="s">
        <v>5</v>
      </c>
      <c r="E2" s="132" t="s">
        <v>6</v>
      </c>
      <c r="F2" s="133"/>
      <c r="G2" s="119" t="s">
        <v>7</v>
      </c>
      <c r="H2" s="139" t="s">
        <v>8</v>
      </c>
      <c r="I2" s="140" t="s">
        <v>9</v>
      </c>
      <c r="J2" s="141"/>
      <c r="K2" s="141"/>
      <c r="L2" s="141"/>
      <c r="M2" s="141"/>
      <c r="N2" s="132" t="s">
        <v>10</v>
      </c>
      <c r="O2" s="138"/>
      <c r="P2" s="138"/>
      <c r="Q2" s="138"/>
      <c r="R2" s="128"/>
      <c r="S2" s="129" t="s">
        <v>11</v>
      </c>
      <c r="T2" s="130"/>
      <c r="U2" s="131"/>
    </row>
    <row r="3" spans="1:21" ht="15.75" thickBot="1">
      <c r="A3" s="125"/>
      <c r="B3" s="120"/>
      <c r="C3" s="120"/>
      <c r="D3" s="120"/>
      <c r="E3" s="8" t="s">
        <v>12</v>
      </c>
      <c r="F3" s="95" t="s">
        <v>13</v>
      </c>
      <c r="G3" s="120"/>
      <c r="H3" s="137"/>
      <c r="I3" s="22">
        <v>2048</v>
      </c>
      <c r="J3" s="5">
        <v>4096</v>
      </c>
      <c r="K3" s="5">
        <v>8192</v>
      </c>
      <c r="L3" s="5">
        <v>16384</v>
      </c>
      <c r="M3" s="7">
        <v>22000</v>
      </c>
      <c r="N3" s="16">
        <v>2048</v>
      </c>
      <c r="O3" s="16">
        <v>4096</v>
      </c>
      <c r="P3" s="16">
        <v>8192</v>
      </c>
      <c r="Q3" s="16">
        <v>16384</v>
      </c>
      <c r="R3" s="33">
        <v>22000</v>
      </c>
      <c r="S3" s="36" t="s">
        <v>14</v>
      </c>
      <c r="T3" s="35" t="s">
        <v>15</v>
      </c>
      <c r="U3" s="34" t="s">
        <v>16</v>
      </c>
    </row>
    <row r="4" spans="1:21">
      <c r="A4" s="13" t="s">
        <v>17</v>
      </c>
      <c r="B4" s="9" t="s">
        <v>18</v>
      </c>
      <c r="C4" s="9">
        <v>4</v>
      </c>
      <c r="D4" s="9">
        <v>8</v>
      </c>
      <c r="E4" s="10">
        <v>2</v>
      </c>
      <c r="F4" s="3">
        <v>2.9</v>
      </c>
      <c r="G4" s="3">
        <v>8</v>
      </c>
      <c r="H4" s="19">
        <v>45</v>
      </c>
      <c r="I4" s="61">
        <f>AVERAGE('ELEONORA-HP'!A$4:A$8)</f>
        <v>3.7999999999999999E-2</v>
      </c>
      <c r="J4" s="62">
        <f>AVERAGE('ELEONORA-HP'!B$4:B$8)</f>
        <v>0.1542</v>
      </c>
      <c r="K4" s="62">
        <f>AVERAGE('ELEONORA-HP'!C$4:C$8)</f>
        <v>0.61259999999999992</v>
      </c>
      <c r="L4" s="62">
        <f>AVERAGE('ELEONORA-HP'!D$4:D$8)</f>
        <v>2.4904000000000002</v>
      </c>
      <c r="M4" s="62">
        <f>AVERAGE('ELEONORA-HP'!E$4:E$8)</f>
        <v>4.4714</v>
      </c>
      <c r="N4" s="62">
        <f>AVERAGE('ELEONORA-HP'!F$4:F$8)</f>
        <v>0.11199999999999999</v>
      </c>
      <c r="O4" s="62">
        <f>AVERAGE('ELEONORA-HP'!G$4:G$8)</f>
        <v>0.21400000000000002</v>
      </c>
      <c r="P4" s="62">
        <f>AVERAGE('ELEONORA-HP'!H$4:H$8)</f>
        <v>0.50600000000000001</v>
      </c>
      <c r="Q4" s="62">
        <f>AVERAGE('ELEONORA-HP'!I$4:I$8)</f>
        <v>1.7444</v>
      </c>
      <c r="R4" s="63">
        <f>AVERAGE('ELEONORA-HP'!J$4:J$8)</f>
        <v>3.0324</v>
      </c>
      <c r="S4" s="96">
        <f>'ELEONORA-HP'!R3</f>
        <v>0</v>
      </c>
      <c r="T4" s="98">
        <f>'ELEONORA-HP'!R4</f>
        <v>0.33582810466255297</v>
      </c>
      <c r="U4" s="93">
        <f>'ELEONORA-HP'!R5</f>
        <v>0.66417189533744692</v>
      </c>
    </row>
    <row r="5" spans="1:21">
      <c r="A5" s="14" t="s">
        <v>19</v>
      </c>
      <c r="B5" s="3" t="s">
        <v>20</v>
      </c>
      <c r="C5" s="3">
        <v>2</v>
      </c>
      <c r="D5" s="3">
        <v>4</v>
      </c>
      <c r="E5" s="11">
        <v>2.2599999999999998</v>
      </c>
      <c r="F5" s="3">
        <v>2.5299999999999998</v>
      </c>
      <c r="G5" s="3">
        <v>8</v>
      </c>
      <c r="H5" s="20">
        <v>35</v>
      </c>
      <c r="I5" s="64">
        <f>AVERAGE('CARLO-PC'!A$4:A$8)</f>
        <v>3.1399999999999997E-2</v>
      </c>
      <c r="J5" s="65">
        <f>AVERAGE('CARLO-PC'!B$4:B$8)</f>
        <v>0.1</v>
      </c>
      <c r="K5" s="65">
        <f>AVERAGE('CARLO-PC'!C$4:C$8)</f>
        <v>0.39300000000000002</v>
      </c>
      <c r="L5" s="65">
        <f>AVERAGE('CARLO-PC'!D$4:D$8)</f>
        <v>1.5632000000000001</v>
      </c>
      <c r="M5" s="65">
        <f>AVERAGE('CARLO-PC'!E$4:E$8)</f>
        <v>2.7953999999999999</v>
      </c>
      <c r="N5" s="58">
        <f>AVERAGE('CARLO-PC'!F$4:F$8)</f>
        <v>6.8600000000000008E-2</v>
      </c>
      <c r="O5" s="66">
        <f>AVERAGE('CARLO-PC'!G$4:G$8)</f>
        <v>0.13420000000000001</v>
      </c>
      <c r="P5" s="58">
        <f>AVERAGE('CARLO-PC'!H$4:H$8)</f>
        <v>0.39939999999999998</v>
      </c>
      <c r="Q5" s="58">
        <f>AVERAGE('CARLO-PC'!I$4:I$8)</f>
        <v>1.3416000000000001</v>
      </c>
      <c r="R5" s="59">
        <f>AVERAGE('CARLO-PC'!J$4:J$8)</f>
        <v>2.2904</v>
      </c>
      <c r="S5" s="96">
        <f>'CARLO-PC'!R3</f>
        <v>0</v>
      </c>
      <c r="T5" s="98">
        <f>'CARLO-PC'!R4</f>
        <v>0.32263006700884572</v>
      </c>
      <c r="U5" s="93">
        <f>'CARLO-PC'!R5</f>
        <v>0.65542281724622131</v>
      </c>
    </row>
    <row r="6" spans="1:21">
      <c r="A6" s="14" t="s">
        <v>21</v>
      </c>
      <c r="B6" s="3" t="s">
        <v>22</v>
      </c>
      <c r="C6" s="3">
        <v>4</v>
      </c>
      <c r="D6" s="3">
        <v>4</v>
      </c>
      <c r="E6" s="11">
        <v>1.33</v>
      </c>
      <c r="F6" s="3">
        <v>1.86</v>
      </c>
      <c r="G6" s="3">
        <v>2</v>
      </c>
      <c r="H6" s="20">
        <v>2</v>
      </c>
      <c r="I6" s="64">
        <f>AVERAGE('ASUS-CARLO'!A$4:A$8)</f>
        <v>3.7600000000000001E-2</v>
      </c>
      <c r="J6" s="65">
        <f>AVERAGE('ASUS-CARLO'!B$4:B$8)</f>
        <v>0.14099999999999999</v>
      </c>
      <c r="K6" s="65">
        <f>AVERAGE('ASUS-CARLO'!C$4:C$8)</f>
        <v>0.56519999999999992</v>
      </c>
      <c r="L6" s="65">
        <f>AVERAGE('ASUS-CARLO'!D$4:D$8)</f>
        <v>2.2473999999999998</v>
      </c>
      <c r="M6" s="65">
        <f>AVERAGE('ASUS-CARLO'!E$4:E$8)</f>
        <v>4.1344000000000003</v>
      </c>
      <c r="N6" s="65">
        <f>AVERAGE('ASUS-CARLO'!F$4:F$8)</f>
        <v>0.20900000000000002</v>
      </c>
      <c r="O6" s="65">
        <f>AVERAGE('ASUS-CARLO'!G$4:G$8)</f>
        <v>0.371</v>
      </c>
      <c r="P6" s="65">
        <f>AVERAGE('ASUS-CARLO'!H$4:H$8)</f>
        <v>0.6883999999999999</v>
      </c>
      <c r="Q6" s="65">
        <f>AVERAGE('ASUS-CARLO'!I$4:I$8)</f>
        <v>1.8808</v>
      </c>
      <c r="R6" s="59">
        <f>AVERAGE('ASUS-CARLO'!J$4:J$8)</f>
        <v>23.180399999999999</v>
      </c>
      <c r="S6" s="96">
        <f>'ASUS-CARLO'!$R$3</f>
        <v>1.2329031015218651E-4</v>
      </c>
      <c r="T6" s="98">
        <f>'ASUS-CARLO'!$R$4</f>
        <v>0.28547262506439075</v>
      </c>
      <c r="U6" s="93">
        <f>'ASUS-CARLO'!$R$5</f>
        <v>0.67359183935481182</v>
      </c>
    </row>
    <row r="7" spans="1:21" ht="15.75" thickBot="1">
      <c r="A7" s="14" t="s">
        <v>23</v>
      </c>
      <c r="B7" s="3" t="s">
        <v>24</v>
      </c>
      <c r="C7" s="3">
        <v>4</v>
      </c>
      <c r="D7" s="3">
        <v>4</v>
      </c>
      <c r="E7" s="11">
        <v>3.2</v>
      </c>
      <c r="F7" s="3">
        <v>3.6</v>
      </c>
      <c r="G7" s="3">
        <v>8</v>
      </c>
      <c r="H7" s="20">
        <v>77</v>
      </c>
      <c r="I7" s="64">
        <f>AVERAGE('FISSO-CARLO'!A$4:A$8)</f>
        <v>1.72E-2</v>
      </c>
      <c r="J7" s="65">
        <f>AVERAGE('FISSO-CARLO'!B$4:B$8)</f>
        <v>5.2999999999999992E-2</v>
      </c>
      <c r="K7" s="65">
        <f>AVERAGE('FISSO-CARLO'!C$4:C$8)</f>
        <v>0.23500000000000001</v>
      </c>
      <c r="L7" s="65">
        <f>AVERAGE('FISSO-CARLO'!D$4:D$8)</f>
        <v>0.93340000000000001</v>
      </c>
      <c r="M7" s="65">
        <f>AVERAGE('FISSO-CARLO'!E$4:E$8)</f>
        <v>1.6778000000000002</v>
      </c>
      <c r="N7" s="58">
        <f>AVERAGE('FISSO-CARLO'!F$4:F$8)</f>
        <v>4.4199999999999996E-2</v>
      </c>
      <c r="O7" s="58">
        <f>AVERAGE('FISSO-CARLO'!G$4:G$8)</f>
        <v>8.7599999999999997E-2</v>
      </c>
      <c r="P7" s="58">
        <f>AVERAGE('FISSO-CARLO'!H$4:H$8)</f>
        <v>0.20140000000000002</v>
      </c>
      <c r="Q7" s="58">
        <f>AVERAGE('FISSO-CARLO'!I$4:I$8)</f>
        <v>0.69799999999999995</v>
      </c>
      <c r="R7" s="59">
        <f>AVERAGE('FISSO-CARLO'!J$4:J$8)</f>
        <v>1.2242000000000002</v>
      </c>
      <c r="S7" s="100">
        <f>'FISSO-CARLO'!$R$3</f>
        <v>0</v>
      </c>
      <c r="T7" s="101">
        <f>'FISSO-CARLO'!$R$4</f>
        <v>0.24858140912757931</v>
      </c>
      <c r="U7" s="102">
        <f>'FISSO-CARLO'!$R$5</f>
        <v>0.75056283276681579</v>
      </c>
    </row>
    <row r="8" spans="1:21" ht="15.75" thickBot="1">
      <c r="A8" s="15"/>
      <c r="B8" s="1"/>
      <c r="C8" s="12"/>
      <c r="D8" s="4"/>
      <c r="E8" s="12"/>
      <c r="F8" s="4"/>
      <c r="G8" s="4"/>
      <c r="H8" s="21"/>
      <c r="I8" s="15"/>
      <c r="J8" s="12"/>
      <c r="K8" s="12"/>
      <c r="L8" s="12"/>
      <c r="M8" s="12"/>
      <c r="N8" s="12"/>
      <c r="O8" s="12"/>
      <c r="P8" s="12"/>
      <c r="Q8" s="12"/>
      <c r="R8" s="21"/>
      <c r="S8" s="97">
        <f>AVERAGE(S4:S7)</f>
        <v>3.0822577538046627E-5</v>
      </c>
      <c r="T8" s="99">
        <f>AVERAGE(T4:T7)</f>
        <v>0.2981280514658422</v>
      </c>
      <c r="U8" s="94">
        <f>AVERAGE(U4:U7)</f>
        <v>0.68593734617632396</v>
      </c>
    </row>
    <row r="9" spans="1:21" ht="16.5" thickTop="1" thickBot="1"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21" ht="16.5" thickTop="1" thickBot="1">
      <c r="A10" s="121" t="s">
        <v>0</v>
      </c>
      <c r="B10" s="122"/>
      <c r="C10" s="122"/>
      <c r="D10" s="122"/>
      <c r="E10" s="122"/>
      <c r="F10" s="122"/>
      <c r="G10" s="122"/>
      <c r="H10" s="123"/>
      <c r="I10" s="116" t="s">
        <v>25</v>
      </c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8"/>
    </row>
    <row r="11" spans="1:21" ht="16.5" thickTop="1" thickBot="1">
      <c r="A11" s="124" t="s">
        <v>2</v>
      </c>
      <c r="B11" s="126" t="s">
        <v>3</v>
      </c>
      <c r="C11" s="126" t="s">
        <v>4</v>
      </c>
      <c r="D11" s="126" t="s">
        <v>5</v>
      </c>
      <c r="E11" s="134" t="s">
        <v>26</v>
      </c>
      <c r="F11" s="135"/>
      <c r="G11" s="126" t="s">
        <v>7</v>
      </c>
      <c r="H11" s="136" t="s">
        <v>8</v>
      </c>
      <c r="I11" s="127" t="s">
        <v>9</v>
      </c>
      <c r="J11" s="138"/>
      <c r="K11" s="138"/>
      <c r="L11" s="138"/>
      <c r="M11" s="138"/>
      <c r="N11" s="132" t="s">
        <v>10</v>
      </c>
      <c r="O11" s="138"/>
      <c r="P11" s="138"/>
      <c r="Q11" s="138"/>
      <c r="R11" s="128"/>
      <c r="S11" s="127" t="s">
        <v>11</v>
      </c>
      <c r="T11" s="128"/>
    </row>
    <row r="12" spans="1:21" ht="15.75" thickBot="1">
      <c r="A12" s="125"/>
      <c r="B12" s="120"/>
      <c r="C12" s="120"/>
      <c r="D12" s="120"/>
      <c r="E12" s="8" t="s">
        <v>12</v>
      </c>
      <c r="F12" s="95" t="s">
        <v>13</v>
      </c>
      <c r="G12" s="120"/>
      <c r="H12" s="137"/>
      <c r="I12" s="30">
        <v>256</v>
      </c>
      <c r="J12" s="16">
        <v>512</v>
      </c>
      <c r="K12" s="16">
        <v>1024</v>
      </c>
      <c r="L12" s="16">
        <v>2048</v>
      </c>
      <c r="M12" s="16">
        <v>4096</v>
      </c>
      <c r="N12" s="16">
        <v>256</v>
      </c>
      <c r="O12" s="16">
        <v>512</v>
      </c>
      <c r="P12" s="16">
        <v>1024</v>
      </c>
      <c r="Q12" s="16">
        <v>2048</v>
      </c>
      <c r="R12" s="33">
        <v>4096</v>
      </c>
      <c r="S12" s="36" t="s">
        <v>14</v>
      </c>
      <c r="T12" s="34" t="s">
        <v>27</v>
      </c>
    </row>
    <row r="13" spans="1:21">
      <c r="A13" s="13" t="s">
        <v>17</v>
      </c>
      <c r="B13" s="9" t="s">
        <v>18</v>
      </c>
      <c r="C13" s="9">
        <v>4</v>
      </c>
      <c r="D13" s="9">
        <v>8</v>
      </c>
      <c r="E13" s="10">
        <v>2</v>
      </c>
      <c r="F13" s="3">
        <v>2.9</v>
      </c>
      <c r="G13" s="3">
        <v>8</v>
      </c>
      <c r="H13" s="19">
        <v>45</v>
      </c>
      <c r="I13" s="55">
        <f>AVERAGE('ELEONORA-HP'!A$13:A$17)</f>
        <v>0.11799999999999999</v>
      </c>
      <c r="J13" s="60">
        <f>AVERAGE('ELEONORA-HP'!B$13:B$17)</f>
        <v>0.9</v>
      </c>
      <c r="K13" s="60">
        <f>AVERAGE('ELEONORA-HP'!C$13:C$17)</f>
        <v>7.0608000000000004</v>
      </c>
      <c r="L13" s="60">
        <f>AVERAGE('ELEONORA-HP'!D$13:D$17)</f>
        <v>56.815399999999997</v>
      </c>
      <c r="M13" s="60">
        <f>AVERAGE('ELEONORA-HP'!E$13:E$17)</f>
        <v>478.89040000000006</v>
      </c>
      <c r="N13" s="60">
        <f>AVERAGE('ELEONORA-HP'!F$13:F$17)</f>
        <v>3.4000000000000002E-2</v>
      </c>
      <c r="O13" s="60">
        <f>AVERAGE('ELEONORA-HP'!G$13:G$17)</f>
        <v>0.23240000000000002</v>
      </c>
      <c r="P13" s="60">
        <f>AVERAGE('ELEONORA-HP'!H$13:H$17)</f>
        <v>1.5840000000000001</v>
      </c>
      <c r="Q13" s="60">
        <f>AVERAGE('ELEONORA-HP'!I$13:I$17)</f>
        <v>12.901</v>
      </c>
      <c r="R13" s="67">
        <f>AVERAGE('ELEONORA-HP'!J$13:J$17)</f>
        <v>161.84480000000002</v>
      </c>
      <c r="S13" s="96">
        <f>'ELEONORA-HP'!R12</f>
        <v>0</v>
      </c>
      <c r="T13" s="93">
        <f>'ELEONORA-HP'!R13</f>
        <v>1</v>
      </c>
    </row>
    <row r="14" spans="1:21">
      <c r="A14" s="14" t="s">
        <v>19</v>
      </c>
      <c r="B14" s="3" t="s">
        <v>20</v>
      </c>
      <c r="C14" s="3">
        <v>2</v>
      </c>
      <c r="D14" s="3">
        <v>4</v>
      </c>
      <c r="E14" s="11">
        <v>2.2599999999999998</v>
      </c>
      <c r="F14" s="3">
        <v>2.5299999999999998</v>
      </c>
      <c r="G14" s="3">
        <v>8</v>
      </c>
      <c r="H14" s="20">
        <v>35</v>
      </c>
      <c r="I14" s="38">
        <f>AVERAGE('CARLO-PC'!A$13:A$17)</f>
        <v>8.1200000000000008E-2</v>
      </c>
      <c r="J14" s="40">
        <f>AVERAGE('CARLO-PC'!B$13:B$17)</f>
        <v>0.57999999999999996</v>
      </c>
      <c r="K14" s="40">
        <f>AVERAGE('CARLO-PC'!C$13:C$17)</f>
        <v>4.6206000000000005</v>
      </c>
      <c r="L14" s="40">
        <f>AVERAGE('CARLO-PC'!D$13:D$17)</f>
        <v>37.780799999999999</v>
      </c>
      <c r="M14" s="40">
        <f>AVERAGE('CARLO-PC'!E$13:E$17)</f>
        <v>289.64760000000007</v>
      </c>
      <c r="N14" s="40">
        <f>AVERAGE('CARLO-PC'!F$13:F$17)</f>
        <v>3.9199999999999999E-2</v>
      </c>
      <c r="O14" s="40">
        <f>AVERAGE('CARLO-PC'!G$13:G$17)</f>
        <v>0.21880000000000002</v>
      </c>
      <c r="P14" s="40">
        <f>AVERAGE('CARLO-PC'!H$13:H$17)</f>
        <v>1.5475999999999999</v>
      </c>
      <c r="Q14" s="40">
        <f>AVERAGE('CARLO-PC'!I$13:I$17)</f>
        <v>13.043000000000001</v>
      </c>
      <c r="R14" s="42">
        <f>AVERAGE('CARLO-PC'!J$13:J$17)</f>
        <v>98.436800000000019</v>
      </c>
      <c r="S14" s="96">
        <f>'CARLO-PC'!R12</f>
        <v>0</v>
      </c>
      <c r="T14" s="93">
        <f>'CARLO-PC'!R13</f>
        <v>1</v>
      </c>
    </row>
    <row r="15" spans="1:21">
      <c r="A15" s="14" t="s">
        <v>21</v>
      </c>
      <c r="B15" s="3" t="s">
        <v>22</v>
      </c>
      <c r="C15" s="3">
        <v>4</v>
      </c>
      <c r="D15" s="3">
        <v>4</v>
      </c>
      <c r="E15" s="11">
        <v>1.33</v>
      </c>
      <c r="F15" s="3">
        <v>1.86</v>
      </c>
      <c r="G15" s="3">
        <v>2</v>
      </c>
      <c r="H15" s="20">
        <v>2</v>
      </c>
      <c r="I15" s="38">
        <f>AVERAGE('ASUS-CARLO'!A$13:A$27)</f>
        <v>0.1002</v>
      </c>
      <c r="J15" s="40">
        <f>AVERAGE('ASUS-CARLO'!B$13:B$27)</f>
        <v>0.74</v>
      </c>
      <c r="K15" s="40">
        <f>AVERAGE('ASUS-CARLO'!C$13:C$27)</f>
        <v>5.9741999999999997</v>
      </c>
      <c r="L15" s="40">
        <f>AVERAGE('ASUS-CARLO'!D$13:D$27)</f>
        <v>47.716000000000001</v>
      </c>
      <c r="M15" s="40">
        <f>AVERAGE('ASUS-CARLO'!E$13:E$27)</f>
        <v>386.71999999999997</v>
      </c>
      <c r="N15" s="40">
        <f>AVERAGE('ASUS-CARLO'!F$13:F$27)</f>
        <v>3.1E-2</v>
      </c>
      <c r="O15" s="40">
        <f>AVERAGE('ASUS-CARLO'!G$13:G$27)</f>
        <v>0.20459999999999998</v>
      </c>
      <c r="P15" s="40">
        <f>AVERAGE('ASUS-CARLO'!H$13:H$27)</f>
        <v>1.5113999999999999</v>
      </c>
      <c r="Q15" s="40">
        <f>AVERAGE('ASUS-CARLO'!I$13:I$27)</f>
        <v>12.119800000000001</v>
      </c>
      <c r="R15" s="42">
        <f>AVERAGE('ASUS-CARLO'!J$13:J$27)</f>
        <v>98.587000000000003</v>
      </c>
      <c r="S15" s="96">
        <f>'ASUS-CARLO'!$R$12</f>
        <v>0</v>
      </c>
      <c r="T15" s="93">
        <f>'ASUS-CARLO'!$R$13</f>
        <v>1</v>
      </c>
    </row>
    <row r="16" spans="1:21" ht="15.75" thickBot="1">
      <c r="A16" s="14" t="s">
        <v>23</v>
      </c>
      <c r="B16" s="3" t="s">
        <v>24</v>
      </c>
      <c r="C16" s="3">
        <v>4</v>
      </c>
      <c r="D16" s="3">
        <v>4</v>
      </c>
      <c r="E16" s="11">
        <v>3.2</v>
      </c>
      <c r="F16" s="3">
        <v>3.6</v>
      </c>
      <c r="G16" s="3">
        <v>8</v>
      </c>
      <c r="H16" s="20">
        <v>77</v>
      </c>
      <c r="I16" s="38">
        <f>AVERAGE('FISSO-CARLO'!A$13:A$27)</f>
        <v>0.05</v>
      </c>
      <c r="J16" s="40">
        <f>AVERAGE('FISSO-CARLO'!B$13:B$27)</f>
        <v>0.33940000000000003</v>
      </c>
      <c r="K16" s="40">
        <f>AVERAGE('FISSO-CARLO'!C$13:C$27)</f>
        <v>2.6386000000000003</v>
      </c>
      <c r="L16" s="40">
        <f>AVERAGE('FISSO-CARLO'!D$13:D$27)</f>
        <v>21.5366</v>
      </c>
      <c r="M16" s="40">
        <f>AVERAGE('FISSO-CARLO'!E$13:E$27)</f>
        <v>169.13539999999998</v>
      </c>
      <c r="N16" s="40">
        <f>AVERAGE('FISSO-CARLO'!F$13:F$27)</f>
        <v>1.3800000000000002E-2</v>
      </c>
      <c r="O16" s="40">
        <f>AVERAGE('FISSO-CARLO'!G$13:G$27)</f>
        <v>9.64E-2</v>
      </c>
      <c r="P16" s="40">
        <f>AVERAGE('FISSO-CARLO'!H$13:H$27)</f>
        <v>0.74660000000000015</v>
      </c>
      <c r="Q16" s="40">
        <f>AVERAGE('FISSO-CARLO'!I$13:I$27)</f>
        <v>6.0893999999999995</v>
      </c>
      <c r="R16" s="42">
        <f>AVERAGE('FISSO-CARLO'!J$13:J$27)</f>
        <v>48.142800000000008</v>
      </c>
      <c r="S16" s="100">
        <f>'FISSO-CARLO'!$R$12</f>
        <v>0</v>
      </c>
      <c r="T16" s="102">
        <f>'FISSO-CARLO'!$R$13</f>
        <v>1</v>
      </c>
    </row>
    <row r="17" spans="1:20" ht="15.75" thickBot="1">
      <c r="A17" s="15"/>
      <c r="B17" s="1"/>
      <c r="C17" s="12"/>
      <c r="D17" s="4"/>
      <c r="E17" s="12"/>
      <c r="F17" s="4"/>
      <c r="G17" s="4"/>
      <c r="H17" s="21"/>
      <c r="I17" s="15"/>
      <c r="J17" s="12"/>
      <c r="K17" s="12"/>
      <c r="L17" s="12"/>
      <c r="M17" s="12"/>
      <c r="N17" s="12"/>
      <c r="O17" s="12"/>
      <c r="P17" s="12"/>
      <c r="Q17" s="12"/>
      <c r="R17" s="21"/>
      <c r="S17" s="103">
        <f>AVERAGE(S13:S16)</f>
        <v>0</v>
      </c>
      <c r="T17" s="94">
        <f>AVERAGE(T13:T16)</f>
        <v>1</v>
      </c>
    </row>
    <row r="18" spans="1:20" ht="15.75" thickTop="1"/>
    <row r="23" spans="1:20">
      <c r="T23" s="23"/>
    </row>
  </sheetData>
  <mergeCells count="24">
    <mergeCell ref="I1:U1"/>
    <mergeCell ref="S11:T11"/>
    <mergeCell ref="S2:U2"/>
    <mergeCell ref="E2:F2"/>
    <mergeCell ref="E11:F11"/>
    <mergeCell ref="G11:G12"/>
    <mergeCell ref="H11:H12"/>
    <mergeCell ref="I11:M11"/>
    <mergeCell ref="N11:R11"/>
    <mergeCell ref="H2:H3"/>
    <mergeCell ref="A1:H1"/>
    <mergeCell ref="I2:M2"/>
    <mergeCell ref="N2:R2"/>
    <mergeCell ref="A2:A3"/>
    <mergeCell ref="B2:B3"/>
    <mergeCell ref="C2:C3"/>
    <mergeCell ref="I10:T10"/>
    <mergeCell ref="D2:D3"/>
    <mergeCell ref="G2:G3"/>
    <mergeCell ref="A10:H10"/>
    <mergeCell ref="A11:A12"/>
    <mergeCell ref="B11:B12"/>
    <mergeCell ref="C11:C12"/>
    <mergeCell ref="D11:D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4"/>
  <sheetViews>
    <sheetView tabSelected="1" workbookViewId="0">
      <selection activeCell="T8" sqref="T8"/>
    </sheetView>
  </sheetViews>
  <sheetFormatPr defaultRowHeight="15"/>
  <cols>
    <col min="1" max="1" width="13.140625" bestFit="1" customWidth="1"/>
    <col min="3" max="3" width="7.5703125" bestFit="1" customWidth="1"/>
    <col min="5" max="5" width="7.5703125" bestFit="1" customWidth="1"/>
    <col min="7" max="7" width="7.5703125" bestFit="1" customWidth="1"/>
    <col min="9" max="9" width="7.5703125" bestFit="1" customWidth="1"/>
    <col min="11" max="11" width="10.7109375" bestFit="1" customWidth="1"/>
    <col min="12" max="19" width="6.5703125" bestFit="1" customWidth="1"/>
    <col min="20" max="20" width="7.5703125" bestFit="1" customWidth="1"/>
    <col min="21" max="21" width="8.5703125" bestFit="1" customWidth="1"/>
  </cols>
  <sheetData>
    <row r="1" spans="1:22" ht="16.5" thickTop="1" thickBot="1">
      <c r="A1" s="37"/>
      <c r="B1" s="121" t="s">
        <v>28</v>
      </c>
      <c r="C1" s="122"/>
      <c r="D1" s="122"/>
      <c r="E1" s="122"/>
      <c r="F1" s="122"/>
      <c r="G1" s="122"/>
      <c r="H1" s="122"/>
      <c r="I1" s="122"/>
      <c r="J1" s="122"/>
      <c r="K1" s="123"/>
      <c r="L1" s="121" t="s">
        <v>29</v>
      </c>
      <c r="M1" s="122"/>
      <c r="N1" s="122"/>
      <c r="O1" s="122"/>
      <c r="P1" s="123"/>
      <c r="Q1" s="162"/>
      <c r="R1" s="163"/>
      <c r="S1" s="163"/>
      <c r="T1" s="163"/>
      <c r="U1" s="163"/>
      <c r="V1" s="23"/>
    </row>
    <row r="2" spans="1:22" ht="16.5" thickTop="1" thickBot="1">
      <c r="A2" s="147" t="s">
        <v>1</v>
      </c>
      <c r="B2" s="127">
        <v>2048</v>
      </c>
      <c r="C2" s="133"/>
      <c r="D2" s="132">
        <v>4096</v>
      </c>
      <c r="E2" s="133"/>
      <c r="F2" s="132">
        <v>8192</v>
      </c>
      <c r="G2" s="133"/>
      <c r="H2" s="132">
        <v>16384</v>
      </c>
      <c r="I2" s="133"/>
      <c r="J2" s="132">
        <v>22000</v>
      </c>
      <c r="K2" s="128"/>
      <c r="L2" s="143">
        <v>2048</v>
      </c>
      <c r="M2" s="119">
        <v>4096</v>
      </c>
      <c r="N2" s="119">
        <v>8192</v>
      </c>
      <c r="O2" s="119">
        <v>16384</v>
      </c>
      <c r="P2" s="142">
        <v>22000</v>
      </c>
      <c r="Q2" s="162"/>
      <c r="R2" s="163"/>
      <c r="S2" s="163"/>
      <c r="T2" s="163"/>
      <c r="U2" s="163"/>
    </row>
    <row r="3" spans="1:22" ht="15.75" thickBot="1">
      <c r="A3" s="145"/>
      <c r="B3" s="22" t="s">
        <v>30</v>
      </c>
      <c r="C3" s="7" t="s">
        <v>31</v>
      </c>
      <c r="D3" s="7" t="s">
        <v>30</v>
      </c>
      <c r="E3" s="7" t="s">
        <v>31</v>
      </c>
      <c r="F3" s="7" t="s">
        <v>30</v>
      </c>
      <c r="G3" s="7" t="s">
        <v>31</v>
      </c>
      <c r="H3" s="7" t="s">
        <v>30</v>
      </c>
      <c r="I3" s="7" t="s">
        <v>31</v>
      </c>
      <c r="J3" s="7" t="s">
        <v>30</v>
      </c>
      <c r="K3" s="28" t="s">
        <v>31</v>
      </c>
      <c r="L3" s="125"/>
      <c r="M3" s="120"/>
      <c r="N3" s="120"/>
      <c r="O3" s="120"/>
      <c r="P3" s="144"/>
      <c r="Q3" s="162"/>
      <c r="R3" s="163"/>
      <c r="S3" s="163"/>
      <c r="T3" s="163"/>
      <c r="U3" s="163"/>
    </row>
    <row r="4" spans="1:22">
      <c r="A4" s="145"/>
      <c r="B4" s="38">
        <f>Cumulative!I4/Cumulative!N4</f>
        <v>0.3392857142857143</v>
      </c>
      <c r="C4" s="39">
        <f>Code!C$3/(Code!H$4+Code!I$4/Cumulative!$D4)</f>
        <v>1.5195441103515814</v>
      </c>
      <c r="D4" s="39">
        <f>Cumulative!J4/Cumulative!O4</f>
        <v>0.72056074766355138</v>
      </c>
      <c r="E4" s="39">
        <f>Code!D$3/(Code!J$4+Code!K$4/Cumulative!$D4)</f>
        <v>1.5201020339059572</v>
      </c>
      <c r="F4" s="39">
        <f>Cumulative!K4/Cumulative!P4</f>
        <v>1.2106719367588932</v>
      </c>
      <c r="G4" s="39">
        <f>Code!E$3/(Code!L$4+Code!M$4/Cumulative!$D4)</f>
        <v>1.5203814452781546</v>
      </c>
      <c r="H4" s="39">
        <f>Cumulative!L4/Cumulative!Q4</f>
        <v>1.4276542077505161</v>
      </c>
      <c r="I4" s="39">
        <f>Code!F$3/(Code!N$4+Code!O$4/Cumulative!$D4)</f>
        <v>1.5205212635744041</v>
      </c>
      <c r="J4" s="40">
        <f>Cumulative!M4/Cumulative!R4</f>
        <v>1.4745416172008969</v>
      </c>
      <c r="K4" s="41">
        <f>Code!G$3/(Code!P$4+Code!Q$4/Cumulative!$D4)</f>
        <v>1.5205569674108803</v>
      </c>
      <c r="L4" s="32">
        <f>B4/C4</f>
        <v>0.22328125388029227</v>
      </c>
      <c r="M4" s="47">
        <f>D4/E4</f>
        <v>0.4740213035647643</v>
      </c>
      <c r="N4" s="47">
        <f>F4/G4</f>
        <v>0.79629486437030295</v>
      </c>
      <c r="O4" s="47">
        <f>H4/I4</f>
        <v>0.93892419787305148</v>
      </c>
      <c r="P4" s="46">
        <f>J4/K4</f>
        <v>0.96973783212585862</v>
      </c>
      <c r="Q4" s="161"/>
      <c r="R4" s="70"/>
      <c r="S4" s="70"/>
      <c r="T4" s="70"/>
      <c r="U4" s="70"/>
    </row>
    <row r="5" spans="1:22">
      <c r="A5" s="145"/>
      <c r="B5" s="38">
        <f>Cumulative!I5/Cumulative!N5</f>
        <v>0.45772594752186579</v>
      </c>
      <c r="C5" s="39">
        <f>Code!C$3/(Code!H$4+Code!I$4/Cumulative!$D5)</f>
        <v>1.4145550071071713</v>
      </c>
      <c r="D5" s="40">
        <f>Cumulative!J5/Cumulative!O5</f>
        <v>0.7451564828614009</v>
      </c>
      <c r="E5" s="39">
        <f>Code!D$3/(Code!J$4+Code!K$4/Cumulative!$D5)</f>
        <v>1.4149693966073611</v>
      </c>
      <c r="F5" s="40">
        <f>Cumulative!K5/Cumulative!P5</f>
        <v>0.98397596394591902</v>
      </c>
      <c r="G5" s="39">
        <f>Code!E$3/(Code!L$4+Code!M$4/Cumulative!$D5)</f>
        <v>1.41517690218085</v>
      </c>
      <c r="H5" s="40">
        <f>Cumulative!L5/Cumulative!Q5</f>
        <v>1.1651759093619558</v>
      </c>
      <c r="I5" s="39">
        <f>Code!F$3/(Code!N$4+Code!O$4/Cumulative!$D5)</f>
        <v>1.4152807328094761</v>
      </c>
      <c r="J5" s="40">
        <f>Cumulative!M5/Cumulative!R5</f>
        <v>1.2204855047153336</v>
      </c>
      <c r="K5" s="41">
        <f>Code!G$3/(Code!P$4+Code!Q$4/Cumulative!$D5)</f>
        <v>1.4153072462584593</v>
      </c>
      <c r="L5" s="32">
        <f t="shared" ref="L5:L7" si="0">B5/C5</f>
        <v>0.32358299622291536</v>
      </c>
      <c r="M5" s="47">
        <f t="shared" ref="M5:M7" si="1">D5/E5</f>
        <v>0.52662374511282373</v>
      </c>
      <c r="N5" s="47">
        <f t="shared" ref="N5:N7" si="2">F5/G5</f>
        <v>0.69530244765129268</v>
      </c>
      <c r="O5" s="47">
        <f t="shared" ref="O5:O7" si="3">H5/I5</f>
        <v>0.82328253494199921</v>
      </c>
      <c r="P5" s="46">
        <f t="shared" ref="P5:P7" si="4">J5/K5</f>
        <v>0.86234667980527813</v>
      </c>
      <c r="Q5" s="161"/>
      <c r="R5" s="70"/>
      <c r="S5" s="70"/>
      <c r="T5" s="70"/>
      <c r="U5" s="70"/>
    </row>
    <row r="6" spans="1:22">
      <c r="A6" s="145"/>
      <c r="B6" s="38">
        <f>Cumulative!I6/Cumulative!N6</f>
        <v>0.17990430622009568</v>
      </c>
      <c r="C6" s="39">
        <f>Code!C$3/(Code!H$4+Code!I$4/Cumulative!$D6)</f>
        <v>1.4145550071071713</v>
      </c>
      <c r="D6" s="40">
        <f>Cumulative!J6/Cumulative!O6</f>
        <v>0.38005390835579511</v>
      </c>
      <c r="E6" s="39">
        <f>Code!D$3/(Code!J$4+Code!K$4/Cumulative!$D6)</f>
        <v>1.4149693966073611</v>
      </c>
      <c r="F6" s="40">
        <f>Cumulative!K6/Cumulative!P6</f>
        <v>0.82103428239395704</v>
      </c>
      <c r="G6" s="39">
        <f>Code!E$3/(Code!L$4+Code!M$4/Cumulative!$D6)</f>
        <v>1.41517690218085</v>
      </c>
      <c r="H6" s="40">
        <f>Cumulative!L6/Cumulative!Q6</f>
        <v>1.1949170565716716</v>
      </c>
      <c r="I6" s="39">
        <f>Code!F$3/(Code!N$4+Code!O$4/Cumulative!$D6)</f>
        <v>1.4152807328094761</v>
      </c>
      <c r="J6" s="40">
        <f>Cumulative!M6/Cumulative!R6</f>
        <v>0.17835757795378857</v>
      </c>
      <c r="K6" s="41">
        <f>Code!G$3/(Code!P$4+Code!Q$4/Cumulative!$D6)</f>
        <v>1.4153072462584593</v>
      </c>
      <c r="L6" s="32">
        <f t="shared" si="0"/>
        <v>0.12718084861755083</v>
      </c>
      <c r="M6" s="47">
        <f t="shared" si="1"/>
        <v>0.26859514365967307</v>
      </c>
      <c r="N6" s="47">
        <f t="shared" si="2"/>
        <v>0.58016371036632031</v>
      </c>
      <c r="O6" s="47">
        <f t="shared" si="3"/>
        <v>0.84429684434383545</v>
      </c>
      <c r="P6" s="46">
        <f t="shared" si="4"/>
        <v>0.12602039481200919</v>
      </c>
      <c r="Q6" s="161"/>
      <c r="R6" s="70"/>
      <c r="S6" s="70"/>
      <c r="T6" s="70"/>
      <c r="U6" s="70"/>
    </row>
    <row r="7" spans="1:22" ht="15.75" thickBot="1">
      <c r="A7" s="146"/>
      <c r="B7" s="43">
        <f>Cumulative!I7/Cumulative!N7</f>
        <v>0.38914027149321273</v>
      </c>
      <c r="C7" s="39">
        <f>Code!C$3/(Code!H$4+Code!I$4/Cumulative!$D7)</f>
        <v>1.4145550071071713</v>
      </c>
      <c r="D7" s="45">
        <f>Cumulative!J7/Cumulative!O7</f>
        <v>0.60502283105022825</v>
      </c>
      <c r="E7" s="39">
        <f>Code!D$3/(Code!J$4+Code!K$4/Cumulative!$D7)</f>
        <v>1.4149693966073611</v>
      </c>
      <c r="F7" s="45">
        <f>Cumulative!K7/Cumulative!P7</f>
        <v>1.166832174776564</v>
      </c>
      <c r="G7" s="39">
        <f>Code!E$3/(Code!L$4+Code!M$4/Cumulative!$D7)</f>
        <v>1.41517690218085</v>
      </c>
      <c r="H7" s="45">
        <f>Cumulative!L7/Cumulative!Q7</f>
        <v>1.337249283667622</v>
      </c>
      <c r="I7" s="39">
        <f>Code!F$3/(Code!N$4+Code!O$4/Cumulative!$D7)</f>
        <v>1.4152807328094761</v>
      </c>
      <c r="J7" s="45">
        <f>Cumulative!M7/Cumulative!R7</f>
        <v>1.3705276915536677</v>
      </c>
      <c r="K7" s="41">
        <f>Code!G$3/(Code!P$4+Code!Q$4/Cumulative!$D7)</f>
        <v>1.4153072462584593</v>
      </c>
      <c r="L7" s="68">
        <f t="shared" si="0"/>
        <v>0.27509730589340753</v>
      </c>
      <c r="M7" s="48">
        <f t="shared" si="1"/>
        <v>0.42758722026135498</v>
      </c>
      <c r="N7" s="48">
        <f t="shared" si="2"/>
        <v>0.82451329793358286</v>
      </c>
      <c r="O7" s="48">
        <f t="shared" si="3"/>
        <v>0.94486503819849665</v>
      </c>
      <c r="P7" s="69">
        <f t="shared" si="4"/>
        <v>0.96836054162573404</v>
      </c>
      <c r="Q7" s="161"/>
      <c r="R7" s="70"/>
      <c r="S7" s="70"/>
      <c r="T7" s="70"/>
      <c r="U7" s="70"/>
    </row>
    <row r="8" spans="1:22" ht="16.5" thickTop="1" thickBot="1">
      <c r="A8" s="145" t="s">
        <v>25</v>
      </c>
      <c r="B8" s="127">
        <v>256</v>
      </c>
      <c r="C8" s="133"/>
      <c r="D8" s="132">
        <v>512</v>
      </c>
      <c r="E8" s="133"/>
      <c r="F8" s="132">
        <v>1024</v>
      </c>
      <c r="G8" s="133"/>
      <c r="H8" s="132">
        <v>2048</v>
      </c>
      <c r="I8" s="133"/>
      <c r="J8" s="132">
        <v>4096</v>
      </c>
      <c r="K8" s="128"/>
      <c r="L8" s="143">
        <v>256</v>
      </c>
      <c r="M8" s="119">
        <v>512</v>
      </c>
      <c r="N8" s="119">
        <v>1024</v>
      </c>
      <c r="O8" s="119">
        <v>2048</v>
      </c>
      <c r="P8" s="142">
        <v>4096</v>
      </c>
      <c r="Q8" s="162"/>
      <c r="R8" s="163"/>
      <c r="S8" s="163"/>
      <c r="T8" s="163"/>
      <c r="U8" s="117"/>
    </row>
    <row r="9" spans="1:22" ht="15.75" thickBot="1">
      <c r="A9" s="145"/>
      <c r="B9" s="22" t="s">
        <v>30</v>
      </c>
      <c r="C9" s="29" t="s">
        <v>31</v>
      </c>
      <c r="D9" s="7" t="s">
        <v>30</v>
      </c>
      <c r="E9" s="29" t="s">
        <v>31</v>
      </c>
      <c r="F9" s="7" t="s">
        <v>30</v>
      </c>
      <c r="G9" s="29" t="s">
        <v>31</v>
      </c>
      <c r="H9" s="29" t="s">
        <v>30</v>
      </c>
      <c r="I9" s="7" t="s">
        <v>31</v>
      </c>
      <c r="J9" s="29" t="s">
        <v>30</v>
      </c>
      <c r="K9" s="28" t="s">
        <v>31</v>
      </c>
      <c r="L9" s="125"/>
      <c r="M9" s="120"/>
      <c r="N9" s="120"/>
      <c r="O9" s="120"/>
      <c r="P9" s="144"/>
      <c r="Q9" s="162"/>
      <c r="R9" s="163"/>
      <c r="S9" s="163"/>
      <c r="T9" s="163"/>
      <c r="U9" s="117"/>
    </row>
    <row r="10" spans="1:22">
      <c r="A10" s="145"/>
      <c r="B10" s="38">
        <f>Cumulative!I13/Cumulative!N13</f>
        <v>3.4705882352941173</v>
      </c>
      <c r="C10" s="40">
        <f>Code!C$6/(Code!H$7+Code!I$7/Cumulative!$D4)</f>
        <v>7.3015720243824189</v>
      </c>
      <c r="D10" s="39">
        <f>Cumulative!J13/Cumulative!O13</f>
        <v>3.8726333907056794</v>
      </c>
      <c r="E10" s="40">
        <f>Code!D$6/(Code!J$7+Code!K$7/Cumulative!$D4)</f>
        <v>7.6330692735546943</v>
      </c>
      <c r="F10" s="39">
        <f>Cumulative!K13/Cumulative!P13</f>
        <v>4.457575757575758</v>
      </c>
      <c r="G10" s="40">
        <f>Code!E$6/(Code!L$7+Code!M$7/Cumulative!$D4)</f>
        <v>7.8117596195417205</v>
      </c>
      <c r="H10" s="40">
        <f>Cumulative!L13/Cumulative!Q13</f>
        <v>4.4039531819238817</v>
      </c>
      <c r="I10" s="39">
        <f>Code!F$6/(Code!N$7+Code!O$7/Cumulative!$D4)</f>
        <v>7.904638836567524</v>
      </c>
      <c r="J10" s="40">
        <f>Cumulative!M13/Cumulative!R13</f>
        <v>2.9589483258034859</v>
      </c>
      <c r="K10" s="42">
        <f>Code!G$6/(Code!P$7+Code!Q$7/Cumulative!$D4)</f>
        <v>7.952002998434641</v>
      </c>
      <c r="L10" s="32">
        <f>B10/C10</f>
        <v>0.47532068761420815</v>
      </c>
      <c r="M10" s="47">
        <f>D10/E10</f>
        <v>0.50734943597625792</v>
      </c>
      <c r="N10" s="47">
        <f>F10/G10</f>
        <v>0.57062377424220634</v>
      </c>
      <c r="O10" s="47">
        <f>H10/I10</f>
        <v>0.55713528131744916</v>
      </c>
      <c r="P10" s="46">
        <f>J10/K10</f>
        <v>0.3721010073041921</v>
      </c>
      <c r="Q10" s="161"/>
      <c r="R10" s="70"/>
      <c r="S10" s="70"/>
      <c r="T10" s="70"/>
      <c r="U10" s="70"/>
    </row>
    <row r="11" spans="1:22">
      <c r="A11" s="145"/>
      <c r="B11" s="38">
        <f>Cumulative!I14/Cumulative!N14</f>
        <v>2.0714285714285716</v>
      </c>
      <c r="C11" s="40">
        <f>Code!C$6/(Code!H$7+Code!I$7/Cumulative!$D5)</f>
        <v>3.8424784737464122</v>
      </c>
      <c r="D11" s="39">
        <f>Cumulative!J14/Cumulative!O14</f>
        <v>2.6508226691042043</v>
      </c>
      <c r="E11" s="40">
        <f>Code!D$6/(Code!J$7+Code!K$7/Cumulative!$D5)</f>
        <v>3.9192557334487237</v>
      </c>
      <c r="F11" s="39">
        <f>Cumulative!K14/Cumulative!P14</f>
        <v>2.9856552080640997</v>
      </c>
      <c r="G11" s="40">
        <f>Code!E$6/(Code!L$7+Code!M$7/Cumulative!$D5)</f>
        <v>3.9591130198518778</v>
      </c>
      <c r="H11" s="40">
        <f>Cumulative!L14/Cumulative!Q14</f>
        <v>2.89663420992103</v>
      </c>
      <c r="I11" s="39">
        <f>Code!F$6/(Code!N$7+Code!O$7/Cumulative!$D5)</f>
        <v>3.9794253203078482</v>
      </c>
      <c r="J11" s="40">
        <f>Cumulative!M14/Cumulative!R14</f>
        <v>2.9424727337743608</v>
      </c>
      <c r="K11" s="42">
        <f>Code!G$6/(Code!P$7+Code!Q$7/Cumulative!$D5)</f>
        <v>3.9896795460327645</v>
      </c>
      <c r="L11" s="32">
        <f t="shared" ref="L11:L13" si="5">B11/C11</f>
        <v>0.53908657799426296</v>
      </c>
      <c r="M11" s="47">
        <f t="shared" ref="M11:M13" si="6">D11/E11</f>
        <v>0.67635868884004413</v>
      </c>
      <c r="N11" s="47">
        <f t="shared" ref="N11:N13" si="7">F11/G11</f>
        <v>0.75412224735524269</v>
      </c>
      <c r="O11" s="47">
        <f t="shared" ref="O11:O13" si="8">H11/I11</f>
        <v>0.72790264341408639</v>
      </c>
      <c r="P11" s="46">
        <f t="shared" ref="P11:P13" si="9">J11/K11</f>
        <v>0.73752107151068824</v>
      </c>
      <c r="Q11" s="161"/>
      <c r="R11" s="70"/>
      <c r="S11" s="70"/>
      <c r="T11" s="70"/>
      <c r="U11" s="70"/>
    </row>
    <row r="12" spans="1:22">
      <c r="A12" s="145"/>
      <c r="B12" s="38">
        <f>Cumulative!I15/Cumulative!N15</f>
        <v>3.2322580645161292</v>
      </c>
      <c r="C12" s="40">
        <f>Code!C$6/(Code!H$7+Code!I$7/Cumulative!$D6)</f>
        <v>3.8424784737464122</v>
      </c>
      <c r="D12" s="39">
        <f>Cumulative!J15/Cumulative!O15</f>
        <v>3.6168132942326494</v>
      </c>
      <c r="E12" s="40">
        <f>Code!D$6/(Code!J$7+Code!K$7/Cumulative!$D6)</f>
        <v>3.9192557334487237</v>
      </c>
      <c r="F12" s="39">
        <f>Cumulative!K15/Cumulative!P15</f>
        <v>3.9527590313616519</v>
      </c>
      <c r="G12" s="40">
        <f>Code!E$6/(Code!L$7+Code!M$7/Cumulative!$D6)</f>
        <v>3.9591130198518778</v>
      </c>
      <c r="H12" s="40">
        <f>Cumulative!L15/Cumulative!Q15</f>
        <v>3.937028663839337</v>
      </c>
      <c r="I12" s="39">
        <f>Code!F$6/(Code!N$7+Code!O$7/Cumulative!$D6)</f>
        <v>3.9794253203078482</v>
      </c>
      <c r="J12" s="40">
        <f>Cumulative!M15/Cumulative!R15</f>
        <v>3.9226267154898715</v>
      </c>
      <c r="K12" s="42">
        <f>Code!G$6/(Code!P$7+Code!Q$7/Cumulative!$D6)</f>
        <v>3.9896795460327645</v>
      </c>
      <c r="L12" s="32">
        <f t="shared" si="5"/>
        <v>0.84119093616279428</v>
      </c>
      <c r="M12" s="47">
        <f t="shared" si="6"/>
        <v>0.92283166504423486</v>
      </c>
      <c r="N12" s="47">
        <f t="shared" si="7"/>
        <v>0.99839509797816695</v>
      </c>
      <c r="O12" s="47">
        <f t="shared" si="8"/>
        <v>0.98934603540562704</v>
      </c>
      <c r="P12" s="46">
        <f t="shared" si="9"/>
        <v>0.98319342950499156</v>
      </c>
      <c r="Q12" s="161"/>
      <c r="R12" s="70"/>
      <c r="S12" s="70"/>
      <c r="T12" s="70"/>
      <c r="U12" s="70"/>
    </row>
    <row r="13" spans="1:22" ht="15.75" thickBot="1">
      <c r="A13" s="146"/>
      <c r="B13" s="43">
        <f>Cumulative!I16/Cumulative!N16</f>
        <v>3.6231884057971011</v>
      </c>
      <c r="C13" s="44">
        <f>Code!C$6/(Code!H$7+Code!I$7/Cumulative!$D7)</f>
        <v>3.8424784737464122</v>
      </c>
      <c r="D13" s="44">
        <f>Cumulative!J16/Cumulative!O16</f>
        <v>3.5207468879668053</v>
      </c>
      <c r="E13" s="40">
        <f>Code!D$6/(Code!J$7+Code!K$7/Cumulative!$D7)</f>
        <v>3.9192557334487237</v>
      </c>
      <c r="F13" s="44">
        <f>Cumulative!K16/Cumulative!P16</f>
        <v>3.5341548352531471</v>
      </c>
      <c r="G13" s="40">
        <f>Code!E$6/(Code!L$7+Code!M$7/Cumulative!$D7)</f>
        <v>3.9591130198518778</v>
      </c>
      <c r="H13" s="45">
        <f>Cumulative!L16/Cumulative!Q16</f>
        <v>3.5367359674187937</v>
      </c>
      <c r="I13" s="44">
        <f>Code!F$6/(Code!N$7+Code!O$7/Cumulative!$D7)</f>
        <v>3.9794253203078482</v>
      </c>
      <c r="J13" s="45">
        <f>Cumulative!M16/Cumulative!R16</f>
        <v>3.5132023895577311</v>
      </c>
      <c r="K13" s="42">
        <f>Code!G$6/(Code!P$7+Code!Q$7/Cumulative!$D7)</f>
        <v>3.9896795460327645</v>
      </c>
      <c r="L13" s="68">
        <f t="shared" si="5"/>
        <v>0.94293004646672662</v>
      </c>
      <c r="M13" s="48">
        <f t="shared" si="6"/>
        <v>0.89832027492340927</v>
      </c>
      <c r="N13" s="48">
        <f t="shared" si="7"/>
        <v>0.89266328531974326</v>
      </c>
      <c r="O13" s="48">
        <f t="shared" si="8"/>
        <v>0.88875545656557065</v>
      </c>
      <c r="P13" s="69">
        <f t="shared" si="9"/>
        <v>0.8805725745695967</v>
      </c>
      <c r="Q13" s="161"/>
      <c r="R13" s="70"/>
      <c r="S13" s="70"/>
      <c r="T13" s="70"/>
      <c r="U13" s="70"/>
    </row>
    <row r="14" spans="1:22" ht="15.75" thickTop="1">
      <c r="E14" s="77"/>
      <c r="G14" s="77"/>
      <c r="K14" s="77"/>
    </row>
  </sheetData>
  <mergeCells count="25">
    <mergeCell ref="U8:U9"/>
    <mergeCell ref="M8:M9"/>
    <mergeCell ref="N8:N9"/>
    <mergeCell ref="O8:O9"/>
    <mergeCell ref="P8:P9"/>
    <mergeCell ref="A8:A13"/>
    <mergeCell ref="L2:L3"/>
    <mergeCell ref="M2:M3"/>
    <mergeCell ref="N2:N3"/>
    <mergeCell ref="O2:O3"/>
    <mergeCell ref="D2:E2"/>
    <mergeCell ref="F2:G2"/>
    <mergeCell ref="H2:I2"/>
    <mergeCell ref="J2:K2"/>
    <mergeCell ref="B8:C8"/>
    <mergeCell ref="D8:E8"/>
    <mergeCell ref="F8:G8"/>
    <mergeCell ref="H8:I8"/>
    <mergeCell ref="A2:A7"/>
    <mergeCell ref="J8:K8"/>
    <mergeCell ref="B2:C2"/>
    <mergeCell ref="L8:L9"/>
    <mergeCell ref="L1:P1"/>
    <mergeCell ref="P2:P3"/>
    <mergeCell ref="B1:K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"/>
  <sheetViews>
    <sheetView workbookViewId="0">
      <selection sqref="A1:B1"/>
    </sheetView>
  </sheetViews>
  <sheetFormatPr defaultRowHeight="15"/>
  <cols>
    <col min="1" max="1" width="13.140625" bestFit="1" customWidth="1"/>
    <col min="2" max="2" width="13.28515625" bestFit="1" customWidth="1"/>
    <col min="3" max="5" width="7" bestFit="1" customWidth="1"/>
    <col min="6" max="7" width="8" bestFit="1" customWidth="1"/>
    <col min="8" max="8" width="7" bestFit="1" customWidth="1"/>
    <col min="9" max="9" width="7.7109375" bestFit="1" customWidth="1"/>
    <col min="10" max="10" width="7" bestFit="1" customWidth="1"/>
    <col min="11" max="11" width="7.7109375" bestFit="1" customWidth="1"/>
    <col min="12" max="12" width="7" bestFit="1" customWidth="1"/>
    <col min="13" max="13" width="7.7109375" bestFit="1" customWidth="1"/>
    <col min="14" max="14" width="8" bestFit="1" customWidth="1"/>
    <col min="15" max="15" width="7.7109375" bestFit="1" customWidth="1"/>
    <col min="16" max="16" width="8" bestFit="1" customWidth="1"/>
    <col min="17" max="17" width="7.7109375" bestFit="1" customWidth="1"/>
  </cols>
  <sheetData>
    <row r="1" spans="1:17" ht="16.5" thickTop="1" thickBot="1">
      <c r="A1" s="149" t="s">
        <v>37</v>
      </c>
      <c r="B1" s="150"/>
      <c r="C1" s="122" t="s">
        <v>9</v>
      </c>
      <c r="D1" s="122"/>
      <c r="E1" s="122"/>
      <c r="F1" s="122"/>
      <c r="G1" s="123"/>
      <c r="H1" s="122" t="s">
        <v>10</v>
      </c>
      <c r="I1" s="122"/>
      <c r="J1" s="122"/>
      <c r="K1" s="122"/>
      <c r="L1" s="122"/>
      <c r="M1" s="122"/>
      <c r="N1" s="122"/>
      <c r="O1" s="122"/>
      <c r="P1" s="122"/>
      <c r="Q1" s="123"/>
    </row>
    <row r="2" spans="1:17" ht="16.5" thickTop="1" thickBot="1">
      <c r="A2" s="143" t="s">
        <v>1</v>
      </c>
      <c r="B2" s="107" t="s">
        <v>32</v>
      </c>
      <c r="C2" s="111">
        <v>2048</v>
      </c>
      <c r="D2" s="110">
        <v>4096</v>
      </c>
      <c r="E2" s="110">
        <v>8192</v>
      </c>
      <c r="F2" s="110">
        <v>16384</v>
      </c>
      <c r="G2" s="108">
        <v>22000</v>
      </c>
      <c r="H2" s="138">
        <v>2048</v>
      </c>
      <c r="I2" s="133"/>
      <c r="J2" s="138">
        <v>4096</v>
      </c>
      <c r="K2" s="133"/>
      <c r="L2" s="138">
        <v>8192</v>
      </c>
      <c r="M2" s="133"/>
      <c r="N2" s="138">
        <v>16384</v>
      </c>
      <c r="O2" s="133"/>
      <c r="P2" s="138">
        <v>22000</v>
      </c>
      <c r="Q2" s="128"/>
    </row>
    <row r="3" spans="1:17" ht="15.75" thickBot="1">
      <c r="A3" s="124"/>
      <c r="B3" s="152" t="s">
        <v>38</v>
      </c>
      <c r="C3" s="124">
        <f>333+115*C2</f>
        <v>235853</v>
      </c>
      <c r="D3" s="154">
        <f>333+115*D2</f>
        <v>471373</v>
      </c>
      <c r="E3" s="154">
        <f>333+115*E2</f>
        <v>942413</v>
      </c>
      <c r="F3" s="154">
        <f>333+115*F2</f>
        <v>1884493</v>
      </c>
      <c r="G3" s="118">
        <f>333+115*G2</f>
        <v>2530333</v>
      </c>
      <c r="H3" s="22" t="s">
        <v>9</v>
      </c>
      <c r="I3" s="29" t="s">
        <v>10</v>
      </c>
      <c r="J3" s="7" t="s">
        <v>9</v>
      </c>
      <c r="K3" s="29" t="s">
        <v>10</v>
      </c>
      <c r="L3" s="7" t="s">
        <v>9</v>
      </c>
      <c r="M3" s="29" t="s">
        <v>10</v>
      </c>
      <c r="N3" s="112" t="s">
        <v>9</v>
      </c>
      <c r="O3" s="7" t="s">
        <v>10</v>
      </c>
      <c r="P3" s="7" t="s">
        <v>9</v>
      </c>
      <c r="Q3" s="28" t="s">
        <v>10</v>
      </c>
    </row>
    <row r="4" spans="1:17" ht="15.75" thickBot="1">
      <c r="A4" s="148"/>
      <c r="B4" s="153"/>
      <c r="C4" s="148"/>
      <c r="D4" s="155"/>
      <c r="E4" s="155"/>
      <c r="F4" s="155"/>
      <c r="G4" s="151"/>
      <c r="H4" s="105">
        <f>333+70*H2</f>
        <v>143693</v>
      </c>
      <c r="I4" s="109">
        <f>45*H2</f>
        <v>92160</v>
      </c>
      <c r="J4" s="12">
        <f t="shared" ref="J4:P4" si="0">333+70*J2</f>
        <v>287053</v>
      </c>
      <c r="K4" s="4">
        <f>45*J2</f>
        <v>184320</v>
      </c>
      <c r="L4" s="12">
        <f t="shared" si="0"/>
        <v>573773</v>
      </c>
      <c r="M4" s="4">
        <f>45*L2</f>
        <v>368640</v>
      </c>
      <c r="N4" s="1">
        <f t="shared" si="0"/>
        <v>1147213</v>
      </c>
      <c r="O4" s="109">
        <f>45*N2</f>
        <v>737280</v>
      </c>
      <c r="P4" s="12">
        <f t="shared" si="0"/>
        <v>1540333</v>
      </c>
      <c r="Q4" s="2">
        <f>45*P2</f>
        <v>990000</v>
      </c>
    </row>
    <row r="5" spans="1:17" ht="16.5" thickTop="1" thickBot="1">
      <c r="A5" s="143" t="s">
        <v>25</v>
      </c>
      <c r="B5" s="106" t="s">
        <v>32</v>
      </c>
      <c r="C5" s="111">
        <v>256</v>
      </c>
      <c r="D5" s="110">
        <v>512</v>
      </c>
      <c r="E5" s="110">
        <v>1024</v>
      </c>
      <c r="F5" s="110">
        <v>2048</v>
      </c>
      <c r="G5" s="108">
        <v>4096</v>
      </c>
      <c r="H5" s="138">
        <v>256</v>
      </c>
      <c r="I5" s="133"/>
      <c r="J5" s="138">
        <v>512</v>
      </c>
      <c r="K5" s="133"/>
      <c r="L5" s="138">
        <v>1024</v>
      </c>
      <c r="M5" s="133"/>
      <c r="N5" s="138">
        <v>2048</v>
      </c>
      <c r="O5" s="133"/>
      <c r="P5" s="138">
        <v>4096</v>
      </c>
      <c r="Q5" s="128"/>
    </row>
    <row r="6" spans="1:17" ht="15.75" thickBot="1">
      <c r="A6" s="124"/>
      <c r="B6" s="152" t="s">
        <v>38</v>
      </c>
      <c r="C6" s="124">
        <f>231+88*C5</f>
        <v>22759</v>
      </c>
      <c r="D6" s="154">
        <f>231+88*D5</f>
        <v>45287</v>
      </c>
      <c r="E6" s="154">
        <f>231+88*E5</f>
        <v>90343</v>
      </c>
      <c r="F6" s="154">
        <f>231+88*F5</f>
        <v>180455</v>
      </c>
      <c r="G6" s="118">
        <f>231+88*G5</f>
        <v>360679</v>
      </c>
      <c r="H6" s="22" t="s">
        <v>9</v>
      </c>
      <c r="I6" s="29" t="s">
        <v>10</v>
      </c>
      <c r="J6" s="7" t="s">
        <v>9</v>
      </c>
      <c r="K6" s="29" t="s">
        <v>10</v>
      </c>
      <c r="L6" s="7" t="s">
        <v>9</v>
      </c>
      <c r="M6" s="29" t="s">
        <v>10</v>
      </c>
      <c r="N6" s="29" t="s">
        <v>9</v>
      </c>
      <c r="O6" s="29" t="s">
        <v>10</v>
      </c>
      <c r="P6" s="7" t="s">
        <v>9</v>
      </c>
      <c r="Q6" s="28" t="s">
        <v>10</v>
      </c>
    </row>
    <row r="7" spans="1:17" ht="15.75" thickBot="1">
      <c r="A7" s="148"/>
      <c r="B7" s="153"/>
      <c r="C7" s="148"/>
      <c r="D7" s="155"/>
      <c r="E7" s="155"/>
      <c r="F7" s="155"/>
      <c r="G7" s="151"/>
      <c r="H7" s="15">
        <v>311</v>
      </c>
      <c r="I7" s="4">
        <f>-80+88*H5</f>
        <v>22448</v>
      </c>
      <c r="J7" s="12">
        <v>311</v>
      </c>
      <c r="K7" s="4">
        <f t="shared" ref="K7:Q7" si="1">-80+88*J5</f>
        <v>44976</v>
      </c>
      <c r="L7" s="12">
        <v>311</v>
      </c>
      <c r="M7" s="4">
        <f t="shared" si="1"/>
        <v>90032</v>
      </c>
      <c r="N7" s="4">
        <v>311</v>
      </c>
      <c r="O7" s="4">
        <f t="shared" si="1"/>
        <v>180144</v>
      </c>
      <c r="P7" s="12">
        <v>311</v>
      </c>
      <c r="Q7" s="2">
        <f t="shared" si="1"/>
        <v>360368</v>
      </c>
    </row>
    <row r="8" spans="1:17" ht="15.75" thickTop="1"/>
  </sheetData>
  <mergeCells count="27">
    <mergeCell ref="J5:K5"/>
    <mergeCell ref="B6:B7"/>
    <mergeCell ref="C6:C7"/>
    <mergeCell ref="D6:D7"/>
    <mergeCell ref="E6:E7"/>
    <mergeCell ref="F6:F7"/>
    <mergeCell ref="D3:D4"/>
    <mergeCell ref="E3:E4"/>
    <mergeCell ref="F3:F4"/>
    <mergeCell ref="G3:G4"/>
    <mergeCell ref="H5:I5"/>
    <mergeCell ref="A2:A4"/>
    <mergeCell ref="C1:G1"/>
    <mergeCell ref="H1:Q1"/>
    <mergeCell ref="A5:A7"/>
    <mergeCell ref="H2:I2"/>
    <mergeCell ref="J2:K2"/>
    <mergeCell ref="L2:M2"/>
    <mergeCell ref="N2:O2"/>
    <mergeCell ref="P2:Q2"/>
    <mergeCell ref="A1:B1"/>
    <mergeCell ref="G6:G7"/>
    <mergeCell ref="L5:M5"/>
    <mergeCell ref="N5:O5"/>
    <mergeCell ref="P5:Q5"/>
    <mergeCell ref="B3:B4"/>
    <mergeCell ref="C3:C4"/>
  </mergeCells>
  <pageMargins left="0.7" right="0.7" top="0.75" bottom="0.75" header="0.3" footer="0.3"/>
  <ignoredErrors>
    <ignoredError sqref="I4 K4 M4 O4 J4 P4 N4 L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R18"/>
  <sheetViews>
    <sheetView workbookViewId="0">
      <selection sqref="A1:J1"/>
    </sheetView>
  </sheetViews>
  <sheetFormatPr defaultRowHeight="15"/>
  <cols>
    <col min="2" max="3" width="6.5703125" bestFit="1" customWidth="1"/>
    <col min="4" max="4" width="7.5703125" bestFit="1" customWidth="1"/>
    <col min="5" max="5" width="8.5703125" bestFit="1" customWidth="1"/>
    <col min="6" max="8" width="6.5703125" bestFit="1" customWidth="1"/>
    <col min="9" max="9" width="7.5703125" bestFit="1" customWidth="1"/>
    <col min="10" max="10" width="8.5703125" bestFit="1" customWidth="1"/>
    <col min="11" max="11" width="8.5703125" customWidth="1"/>
    <col min="12" max="12" width="16" bestFit="1" customWidth="1"/>
  </cols>
  <sheetData>
    <row r="1" spans="1:18" ht="16.5" thickTop="1" thickBot="1">
      <c r="A1" s="127" t="s">
        <v>1</v>
      </c>
      <c r="B1" s="138"/>
      <c r="C1" s="138"/>
      <c r="D1" s="138"/>
      <c r="E1" s="138"/>
      <c r="F1" s="138"/>
      <c r="G1" s="138"/>
      <c r="H1" s="138"/>
      <c r="I1" s="138"/>
      <c r="J1" s="128"/>
      <c r="K1" s="92"/>
      <c r="L1" s="140" t="s">
        <v>33</v>
      </c>
      <c r="M1" s="141"/>
      <c r="N1" s="141"/>
      <c r="O1" s="141"/>
      <c r="P1" s="141"/>
      <c r="Q1" s="141"/>
      <c r="R1" s="142"/>
    </row>
    <row r="2" spans="1:18" ht="15.75" thickBot="1">
      <c r="A2" s="156" t="s">
        <v>9</v>
      </c>
      <c r="B2" s="157"/>
      <c r="C2" s="157"/>
      <c r="D2" s="157"/>
      <c r="E2" s="157"/>
      <c r="F2" s="160" t="s">
        <v>10</v>
      </c>
      <c r="G2" s="157"/>
      <c r="H2" s="157"/>
      <c r="I2" s="157"/>
      <c r="J2" s="159"/>
      <c r="K2" s="92"/>
      <c r="L2" s="75"/>
      <c r="M2" s="22">
        <v>2048</v>
      </c>
      <c r="N2" s="5">
        <v>4096</v>
      </c>
      <c r="O2" s="5">
        <v>8192</v>
      </c>
      <c r="P2" s="7">
        <v>16384</v>
      </c>
      <c r="Q2" s="6">
        <v>22000</v>
      </c>
      <c r="R2" s="73" t="s">
        <v>34</v>
      </c>
    </row>
    <row r="3" spans="1:18" ht="15.75" thickBot="1">
      <c r="A3" s="22">
        <v>2048</v>
      </c>
      <c r="B3" s="5">
        <v>4096</v>
      </c>
      <c r="C3" s="5">
        <v>8192</v>
      </c>
      <c r="D3" s="7">
        <v>16384</v>
      </c>
      <c r="E3" s="7">
        <v>22000</v>
      </c>
      <c r="F3" s="29">
        <v>2048</v>
      </c>
      <c r="G3" s="5">
        <v>4096</v>
      </c>
      <c r="H3" s="5">
        <v>8192</v>
      </c>
      <c r="I3" s="7">
        <v>16384</v>
      </c>
      <c r="J3" s="28">
        <v>22000</v>
      </c>
      <c r="K3" s="17"/>
      <c r="L3" s="71" t="s">
        <v>14</v>
      </c>
      <c r="M3" s="55">
        <v>0</v>
      </c>
      <c r="N3" s="49">
        <v>0</v>
      </c>
      <c r="O3" s="49">
        <v>0</v>
      </c>
      <c r="P3" s="39">
        <v>0</v>
      </c>
      <c r="Q3" s="72">
        <v>0</v>
      </c>
      <c r="R3" s="88">
        <f>AVERAGE(M3/$M$6, N3/$N$6, O3/$O$6, P3/$P$6, Q3/$Q$6)</f>
        <v>0</v>
      </c>
    </row>
    <row r="4" spans="1:18">
      <c r="A4" s="24">
        <v>0.04</v>
      </c>
      <c r="B4" s="49">
        <v>0.15</v>
      </c>
      <c r="C4" s="49">
        <v>0.63</v>
      </c>
      <c r="D4" s="39">
        <v>2.5030000000000001</v>
      </c>
      <c r="E4" s="50">
        <v>4.4649999999999999</v>
      </c>
      <c r="F4" s="49">
        <v>0.11</v>
      </c>
      <c r="G4" s="49">
        <v>0.22</v>
      </c>
      <c r="H4" s="49">
        <v>0.51</v>
      </c>
      <c r="I4" s="49">
        <v>1.76</v>
      </c>
      <c r="J4" s="42">
        <v>3.05</v>
      </c>
      <c r="K4" s="70"/>
      <c r="L4" s="71" t="s">
        <v>15</v>
      </c>
      <c r="M4" s="38">
        <v>0.01</v>
      </c>
      <c r="N4" s="39">
        <v>6.5000000000000002E-2</v>
      </c>
      <c r="O4" s="39">
        <v>3.1E-2</v>
      </c>
      <c r="P4" s="39">
        <v>0.24</v>
      </c>
      <c r="Q4" s="51">
        <v>1.621</v>
      </c>
      <c r="R4" s="88">
        <f t="shared" ref="R4:R5" si="0">AVERAGE(M4/$M$6, N4/$N$6, O4/$O$6, P4/$P$6, Q4/$Q$6)</f>
        <v>0.33582810466255297</v>
      </c>
    </row>
    <row r="5" spans="1:18" ht="15.75" thickBot="1">
      <c r="A5" s="25">
        <v>0.04</v>
      </c>
      <c r="B5" s="39">
        <v>0.16</v>
      </c>
      <c r="C5" s="39">
        <v>0.61</v>
      </c>
      <c r="D5" s="39">
        <v>2.5129999999999999</v>
      </c>
      <c r="E5" s="39">
        <v>4.4829999999999997</v>
      </c>
      <c r="F5" s="39">
        <v>0.11</v>
      </c>
      <c r="G5" s="39">
        <v>0.21</v>
      </c>
      <c r="H5" s="39">
        <v>0.5</v>
      </c>
      <c r="I5" s="39">
        <v>1.76</v>
      </c>
      <c r="J5" s="51">
        <v>3.04</v>
      </c>
      <c r="K5" s="70"/>
      <c r="L5" s="80" t="s">
        <v>16</v>
      </c>
      <c r="M5" s="57">
        <v>0.03</v>
      </c>
      <c r="N5" s="53">
        <v>6.8000000000000005E-2</v>
      </c>
      <c r="O5" s="53">
        <v>0.13100000000000001</v>
      </c>
      <c r="P5" s="53">
        <v>0.38200000000000001</v>
      </c>
      <c r="Q5" s="54">
        <v>2.8420000000000001</v>
      </c>
      <c r="R5" s="90">
        <f t="shared" si="0"/>
        <v>0.66417189533744692</v>
      </c>
    </row>
    <row r="6" spans="1:18" ht="15.75" thickBot="1">
      <c r="A6" s="25">
        <v>0.03</v>
      </c>
      <c r="B6" s="39">
        <v>0.15</v>
      </c>
      <c r="C6" s="39">
        <v>0.61099999999999999</v>
      </c>
      <c r="D6" s="39">
        <v>2.4820000000000002</v>
      </c>
      <c r="E6" s="39">
        <v>4.4729999999999999</v>
      </c>
      <c r="F6" s="39">
        <v>0.12</v>
      </c>
      <c r="G6" s="39">
        <v>0.22</v>
      </c>
      <c r="H6" s="39">
        <v>0.51</v>
      </c>
      <c r="I6" s="39">
        <v>1.7410000000000001</v>
      </c>
      <c r="J6" s="51">
        <v>3.0510000000000002</v>
      </c>
      <c r="K6" s="70"/>
      <c r="L6" s="74" t="s">
        <v>35</v>
      </c>
      <c r="M6" s="87">
        <v>0.04</v>
      </c>
      <c r="N6" s="114">
        <v>0.13300000000000001</v>
      </c>
      <c r="O6" s="114">
        <v>0.16200000000000001</v>
      </c>
      <c r="P6" s="114">
        <v>0.622</v>
      </c>
      <c r="Q6" s="86">
        <v>4.4630000000000001</v>
      </c>
      <c r="R6" s="113"/>
    </row>
    <row r="7" spans="1:18" ht="15.75" thickTop="1">
      <c r="A7" s="25">
        <v>0.04</v>
      </c>
      <c r="B7" s="39">
        <v>0.16</v>
      </c>
      <c r="C7" s="39">
        <v>0.60199999999999998</v>
      </c>
      <c r="D7" s="39">
        <v>2.492</v>
      </c>
      <c r="E7" s="39">
        <v>4.4729999999999999</v>
      </c>
      <c r="F7" s="39">
        <v>0.11</v>
      </c>
      <c r="G7" s="39">
        <v>0.21</v>
      </c>
      <c r="H7" s="39">
        <v>0.51</v>
      </c>
      <c r="I7" s="39">
        <v>1.76</v>
      </c>
      <c r="J7" s="51">
        <v>2.9809999999999999</v>
      </c>
      <c r="K7" s="70"/>
      <c r="L7" s="77"/>
      <c r="R7" s="77"/>
    </row>
    <row r="8" spans="1:18" ht="15.75" thickBot="1">
      <c r="A8" s="26">
        <v>0.04</v>
      </c>
      <c r="B8" s="53">
        <v>0.151</v>
      </c>
      <c r="C8" s="53">
        <v>0.61</v>
      </c>
      <c r="D8" s="53">
        <v>2.4620000000000002</v>
      </c>
      <c r="E8" s="53">
        <v>4.4630000000000001</v>
      </c>
      <c r="F8" s="53">
        <v>0.11</v>
      </c>
      <c r="G8" s="53">
        <v>0.21</v>
      </c>
      <c r="H8" s="53">
        <v>0.5</v>
      </c>
      <c r="I8" s="53">
        <v>1.7010000000000001</v>
      </c>
      <c r="J8" s="54">
        <v>3.04</v>
      </c>
      <c r="K8" s="70"/>
    </row>
    <row r="9" spans="1:18" ht="15.75" thickBot="1">
      <c r="A9" s="31"/>
      <c r="J9" s="23"/>
      <c r="K9" s="23"/>
    </row>
    <row r="10" spans="1:18" ht="16.5" thickTop="1" thickBot="1">
      <c r="A10" s="127" t="s">
        <v>25</v>
      </c>
      <c r="B10" s="138"/>
      <c r="C10" s="138"/>
      <c r="D10" s="138"/>
      <c r="E10" s="138"/>
      <c r="F10" s="138"/>
      <c r="G10" s="138"/>
      <c r="H10" s="138"/>
      <c r="I10" s="138"/>
      <c r="J10" s="128"/>
      <c r="K10" s="92"/>
      <c r="L10" s="140" t="s">
        <v>36</v>
      </c>
      <c r="M10" s="141"/>
      <c r="N10" s="141"/>
      <c r="O10" s="141"/>
      <c r="P10" s="141"/>
      <c r="Q10" s="141"/>
      <c r="R10" s="142"/>
    </row>
    <row r="11" spans="1:18" ht="15.75" thickBot="1">
      <c r="A11" s="156" t="s">
        <v>9</v>
      </c>
      <c r="B11" s="157"/>
      <c r="C11" s="157"/>
      <c r="D11" s="157"/>
      <c r="E11" s="158"/>
      <c r="F11" s="157" t="s">
        <v>10</v>
      </c>
      <c r="G11" s="157"/>
      <c r="H11" s="157"/>
      <c r="I11" s="157"/>
      <c r="J11" s="159"/>
      <c r="K11" s="92"/>
      <c r="L11" s="75"/>
      <c r="M11" s="29">
        <v>256</v>
      </c>
      <c r="N11" s="5">
        <v>512</v>
      </c>
      <c r="O11" s="5">
        <v>1024</v>
      </c>
      <c r="P11" s="7">
        <v>2048</v>
      </c>
      <c r="Q11" s="6">
        <v>4096</v>
      </c>
      <c r="R11" s="78" t="s">
        <v>34</v>
      </c>
    </row>
    <row r="12" spans="1:18" ht="15.75" thickBot="1">
      <c r="A12" s="30">
        <v>256</v>
      </c>
      <c r="B12" s="16">
        <v>512</v>
      </c>
      <c r="C12" s="16">
        <v>1024</v>
      </c>
      <c r="D12" s="16">
        <v>2048</v>
      </c>
      <c r="E12" s="7">
        <v>4096</v>
      </c>
      <c r="F12" s="17">
        <v>256</v>
      </c>
      <c r="G12" s="16">
        <v>512</v>
      </c>
      <c r="H12" s="16">
        <v>1024</v>
      </c>
      <c r="I12" s="16">
        <v>2048</v>
      </c>
      <c r="J12" s="6">
        <v>4096</v>
      </c>
      <c r="K12" s="17"/>
      <c r="L12" s="71" t="s">
        <v>14</v>
      </c>
      <c r="M12" s="60">
        <v>0</v>
      </c>
      <c r="N12" s="49">
        <v>0</v>
      </c>
      <c r="O12" s="49">
        <v>0</v>
      </c>
      <c r="P12" s="39">
        <v>0</v>
      </c>
      <c r="Q12" s="72">
        <v>0</v>
      </c>
      <c r="R12" s="88">
        <f>AVERAGE(M12/$M$14, N12/$N$14, O12/$O$14, P12/$P$14, Q12/$Q$14)</f>
        <v>0</v>
      </c>
    </row>
    <row r="13" spans="1:18" ht="15.75" thickBot="1">
      <c r="A13" s="55">
        <v>0.13</v>
      </c>
      <c r="B13" s="49">
        <v>0.93</v>
      </c>
      <c r="C13" s="49">
        <v>7.0860000000000003</v>
      </c>
      <c r="D13" s="49">
        <v>56.877000000000002</v>
      </c>
      <c r="E13" s="50">
        <v>453.65800000000002</v>
      </c>
      <c r="F13" s="49">
        <v>0.03</v>
      </c>
      <c r="G13" s="49">
        <v>0.23</v>
      </c>
      <c r="H13" s="49">
        <v>1.5820000000000001</v>
      </c>
      <c r="I13" s="49">
        <v>12.673</v>
      </c>
      <c r="J13" s="42">
        <v>123.754</v>
      </c>
      <c r="K13" s="70"/>
      <c r="L13" s="80" t="s">
        <v>27</v>
      </c>
      <c r="M13" s="81">
        <v>0.12</v>
      </c>
      <c r="N13" s="53">
        <v>0.9</v>
      </c>
      <c r="O13" s="53">
        <v>7.1319999999999997</v>
      </c>
      <c r="P13" s="53">
        <v>57.38</v>
      </c>
      <c r="Q13" s="54">
        <v>461.99400000000003</v>
      </c>
      <c r="R13" s="89">
        <f>AVERAGE(M13/$M$14, N13/$N$14, O13/$O$14, P13/$P$14, Q13/$Q$14)</f>
        <v>1</v>
      </c>
    </row>
    <row r="14" spans="1:18" ht="15.75" thickBot="1">
      <c r="A14" s="38">
        <v>0.11</v>
      </c>
      <c r="B14" s="39">
        <v>0.88</v>
      </c>
      <c r="C14" s="39">
        <v>7.0739999999999998</v>
      </c>
      <c r="D14" s="39">
        <v>56.735999999999997</v>
      </c>
      <c r="E14" s="39">
        <v>455.875</v>
      </c>
      <c r="F14" s="39">
        <v>0.04</v>
      </c>
      <c r="G14" s="39">
        <v>0.23</v>
      </c>
      <c r="H14" s="39">
        <v>1.5820000000000001</v>
      </c>
      <c r="I14" s="39">
        <v>12.843</v>
      </c>
      <c r="J14" s="51">
        <v>125.44199999999999</v>
      </c>
      <c r="K14" s="70"/>
      <c r="L14" s="82" t="s">
        <v>35</v>
      </c>
      <c r="M14" s="83">
        <v>0.12</v>
      </c>
      <c r="N14" s="84">
        <v>0.9</v>
      </c>
      <c r="O14" s="84">
        <v>7.1319999999999997</v>
      </c>
      <c r="P14" s="85">
        <v>57.38</v>
      </c>
      <c r="Q14" s="86">
        <v>461.99400000000003</v>
      </c>
      <c r="R14" s="79"/>
    </row>
    <row r="15" spans="1:18" ht="15.75" thickTop="1">
      <c r="A15" s="38">
        <v>0.12</v>
      </c>
      <c r="B15" s="39">
        <v>0.89</v>
      </c>
      <c r="C15" s="39">
        <v>7.0350000000000001</v>
      </c>
      <c r="D15" s="39">
        <v>56.848999999999997</v>
      </c>
      <c r="E15" s="39">
        <v>453.50400000000002</v>
      </c>
      <c r="F15" s="39">
        <v>0.03</v>
      </c>
      <c r="G15" s="39">
        <v>0.23200000000000001</v>
      </c>
      <c r="H15" s="39">
        <v>1.5820000000000001</v>
      </c>
      <c r="I15" s="39">
        <v>12.93</v>
      </c>
      <c r="J15" s="51">
        <v>126.25</v>
      </c>
      <c r="K15" s="70"/>
    </row>
    <row r="16" spans="1:18">
      <c r="A16" s="38">
        <v>0.12</v>
      </c>
      <c r="B16" s="39">
        <v>0.9</v>
      </c>
      <c r="C16" s="39">
        <v>7.0640000000000001</v>
      </c>
      <c r="D16" s="39">
        <v>56.728999999999999</v>
      </c>
      <c r="E16" s="39">
        <v>494.62</v>
      </c>
      <c r="F16" s="39">
        <v>0.03</v>
      </c>
      <c r="G16" s="39">
        <v>0.24</v>
      </c>
      <c r="H16" s="39">
        <v>1.5920000000000001</v>
      </c>
      <c r="I16" s="39">
        <v>12.958</v>
      </c>
      <c r="J16" s="51">
        <v>155.28299999999999</v>
      </c>
      <c r="K16" s="70"/>
      <c r="L16" s="23"/>
    </row>
    <row r="17" spans="1:11" ht="15.75" thickBot="1">
      <c r="A17" s="43">
        <v>0.11</v>
      </c>
      <c r="B17" s="44">
        <v>0.9</v>
      </c>
      <c r="C17" s="44">
        <v>7.0449999999999999</v>
      </c>
      <c r="D17" s="44">
        <v>56.886000000000003</v>
      </c>
      <c r="E17" s="44">
        <v>536.79499999999996</v>
      </c>
      <c r="F17" s="44">
        <v>0.04</v>
      </c>
      <c r="G17" s="44">
        <v>0.23</v>
      </c>
      <c r="H17" s="44">
        <v>1.5820000000000001</v>
      </c>
      <c r="I17" s="44">
        <v>13.101000000000001</v>
      </c>
      <c r="J17" s="52">
        <v>278.495</v>
      </c>
      <c r="K17" s="70"/>
    </row>
    <row r="18" spans="1:11" ht="15.75" thickTop="1"/>
  </sheetData>
  <mergeCells count="8">
    <mergeCell ref="L1:R1"/>
    <mergeCell ref="L10:R10"/>
    <mergeCell ref="A10:J10"/>
    <mergeCell ref="A11:E11"/>
    <mergeCell ref="F11:J11"/>
    <mergeCell ref="A1:J1"/>
    <mergeCell ref="A2:E2"/>
    <mergeCell ref="F2:J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8"/>
  <sheetViews>
    <sheetView workbookViewId="0">
      <selection sqref="A1:J1"/>
    </sheetView>
  </sheetViews>
  <sheetFormatPr defaultRowHeight="15"/>
  <cols>
    <col min="1" max="3" width="6.5703125" bestFit="1" customWidth="1"/>
    <col min="4" max="4" width="7.5703125" bestFit="1" customWidth="1"/>
    <col min="5" max="5" width="8.5703125" bestFit="1" customWidth="1"/>
    <col min="6" max="8" width="6.5703125" bestFit="1" customWidth="1"/>
    <col min="9" max="9" width="7.5703125" bestFit="1" customWidth="1"/>
    <col min="10" max="10" width="8.5703125" bestFit="1" customWidth="1"/>
    <col min="12" max="12" width="16" bestFit="1" customWidth="1"/>
    <col min="13" max="15" width="6.5703125" bestFit="1" customWidth="1"/>
    <col min="16" max="16" width="7.5703125" bestFit="1" customWidth="1"/>
    <col min="17" max="17" width="8.5703125" bestFit="1" customWidth="1"/>
    <col min="18" max="18" width="8.140625" bestFit="1" customWidth="1"/>
  </cols>
  <sheetData>
    <row r="1" spans="1:19" ht="16.5" thickTop="1" thickBot="1">
      <c r="A1" s="127" t="s">
        <v>1</v>
      </c>
      <c r="B1" s="138"/>
      <c r="C1" s="138"/>
      <c r="D1" s="138"/>
      <c r="E1" s="138"/>
      <c r="F1" s="138"/>
      <c r="G1" s="138"/>
      <c r="H1" s="138"/>
      <c r="I1" s="138"/>
      <c r="J1" s="128"/>
      <c r="L1" s="140" t="s">
        <v>33</v>
      </c>
      <c r="M1" s="141"/>
      <c r="N1" s="141"/>
      <c r="O1" s="141"/>
      <c r="P1" s="141"/>
      <c r="Q1" s="141"/>
      <c r="R1" s="142"/>
    </row>
    <row r="2" spans="1:19" ht="15.75" thickBot="1">
      <c r="A2" s="156" t="s">
        <v>9</v>
      </c>
      <c r="B2" s="157"/>
      <c r="C2" s="157"/>
      <c r="D2" s="157"/>
      <c r="E2" s="157"/>
      <c r="F2" s="160" t="s">
        <v>10</v>
      </c>
      <c r="G2" s="157"/>
      <c r="H2" s="157"/>
      <c r="I2" s="157"/>
      <c r="J2" s="159"/>
      <c r="L2" s="75"/>
      <c r="M2" s="22">
        <v>2048</v>
      </c>
      <c r="N2" s="5">
        <v>4096</v>
      </c>
      <c r="O2" s="5">
        <v>8192</v>
      </c>
      <c r="P2" s="7">
        <v>16384</v>
      </c>
      <c r="Q2" s="6">
        <v>22000</v>
      </c>
      <c r="R2" s="73" t="s">
        <v>34</v>
      </c>
    </row>
    <row r="3" spans="1:19" ht="15.75" thickBot="1">
      <c r="A3" s="22">
        <v>2048</v>
      </c>
      <c r="B3" s="5">
        <v>4096</v>
      </c>
      <c r="C3" s="5">
        <v>8192</v>
      </c>
      <c r="D3" s="7">
        <v>16384</v>
      </c>
      <c r="E3" s="7">
        <v>22000</v>
      </c>
      <c r="F3" s="29">
        <v>2048</v>
      </c>
      <c r="G3" s="5">
        <v>4096</v>
      </c>
      <c r="H3" s="5">
        <v>8192</v>
      </c>
      <c r="I3" s="7">
        <v>16384</v>
      </c>
      <c r="J3" s="28">
        <v>22000</v>
      </c>
      <c r="L3" s="71" t="s">
        <v>14</v>
      </c>
      <c r="M3" s="55">
        <v>0</v>
      </c>
      <c r="N3" s="49">
        <v>0</v>
      </c>
      <c r="O3" s="49">
        <v>0</v>
      </c>
      <c r="P3" s="39">
        <v>0</v>
      </c>
      <c r="Q3" s="72">
        <v>0</v>
      </c>
      <c r="R3" s="88">
        <f>AVERAGE(M3/$M$6, N3/$N$6, O3/$O$6, P3/$P$6, Q3/$Q$6)</f>
        <v>0</v>
      </c>
    </row>
    <row r="4" spans="1:19">
      <c r="A4" s="55">
        <v>3.1E-2</v>
      </c>
      <c r="B4" s="49">
        <v>0.11</v>
      </c>
      <c r="C4" s="49">
        <v>0.39</v>
      </c>
      <c r="D4" s="39">
        <v>1.5760000000000001</v>
      </c>
      <c r="E4" s="56">
        <v>2.823</v>
      </c>
      <c r="F4" s="49">
        <v>6.2E-2</v>
      </c>
      <c r="G4" s="49">
        <v>0.14000000000000001</v>
      </c>
      <c r="H4" s="49">
        <v>0.39</v>
      </c>
      <c r="I4" s="49">
        <v>1.3260000000000001</v>
      </c>
      <c r="J4" s="42">
        <v>2.2000000000000002</v>
      </c>
      <c r="K4" s="27"/>
      <c r="L4" s="71" t="s">
        <v>15</v>
      </c>
      <c r="M4" s="38">
        <v>1.0123E-2</v>
      </c>
      <c r="N4" s="39">
        <v>3.0279E-2</v>
      </c>
      <c r="O4" s="39">
        <v>0.13031899999999999</v>
      </c>
      <c r="P4" s="39">
        <v>0.60991099999999998</v>
      </c>
      <c r="Q4" s="51">
        <v>0.97013400000000005</v>
      </c>
      <c r="R4" s="88">
        <f t="shared" ref="R4:R5" si="0">AVERAGE(M4/$M$6, N4/$N$6, O4/$O$6, P4/$P$6, Q4/$Q$6)</f>
        <v>0.32263006700884572</v>
      </c>
    </row>
    <row r="5" spans="1:19" ht="15.75" thickBot="1">
      <c r="A5" s="38">
        <v>3.1E-2</v>
      </c>
      <c r="B5" s="39">
        <v>9.4E-2</v>
      </c>
      <c r="C5" s="39">
        <v>0.374</v>
      </c>
      <c r="D5" s="39">
        <v>1.5760000000000001</v>
      </c>
      <c r="E5" s="39">
        <v>2.7770000000000001</v>
      </c>
      <c r="F5" s="39">
        <v>7.8E-2</v>
      </c>
      <c r="G5" s="39">
        <v>0.14000000000000001</v>
      </c>
      <c r="H5" s="39">
        <v>0.39</v>
      </c>
      <c r="I5" s="39">
        <v>1.31</v>
      </c>
      <c r="J5" s="51">
        <v>2.262</v>
      </c>
      <c r="K5" s="27"/>
      <c r="L5" s="80" t="s">
        <v>16</v>
      </c>
      <c r="M5" s="57">
        <v>2.0122999999999999E-2</v>
      </c>
      <c r="N5" s="53">
        <v>7.0278999999999994E-2</v>
      </c>
      <c r="O5" s="53">
        <v>0.290219</v>
      </c>
      <c r="P5" s="53">
        <v>1.039911</v>
      </c>
      <c r="Q5" s="54">
        <v>1.960135</v>
      </c>
      <c r="R5" s="90">
        <f t="shared" si="0"/>
        <v>0.65542281724622131</v>
      </c>
    </row>
    <row r="6" spans="1:19" ht="15.75" thickBot="1">
      <c r="A6" s="38">
        <v>3.2000000000000001E-2</v>
      </c>
      <c r="B6" s="39">
        <v>9.2999999999999999E-2</v>
      </c>
      <c r="C6" s="39">
        <v>0.39</v>
      </c>
      <c r="D6" s="39">
        <v>1.56</v>
      </c>
      <c r="E6" s="39">
        <v>2.7919999999999998</v>
      </c>
      <c r="F6" s="39">
        <v>6.2E-2</v>
      </c>
      <c r="G6" s="39">
        <v>0.14099999999999999</v>
      </c>
      <c r="H6" s="39">
        <v>0.39</v>
      </c>
      <c r="I6" s="39">
        <v>1.3580000000000001</v>
      </c>
      <c r="J6" s="51">
        <v>2.4340000000000002</v>
      </c>
      <c r="K6" s="27"/>
      <c r="L6" s="74" t="s">
        <v>35</v>
      </c>
      <c r="M6" s="87">
        <v>3.0200000000000001E-2</v>
      </c>
      <c r="N6" s="44">
        <v>0.11</v>
      </c>
      <c r="O6" s="44">
        <v>0.43</v>
      </c>
      <c r="P6" s="44">
        <v>1.65</v>
      </c>
      <c r="Q6" s="52">
        <v>2.94</v>
      </c>
      <c r="R6" s="91"/>
    </row>
    <row r="7" spans="1:19" ht="15.75" thickTop="1">
      <c r="A7" s="38">
        <v>3.1E-2</v>
      </c>
      <c r="B7" s="39">
        <v>9.4E-2</v>
      </c>
      <c r="C7" s="39">
        <v>0.39</v>
      </c>
      <c r="D7" s="39">
        <v>1.56</v>
      </c>
      <c r="E7" s="39">
        <v>2.8239999999999998</v>
      </c>
      <c r="F7" s="39">
        <v>6.3E-2</v>
      </c>
      <c r="G7" s="39">
        <v>0.125</v>
      </c>
      <c r="H7" s="39">
        <v>0.42099999999999999</v>
      </c>
      <c r="I7" s="39">
        <v>1.4039999999999999</v>
      </c>
      <c r="J7" s="51">
        <v>2.3090000000000002</v>
      </c>
      <c r="K7" s="27"/>
      <c r="L7" s="77"/>
      <c r="R7" s="77"/>
      <c r="S7" s="23"/>
    </row>
    <row r="8" spans="1:19" ht="15.75" thickBot="1">
      <c r="A8" s="57">
        <v>3.2000000000000001E-2</v>
      </c>
      <c r="B8" s="53">
        <v>0.109</v>
      </c>
      <c r="C8" s="53">
        <v>0.42099999999999999</v>
      </c>
      <c r="D8" s="53">
        <v>1.544</v>
      </c>
      <c r="E8" s="53">
        <v>2.7610000000000001</v>
      </c>
      <c r="F8" s="53">
        <v>7.8E-2</v>
      </c>
      <c r="G8" s="53">
        <v>0.125</v>
      </c>
      <c r="H8" s="53">
        <v>0.40600000000000003</v>
      </c>
      <c r="I8" s="53">
        <v>1.31</v>
      </c>
      <c r="J8" s="54">
        <v>2.2469999999999999</v>
      </c>
      <c r="K8" s="27"/>
    </row>
    <row r="9" spans="1:19" ht="15.75" thickBot="1">
      <c r="J9" s="23"/>
      <c r="K9" s="23"/>
    </row>
    <row r="10" spans="1:19" ht="16.5" thickTop="1" thickBot="1">
      <c r="A10" s="127" t="s">
        <v>25</v>
      </c>
      <c r="B10" s="138"/>
      <c r="C10" s="138"/>
      <c r="D10" s="138"/>
      <c r="E10" s="138"/>
      <c r="F10" s="138"/>
      <c r="G10" s="138"/>
      <c r="H10" s="138"/>
      <c r="I10" s="138"/>
      <c r="J10" s="128"/>
      <c r="L10" s="140" t="s">
        <v>36</v>
      </c>
      <c r="M10" s="141"/>
      <c r="N10" s="141"/>
      <c r="O10" s="141"/>
      <c r="P10" s="141"/>
      <c r="Q10" s="141"/>
      <c r="R10" s="142"/>
    </row>
    <row r="11" spans="1:19" ht="15.75" thickBot="1">
      <c r="A11" s="156" t="s">
        <v>9</v>
      </c>
      <c r="B11" s="157"/>
      <c r="C11" s="157"/>
      <c r="D11" s="157"/>
      <c r="E11" s="158"/>
      <c r="F11" s="157" t="s">
        <v>10</v>
      </c>
      <c r="G11" s="157"/>
      <c r="H11" s="157"/>
      <c r="I11" s="157"/>
      <c r="J11" s="159"/>
      <c r="L11" s="75"/>
      <c r="M11" s="29">
        <v>256</v>
      </c>
      <c r="N11" s="5">
        <v>512</v>
      </c>
      <c r="O11" s="5">
        <v>1024</v>
      </c>
      <c r="P11" s="7">
        <v>2048</v>
      </c>
      <c r="Q11" s="6">
        <v>4096</v>
      </c>
      <c r="R11" s="78" t="s">
        <v>34</v>
      </c>
    </row>
    <row r="12" spans="1:19" ht="15.75" thickBot="1">
      <c r="A12" s="30">
        <v>256</v>
      </c>
      <c r="B12" s="16">
        <v>512</v>
      </c>
      <c r="C12" s="16">
        <v>1024</v>
      </c>
      <c r="D12" s="16">
        <v>2048</v>
      </c>
      <c r="E12" s="7">
        <v>4096</v>
      </c>
      <c r="F12" s="17">
        <v>256</v>
      </c>
      <c r="G12" s="16">
        <v>512</v>
      </c>
      <c r="H12" s="16">
        <v>1024</v>
      </c>
      <c r="I12" s="16">
        <v>2048</v>
      </c>
      <c r="J12" s="6">
        <v>4096</v>
      </c>
      <c r="L12" s="71" t="s">
        <v>14</v>
      </c>
      <c r="M12" s="60">
        <v>0</v>
      </c>
      <c r="N12" s="49">
        <v>0</v>
      </c>
      <c r="O12" s="49">
        <v>0</v>
      </c>
      <c r="P12" s="39">
        <v>0</v>
      </c>
      <c r="Q12" s="72">
        <v>0</v>
      </c>
      <c r="R12" s="88">
        <f>AVERAGE(M12/$M$14, N12/$N$14, O12/$O$14, P12/$P$14, Q12/$Q$14)</f>
        <v>0</v>
      </c>
    </row>
    <row r="13" spans="1:19" ht="15.75" thickBot="1">
      <c r="A13" s="55">
        <v>7.8E-2</v>
      </c>
      <c r="B13" s="49">
        <v>0.59199999999999997</v>
      </c>
      <c r="C13" s="49">
        <v>4.5549999999999997</v>
      </c>
      <c r="D13" s="49">
        <v>38.795999999999999</v>
      </c>
      <c r="E13" s="50">
        <v>290.346</v>
      </c>
      <c r="F13" s="49">
        <v>0.04</v>
      </c>
      <c r="G13" s="49">
        <v>0.219</v>
      </c>
      <c r="H13" s="49">
        <v>1.544</v>
      </c>
      <c r="I13" s="49">
        <v>13.939</v>
      </c>
      <c r="J13" s="42">
        <v>97.281999999999996</v>
      </c>
      <c r="K13" s="76"/>
      <c r="L13" s="80" t="s">
        <v>27</v>
      </c>
      <c r="M13" s="81">
        <v>7.0000000000000007E-2</v>
      </c>
      <c r="N13" s="53">
        <v>0.6</v>
      </c>
      <c r="O13" s="53">
        <v>4.7699999999999996</v>
      </c>
      <c r="P13" s="53">
        <v>37.845999999999997</v>
      </c>
      <c r="Q13" s="54">
        <v>302.04500000000002</v>
      </c>
      <c r="R13" s="89">
        <f>AVERAGE(M13/$M$14, N13/$N$14, O13/$O$14, P13/$P$14, Q13/$Q$14)</f>
        <v>1</v>
      </c>
    </row>
    <row r="14" spans="1:19" ht="15.75" thickBot="1">
      <c r="A14" s="38">
        <v>9.4E-2</v>
      </c>
      <c r="B14" s="39">
        <v>0.57699999999999996</v>
      </c>
      <c r="C14" s="39">
        <v>4.6180000000000003</v>
      </c>
      <c r="D14" s="39">
        <v>37.985999999999997</v>
      </c>
      <c r="E14" s="39">
        <v>295.084</v>
      </c>
      <c r="F14" s="39">
        <v>6.2E-2</v>
      </c>
      <c r="G14" s="39">
        <v>0.20300000000000001</v>
      </c>
      <c r="H14" s="39">
        <v>1.56</v>
      </c>
      <c r="I14" s="39">
        <v>13.369</v>
      </c>
      <c r="J14" s="51">
        <v>102.486</v>
      </c>
      <c r="L14" s="82" t="s">
        <v>35</v>
      </c>
      <c r="M14" s="83">
        <v>7.0000000000000007E-2</v>
      </c>
      <c r="N14" s="84">
        <v>0.6</v>
      </c>
      <c r="O14" s="84">
        <v>4.7699999999999996</v>
      </c>
      <c r="P14" s="85">
        <v>37.845999999999997</v>
      </c>
      <c r="Q14" s="86">
        <v>302.04500000000002</v>
      </c>
      <c r="R14" s="79"/>
    </row>
    <row r="15" spans="1:19" ht="15.75" thickTop="1">
      <c r="A15" s="38">
        <v>7.8E-2</v>
      </c>
      <c r="B15" s="39">
        <v>0.59299999999999997</v>
      </c>
      <c r="C15" s="39">
        <v>4.54</v>
      </c>
      <c r="D15" s="39">
        <v>37.103000000000002</v>
      </c>
      <c r="E15" s="39">
        <v>291.60399999999998</v>
      </c>
      <c r="F15" s="39">
        <v>3.2000000000000001E-2</v>
      </c>
      <c r="G15" s="39">
        <v>0.23400000000000001</v>
      </c>
      <c r="H15" s="39">
        <v>1.5129999999999999</v>
      </c>
      <c r="I15" s="39">
        <v>12.214</v>
      </c>
      <c r="J15" s="51">
        <v>101.62</v>
      </c>
    </row>
    <row r="16" spans="1:19">
      <c r="A16" s="38">
        <v>7.8E-2</v>
      </c>
      <c r="B16" s="39">
        <v>0.57699999999999996</v>
      </c>
      <c r="C16" s="39">
        <v>4.851</v>
      </c>
      <c r="D16" s="39">
        <v>36.667000000000002</v>
      </c>
      <c r="E16" s="39">
        <v>287.00700000000001</v>
      </c>
      <c r="F16" s="39">
        <v>3.1E-2</v>
      </c>
      <c r="G16" s="39">
        <v>0.188</v>
      </c>
      <c r="H16" s="39">
        <v>1.5760000000000001</v>
      </c>
      <c r="I16" s="39">
        <v>13.119</v>
      </c>
      <c r="J16" s="51">
        <v>96.182000000000002</v>
      </c>
    </row>
    <row r="17" spans="1:10" ht="15.75" thickBot="1">
      <c r="A17" s="43">
        <v>7.8E-2</v>
      </c>
      <c r="B17" s="44">
        <v>0.56100000000000005</v>
      </c>
      <c r="C17" s="44">
        <v>4.5389999999999997</v>
      </c>
      <c r="D17" s="44">
        <v>38.351999999999997</v>
      </c>
      <c r="E17" s="44">
        <v>284.197</v>
      </c>
      <c r="F17" s="44">
        <v>3.1E-2</v>
      </c>
      <c r="G17" s="44">
        <v>0.25</v>
      </c>
      <c r="H17" s="44">
        <v>1.5449999999999999</v>
      </c>
      <c r="I17" s="44">
        <v>12.574</v>
      </c>
      <c r="J17" s="52">
        <v>94.614000000000004</v>
      </c>
    </row>
    <row r="18" spans="1:10" ht="15.75" thickTop="1"/>
  </sheetData>
  <mergeCells count="8">
    <mergeCell ref="A11:E11"/>
    <mergeCell ref="F11:J11"/>
    <mergeCell ref="L10:R10"/>
    <mergeCell ref="L1:R1"/>
    <mergeCell ref="A1:J1"/>
    <mergeCell ref="A2:E2"/>
    <mergeCell ref="F2:J2"/>
    <mergeCell ref="A10:J1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8"/>
  <sheetViews>
    <sheetView workbookViewId="0">
      <selection sqref="A1:J1"/>
    </sheetView>
  </sheetViews>
  <sheetFormatPr defaultRowHeight="15"/>
  <cols>
    <col min="2" max="3" width="6.5703125" bestFit="1" customWidth="1"/>
    <col min="4" max="4" width="7.5703125" bestFit="1" customWidth="1"/>
    <col min="5" max="5" width="8.5703125" bestFit="1" customWidth="1"/>
    <col min="6" max="8" width="6.5703125" bestFit="1" customWidth="1"/>
    <col min="9" max="10" width="7.5703125" bestFit="1" customWidth="1"/>
    <col min="12" max="12" width="16" bestFit="1" customWidth="1"/>
  </cols>
  <sheetData>
    <row r="1" spans="1:18" ht="16.5" thickTop="1" thickBot="1">
      <c r="A1" s="127" t="s">
        <v>1</v>
      </c>
      <c r="B1" s="138"/>
      <c r="C1" s="138"/>
      <c r="D1" s="138"/>
      <c r="E1" s="138"/>
      <c r="F1" s="138"/>
      <c r="G1" s="138"/>
      <c r="H1" s="138"/>
      <c r="I1" s="138"/>
      <c r="J1" s="128"/>
      <c r="L1" s="140" t="s">
        <v>33</v>
      </c>
      <c r="M1" s="141"/>
      <c r="N1" s="141"/>
      <c r="O1" s="141"/>
      <c r="P1" s="141"/>
      <c r="Q1" s="141"/>
      <c r="R1" s="142"/>
    </row>
    <row r="2" spans="1:18" ht="15.75" thickBot="1">
      <c r="A2" s="156" t="s">
        <v>9</v>
      </c>
      <c r="B2" s="157"/>
      <c r="C2" s="157"/>
      <c r="D2" s="157"/>
      <c r="E2" s="157"/>
      <c r="F2" s="160" t="s">
        <v>10</v>
      </c>
      <c r="G2" s="157"/>
      <c r="H2" s="157"/>
      <c r="I2" s="157"/>
      <c r="J2" s="159"/>
      <c r="L2" s="75"/>
      <c r="M2" s="22">
        <v>2048</v>
      </c>
      <c r="N2" s="5">
        <v>4096</v>
      </c>
      <c r="O2" s="5">
        <v>8192</v>
      </c>
      <c r="P2" s="7">
        <v>16384</v>
      </c>
      <c r="Q2" s="6">
        <v>22000</v>
      </c>
      <c r="R2" s="73" t="s">
        <v>34</v>
      </c>
    </row>
    <row r="3" spans="1:18" ht="15.75" thickBot="1">
      <c r="A3" s="22">
        <v>2048</v>
      </c>
      <c r="B3" s="5">
        <v>4096</v>
      </c>
      <c r="C3" s="5">
        <v>8192</v>
      </c>
      <c r="D3" s="7">
        <v>16384</v>
      </c>
      <c r="E3" s="7">
        <v>22000</v>
      </c>
      <c r="F3" s="29">
        <v>2048</v>
      </c>
      <c r="G3" s="5">
        <v>4096</v>
      </c>
      <c r="H3" s="5">
        <v>8192</v>
      </c>
      <c r="I3" s="7">
        <v>16384</v>
      </c>
      <c r="J3" s="28">
        <v>22000</v>
      </c>
      <c r="L3" s="71" t="s">
        <v>14</v>
      </c>
      <c r="M3" s="55">
        <v>0</v>
      </c>
      <c r="N3" s="49">
        <v>0</v>
      </c>
      <c r="O3" s="49">
        <v>0</v>
      </c>
      <c r="P3" s="39">
        <v>0</v>
      </c>
      <c r="Q3" s="72">
        <v>1.6E-2</v>
      </c>
      <c r="R3" s="88">
        <f>AVERAGE(M3/$M$6, N3/$N$6, O3/$O$6, P3/$P$6, Q3/$Q$6)</f>
        <v>1.2329031015218651E-4</v>
      </c>
    </row>
    <row r="4" spans="1:18">
      <c r="A4" s="24">
        <v>3.1E-2</v>
      </c>
      <c r="B4" s="49">
        <v>0.14099999999999999</v>
      </c>
      <c r="C4" s="49">
        <v>0.56499999999999995</v>
      </c>
      <c r="D4" s="39">
        <v>2.2349999999999999</v>
      </c>
      <c r="E4" s="50">
        <v>4.125</v>
      </c>
      <c r="F4" s="49">
        <v>0.20300000000000001</v>
      </c>
      <c r="G4" s="49">
        <v>0.35899999999999999</v>
      </c>
      <c r="H4" s="49">
        <v>0.68899999999999995</v>
      </c>
      <c r="I4" s="49">
        <v>1.89</v>
      </c>
      <c r="J4" s="42">
        <v>16.262</v>
      </c>
      <c r="K4" s="27"/>
      <c r="L4" s="71" t="s">
        <v>15</v>
      </c>
      <c r="M4" s="38">
        <v>1.3004E-2</v>
      </c>
      <c r="N4" s="39">
        <v>5.1991999999999997E-2</v>
      </c>
      <c r="O4" s="39">
        <v>0.19500200000000001</v>
      </c>
      <c r="P4" s="39">
        <v>0.778254</v>
      </c>
      <c r="Q4" s="51">
        <v>1.9041570000000001</v>
      </c>
      <c r="R4" s="89">
        <f t="shared" ref="R4:R5" si="0">AVERAGE(M4/$M$6, N4/$N$6, O4/$O$6, P4/$P$6, Q4/$Q$6)</f>
        <v>0.28547262506439075</v>
      </c>
    </row>
    <row r="5" spans="1:18" ht="15.75" thickBot="1">
      <c r="A5" s="25">
        <v>3.2000000000000001E-2</v>
      </c>
      <c r="B5" s="39">
        <v>0.14099999999999999</v>
      </c>
      <c r="C5" s="39">
        <v>0.56299999999999994</v>
      </c>
      <c r="D5" s="39">
        <v>2.25</v>
      </c>
      <c r="E5" s="39">
        <v>4.0789999999999997</v>
      </c>
      <c r="F5" s="39">
        <v>0.20200000000000001</v>
      </c>
      <c r="G5" s="39">
        <v>0.35899999999999999</v>
      </c>
      <c r="H5" s="39">
        <v>0.68600000000000005</v>
      </c>
      <c r="I5" s="39">
        <v>1.875</v>
      </c>
      <c r="J5" s="51">
        <v>29.437000000000001</v>
      </c>
      <c r="K5" s="27"/>
      <c r="L5" s="80" t="s">
        <v>16</v>
      </c>
      <c r="M5" s="57">
        <v>2.3004E-2</v>
      </c>
      <c r="N5" s="53">
        <v>8.4991999999999998E-2</v>
      </c>
      <c r="O5" s="53">
        <v>0.373004</v>
      </c>
      <c r="P5" s="53">
        <v>1.4872529999999999</v>
      </c>
      <c r="Q5" s="54">
        <v>23.971157999999999</v>
      </c>
      <c r="R5" s="104">
        <f t="shared" si="0"/>
        <v>0.67359183935481182</v>
      </c>
    </row>
    <row r="6" spans="1:18" ht="15.75" thickBot="1">
      <c r="A6" s="25">
        <v>3.1E-2</v>
      </c>
      <c r="B6" s="39">
        <v>0.14099999999999999</v>
      </c>
      <c r="C6" s="39">
        <v>0.56299999999999994</v>
      </c>
      <c r="D6" s="39">
        <v>2.25</v>
      </c>
      <c r="E6" s="39">
        <v>4.2649999999999997</v>
      </c>
      <c r="F6" s="39">
        <v>0.20300000000000001</v>
      </c>
      <c r="G6" s="39">
        <v>0.42099999999999999</v>
      </c>
      <c r="H6" s="39">
        <v>0.69799999999999995</v>
      </c>
      <c r="I6" s="39">
        <v>1.9059999999999999</v>
      </c>
      <c r="J6" s="51">
        <v>20.202999999999999</v>
      </c>
      <c r="K6" s="27"/>
      <c r="L6" s="74" t="s">
        <v>35</v>
      </c>
      <c r="M6" s="87">
        <v>4.2000000000000003E-2</v>
      </c>
      <c r="N6" s="44">
        <v>0.14399999999999999</v>
      </c>
      <c r="O6" s="44">
        <v>0.57399999999999995</v>
      </c>
      <c r="P6" s="44">
        <v>2.2650000000000001</v>
      </c>
      <c r="Q6" s="52">
        <v>25.954999999999998</v>
      </c>
      <c r="R6" s="91"/>
    </row>
    <row r="7" spans="1:18" ht="15.75" thickTop="1">
      <c r="A7" s="25">
        <v>4.7E-2</v>
      </c>
      <c r="B7" s="39">
        <v>0.14099999999999999</v>
      </c>
      <c r="C7" s="39">
        <v>0.57199999999999995</v>
      </c>
      <c r="D7" s="39">
        <v>2.2509999999999999</v>
      </c>
      <c r="E7" s="39">
        <v>4.0309999999999997</v>
      </c>
      <c r="F7" s="39">
        <v>0.187</v>
      </c>
      <c r="G7" s="39">
        <v>0.35899999999999999</v>
      </c>
      <c r="H7" s="39">
        <v>0.69199999999999995</v>
      </c>
      <c r="I7" s="39">
        <v>1.8740000000000001</v>
      </c>
      <c r="J7" s="51">
        <v>19.687999999999999</v>
      </c>
      <c r="K7" s="27"/>
      <c r="L7" s="77"/>
      <c r="R7" s="77"/>
    </row>
    <row r="8" spans="1:18" ht="15.75" thickBot="1">
      <c r="A8" s="26">
        <v>4.7E-2</v>
      </c>
      <c r="B8" s="53">
        <v>0.14099999999999999</v>
      </c>
      <c r="C8" s="53">
        <v>0.56299999999999994</v>
      </c>
      <c r="D8" s="53">
        <v>2.2509999999999999</v>
      </c>
      <c r="E8" s="53">
        <v>4.1719999999999997</v>
      </c>
      <c r="F8" s="53">
        <v>0.25</v>
      </c>
      <c r="G8" s="53">
        <v>0.35699999999999998</v>
      </c>
      <c r="H8" s="53">
        <v>0.67700000000000005</v>
      </c>
      <c r="I8" s="53">
        <v>1.859</v>
      </c>
      <c r="J8" s="54">
        <v>30.312000000000001</v>
      </c>
      <c r="K8" s="27"/>
    </row>
    <row r="9" spans="1:18" ht="15.75" thickBot="1">
      <c r="J9" s="23"/>
      <c r="K9" s="23"/>
    </row>
    <row r="10" spans="1:18" ht="16.5" thickTop="1" thickBot="1">
      <c r="A10" s="127" t="s">
        <v>25</v>
      </c>
      <c r="B10" s="138"/>
      <c r="C10" s="138"/>
      <c r="D10" s="138"/>
      <c r="E10" s="138"/>
      <c r="F10" s="138"/>
      <c r="G10" s="138"/>
      <c r="H10" s="138"/>
      <c r="I10" s="138"/>
      <c r="J10" s="128"/>
      <c r="L10" s="140" t="s">
        <v>36</v>
      </c>
      <c r="M10" s="141"/>
      <c r="N10" s="141"/>
      <c r="O10" s="141"/>
      <c r="P10" s="141"/>
      <c r="Q10" s="141"/>
      <c r="R10" s="142"/>
    </row>
    <row r="11" spans="1:18" ht="15.75" thickBot="1">
      <c r="A11" s="156" t="s">
        <v>9</v>
      </c>
      <c r="B11" s="157"/>
      <c r="C11" s="157"/>
      <c r="D11" s="157"/>
      <c r="E11" s="158"/>
      <c r="F11" s="157" t="s">
        <v>10</v>
      </c>
      <c r="G11" s="157"/>
      <c r="H11" s="157"/>
      <c r="I11" s="157"/>
      <c r="J11" s="159"/>
      <c r="L11" s="75"/>
      <c r="M11" s="29">
        <v>256</v>
      </c>
      <c r="N11" s="5">
        <v>512</v>
      </c>
      <c r="O11" s="5">
        <v>1024</v>
      </c>
      <c r="P11" s="7">
        <v>2048</v>
      </c>
      <c r="Q11" s="6">
        <v>4096</v>
      </c>
      <c r="R11" s="78" t="s">
        <v>34</v>
      </c>
    </row>
    <row r="12" spans="1:18" ht="15.75" thickBot="1">
      <c r="A12" s="22">
        <v>256</v>
      </c>
      <c r="B12" s="16">
        <v>512</v>
      </c>
      <c r="C12" s="16">
        <v>1024</v>
      </c>
      <c r="D12" s="16">
        <v>2048</v>
      </c>
      <c r="E12" s="7">
        <v>4096</v>
      </c>
      <c r="F12" s="17">
        <v>256</v>
      </c>
      <c r="G12" s="16">
        <v>512</v>
      </c>
      <c r="H12" s="16">
        <v>1024</v>
      </c>
      <c r="I12" s="16">
        <v>2048</v>
      </c>
      <c r="J12" s="6">
        <v>4096</v>
      </c>
      <c r="L12" s="71" t="s">
        <v>14</v>
      </c>
      <c r="M12" s="60">
        <v>0</v>
      </c>
      <c r="N12" s="49">
        <v>0</v>
      </c>
      <c r="O12" s="49">
        <v>0</v>
      </c>
      <c r="P12" s="39">
        <v>0</v>
      </c>
      <c r="Q12" s="72">
        <v>0</v>
      </c>
      <c r="R12" s="115">
        <f>AVERAGE(M12/$M$14, N12/$N$14, O12/$O$14, P12/$P$14, Q12/$Q$14)</f>
        <v>0</v>
      </c>
    </row>
    <row r="13" spans="1:18" ht="15.75" thickBot="1">
      <c r="A13" s="13">
        <v>9.4E-2</v>
      </c>
      <c r="B13" s="49">
        <v>0.73499999999999999</v>
      </c>
      <c r="C13" s="49">
        <v>5.9740000000000002</v>
      </c>
      <c r="D13" s="49">
        <v>47.741</v>
      </c>
      <c r="E13" s="50">
        <v>386.43799999999999</v>
      </c>
      <c r="F13" s="49">
        <v>3.1E-2</v>
      </c>
      <c r="G13" s="49">
        <v>0.20300000000000001</v>
      </c>
      <c r="H13" s="49">
        <v>1.51</v>
      </c>
      <c r="I13" s="49">
        <v>12.116</v>
      </c>
      <c r="J13" s="42">
        <v>98.396000000000001</v>
      </c>
      <c r="L13" s="80" t="s">
        <v>27</v>
      </c>
      <c r="M13" s="81">
        <v>9.6000000000000002E-2</v>
      </c>
      <c r="N13" s="53">
        <v>0.74099999999999999</v>
      </c>
      <c r="O13" s="53">
        <v>5.9779999999999998</v>
      </c>
      <c r="P13" s="53">
        <v>47.65</v>
      </c>
      <c r="Q13" s="54">
        <v>386.56400000000002</v>
      </c>
      <c r="R13" s="104">
        <f>AVERAGE(M13/$M$14, N13/$N$14, O13/$O$14, P13/$P$14, Q13/$Q$14)</f>
        <v>1</v>
      </c>
    </row>
    <row r="14" spans="1:18" ht="15.75" thickBot="1">
      <c r="A14" s="14">
        <v>9.4E-2</v>
      </c>
      <c r="B14" s="39">
        <v>0.75</v>
      </c>
      <c r="C14" s="39">
        <v>5.97</v>
      </c>
      <c r="D14" s="39">
        <v>47.765000000000001</v>
      </c>
      <c r="E14" s="39">
        <v>386.17899999999997</v>
      </c>
      <c r="F14" s="39">
        <v>3.1E-2</v>
      </c>
      <c r="G14" s="39">
        <v>0.215</v>
      </c>
      <c r="H14" s="39">
        <v>1.5229999999999999</v>
      </c>
      <c r="I14" s="39">
        <v>12.151</v>
      </c>
      <c r="J14" s="51">
        <v>98.838999999999999</v>
      </c>
      <c r="L14" s="82" t="s">
        <v>35</v>
      </c>
      <c r="M14" s="83">
        <v>9.6000000000000002E-2</v>
      </c>
      <c r="N14" s="84">
        <v>0.74099999999999999</v>
      </c>
      <c r="O14" s="84">
        <v>5.9779999999999998</v>
      </c>
      <c r="P14" s="85">
        <v>47.65</v>
      </c>
      <c r="Q14" s="86">
        <v>386.56400000000002</v>
      </c>
      <c r="R14" s="79"/>
    </row>
    <row r="15" spans="1:18" ht="15.75" thickTop="1">
      <c r="A15" s="32">
        <v>0.11</v>
      </c>
      <c r="B15" s="39">
        <v>0.73399999999999999</v>
      </c>
      <c r="C15" s="39">
        <v>5.9619999999999997</v>
      </c>
      <c r="D15" s="39">
        <v>47.637999999999998</v>
      </c>
      <c r="E15" s="39">
        <v>387.39299999999997</v>
      </c>
      <c r="F15" s="39">
        <v>3.1E-2</v>
      </c>
      <c r="G15" s="39">
        <v>0.20300000000000001</v>
      </c>
      <c r="H15" s="39">
        <v>1.5289999999999999</v>
      </c>
      <c r="I15" s="39">
        <v>12.067</v>
      </c>
      <c r="J15" s="51">
        <v>98.501000000000005</v>
      </c>
    </row>
    <row r="16" spans="1:18">
      <c r="A16" s="14">
        <v>0.125</v>
      </c>
      <c r="B16" s="39">
        <v>0.73399999999999999</v>
      </c>
      <c r="C16" s="39">
        <v>5.9909999999999997</v>
      </c>
      <c r="D16" s="39">
        <v>47.645000000000003</v>
      </c>
      <c r="E16" s="39">
        <v>387.14699999999999</v>
      </c>
      <c r="F16" s="39">
        <v>3.1E-2</v>
      </c>
      <c r="G16" s="39">
        <v>0.20399999999999999</v>
      </c>
      <c r="H16" s="39">
        <v>1.498</v>
      </c>
      <c r="I16" s="39">
        <v>12.089</v>
      </c>
      <c r="J16" s="51">
        <v>98.872</v>
      </c>
    </row>
    <row r="17" spans="1:10" ht="15.75" thickBot="1">
      <c r="A17" s="15">
        <v>7.8E-2</v>
      </c>
      <c r="B17" s="44">
        <v>0.747</v>
      </c>
      <c r="C17" s="44">
        <v>5.9740000000000002</v>
      </c>
      <c r="D17" s="44">
        <v>47.790999999999997</v>
      </c>
      <c r="E17" s="44">
        <v>386.44299999999998</v>
      </c>
      <c r="F17" s="44">
        <v>3.1E-2</v>
      </c>
      <c r="G17" s="44">
        <v>0.19800000000000001</v>
      </c>
      <c r="H17" s="44">
        <v>1.4970000000000001</v>
      </c>
      <c r="I17" s="44">
        <v>12.176</v>
      </c>
      <c r="J17" s="52">
        <v>98.326999999999998</v>
      </c>
    </row>
    <row r="18" spans="1:10" ht="15.75" thickTop="1"/>
  </sheetData>
  <mergeCells count="8">
    <mergeCell ref="A11:E11"/>
    <mergeCell ref="F11:J11"/>
    <mergeCell ref="L1:R1"/>
    <mergeCell ref="L10:R10"/>
    <mergeCell ref="A1:J1"/>
    <mergeCell ref="A2:E2"/>
    <mergeCell ref="F2:J2"/>
    <mergeCell ref="A10:J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18"/>
  <sheetViews>
    <sheetView workbookViewId="0">
      <selection sqref="A1:J1"/>
    </sheetView>
  </sheetViews>
  <sheetFormatPr defaultRowHeight="15"/>
  <cols>
    <col min="2" max="3" width="6.5703125" bestFit="1" customWidth="1"/>
    <col min="4" max="4" width="7.5703125" bestFit="1" customWidth="1"/>
    <col min="5" max="5" width="8.5703125" bestFit="1" customWidth="1"/>
    <col min="6" max="9" width="6.5703125" bestFit="1" customWidth="1"/>
    <col min="10" max="10" width="7.5703125" bestFit="1" customWidth="1"/>
    <col min="12" max="12" width="16" bestFit="1" customWidth="1"/>
  </cols>
  <sheetData>
    <row r="1" spans="1:18" ht="16.5" thickTop="1" thickBot="1">
      <c r="A1" s="127" t="s">
        <v>1</v>
      </c>
      <c r="B1" s="138"/>
      <c r="C1" s="138"/>
      <c r="D1" s="138"/>
      <c r="E1" s="138"/>
      <c r="F1" s="138"/>
      <c r="G1" s="138"/>
      <c r="H1" s="138"/>
      <c r="I1" s="138"/>
      <c r="J1" s="128"/>
      <c r="L1" s="140" t="s">
        <v>33</v>
      </c>
      <c r="M1" s="141"/>
      <c r="N1" s="141"/>
      <c r="O1" s="141"/>
      <c r="P1" s="141"/>
      <c r="Q1" s="141"/>
      <c r="R1" s="142"/>
    </row>
    <row r="2" spans="1:18" ht="15.75" thickBot="1">
      <c r="A2" s="156" t="s">
        <v>9</v>
      </c>
      <c r="B2" s="157"/>
      <c r="C2" s="157"/>
      <c r="D2" s="157"/>
      <c r="E2" s="157"/>
      <c r="F2" s="160" t="s">
        <v>10</v>
      </c>
      <c r="G2" s="157"/>
      <c r="H2" s="157"/>
      <c r="I2" s="157"/>
      <c r="J2" s="159"/>
      <c r="L2" s="75"/>
      <c r="M2" s="22">
        <v>2048</v>
      </c>
      <c r="N2" s="5">
        <v>4096</v>
      </c>
      <c r="O2" s="5">
        <v>8192</v>
      </c>
      <c r="P2" s="7">
        <v>16384</v>
      </c>
      <c r="Q2" s="6">
        <v>22000</v>
      </c>
      <c r="R2" s="73" t="s">
        <v>34</v>
      </c>
    </row>
    <row r="3" spans="1:18" ht="15.75" thickBot="1">
      <c r="A3" s="22">
        <v>2048</v>
      </c>
      <c r="B3" s="5">
        <v>4096</v>
      </c>
      <c r="C3" s="5">
        <v>8192</v>
      </c>
      <c r="D3" s="7">
        <v>16384</v>
      </c>
      <c r="E3" s="7">
        <v>22000</v>
      </c>
      <c r="F3" s="29">
        <v>2048</v>
      </c>
      <c r="G3" s="5">
        <v>4096</v>
      </c>
      <c r="H3" s="5">
        <v>8192</v>
      </c>
      <c r="I3" s="7">
        <v>16384</v>
      </c>
      <c r="J3" s="28">
        <v>22000</v>
      </c>
      <c r="L3" s="71" t="s">
        <v>14</v>
      </c>
      <c r="M3" s="55">
        <v>0</v>
      </c>
      <c r="N3" s="49">
        <v>0</v>
      </c>
      <c r="O3" s="49">
        <v>0</v>
      </c>
      <c r="P3" s="39">
        <v>0</v>
      </c>
      <c r="Q3" s="72">
        <v>0</v>
      </c>
      <c r="R3" s="88">
        <f>AVERAGE(M3/$M$6, N3/$N$6, O3/$O$6, P3/$P$6, Q3/$Q$6)</f>
        <v>0</v>
      </c>
    </row>
    <row r="4" spans="1:18">
      <c r="A4" s="24">
        <v>1.6E-2</v>
      </c>
      <c r="B4" s="49">
        <v>4.7E-2</v>
      </c>
      <c r="C4" s="49">
        <v>0.23400000000000001</v>
      </c>
      <c r="D4" s="39">
        <v>0.94</v>
      </c>
      <c r="E4" s="50">
        <v>1.6539999999999999</v>
      </c>
      <c r="F4" s="49">
        <v>4.5999999999999999E-2</v>
      </c>
      <c r="G4" s="49">
        <v>9.4E-2</v>
      </c>
      <c r="H4" s="49">
        <v>0.20300000000000001</v>
      </c>
      <c r="I4" s="49">
        <v>0.69399999999999995</v>
      </c>
      <c r="J4" s="42">
        <v>1.2170000000000001</v>
      </c>
      <c r="K4" s="27"/>
      <c r="L4" s="71" t="s">
        <v>15</v>
      </c>
      <c r="M4" s="38">
        <v>2.0699999999999999E-4</v>
      </c>
      <c r="N4" s="39">
        <v>1.5890000000000001E-2</v>
      </c>
      <c r="O4" s="39">
        <v>7.7913999999999997E-2</v>
      </c>
      <c r="P4" s="39">
        <v>0.29303299999999999</v>
      </c>
      <c r="Q4" s="51">
        <v>0.56094599999999994</v>
      </c>
      <c r="R4" s="88">
        <f t="shared" ref="R4:R5" si="0">AVERAGE(M4/$M$6, N4/$N$6, O4/$O$6, P4/$P$6, Q4/$Q$6)</f>
        <v>0.24858140912757931</v>
      </c>
    </row>
    <row r="5" spans="1:18" ht="15.75" thickBot="1">
      <c r="A5" s="25">
        <v>2.3E-2</v>
      </c>
      <c r="B5" s="39">
        <v>6.2E-2</v>
      </c>
      <c r="C5" s="39">
        <v>0.23400000000000001</v>
      </c>
      <c r="D5" s="39">
        <v>0.93600000000000005</v>
      </c>
      <c r="E5" s="39">
        <v>1.669</v>
      </c>
      <c r="F5" s="39">
        <v>3.5999999999999997E-2</v>
      </c>
      <c r="G5" s="39">
        <v>7.8E-2</v>
      </c>
      <c r="H5" s="39">
        <v>0.20300000000000001</v>
      </c>
      <c r="I5" s="39">
        <v>0.70199999999999996</v>
      </c>
      <c r="J5" s="51">
        <v>1.232</v>
      </c>
      <c r="K5" s="27"/>
      <c r="L5" s="80" t="s">
        <v>16</v>
      </c>
      <c r="M5" s="57">
        <v>1.5793000000000001E-2</v>
      </c>
      <c r="N5" s="53">
        <v>4.589E-2</v>
      </c>
      <c r="O5" s="53">
        <v>0.155914</v>
      </c>
      <c r="P5" s="53">
        <v>0.65903299999999998</v>
      </c>
      <c r="Q5" s="54">
        <v>1.123945</v>
      </c>
      <c r="R5" s="90">
        <f t="shared" si="0"/>
        <v>0.75056283276681579</v>
      </c>
    </row>
    <row r="6" spans="1:18" ht="15.75" thickBot="1">
      <c r="A6" s="25">
        <v>1.6E-2</v>
      </c>
      <c r="B6" s="39">
        <v>6.2E-2</v>
      </c>
      <c r="C6" s="39">
        <v>0.23400000000000001</v>
      </c>
      <c r="D6" s="39">
        <v>0.92100000000000004</v>
      </c>
      <c r="E6" s="39">
        <v>1.6719999999999999</v>
      </c>
      <c r="F6" s="39">
        <v>4.5999999999999999E-2</v>
      </c>
      <c r="G6" s="39">
        <v>9.4E-2</v>
      </c>
      <c r="H6" s="39">
        <v>0.20200000000000001</v>
      </c>
      <c r="I6" s="39">
        <v>0.70199999999999996</v>
      </c>
      <c r="J6" s="51">
        <v>1.2110000000000001</v>
      </c>
      <c r="K6" s="27"/>
      <c r="L6" s="74" t="s">
        <v>35</v>
      </c>
      <c r="M6" s="87">
        <v>1.6E-2</v>
      </c>
      <c r="N6" s="44">
        <v>6.2E-2</v>
      </c>
      <c r="O6" s="44">
        <v>0.23400000000000001</v>
      </c>
      <c r="P6" s="44">
        <v>0.95199999999999996</v>
      </c>
      <c r="Q6" s="52">
        <v>1.6850000000000001</v>
      </c>
      <c r="R6" s="91"/>
    </row>
    <row r="7" spans="1:18" ht="15.75" thickTop="1">
      <c r="A7" s="25">
        <v>1.4999999999999999E-2</v>
      </c>
      <c r="B7" s="39">
        <v>4.7E-2</v>
      </c>
      <c r="C7" s="39">
        <v>0.23400000000000001</v>
      </c>
      <c r="D7" s="39">
        <v>0.92900000000000005</v>
      </c>
      <c r="E7" s="39">
        <v>1.7090000000000001</v>
      </c>
      <c r="F7" s="39">
        <v>4.7E-2</v>
      </c>
      <c r="G7" s="39">
        <v>9.4E-2</v>
      </c>
      <c r="H7" s="39">
        <v>0.20300000000000001</v>
      </c>
      <c r="I7" s="39">
        <v>0.70599999999999996</v>
      </c>
      <c r="J7" s="51">
        <v>1.2290000000000001</v>
      </c>
      <c r="K7" s="27"/>
      <c r="L7" s="77"/>
      <c r="R7" s="77"/>
    </row>
    <row r="8" spans="1:18" ht="15.75" thickBot="1">
      <c r="A8" s="26">
        <v>1.6E-2</v>
      </c>
      <c r="B8" s="53">
        <v>4.7E-2</v>
      </c>
      <c r="C8" s="53">
        <v>0.23899999999999999</v>
      </c>
      <c r="D8" s="53">
        <v>0.94099999999999995</v>
      </c>
      <c r="E8" s="53">
        <v>1.6850000000000001</v>
      </c>
      <c r="F8" s="53">
        <v>4.5999999999999999E-2</v>
      </c>
      <c r="G8" s="53">
        <v>7.8E-2</v>
      </c>
      <c r="H8" s="53">
        <v>0.19600000000000001</v>
      </c>
      <c r="I8" s="53">
        <v>0.68600000000000005</v>
      </c>
      <c r="J8" s="54">
        <v>1.232</v>
      </c>
      <c r="K8" s="27"/>
    </row>
    <row r="9" spans="1:18" ht="15.75" thickBot="1">
      <c r="J9" s="23"/>
      <c r="K9" s="23"/>
    </row>
    <row r="10" spans="1:18" ht="16.5" thickTop="1" thickBot="1">
      <c r="A10" s="127" t="s">
        <v>25</v>
      </c>
      <c r="B10" s="138"/>
      <c r="C10" s="138"/>
      <c r="D10" s="138"/>
      <c r="E10" s="138"/>
      <c r="F10" s="138"/>
      <c r="G10" s="138"/>
      <c r="H10" s="138"/>
      <c r="I10" s="138"/>
      <c r="J10" s="128"/>
      <c r="L10" s="140" t="s">
        <v>36</v>
      </c>
      <c r="M10" s="141"/>
      <c r="N10" s="141"/>
      <c r="O10" s="141"/>
      <c r="P10" s="141"/>
      <c r="Q10" s="141"/>
      <c r="R10" s="142"/>
    </row>
    <row r="11" spans="1:18" ht="15.75" thickBot="1">
      <c r="A11" s="156" t="s">
        <v>9</v>
      </c>
      <c r="B11" s="157"/>
      <c r="C11" s="157"/>
      <c r="D11" s="157"/>
      <c r="E11" s="158"/>
      <c r="F11" s="157" t="s">
        <v>10</v>
      </c>
      <c r="G11" s="157"/>
      <c r="H11" s="157"/>
      <c r="I11" s="157"/>
      <c r="J11" s="159"/>
      <c r="L11" s="75"/>
      <c r="M11" s="29">
        <v>256</v>
      </c>
      <c r="N11" s="5">
        <v>512</v>
      </c>
      <c r="O11" s="5">
        <v>1024</v>
      </c>
      <c r="P11" s="7">
        <v>2048</v>
      </c>
      <c r="Q11" s="6">
        <v>4096</v>
      </c>
      <c r="R11" s="78" t="s">
        <v>34</v>
      </c>
    </row>
    <row r="12" spans="1:18" ht="15.75" thickBot="1">
      <c r="A12" s="22">
        <v>256</v>
      </c>
      <c r="B12" s="16">
        <v>512</v>
      </c>
      <c r="C12" s="16">
        <v>1024</v>
      </c>
      <c r="D12" s="16">
        <v>2048</v>
      </c>
      <c r="E12" s="7">
        <v>4096</v>
      </c>
      <c r="F12" s="17">
        <v>256</v>
      </c>
      <c r="G12" s="16">
        <v>512</v>
      </c>
      <c r="H12" s="16">
        <v>1024</v>
      </c>
      <c r="I12" s="16">
        <v>2048</v>
      </c>
      <c r="J12" s="6">
        <v>4096</v>
      </c>
      <c r="L12" s="71" t="s">
        <v>14</v>
      </c>
      <c r="M12" s="60">
        <v>0</v>
      </c>
      <c r="N12" s="49">
        <v>0</v>
      </c>
      <c r="O12" s="49">
        <v>0</v>
      </c>
      <c r="P12" s="39">
        <v>0</v>
      </c>
      <c r="Q12" s="72">
        <v>0</v>
      </c>
      <c r="R12" s="88">
        <f>AVERAGE(M12/$M$14, N12/$N$14, O12/$O$14, P12/$P$14, Q12/$Q$14)</f>
        <v>0</v>
      </c>
    </row>
    <row r="13" spans="1:18" ht="15.75" thickBot="1">
      <c r="A13" s="13">
        <v>4.2999999999999997E-2</v>
      </c>
      <c r="B13" s="49">
        <v>0.33900000000000002</v>
      </c>
      <c r="C13" s="49">
        <v>2.6619999999999999</v>
      </c>
      <c r="D13" s="49">
        <v>21.247</v>
      </c>
      <c r="E13" s="50">
        <v>170.70699999999999</v>
      </c>
      <c r="F13" s="49">
        <v>1.4E-2</v>
      </c>
      <c r="G13" s="49">
        <v>9.4E-2</v>
      </c>
      <c r="H13" s="49">
        <v>0.755</v>
      </c>
      <c r="I13" s="49">
        <v>6.0060000000000002</v>
      </c>
      <c r="J13" s="42">
        <v>48.375999999999998</v>
      </c>
      <c r="L13" s="80" t="s">
        <v>27</v>
      </c>
      <c r="M13" s="81">
        <v>4.7E-2</v>
      </c>
      <c r="N13" s="53">
        <v>0.32800000000000001</v>
      </c>
      <c r="O13" s="53">
        <v>2.6640000000000001</v>
      </c>
      <c r="P13" s="53">
        <v>6.2160000000000002</v>
      </c>
      <c r="Q13" s="54">
        <v>170.44200000000001</v>
      </c>
      <c r="R13" s="89">
        <f>AVERAGE(M13/$M$14, N13/$N$14, O13/$O$14, P13/$P$14, Q13/$Q$14)</f>
        <v>1</v>
      </c>
    </row>
    <row r="14" spans="1:18" ht="15.75" thickBot="1">
      <c r="A14" s="14">
        <v>5.1999999999999998E-2</v>
      </c>
      <c r="B14" s="39">
        <v>0.34100000000000003</v>
      </c>
      <c r="C14" s="39">
        <v>2.621</v>
      </c>
      <c r="D14" s="39">
        <v>21.696000000000002</v>
      </c>
      <c r="E14" s="39">
        <v>169.154</v>
      </c>
      <c r="F14" s="39">
        <v>1.4E-2</v>
      </c>
      <c r="G14" s="39">
        <v>0.10100000000000001</v>
      </c>
      <c r="H14" s="39">
        <v>0.748</v>
      </c>
      <c r="I14" s="39">
        <v>6.11</v>
      </c>
      <c r="J14" s="51">
        <v>48.012999999999998</v>
      </c>
      <c r="L14" s="82" t="s">
        <v>35</v>
      </c>
      <c r="M14" s="83">
        <v>4.7E-2</v>
      </c>
      <c r="N14" s="84">
        <v>0.32800000000000001</v>
      </c>
      <c r="O14" s="84">
        <v>2.6640000000000001</v>
      </c>
      <c r="P14" s="85">
        <v>6.2160000000000002</v>
      </c>
      <c r="Q14" s="86">
        <v>170.44200000000001</v>
      </c>
      <c r="R14" s="79"/>
    </row>
    <row r="15" spans="1:18" ht="15.75" thickTop="1">
      <c r="A15" s="14">
        <v>5.3999999999999999E-2</v>
      </c>
      <c r="B15" s="39">
        <v>0.34</v>
      </c>
      <c r="C15" s="39">
        <v>2.621</v>
      </c>
      <c r="D15" s="39">
        <v>21.562000000000001</v>
      </c>
      <c r="E15" s="39">
        <v>168.76599999999999</v>
      </c>
      <c r="F15" s="39">
        <v>1.4E-2</v>
      </c>
      <c r="G15" s="39">
        <v>9.6000000000000002E-2</v>
      </c>
      <c r="H15" s="39">
        <v>0.748</v>
      </c>
      <c r="I15" s="39">
        <v>6.101</v>
      </c>
      <c r="J15" s="51">
        <v>48.012</v>
      </c>
    </row>
    <row r="16" spans="1:18">
      <c r="A16" s="14">
        <v>5.2999999999999999E-2</v>
      </c>
      <c r="B16" s="39">
        <v>0.33600000000000002</v>
      </c>
      <c r="C16" s="39">
        <v>2.6520000000000001</v>
      </c>
      <c r="D16" s="39">
        <v>21.587</v>
      </c>
      <c r="E16" s="39">
        <v>168.483</v>
      </c>
      <c r="F16" s="39">
        <v>1.4E-2</v>
      </c>
      <c r="G16" s="39">
        <v>9.6000000000000002E-2</v>
      </c>
      <c r="H16" s="39">
        <v>0.749</v>
      </c>
      <c r="I16" s="39">
        <v>6.0359999999999996</v>
      </c>
      <c r="J16" s="51">
        <v>48.009</v>
      </c>
    </row>
    <row r="17" spans="1:10" ht="15.75" thickBot="1">
      <c r="A17" s="15">
        <v>4.8000000000000001E-2</v>
      </c>
      <c r="B17" s="44">
        <v>0.34100000000000003</v>
      </c>
      <c r="C17" s="44">
        <v>2.637</v>
      </c>
      <c r="D17" s="44">
        <v>21.591000000000001</v>
      </c>
      <c r="E17" s="44">
        <v>168.56700000000001</v>
      </c>
      <c r="F17" s="44">
        <v>1.2999999999999999E-2</v>
      </c>
      <c r="G17" s="44">
        <v>9.5000000000000001E-2</v>
      </c>
      <c r="H17" s="44">
        <v>0.73299999999999998</v>
      </c>
      <c r="I17" s="44">
        <v>6.194</v>
      </c>
      <c r="J17" s="52">
        <v>48.304000000000002</v>
      </c>
    </row>
    <row r="18" spans="1:10" ht="15.75" thickTop="1"/>
  </sheetData>
  <mergeCells count="8">
    <mergeCell ref="A11:E11"/>
    <mergeCell ref="F11:J11"/>
    <mergeCell ref="L1:R1"/>
    <mergeCell ref="L10:R10"/>
    <mergeCell ref="A1:J1"/>
    <mergeCell ref="A2:E2"/>
    <mergeCell ref="F2:J2"/>
    <mergeCell ref="A10:J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Cumulative</vt:lpstr>
      <vt:lpstr>Statistics</vt:lpstr>
      <vt:lpstr>Code</vt:lpstr>
      <vt:lpstr>ELEONORA-HP</vt:lpstr>
      <vt:lpstr>CARLO-PC</vt:lpstr>
      <vt:lpstr>ASUS-CARLO</vt:lpstr>
      <vt:lpstr>FISSO-CARLO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Relation data</dc:title>
  <dc:subject/>
  <dc:creator>Carlo Bobba and Eleonora Aiello</dc:creator>
  <cp:keywords/>
  <dc:description/>
  <cp:lastModifiedBy>Carlo</cp:lastModifiedBy>
  <cp:revision/>
  <dcterms:created xsi:type="dcterms:W3CDTF">2014-12-25T19:01:22Z</dcterms:created>
  <dcterms:modified xsi:type="dcterms:W3CDTF">2015-01-30T11:38:38Z</dcterms:modified>
</cp:coreProperties>
</file>