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zac Andrei\Desktop\"/>
    </mc:Choice>
  </mc:AlternateContent>
  <xr:revisionPtr revIDLastSave="0" documentId="13_ncr:1_{2F6A7F19-7774-4AF4-AA63-1A4965EC31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.06.2023" sheetId="69" r:id="rId1"/>
    <sheet name="02.06.2023" sheetId="68" r:id="rId2"/>
    <sheet name="03.06.2023" sheetId="67" r:id="rId3"/>
    <sheet name="04.06.2023" sheetId="66" r:id="rId4"/>
    <sheet name="05.06.2023" sheetId="65" r:id="rId5"/>
    <sheet name="06.06.2023" sheetId="64" r:id="rId6"/>
    <sheet name="07.06.2023" sheetId="63" r:id="rId7"/>
    <sheet name="08.06.2023" sheetId="62" r:id="rId8"/>
    <sheet name="09.06.2023" sheetId="61" r:id="rId9"/>
    <sheet name="10.06.2023" sheetId="60" r:id="rId10"/>
    <sheet name="11.06.2023" sheetId="59" r:id="rId11"/>
    <sheet name="12.06.2023" sheetId="58" r:id="rId12"/>
    <sheet name="13.06.2023" sheetId="57" r:id="rId13"/>
    <sheet name="14.06.2023" sheetId="56" r:id="rId14"/>
    <sheet name="15.06.2023" sheetId="55" r:id="rId15"/>
    <sheet name="16.06.2023" sheetId="54" r:id="rId16"/>
    <sheet name="17.06.2023" sheetId="53" r:id="rId17"/>
    <sheet name="18.06.2023" sheetId="52" r:id="rId18"/>
    <sheet name="19.06.2023" sheetId="51" r:id="rId19"/>
    <sheet name="20.06.2023" sheetId="50" r:id="rId20"/>
    <sheet name="21.06.2023" sheetId="49" r:id="rId21"/>
    <sheet name="22.06.2023" sheetId="48" r:id="rId22"/>
    <sheet name="23.06.2023" sheetId="47" r:id="rId23"/>
    <sheet name="24.06.2023" sheetId="46" r:id="rId24"/>
    <sheet name="25.06.2023" sheetId="45" r:id="rId25"/>
    <sheet name="26.06.2023" sheetId="44" r:id="rId26"/>
    <sheet name="27.06.2023" sheetId="43" r:id="rId27"/>
    <sheet name="28.06.2023" sheetId="42" r:id="rId28"/>
    <sheet name="29.06.2023" sheetId="41" r:id="rId29"/>
    <sheet name="30.06.2023" sheetId="40" r:id="rId30"/>
    <sheet name="Sablon" sheetId="39" r:id="rId31"/>
    <sheet name="Sheet1" sheetId="31" state="hidden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9" i="69" l="1"/>
  <c r="K89" i="69" s="1"/>
  <c r="F89" i="69" s="1"/>
  <c r="K88" i="69"/>
  <c r="F88" i="69" s="1"/>
  <c r="H88" i="69"/>
  <c r="H87" i="69"/>
  <c r="F87" i="69"/>
  <c r="H86" i="69"/>
  <c r="K86" i="69" s="1"/>
  <c r="F86" i="69" s="1"/>
  <c r="K85" i="69"/>
  <c r="F85" i="69" s="1"/>
  <c r="H85" i="69"/>
  <c r="H84" i="69"/>
  <c r="K84" i="69" s="1"/>
  <c r="F84" i="69" s="1"/>
  <c r="K83" i="69"/>
  <c r="F83" i="69" s="1"/>
  <c r="K82" i="69"/>
  <c r="F82" i="69" s="1"/>
  <c r="K81" i="69"/>
  <c r="F81" i="69" s="1"/>
  <c r="K80" i="69"/>
  <c r="F80" i="69" s="1"/>
  <c r="K79" i="69"/>
  <c r="H79" i="69"/>
  <c r="F79" i="69"/>
  <c r="K78" i="69"/>
  <c r="F78" i="69"/>
  <c r="K77" i="69"/>
  <c r="F77" i="69"/>
  <c r="K76" i="69"/>
  <c r="F76" i="69"/>
  <c r="K75" i="69"/>
  <c r="F75" i="69"/>
  <c r="K74" i="69"/>
  <c r="F74" i="69"/>
  <c r="K73" i="69"/>
  <c r="F73" i="69"/>
  <c r="K72" i="69"/>
  <c r="F72" i="69"/>
  <c r="K71" i="69"/>
  <c r="F71" i="69"/>
  <c r="K70" i="69"/>
  <c r="F70" i="69"/>
  <c r="K69" i="69"/>
  <c r="F69" i="69"/>
  <c r="K68" i="69"/>
  <c r="F68" i="69"/>
  <c r="K67" i="69"/>
  <c r="F67" i="69"/>
  <c r="K66" i="69"/>
  <c r="F66" i="69"/>
  <c r="K65" i="69"/>
  <c r="F65" i="69"/>
  <c r="K64" i="69"/>
  <c r="F64" i="69"/>
  <c r="K63" i="69"/>
  <c r="F63" i="69"/>
  <c r="K62" i="69"/>
  <c r="F62" i="69"/>
  <c r="K61" i="69"/>
  <c r="F61" i="69"/>
  <c r="K60" i="69"/>
  <c r="F60" i="69"/>
  <c r="K59" i="69"/>
  <c r="F59" i="69"/>
  <c r="K58" i="69"/>
  <c r="F58" i="69"/>
  <c r="K57" i="69"/>
  <c r="F57" i="69"/>
  <c r="K56" i="69"/>
  <c r="F56" i="69"/>
  <c r="K55" i="69"/>
  <c r="F55" i="69"/>
  <c r="K54" i="69"/>
  <c r="F54" i="69"/>
  <c r="K53" i="69"/>
  <c r="F53" i="69"/>
  <c r="K52" i="69"/>
  <c r="F52" i="69"/>
  <c r="K51" i="69"/>
  <c r="F51" i="69"/>
  <c r="K50" i="69"/>
  <c r="F50" i="69"/>
  <c r="K48" i="69"/>
  <c r="F48" i="69"/>
  <c r="K47" i="69"/>
  <c r="F47" i="69"/>
  <c r="K46" i="69"/>
  <c r="F46" i="69"/>
  <c r="K45" i="69"/>
  <c r="F45" i="69"/>
  <c r="K43" i="69"/>
  <c r="F43" i="69"/>
  <c r="K42" i="69"/>
  <c r="F42" i="69"/>
  <c r="K41" i="69"/>
  <c r="F41" i="69"/>
  <c r="K40" i="69"/>
  <c r="F40" i="69"/>
  <c r="K38" i="69"/>
  <c r="F38" i="69" s="1"/>
  <c r="K37" i="69"/>
  <c r="F37" i="69" s="1"/>
  <c r="K36" i="69"/>
  <c r="F36" i="69" s="1"/>
  <c r="K34" i="69"/>
  <c r="F34" i="69" s="1"/>
  <c r="O32" i="69"/>
  <c r="N32" i="69"/>
  <c r="K32" i="69"/>
  <c r="F32" i="69" s="1"/>
  <c r="O31" i="69"/>
  <c r="N31" i="69"/>
  <c r="K31" i="69"/>
  <c r="F31" i="69" s="1"/>
  <c r="O30" i="69"/>
  <c r="N30" i="69"/>
  <c r="K30" i="69"/>
  <c r="F30" i="69" s="1"/>
  <c r="O29" i="69"/>
  <c r="N29" i="69"/>
  <c r="K29" i="69"/>
  <c r="F29" i="69" s="1"/>
  <c r="O28" i="69"/>
  <c r="N28" i="69"/>
  <c r="K28" i="69"/>
  <c r="F28" i="69" s="1"/>
  <c r="O27" i="69"/>
  <c r="N27" i="69"/>
  <c r="K27" i="69"/>
  <c r="F27" i="69" s="1"/>
  <c r="O26" i="69"/>
  <c r="N26" i="69"/>
  <c r="K26" i="69"/>
  <c r="F26" i="69" s="1"/>
  <c r="O25" i="69"/>
  <c r="N25" i="69"/>
  <c r="K25" i="69"/>
  <c r="F25" i="69" s="1"/>
  <c r="O24" i="69"/>
  <c r="N24" i="69"/>
  <c r="K24" i="69"/>
  <c r="F24" i="69" s="1"/>
  <c r="O23" i="69"/>
  <c r="N23" i="69"/>
  <c r="K23" i="69"/>
  <c r="F23" i="69" s="1"/>
  <c r="O22" i="69"/>
  <c r="N22" i="69"/>
  <c r="K22" i="69"/>
  <c r="F22" i="69" s="1"/>
  <c r="O21" i="69"/>
  <c r="N21" i="69"/>
  <c r="N20" i="69"/>
  <c r="O20" i="69" s="1"/>
  <c r="K20" i="69"/>
  <c r="F20" i="69" s="1"/>
  <c r="N19" i="69"/>
  <c r="O19" i="69" s="1"/>
  <c r="K19" i="69"/>
  <c r="F19" i="69" s="1"/>
  <c r="N18" i="69"/>
  <c r="O18" i="69" s="1"/>
  <c r="K18" i="69"/>
  <c r="F18" i="69" s="1"/>
  <c r="N17" i="69"/>
  <c r="O17" i="69" s="1"/>
  <c r="K17" i="69"/>
  <c r="F17" i="69" s="1"/>
  <c r="N16" i="69"/>
  <c r="O16" i="69" s="1"/>
  <c r="K16" i="69"/>
  <c r="F16" i="69" s="1"/>
  <c r="N15" i="69"/>
  <c r="O15" i="69" s="1"/>
  <c r="K15" i="69"/>
  <c r="F15" i="69" s="1"/>
  <c r="N14" i="69"/>
  <c r="O14" i="69" s="1"/>
  <c r="K14" i="69"/>
  <c r="F14" i="69" s="1"/>
  <c r="N13" i="69"/>
  <c r="O13" i="69" s="1"/>
  <c r="K13" i="69"/>
  <c r="F13" i="69" s="1"/>
  <c r="N12" i="69"/>
  <c r="O12" i="69" s="1"/>
  <c r="K12" i="69"/>
  <c r="F12" i="69" s="1"/>
  <c r="N11" i="69"/>
  <c r="O11" i="69" s="1"/>
  <c r="K11" i="69"/>
  <c r="F11" i="69" s="1"/>
  <c r="N10" i="69"/>
  <c r="O10" i="69" s="1"/>
  <c r="K10" i="69"/>
  <c r="F10" i="69" s="1"/>
  <c r="N9" i="69"/>
  <c r="O9" i="69" s="1"/>
  <c r="K9" i="69"/>
  <c r="F9" i="69" s="1"/>
  <c r="N8" i="69"/>
  <c r="O8" i="69" s="1"/>
  <c r="K8" i="69"/>
  <c r="F8" i="69" s="1"/>
  <c r="N7" i="69"/>
  <c r="O7" i="69" s="1"/>
  <c r="K7" i="69"/>
  <c r="F7" i="69" s="1"/>
  <c r="K6" i="69"/>
  <c r="F6" i="69"/>
  <c r="K5" i="69"/>
  <c r="F5" i="69" s="1"/>
  <c r="K4" i="69"/>
  <c r="F4" i="69" s="1"/>
  <c r="K3" i="69"/>
  <c r="F3" i="69"/>
  <c r="K89" i="68"/>
  <c r="H89" i="68"/>
  <c r="F89" i="68"/>
  <c r="K88" i="68"/>
  <c r="F88" i="68" s="1"/>
  <c r="H88" i="68"/>
  <c r="H87" i="68"/>
  <c r="F87" i="68"/>
  <c r="K86" i="68"/>
  <c r="H86" i="68"/>
  <c r="F86" i="68"/>
  <c r="K85" i="68"/>
  <c r="F85" i="68" s="1"/>
  <c r="H85" i="68"/>
  <c r="H84" i="68"/>
  <c r="K84" i="68" s="1"/>
  <c r="F84" i="68" s="1"/>
  <c r="K83" i="68"/>
  <c r="F83" i="68"/>
  <c r="K82" i="68"/>
  <c r="F82" i="68" s="1"/>
  <c r="K81" i="68"/>
  <c r="F81" i="68"/>
  <c r="K80" i="68"/>
  <c r="F80" i="68" s="1"/>
  <c r="H79" i="68"/>
  <c r="K79" i="68" s="1"/>
  <c r="F79" i="68" s="1"/>
  <c r="K78" i="68"/>
  <c r="F78" i="68" s="1"/>
  <c r="K77" i="68"/>
  <c r="F77" i="68"/>
  <c r="K76" i="68"/>
  <c r="F76" i="68" s="1"/>
  <c r="K75" i="68"/>
  <c r="F75" i="68"/>
  <c r="K74" i="68"/>
  <c r="F74" i="68" s="1"/>
  <c r="K73" i="68"/>
  <c r="F73" i="68"/>
  <c r="K72" i="68"/>
  <c r="F72" i="68" s="1"/>
  <c r="K71" i="68"/>
  <c r="F71" i="68"/>
  <c r="K70" i="68"/>
  <c r="F70" i="68" s="1"/>
  <c r="K69" i="68"/>
  <c r="F69" i="68"/>
  <c r="K68" i="68"/>
  <c r="F68" i="68" s="1"/>
  <c r="K67" i="68"/>
  <c r="F67" i="68"/>
  <c r="K66" i="68"/>
  <c r="F66" i="68" s="1"/>
  <c r="K65" i="68"/>
  <c r="F65" i="68"/>
  <c r="K64" i="68"/>
  <c r="F64" i="68" s="1"/>
  <c r="K63" i="68"/>
  <c r="F63" i="68"/>
  <c r="K62" i="68"/>
  <c r="F62" i="68" s="1"/>
  <c r="K61" i="68"/>
  <c r="F61" i="68"/>
  <c r="K60" i="68"/>
  <c r="F60" i="68" s="1"/>
  <c r="K59" i="68"/>
  <c r="F59" i="68"/>
  <c r="K58" i="68"/>
  <c r="F58" i="68" s="1"/>
  <c r="K57" i="68"/>
  <c r="F57" i="68"/>
  <c r="K56" i="68"/>
  <c r="F56" i="68" s="1"/>
  <c r="K55" i="68"/>
  <c r="F55" i="68"/>
  <c r="K54" i="68"/>
  <c r="F54" i="68" s="1"/>
  <c r="K53" i="68"/>
  <c r="F53" i="68"/>
  <c r="K52" i="68"/>
  <c r="F52" i="68" s="1"/>
  <c r="K51" i="68"/>
  <c r="F51" i="68"/>
  <c r="K50" i="68"/>
  <c r="F50" i="68"/>
  <c r="K48" i="68"/>
  <c r="F48" i="68"/>
  <c r="K47" i="68"/>
  <c r="F47" i="68"/>
  <c r="K46" i="68"/>
  <c r="F46" i="68"/>
  <c r="K45" i="68"/>
  <c r="F45" i="68"/>
  <c r="K43" i="68"/>
  <c r="F43" i="68"/>
  <c r="K42" i="68"/>
  <c r="F42" i="68"/>
  <c r="K41" i="68"/>
  <c r="F41" i="68"/>
  <c r="K40" i="68"/>
  <c r="F40" i="68"/>
  <c r="K38" i="68"/>
  <c r="F38" i="68" s="1"/>
  <c r="K37" i="68"/>
  <c r="F37" i="68"/>
  <c r="K36" i="68"/>
  <c r="F36" i="68" s="1"/>
  <c r="K34" i="68"/>
  <c r="F34" i="68"/>
  <c r="O32" i="68"/>
  <c r="N32" i="68"/>
  <c r="K32" i="68"/>
  <c r="F32" i="68"/>
  <c r="O31" i="68"/>
  <c r="N31" i="68"/>
  <c r="K31" i="68"/>
  <c r="F31" i="68"/>
  <c r="O30" i="68"/>
  <c r="N30" i="68"/>
  <c r="K30" i="68"/>
  <c r="F30" i="68"/>
  <c r="O29" i="68"/>
  <c r="N29" i="68"/>
  <c r="K29" i="68"/>
  <c r="F29" i="68"/>
  <c r="O28" i="68"/>
  <c r="N28" i="68"/>
  <c r="K28" i="68"/>
  <c r="F28" i="68"/>
  <c r="O27" i="68"/>
  <c r="N27" i="68"/>
  <c r="K27" i="68"/>
  <c r="F27" i="68"/>
  <c r="O26" i="68"/>
  <c r="N26" i="68"/>
  <c r="K26" i="68"/>
  <c r="F26" i="68"/>
  <c r="O25" i="68"/>
  <c r="N25" i="68"/>
  <c r="K25" i="68"/>
  <c r="F25" i="68"/>
  <c r="O24" i="68"/>
  <c r="N24" i="68"/>
  <c r="K24" i="68"/>
  <c r="F24" i="68"/>
  <c r="O23" i="68"/>
  <c r="N23" i="68"/>
  <c r="K23" i="68"/>
  <c r="F23" i="68"/>
  <c r="O22" i="68"/>
  <c r="N22" i="68"/>
  <c r="K22" i="68"/>
  <c r="F22" i="68"/>
  <c r="O21" i="68"/>
  <c r="N21" i="68"/>
  <c r="N20" i="68"/>
  <c r="O20" i="68" s="1"/>
  <c r="K20" i="68"/>
  <c r="F20" i="68" s="1"/>
  <c r="N19" i="68"/>
  <c r="O19" i="68" s="1"/>
  <c r="K19" i="68"/>
  <c r="F19" i="68" s="1"/>
  <c r="N18" i="68"/>
  <c r="O18" i="68" s="1"/>
  <c r="K18" i="68"/>
  <c r="F18" i="68" s="1"/>
  <c r="N17" i="68"/>
  <c r="O17" i="68" s="1"/>
  <c r="K17" i="68"/>
  <c r="F17" i="68" s="1"/>
  <c r="N16" i="68"/>
  <c r="O16" i="68" s="1"/>
  <c r="K16" i="68"/>
  <c r="F16" i="68" s="1"/>
  <c r="N15" i="68"/>
  <c r="O15" i="68" s="1"/>
  <c r="K15" i="68"/>
  <c r="F15" i="68" s="1"/>
  <c r="N14" i="68"/>
  <c r="O14" i="68" s="1"/>
  <c r="K14" i="68"/>
  <c r="F14" i="68" s="1"/>
  <c r="N13" i="68"/>
  <c r="O13" i="68" s="1"/>
  <c r="K13" i="68"/>
  <c r="F13" i="68" s="1"/>
  <c r="N12" i="68"/>
  <c r="O12" i="68" s="1"/>
  <c r="K12" i="68"/>
  <c r="F12" i="68" s="1"/>
  <c r="N11" i="68"/>
  <c r="O11" i="68" s="1"/>
  <c r="K11" i="68"/>
  <c r="F11" i="68" s="1"/>
  <c r="N10" i="68"/>
  <c r="O10" i="68" s="1"/>
  <c r="K10" i="68"/>
  <c r="F10" i="68" s="1"/>
  <c r="N9" i="68"/>
  <c r="O9" i="68" s="1"/>
  <c r="K9" i="68"/>
  <c r="F9" i="68" s="1"/>
  <c r="N8" i="68"/>
  <c r="O8" i="68" s="1"/>
  <c r="K8" i="68"/>
  <c r="F8" i="68" s="1"/>
  <c r="N7" i="68"/>
  <c r="O7" i="68" s="1"/>
  <c r="K7" i="68"/>
  <c r="F7" i="68" s="1"/>
  <c r="K6" i="68"/>
  <c r="F6" i="68"/>
  <c r="K5" i="68"/>
  <c r="F5" i="68" s="1"/>
  <c r="K4" i="68"/>
  <c r="F4" i="68" s="1"/>
  <c r="K3" i="68"/>
  <c r="F3" i="68"/>
  <c r="H89" i="67"/>
  <c r="K89" i="67" s="1"/>
  <c r="F89" i="67" s="1"/>
  <c r="K88" i="67"/>
  <c r="F88" i="67" s="1"/>
  <c r="H88" i="67"/>
  <c r="H87" i="67"/>
  <c r="F87" i="67"/>
  <c r="K86" i="67"/>
  <c r="F86" i="67" s="1"/>
  <c r="H86" i="67"/>
  <c r="K85" i="67"/>
  <c r="F85" i="67" s="1"/>
  <c r="H85" i="67"/>
  <c r="H84" i="67"/>
  <c r="K84" i="67" s="1"/>
  <c r="F84" i="67" s="1"/>
  <c r="K83" i="67"/>
  <c r="F83" i="67" s="1"/>
  <c r="K82" i="67"/>
  <c r="F82" i="67" s="1"/>
  <c r="K81" i="67"/>
  <c r="F81" i="67" s="1"/>
  <c r="K80" i="67"/>
  <c r="F80" i="67" s="1"/>
  <c r="K79" i="67"/>
  <c r="H79" i="67"/>
  <c r="F79" i="67"/>
  <c r="K78" i="67"/>
  <c r="F78" i="67" s="1"/>
  <c r="K77" i="67"/>
  <c r="F77" i="67"/>
  <c r="K76" i="67"/>
  <c r="F76" i="67" s="1"/>
  <c r="K75" i="67"/>
  <c r="F75" i="67"/>
  <c r="K74" i="67"/>
  <c r="F74" i="67" s="1"/>
  <c r="K73" i="67"/>
  <c r="F73" i="67"/>
  <c r="K72" i="67"/>
  <c r="F72" i="67" s="1"/>
  <c r="K71" i="67"/>
  <c r="F71" i="67"/>
  <c r="K70" i="67"/>
  <c r="F70" i="67" s="1"/>
  <c r="K69" i="67"/>
  <c r="F69" i="67"/>
  <c r="K68" i="67"/>
  <c r="F68" i="67" s="1"/>
  <c r="K67" i="67"/>
  <c r="F67" i="67"/>
  <c r="K66" i="67"/>
  <c r="F66" i="67" s="1"/>
  <c r="K65" i="67"/>
  <c r="F65" i="67"/>
  <c r="K64" i="67"/>
  <c r="F64" i="67" s="1"/>
  <c r="K63" i="67"/>
  <c r="F63" i="67"/>
  <c r="K62" i="67"/>
  <c r="F62" i="67" s="1"/>
  <c r="K61" i="67"/>
  <c r="F61" i="67"/>
  <c r="K60" i="67"/>
  <c r="F60" i="67" s="1"/>
  <c r="K59" i="67"/>
  <c r="F59" i="67"/>
  <c r="K58" i="67"/>
  <c r="F58" i="67" s="1"/>
  <c r="K57" i="67"/>
  <c r="F57" i="67"/>
  <c r="K56" i="67"/>
  <c r="F56" i="67" s="1"/>
  <c r="K55" i="67"/>
  <c r="F55" i="67"/>
  <c r="K54" i="67"/>
  <c r="F54" i="67" s="1"/>
  <c r="K53" i="67"/>
  <c r="F53" i="67"/>
  <c r="K52" i="67"/>
  <c r="F52" i="67" s="1"/>
  <c r="K51" i="67"/>
  <c r="F51" i="67"/>
  <c r="K50" i="67"/>
  <c r="F50" i="67" s="1"/>
  <c r="K48" i="67"/>
  <c r="F48" i="67"/>
  <c r="K47" i="67"/>
  <c r="F47" i="67" s="1"/>
  <c r="K46" i="67"/>
  <c r="F46" i="67"/>
  <c r="K45" i="67"/>
  <c r="F45" i="67" s="1"/>
  <c r="K43" i="67"/>
  <c r="F43" i="67"/>
  <c r="K42" i="67"/>
  <c r="F42" i="67" s="1"/>
  <c r="K41" i="67"/>
  <c r="F41" i="67"/>
  <c r="K40" i="67"/>
  <c r="F40" i="67" s="1"/>
  <c r="K38" i="67"/>
  <c r="F38" i="67" s="1"/>
  <c r="K37" i="67"/>
  <c r="F37" i="67"/>
  <c r="K36" i="67"/>
  <c r="F36" i="67" s="1"/>
  <c r="K34" i="67"/>
  <c r="F34" i="67"/>
  <c r="O32" i="67"/>
  <c r="N32" i="67"/>
  <c r="K32" i="67"/>
  <c r="F32" i="67"/>
  <c r="O31" i="67"/>
  <c r="N31" i="67"/>
  <c r="K31" i="67"/>
  <c r="F31" i="67"/>
  <c r="O30" i="67"/>
  <c r="N30" i="67"/>
  <c r="K30" i="67"/>
  <c r="F30" i="67"/>
  <c r="O29" i="67"/>
  <c r="N29" i="67"/>
  <c r="K29" i="67"/>
  <c r="F29" i="67"/>
  <c r="O28" i="67"/>
  <c r="N28" i="67"/>
  <c r="K28" i="67"/>
  <c r="F28" i="67"/>
  <c r="O27" i="67"/>
  <c r="N27" i="67"/>
  <c r="K27" i="67"/>
  <c r="F27" i="67"/>
  <c r="O26" i="67"/>
  <c r="N26" i="67"/>
  <c r="K26" i="67"/>
  <c r="F26" i="67" s="1"/>
  <c r="O25" i="67"/>
  <c r="N25" i="67"/>
  <c r="K25" i="67"/>
  <c r="F25" i="67" s="1"/>
  <c r="O24" i="67"/>
  <c r="N24" i="67"/>
  <c r="K24" i="67"/>
  <c r="F24" i="67" s="1"/>
  <c r="O23" i="67"/>
  <c r="N23" i="67"/>
  <c r="K23" i="67"/>
  <c r="F23" i="67" s="1"/>
  <c r="O22" i="67"/>
  <c r="N22" i="67"/>
  <c r="K22" i="67"/>
  <c r="F22" i="67" s="1"/>
  <c r="O21" i="67"/>
  <c r="N21" i="67"/>
  <c r="N20" i="67"/>
  <c r="O20" i="67" s="1"/>
  <c r="K20" i="67"/>
  <c r="F20" i="67" s="1"/>
  <c r="N19" i="67"/>
  <c r="O19" i="67" s="1"/>
  <c r="K19" i="67"/>
  <c r="F19" i="67" s="1"/>
  <c r="N18" i="67"/>
  <c r="O18" i="67" s="1"/>
  <c r="K18" i="67"/>
  <c r="F18" i="67" s="1"/>
  <c r="N17" i="67"/>
  <c r="O17" i="67" s="1"/>
  <c r="K17" i="67"/>
  <c r="F17" i="67" s="1"/>
  <c r="N16" i="67"/>
  <c r="O16" i="67" s="1"/>
  <c r="K16" i="67"/>
  <c r="F16" i="67" s="1"/>
  <c r="N15" i="67"/>
  <c r="O15" i="67" s="1"/>
  <c r="K15" i="67"/>
  <c r="F15" i="67" s="1"/>
  <c r="N14" i="67"/>
  <c r="O14" i="67" s="1"/>
  <c r="K14" i="67"/>
  <c r="F14" i="67" s="1"/>
  <c r="N13" i="67"/>
  <c r="O13" i="67" s="1"/>
  <c r="K13" i="67"/>
  <c r="F13" i="67" s="1"/>
  <c r="N12" i="67"/>
  <c r="O12" i="67" s="1"/>
  <c r="K12" i="67"/>
  <c r="F12" i="67" s="1"/>
  <c r="N11" i="67"/>
  <c r="O11" i="67" s="1"/>
  <c r="K11" i="67"/>
  <c r="F11" i="67" s="1"/>
  <c r="N10" i="67"/>
  <c r="O10" i="67" s="1"/>
  <c r="K10" i="67"/>
  <c r="F10" i="67" s="1"/>
  <c r="N9" i="67"/>
  <c r="O9" i="67" s="1"/>
  <c r="K9" i="67"/>
  <c r="F9" i="67" s="1"/>
  <c r="N8" i="67"/>
  <c r="O8" i="67" s="1"/>
  <c r="K8" i="67"/>
  <c r="F8" i="67" s="1"/>
  <c r="N7" i="67"/>
  <c r="O7" i="67" s="1"/>
  <c r="K7" i="67"/>
  <c r="F7" i="67" s="1"/>
  <c r="K6" i="67"/>
  <c r="F6" i="67"/>
  <c r="K5" i="67"/>
  <c r="F5" i="67" s="1"/>
  <c r="K4" i="67"/>
  <c r="F4" i="67" s="1"/>
  <c r="K3" i="67"/>
  <c r="F3" i="67"/>
  <c r="H89" i="66"/>
  <c r="K89" i="66" s="1"/>
  <c r="F89" i="66" s="1"/>
  <c r="K88" i="66"/>
  <c r="F88" i="66" s="1"/>
  <c r="H88" i="66"/>
  <c r="H87" i="66"/>
  <c r="F87" i="66"/>
  <c r="H86" i="66"/>
  <c r="K86" i="66" s="1"/>
  <c r="F86" i="66" s="1"/>
  <c r="K85" i="66"/>
  <c r="F85" i="66" s="1"/>
  <c r="H85" i="66"/>
  <c r="H84" i="66"/>
  <c r="K84" i="66" s="1"/>
  <c r="F84" i="66" s="1"/>
  <c r="K83" i="66"/>
  <c r="F83" i="66" s="1"/>
  <c r="K82" i="66"/>
  <c r="F82" i="66" s="1"/>
  <c r="K81" i="66"/>
  <c r="F81" i="66" s="1"/>
  <c r="K80" i="66"/>
  <c r="F80" i="66" s="1"/>
  <c r="K79" i="66"/>
  <c r="H79" i="66"/>
  <c r="F79" i="66"/>
  <c r="K78" i="66"/>
  <c r="F78" i="66"/>
  <c r="K77" i="66"/>
  <c r="F77" i="66"/>
  <c r="K76" i="66"/>
  <c r="F76" i="66"/>
  <c r="K75" i="66"/>
  <c r="F75" i="66"/>
  <c r="K74" i="66"/>
  <c r="F74" i="66"/>
  <c r="K73" i="66"/>
  <c r="F73" i="66"/>
  <c r="K72" i="66"/>
  <c r="F72" i="66"/>
  <c r="K71" i="66"/>
  <c r="F71" i="66"/>
  <c r="K70" i="66"/>
  <c r="F70" i="66"/>
  <c r="K69" i="66"/>
  <c r="F69" i="66"/>
  <c r="K68" i="66"/>
  <c r="F68" i="66"/>
  <c r="K67" i="66"/>
  <c r="F67" i="66"/>
  <c r="K66" i="66"/>
  <c r="F66" i="66"/>
  <c r="K65" i="66"/>
  <c r="F65" i="66"/>
  <c r="K64" i="66"/>
  <c r="F64" i="66"/>
  <c r="K63" i="66"/>
  <c r="F63" i="66"/>
  <c r="K62" i="66"/>
  <c r="F62" i="66"/>
  <c r="K61" i="66"/>
  <c r="F61" i="66"/>
  <c r="K60" i="66"/>
  <c r="F60" i="66"/>
  <c r="K59" i="66"/>
  <c r="F59" i="66"/>
  <c r="K58" i="66"/>
  <c r="F58" i="66"/>
  <c r="K57" i="66"/>
  <c r="F57" i="66"/>
  <c r="K56" i="66"/>
  <c r="F56" i="66"/>
  <c r="K55" i="66"/>
  <c r="F55" i="66"/>
  <c r="K54" i="66"/>
  <c r="F54" i="66"/>
  <c r="K53" i="66"/>
  <c r="F53" i="66"/>
  <c r="K52" i="66"/>
  <c r="F52" i="66"/>
  <c r="K51" i="66"/>
  <c r="F51" i="66"/>
  <c r="K50" i="66"/>
  <c r="F50" i="66"/>
  <c r="K48" i="66"/>
  <c r="F48" i="66"/>
  <c r="K47" i="66"/>
  <c r="F47" i="66"/>
  <c r="K46" i="66"/>
  <c r="F46" i="66"/>
  <c r="K45" i="66"/>
  <c r="F45" i="66"/>
  <c r="K43" i="66"/>
  <c r="F43" i="66"/>
  <c r="K42" i="66"/>
  <c r="F42" i="66"/>
  <c r="K41" i="66"/>
  <c r="F41" i="66"/>
  <c r="K40" i="66"/>
  <c r="F40" i="66"/>
  <c r="K38" i="66"/>
  <c r="F38" i="66" s="1"/>
  <c r="K37" i="66"/>
  <c r="F37" i="66" s="1"/>
  <c r="K36" i="66"/>
  <c r="F36" i="66" s="1"/>
  <c r="K34" i="66"/>
  <c r="F34" i="66" s="1"/>
  <c r="O32" i="66"/>
  <c r="N32" i="66"/>
  <c r="K32" i="66"/>
  <c r="F32" i="66" s="1"/>
  <c r="O31" i="66"/>
  <c r="N31" i="66"/>
  <c r="K31" i="66"/>
  <c r="F31" i="66" s="1"/>
  <c r="O30" i="66"/>
  <c r="N30" i="66"/>
  <c r="K30" i="66"/>
  <c r="F30" i="66" s="1"/>
  <c r="O29" i="66"/>
  <c r="N29" i="66"/>
  <c r="K29" i="66"/>
  <c r="F29" i="66" s="1"/>
  <c r="O28" i="66"/>
  <c r="N28" i="66"/>
  <c r="K28" i="66"/>
  <c r="F28" i="66" s="1"/>
  <c r="O27" i="66"/>
  <c r="N27" i="66"/>
  <c r="K27" i="66"/>
  <c r="F27" i="66" s="1"/>
  <c r="O26" i="66"/>
  <c r="N26" i="66"/>
  <c r="K26" i="66"/>
  <c r="F26" i="66" s="1"/>
  <c r="O25" i="66"/>
  <c r="N25" i="66"/>
  <c r="K25" i="66"/>
  <c r="F25" i="66" s="1"/>
  <c r="O24" i="66"/>
  <c r="N24" i="66"/>
  <c r="K24" i="66"/>
  <c r="F24" i="66" s="1"/>
  <c r="O23" i="66"/>
  <c r="N23" i="66"/>
  <c r="K23" i="66"/>
  <c r="F23" i="66" s="1"/>
  <c r="O22" i="66"/>
  <c r="N22" i="66"/>
  <c r="K22" i="66"/>
  <c r="F22" i="66" s="1"/>
  <c r="O21" i="66"/>
  <c r="N21" i="66"/>
  <c r="N20" i="66"/>
  <c r="O20" i="66" s="1"/>
  <c r="K20" i="66"/>
  <c r="F20" i="66" s="1"/>
  <c r="N19" i="66"/>
  <c r="O19" i="66" s="1"/>
  <c r="K19" i="66"/>
  <c r="F19" i="66" s="1"/>
  <c r="N18" i="66"/>
  <c r="O18" i="66" s="1"/>
  <c r="K18" i="66"/>
  <c r="F18" i="66" s="1"/>
  <c r="N17" i="66"/>
  <c r="O17" i="66" s="1"/>
  <c r="K17" i="66"/>
  <c r="F17" i="66" s="1"/>
  <c r="N16" i="66"/>
  <c r="O16" i="66" s="1"/>
  <c r="K16" i="66"/>
  <c r="F16" i="66" s="1"/>
  <c r="N15" i="66"/>
  <c r="O15" i="66" s="1"/>
  <c r="K15" i="66"/>
  <c r="F15" i="66" s="1"/>
  <c r="N14" i="66"/>
  <c r="O14" i="66" s="1"/>
  <c r="K14" i="66"/>
  <c r="F14" i="66" s="1"/>
  <c r="N13" i="66"/>
  <c r="O13" i="66" s="1"/>
  <c r="K13" i="66"/>
  <c r="F13" i="66" s="1"/>
  <c r="N12" i="66"/>
  <c r="O12" i="66" s="1"/>
  <c r="K12" i="66"/>
  <c r="F12" i="66" s="1"/>
  <c r="N11" i="66"/>
  <c r="O11" i="66" s="1"/>
  <c r="K11" i="66"/>
  <c r="F11" i="66" s="1"/>
  <c r="N10" i="66"/>
  <c r="O10" i="66" s="1"/>
  <c r="K10" i="66"/>
  <c r="F10" i="66" s="1"/>
  <c r="N9" i="66"/>
  <c r="O9" i="66" s="1"/>
  <c r="K9" i="66"/>
  <c r="F9" i="66" s="1"/>
  <c r="N8" i="66"/>
  <c r="O8" i="66" s="1"/>
  <c r="K8" i="66"/>
  <c r="F8" i="66" s="1"/>
  <c r="N7" i="66"/>
  <c r="O7" i="66" s="1"/>
  <c r="K7" i="66"/>
  <c r="F7" i="66" s="1"/>
  <c r="K6" i="66"/>
  <c r="F6" i="66"/>
  <c r="K5" i="66"/>
  <c r="F5" i="66" s="1"/>
  <c r="K4" i="66"/>
  <c r="F4" i="66" s="1"/>
  <c r="K3" i="66"/>
  <c r="F3" i="66"/>
  <c r="H89" i="65"/>
  <c r="K89" i="65" s="1"/>
  <c r="F89" i="65" s="1"/>
  <c r="K88" i="65"/>
  <c r="F88" i="65" s="1"/>
  <c r="H88" i="65"/>
  <c r="H87" i="65"/>
  <c r="F87" i="65"/>
  <c r="H86" i="65"/>
  <c r="K86" i="65" s="1"/>
  <c r="F86" i="65" s="1"/>
  <c r="K85" i="65"/>
  <c r="F85" i="65" s="1"/>
  <c r="H85" i="65"/>
  <c r="H84" i="65"/>
  <c r="K84" i="65" s="1"/>
  <c r="F84" i="65" s="1"/>
  <c r="K83" i="65"/>
  <c r="F83" i="65" s="1"/>
  <c r="K82" i="65"/>
  <c r="F82" i="65" s="1"/>
  <c r="K81" i="65"/>
  <c r="F81" i="65" s="1"/>
  <c r="K80" i="65"/>
  <c r="F80" i="65" s="1"/>
  <c r="K79" i="65"/>
  <c r="H79" i="65"/>
  <c r="F79" i="65"/>
  <c r="K78" i="65"/>
  <c r="F78" i="65"/>
  <c r="K77" i="65"/>
  <c r="F77" i="65"/>
  <c r="K76" i="65"/>
  <c r="F76" i="65"/>
  <c r="K75" i="65"/>
  <c r="F75" i="65"/>
  <c r="K74" i="65"/>
  <c r="F74" i="65"/>
  <c r="K73" i="65"/>
  <c r="F73" i="65"/>
  <c r="K72" i="65"/>
  <c r="F72" i="65"/>
  <c r="K71" i="65"/>
  <c r="F71" i="65"/>
  <c r="K70" i="65"/>
  <c r="F70" i="65"/>
  <c r="K69" i="65"/>
  <c r="F69" i="65"/>
  <c r="K68" i="65"/>
  <c r="F68" i="65"/>
  <c r="K67" i="65"/>
  <c r="F67" i="65"/>
  <c r="K66" i="65"/>
  <c r="F66" i="65"/>
  <c r="K65" i="65"/>
  <c r="F65" i="65"/>
  <c r="K64" i="65"/>
  <c r="F64" i="65"/>
  <c r="K63" i="65"/>
  <c r="F63" i="65"/>
  <c r="K62" i="65"/>
  <c r="F62" i="65"/>
  <c r="K61" i="65"/>
  <c r="F61" i="65"/>
  <c r="K60" i="65"/>
  <c r="F60" i="65"/>
  <c r="K59" i="65"/>
  <c r="F59" i="65"/>
  <c r="K58" i="65"/>
  <c r="F58" i="65"/>
  <c r="K57" i="65"/>
  <c r="F57" i="65"/>
  <c r="K56" i="65"/>
  <c r="F56" i="65"/>
  <c r="K55" i="65"/>
  <c r="F55" i="65"/>
  <c r="K54" i="65"/>
  <c r="F54" i="65"/>
  <c r="K53" i="65"/>
  <c r="F53" i="65"/>
  <c r="K52" i="65"/>
  <c r="F52" i="65"/>
  <c r="K51" i="65"/>
  <c r="F51" i="65"/>
  <c r="K50" i="65"/>
  <c r="F50" i="65"/>
  <c r="K48" i="65"/>
  <c r="F48" i="65"/>
  <c r="K47" i="65"/>
  <c r="F47" i="65"/>
  <c r="K46" i="65"/>
  <c r="F46" i="65"/>
  <c r="K45" i="65"/>
  <c r="F45" i="65"/>
  <c r="K43" i="65"/>
  <c r="F43" i="65"/>
  <c r="K42" i="65"/>
  <c r="F42" i="65"/>
  <c r="K41" i="65"/>
  <c r="F41" i="65"/>
  <c r="K40" i="65"/>
  <c r="F40" i="65"/>
  <c r="K38" i="65"/>
  <c r="F38" i="65" s="1"/>
  <c r="K37" i="65"/>
  <c r="F37" i="65" s="1"/>
  <c r="K36" i="65"/>
  <c r="F36" i="65" s="1"/>
  <c r="K34" i="65"/>
  <c r="F34" i="65" s="1"/>
  <c r="O32" i="65"/>
  <c r="N32" i="65"/>
  <c r="K32" i="65"/>
  <c r="F32" i="65" s="1"/>
  <c r="O31" i="65"/>
  <c r="N31" i="65"/>
  <c r="K31" i="65"/>
  <c r="F31" i="65" s="1"/>
  <c r="O30" i="65"/>
  <c r="N30" i="65"/>
  <c r="K30" i="65"/>
  <c r="F30" i="65" s="1"/>
  <c r="O29" i="65"/>
  <c r="N29" i="65"/>
  <c r="K29" i="65"/>
  <c r="F29" i="65" s="1"/>
  <c r="O28" i="65"/>
  <c r="N28" i="65"/>
  <c r="K28" i="65"/>
  <c r="F28" i="65" s="1"/>
  <c r="O27" i="65"/>
  <c r="N27" i="65"/>
  <c r="K27" i="65"/>
  <c r="F27" i="65" s="1"/>
  <c r="O26" i="65"/>
  <c r="N26" i="65"/>
  <c r="K26" i="65"/>
  <c r="F26" i="65" s="1"/>
  <c r="O25" i="65"/>
  <c r="N25" i="65"/>
  <c r="K25" i="65"/>
  <c r="F25" i="65" s="1"/>
  <c r="O24" i="65"/>
  <c r="N24" i="65"/>
  <c r="K24" i="65"/>
  <c r="F24" i="65" s="1"/>
  <c r="O23" i="65"/>
  <c r="N23" i="65"/>
  <c r="K23" i="65"/>
  <c r="F23" i="65" s="1"/>
  <c r="O22" i="65"/>
  <c r="N22" i="65"/>
  <c r="K22" i="65"/>
  <c r="F22" i="65" s="1"/>
  <c r="O21" i="65"/>
  <c r="N21" i="65"/>
  <c r="N20" i="65"/>
  <c r="O20" i="65" s="1"/>
  <c r="K20" i="65"/>
  <c r="F20" i="65" s="1"/>
  <c r="N19" i="65"/>
  <c r="O19" i="65" s="1"/>
  <c r="K19" i="65"/>
  <c r="F19" i="65" s="1"/>
  <c r="N18" i="65"/>
  <c r="O18" i="65" s="1"/>
  <c r="K18" i="65"/>
  <c r="F18" i="65" s="1"/>
  <c r="N17" i="65"/>
  <c r="O17" i="65" s="1"/>
  <c r="K17" i="65"/>
  <c r="F17" i="65" s="1"/>
  <c r="N16" i="65"/>
  <c r="O16" i="65" s="1"/>
  <c r="K16" i="65"/>
  <c r="F16" i="65" s="1"/>
  <c r="N15" i="65"/>
  <c r="O15" i="65" s="1"/>
  <c r="K15" i="65"/>
  <c r="F15" i="65" s="1"/>
  <c r="N14" i="65"/>
  <c r="O14" i="65" s="1"/>
  <c r="K14" i="65"/>
  <c r="F14" i="65" s="1"/>
  <c r="N13" i="65"/>
  <c r="O13" i="65" s="1"/>
  <c r="K13" i="65"/>
  <c r="F13" i="65" s="1"/>
  <c r="N12" i="65"/>
  <c r="O12" i="65" s="1"/>
  <c r="K12" i="65"/>
  <c r="F12" i="65" s="1"/>
  <c r="N11" i="65"/>
  <c r="O11" i="65" s="1"/>
  <c r="K11" i="65"/>
  <c r="F11" i="65" s="1"/>
  <c r="N10" i="65"/>
  <c r="O10" i="65" s="1"/>
  <c r="K10" i="65"/>
  <c r="F10" i="65" s="1"/>
  <c r="N9" i="65"/>
  <c r="O9" i="65" s="1"/>
  <c r="K9" i="65"/>
  <c r="F9" i="65" s="1"/>
  <c r="N8" i="65"/>
  <c r="O8" i="65" s="1"/>
  <c r="K8" i="65"/>
  <c r="F8" i="65" s="1"/>
  <c r="N7" i="65"/>
  <c r="O7" i="65" s="1"/>
  <c r="K7" i="65"/>
  <c r="F7" i="65" s="1"/>
  <c r="K6" i="65"/>
  <c r="F6" i="65"/>
  <c r="K5" i="65"/>
  <c r="F5" i="65" s="1"/>
  <c r="K4" i="65"/>
  <c r="F4" i="65" s="1"/>
  <c r="K3" i="65"/>
  <c r="F3" i="65"/>
  <c r="H89" i="64"/>
  <c r="K89" i="64" s="1"/>
  <c r="F89" i="64" s="1"/>
  <c r="K88" i="64"/>
  <c r="F88" i="64" s="1"/>
  <c r="H88" i="64"/>
  <c r="H87" i="64"/>
  <c r="F87" i="64"/>
  <c r="H86" i="64"/>
  <c r="K86" i="64" s="1"/>
  <c r="F86" i="64" s="1"/>
  <c r="K85" i="64"/>
  <c r="F85" i="64" s="1"/>
  <c r="H85" i="64"/>
  <c r="H84" i="64"/>
  <c r="K84" i="64" s="1"/>
  <c r="F84" i="64" s="1"/>
  <c r="K83" i="64"/>
  <c r="F83" i="64" s="1"/>
  <c r="K82" i="64"/>
  <c r="F82" i="64" s="1"/>
  <c r="K81" i="64"/>
  <c r="F81" i="64" s="1"/>
  <c r="K80" i="64"/>
  <c r="F80" i="64" s="1"/>
  <c r="K79" i="64"/>
  <c r="H79" i="64"/>
  <c r="F79" i="64"/>
  <c r="K78" i="64"/>
  <c r="F78" i="64"/>
  <c r="K77" i="64"/>
  <c r="F77" i="64"/>
  <c r="K76" i="64"/>
  <c r="F76" i="64"/>
  <c r="K75" i="64"/>
  <c r="F75" i="64"/>
  <c r="K74" i="64"/>
  <c r="F74" i="64"/>
  <c r="K73" i="64"/>
  <c r="F73" i="64"/>
  <c r="K72" i="64"/>
  <c r="F72" i="64"/>
  <c r="K71" i="64"/>
  <c r="F71" i="64"/>
  <c r="K70" i="64"/>
  <c r="F70" i="64"/>
  <c r="K69" i="64"/>
  <c r="F69" i="64"/>
  <c r="K68" i="64"/>
  <c r="F68" i="64"/>
  <c r="K67" i="64"/>
  <c r="F67" i="64"/>
  <c r="K66" i="64"/>
  <c r="F66" i="64"/>
  <c r="K65" i="64"/>
  <c r="F65" i="64"/>
  <c r="K64" i="64"/>
  <c r="F64" i="64"/>
  <c r="K63" i="64"/>
  <c r="F63" i="64"/>
  <c r="K62" i="64"/>
  <c r="F62" i="64"/>
  <c r="K61" i="64"/>
  <c r="F61" i="64"/>
  <c r="K60" i="64"/>
  <c r="F60" i="64"/>
  <c r="K59" i="64"/>
  <c r="F59" i="64"/>
  <c r="K58" i="64"/>
  <c r="F58" i="64"/>
  <c r="K57" i="64"/>
  <c r="F57" i="64"/>
  <c r="K56" i="64"/>
  <c r="F56" i="64" s="1"/>
  <c r="K55" i="64"/>
  <c r="F55" i="64"/>
  <c r="K54" i="64"/>
  <c r="F54" i="64"/>
  <c r="K53" i="64"/>
  <c r="F53" i="64"/>
  <c r="K52" i="64"/>
  <c r="F52" i="64" s="1"/>
  <c r="K51" i="64"/>
  <c r="F51" i="64"/>
  <c r="K50" i="64"/>
  <c r="F50" i="64"/>
  <c r="K48" i="64"/>
  <c r="F48" i="64"/>
  <c r="K47" i="64"/>
  <c r="F47" i="64"/>
  <c r="K46" i="64"/>
  <c r="F46" i="64"/>
  <c r="K45" i="64"/>
  <c r="F45" i="64"/>
  <c r="K43" i="64"/>
  <c r="F43" i="64"/>
  <c r="K42" i="64"/>
  <c r="F42" i="64"/>
  <c r="K41" i="64"/>
  <c r="F41" i="64"/>
  <c r="K40" i="64"/>
  <c r="F40" i="64"/>
  <c r="K38" i="64"/>
  <c r="F38" i="64" s="1"/>
  <c r="K37" i="64"/>
  <c r="F37" i="64" s="1"/>
  <c r="K36" i="64"/>
  <c r="F36" i="64" s="1"/>
  <c r="K34" i="64"/>
  <c r="F34" i="64" s="1"/>
  <c r="O32" i="64"/>
  <c r="N32" i="64"/>
  <c r="K32" i="64"/>
  <c r="F32" i="64" s="1"/>
  <c r="O31" i="64"/>
  <c r="N31" i="64"/>
  <c r="K31" i="64"/>
  <c r="F31" i="64"/>
  <c r="O30" i="64"/>
  <c r="N30" i="64"/>
  <c r="K30" i="64"/>
  <c r="F30" i="64"/>
  <c r="O29" i="64"/>
  <c r="N29" i="64"/>
  <c r="K29" i="64"/>
  <c r="F29" i="64" s="1"/>
  <c r="O28" i="64"/>
  <c r="N28" i="64"/>
  <c r="K28" i="64"/>
  <c r="F28" i="64" s="1"/>
  <c r="O27" i="64"/>
  <c r="N27" i="64"/>
  <c r="K27" i="64"/>
  <c r="F27" i="64" s="1"/>
  <c r="O26" i="64"/>
  <c r="N26" i="64"/>
  <c r="K26" i="64"/>
  <c r="F26" i="64" s="1"/>
  <c r="O25" i="64"/>
  <c r="N25" i="64"/>
  <c r="K25" i="64"/>
  <c r="F25" i="64" s="1"/>
  <c r="O24" i="64"/>
  <c r="N24" i="64"/>
  <c r="K24" i="64"/>
  <c r="F24" i="64" s="1"/>
  <c r="O23" i="64"/>
  <c r="N23" i="64"/>
  <c r="K23" i="64"/>
  <c r="F23" i="64" s="1"/>
  <c r="O22" i="64"/>
  <c r="N22" i="64"/>
  <c r="K22" i="64"/>
  <c r="F22" i="64" s="1"/>
  <c r="O21" i="64"/>
  <c r="N21" i="64"/>
  <c r="N20" i="64"/>
  <c r="O20" i="64" s="1"/>
  <c r="K20" i="64"/>
  <c r="F20" i="64" s="1"/>
  <c r="N19" i="64"/>
  <c r="O19" i="64" s="1"/>
  <c r="K19" i="64"/>
  <c r="F19" i="64" s="1"/>
  <c r="N18" i="64"/>
  <c r="O18" i="64" s="1"/>
  <c r="K18" i="64"/>
  <c r="F18" i="64" s="1"/>
  <c r="N17" i="64"/>
  <c r="O17" i="64" s="1"/>
  <c r="K17" i="64"/>
  <c r="F17" i="64" s="1"/>
  <c r="N16" i="64"/>
  <c r="O16" i="64" s="1"/>
  <c r="K16" i="64"/>
  <c r="F16" i="64" s="1"/>
  <c r="N15" i="64"/>
  <c r="O15" i="64" s="1"/>
  <c r="K15" i="64"/>
  <c r="F15" i="64" s="1"/>
  <c r="N14" i="64"/>
  <c r="O14" i="64" s="1"/>
  <c r="K14" i="64"/>
  <c r="F14" i="64" s="1"/>
  <c r="N13" i="64"/>
  <c r="O13" i="64" s="1"/>
  <c r="K13" i="64"/>
  <c r="F13" i="64" s="1"/>
  <c r="N12" i="64"/>
  <c r="O12" i="64" s="1"/>
  <c r="K12" i="64"/>
  <c r="F12" i="64" s="1"/>
  <c r="N11" i="64"/>
  <c r="O11" i="64" s="1"/>
  <c r="K11" i="64"/>
  <c r="F11" i="64" s="1"/>
  <c r="N10" i="64"/>
  <c r="O10" i="64" s="1"/>
  <c r="K10" i="64"/>
  <c r="F10" i="64" s="1"/>
  <c r="N9" i="64"/>
  <c r="O9" i="64" s="1"/>
  <c r="K9" i="64"/>
  <c r="F9" i="64" s="1"/>
  <c r="N8" i="64"/>
  <c r="O8" i="64" s="1"/>
  <c r="K8" i="64"/>
  <c r="F8" i="64" s="1"/>
  <c r="N7" i="64"/>
  <c r="O7" i="64" s="1"/>
  <c r="K7" i="64"/>
  <c r="F7" i="64" s="1"/>
  <c r="K6" i="64"/>
  <c r="F6" i="64"/>
  <c r="K5" i="64"/>
  <c r="F5" i="64" s="1"/>
  <c r="K4" i="64"/>
  <c r="F4" i="64" s="1"/>
  <c r="K3" i="64"/>
  <c r="F3" i="64"/>
  <c r="K89" i="63"/>
  <c r="H89" i="63"/>
  <c r="F89" i="63"/>
  <c r="K88" i="63"/>
  <c r="F88" i="63" s="1"/>
  <c r="H88" i="63"/>
  <c r="H87" i="63"/>
  <c r="F87" i="63"/>
  <c r="K86" i="63"/>
  <c r="H86" i="63"/>
  <c r="F86" i="63"/>
  <c r="K85" i="63"/>
  <c r="F85" i="63" s="1"/>
  <c r="H85" i="63"/>
  <c r="H84" i="63"/>
  <c r="K84" i="63" s="1"/>
  <c r="F84" i="63" s="1"/>
  <c r="K83" i="63"/>
  <c r="F83" i="63"/>
  <c r="K82" i="63"/>
  <c r="F82" i="63" s="1"/>
  <c r="K81" i="63"/>
  <c r="F81" i="63"/>
  <c r="K80" i="63"/>
  <c r="F80" i="63" s="1"/>
  <c r="H79" i="63"/>
  <c r="K79" i="63" s="1"/>
  <c r="F79" i="63" s="1"/>
  <c r="K78" i="63"/>
  <c r="F78" i="63" s="1"/>
  <c r="K77" i="63"/>
  <c r="F77" i="63"/>
  <c r="K76" i="63"/>
  <c r="F76" i="63" s="1"/>
  <c r="K75" i="63"/>
  <c r="F75" i="63"/>
  <c r="K74" i="63"/>
  <c r="F74" i="63" s="1"/>
  <c r="K73" i="63"/>
  <c r="F73" i="63"/>
  <c r="K72" i="63"/>
  <c r="F72" i="63" s="1"/>
  <c r="K71" i="63"/>
  <c r="F71" i="63"/>
  <c r="K70" i="63"/>
  <c r="F70" i="63"/>
  <c r="K69" i="63"/>
  <c r="F69" i="63"/>
  <c r="K68" i="63"/>
  <c r="F68" i="63"/>
  <c r="K67" i="63"/>
  <c r="F67" i="63"/>
  <c r="K66" i="63"/>
  <c r="F66" i="63"/>
  <c r="K65" i="63"/>
  <c r="F65" i="63"/>
  <c r="K64" i="63"/>
  <c r="F64" i="63"/>
  <c r="K63" i="63"/>
  <c r="F63" i="63"/>
  <c r="K62" i="63"/>
  <c r="F62" i="63"/>
  <c r="K61" i="63"/>
  <c r="F61" i="63"/>
  <c r="K60" i="63"/>
  <c r="F60" i="63"/>
  <c r="K59" i="63"/>
  <c r="F59" i="63"/>
  <c r="K58" i="63"/>
  <c r="F58" i="63"/>
  <c r="K57" i="63"/>
  <c r="F57" i="63"/>
  <c r="K56" i="63"/>
  <c r="F56" i="63"/>
  <c r="K55" i="63"/>
  <c r="F55" i="63"/>
  <c r="K54" i="63"/>
  <c r="F54" i="63"/>
  <c r="K53" i="63"/>
  <c r="F53" i="63"/>
  <c r="K52" i="63"/>
  <c r="F52" i="63"/>
  <c r="K51" i="63"/>
  <c r="F51" i="63"/>
  <c r="K50" i="63"/>
  <c r="F50" i="63"/>
  <c r="K48" i="63"/>
  <c r="F48" i="63"/>
  <c r="K47" i="63"/>
  <c r="F47" i="63" s="1"/>
  <c r="K46" i="63"/>
  <c r="F46" i="63"/>
  <c r="K45" i="63"/>
  <c r="F45" i="63" s="1"/>
  <c r="K43" i="63"/>
  <c r="F43" i="63"/>
  <c r="K42" i="63"/>
  <c r="F42" i="63" s="1"/>
  <c r="K41" i="63"/>
  <c r="F41" i="63"/>
  <c r="K40" i="63"/>
  <c r="F40" i="63" s="1"/>
  <c r="K38" i="63"/>
  <c r="F38" i="63" s="1"/>
  <c r="K37" i="63"/>
  <c r="F37" i="63"/>
  <c r="K36" i="63"/>
  <c r="F36" i="63" s="1"/>
  <c r="K34" i="63"/>
  <c r="F34" i="63"/>
  <c r="O32" i="63"/>
  <c r="N32" i="63"/>
  <c r="K32" i="63"/>
  <c r="F32" i="63"/>
  <c r="O31" i="63"/>
  <c r="N31" i="63"/>
  <c r="K31" i="63"/>
  <c r="F31" i="63"/>
  <c r="O30" i="63"/>
  <c r="N30" i="63"/>
  <c r="K30" i="63"/>
  <c r="F30" i="63"/>
  <c r="O29" i="63"/>
  <c r="N29" i="63"/>
  <c r="K29" i="63"/>
  <c r="F29" i="63"/>
  <c r="O28" i="63"/>
  <c r="N28" i="63"/>
  <c r="K28" i="63"/>
  <c r="F28" i="63"/>
  <c r="O27" i="63"/>
  <c r="N27" i="63"/>
  <c r="K27" i="63"/>
  <c r="F27" i="63"/>
  <c r="O26" i="63"/>
  <c r="N26" i="63"/>
  <c r="K26" i="63"/>
  <c r="F26" i="63"/>
  <c r="O25" i="63"/>
  <c r="N25" i="63"/>
  <c r="K25" i="63"/>
  <c r="F25" i="63"/>
  <c r="O24" i="63"/>
  <c r="N24" i="63"/>
  <c r="K24" i="63"/>
  <c r="F24" i="63"/>
  <c r="O23" i="63"/>
  <c r="N23" i="63"/>
  <c r="K23" i="63"/>
  <c r="F23" i="63"/>
  <c r="O22" i="63"/>
  <c r="N22" i="63"/>
  <c r="K22" i="63"/>
  <c r="F22" i="63"/>
  <c r="O21" i="63"/>
  <c r="N21" i="63"/>
  <c r="N20" i="63"/>
  <c r="O20" i="63" s="1"/>
  <c r="K20" i="63"/>
  <c r="F20" i="63" s="1"/>
  <c r="N19" i="63"/>
  <c r="O19" i="63" s="1"/>
  <c r="K19" i="63"/>
  <c r="F19" i="63" s="1"/>
  <c r="N18" i="63"/>
  <c r="O18" i="63" s="1"/>
  <c r="K18" i="63"/>
  <c r="F18" i="63" s="1"/>
  <c r="N17" i="63"/>
  <c r="O17" i="63" s="1"/>
  <c r="K17" i="63"/>
  <c r="F17" i="63" s="1"/>
  <c r="N16" i="63"/>
  <c r="O16" i="63" s="1"/>
  <c r="K16" i="63"/>
  <c r="F16" i="63" s="1"/>
  <c r="N15" i="63"/>
  <c r="O15" i="63" s="1"/>
  <c r="K15" i="63"/>
  <c r="F15" i="63" s="1"/>
  <c r="N14" i="63"/>
  <c r="O14" i="63" s="1"/>
  <c r="K14" i="63"/>
  <c r="F14" i="63" s="1"/>
  <c r="N13" i="63"/>
  <c r="O13" i="63" s="1"/>
  <c r="K13" i="63"/>
  <c r="F13" i="63" s="1"/>
  <c r="N12" i="63"/>
  <c r="O12" i="63" s="1"/>
  <c r="K12" i="63"/>
  <c r="F12" i="63" s="1"/>
  <c r="N11" i="63"/>
  <c r="O11" i="63" s="1"/>
  <c r="K11" i="63"/>
  <c r="F11" i="63" s="1"/>
  <c r="N10" i="63"/>
  <c r="O10" i="63" s="1"/>
  <c r="K10" i="63"/>
  <c r="F10" i="63" s="1"/>
  <c r="N9" i="63"/>
  <c r="O9" i="63" s="1"/>
  <c r="K9" i="63"/>
  <c r="F9" i="63" s="1"/>
  <c r="N8" i="63"/>
  <c r="O8" i="63" s="1"/>
  <c r="K8" i="63"/>
  <c r="F8" i="63" s="1"/>
  <c r="N7" i="63"/>
  <c r="O7" i="63" s="1"/>
  <c r="K7" i="63"/>
  <c r="F7" i="63" s="1"/>
  <c r="K6" i="63"/>
  <c r="F6" i="63"/>
  <c r="K5" i="63"/>
  <c r="F5" i="63" s="1"/>
  <c r="K4" i="63"/>
  <c r="F4" i="63" s="1"/>
  <c r="K3" i="63"/>
  <c r="F3" i="63"/>
  <c r="M4" i="63" s="1"/>
  <c r="O4" i="63" s="1"/>
  <c r="M39" i="63" s="1"/>
  <c r="H89" i="62"/>
  <c r="K89" i="62" s="1"/>
  <c r="F89" i="62" s="1"/>
  <c r="K88" i="62"/>
  <c r="F88" i="62" s="1"/>
  <c r="H88" i="62"/>
  <c r="H87" i="62"/>
  <c r="F87" i="62"/>
  <c r="H86" i="62"/>
  <c r="K86" i="62" s="1"/>
  <c r="F86" i="62" s="1"/>
  <c r="K85" i="62"/>
  <c r="F85" i="62" s="1"/>
  <c r="H85" i="62"/>
  <c r="H84" i="62"/>
  <c r="K84" i="62" s="1"/>
  <c r="F84" i="62" s="1"/>
  <c r="K83" i="62"/>
  <c r="F83" i="62"/>
  <c r="K82" i="62"/>
  <c r="F82" i="62" s="1"/>
  <c r="K81" i="62"/>
  <c r="F81" i="62"/>
  <c r="K80" i="62"/>
  <c r="F80" i="62" s="1"/>
  <c r="H79" i="62"/>
  <c r="K79" i="62" s="1"/>
  <c r="F79" i="62" s="1"/>
  <c r="K78" i="62"/>
  <c r="F78" i="62"/>
  <c r="K77" i="62"/>
  <c r="F77" i="62"/>
  <c r="K76" i="62"/>
  <c r="F76" i="62"/>
  <c r="K75" i="62"/>
  <c r="F75" i="62"/>
  <c r="K74" i="62"/>
  <c r="F74" i="62"/>
  <c r="K73" i="62"/>
  <c r="F73" i="62"/>
  <c r="K72" i="62"/>
  <c r="F72" i="62"/>
  <c r="K71" i="62"/>
  <c r="F71" i="62"/>
  <c r="K70" i="62"/>
  <c r="F70" i="62"/>
  <c r="K69" i="62"/>
  <c r="F69" i="62"/>
  <c r="K68" i="62"/>
  <c r="F68" i="62"/>
  <c r="K67" i="62"/>
  <c r="F67" i="62"/>
  <c r="K66" i="62"/>
  <c r="F66" i="62"/>
  <c r="K65" i="62"/>
  <c r="F65" i="62"/>
  <c r="K64" i="62"/>
  <c r="F64" i="62"/>
  <c r="K63" i="62"/>
  <c r="F63" i="62"/>
  <c r="K62" i="62"/>
  <c r="F62" i="62"/>
  <c r="K61" i="62"/>
  <c r="F61" i="62"/>
  <c r="K60" i="62"/>
  <c r="F60" i="62"/>
  <c r="K59" i="62"/>
  <c r="F59" i="62"/>
  <c r="K58" i="62"/>
  <c r="F58" i="62"/>
  <c r="K57" i="62"/>
  <c r="F57" i="62"/>
  <c r="K56" i="62"/>
  <c r="F56" i="62"/>
  <c r="K55" i="62"/>
  <c r="F55" i="62"/>
  <c r="K54" i="62"/>
  <c r="F54" i="62"/>
  <c r="K53" i="62"/>
  <c r="F53" i="62"/>
  <c r="K52" i="62"/>
  <c r="F52" i="62"/>
  <c r="K51" i="62"/>
  <c r="F51" i="62"/>
  <c r="K50" i="62"/>
  <c r="F50" i="62"/>
  <c r="K48" i="62"/>
  <c r="F48" i="62"/>
  <c r="K47" i="62"/>
  <c r="F47" i="62"/>
  <c r="K46" i="62"/>
  <c r="F46" i="62"/>
  <c r="K45" i="62"/>
  <c r="F45" i="62"/>
  <c r="K43" i="62"/>
  <c r="F43" i="62"/>
  <c r="K42" i="62"/>
  <c r="F42" i="62"/>
  <c r="K41" i="62"/>
  <c r="F41" i="62"/>
  <c r="K40" i="62"/>
  <c r="F40" i="62"/>
  <c r="K38" i="62"/>
  <c r="F38" i="62" s="1"/>
  <c r="K37" i="62"/>
  <c r="F37" i="62"/>
  <c r="K36" i="62"/>
  <c r="F36" i="62" s="1"/>
  <c r="K34" i="62"/>
  <c r="F34" i="62"/>
  <c r="O32" i="62"/>
  <c r="N32" i="62"/>
  <c r="K32" i="62"/>
  <c r="F32" i="62"/>
  <c r="O31" i="62"/>
  <c r="N31" i="62"/>
  <c r="K31" i="62"/>
  <c r="F31" i="62"/>
  <c r="O30" i="62"/>
  <c r="N30" i="62"/>
  <c r="K30" i="62"/>
  <c r="F30" i="62"/>
  <c r="O29" i="62"/>
  <c r="N29" i="62"/>
  <c r="K29" i="62"/>
  <c r="F29" i="62"/>
  <c r="O28" i="62"/>
  <c r="N28" i="62"/>
  <c r="K28" i="62"/>
  <c r="F28" i="62"/>
  <c r="O27" i="62"/>
  <c r="N27" i="62"/>
  <c r="K27" i="62"/>
  <c r="F27" i="62"/>
  <c r="O26" i="62"/>
  <c r="N26" i="62"/>
  <c r="K26" i="62"/>
  <c r="F26" i="62"/>
  <c r="O25" i="62"/>
  <c r="N25" i="62"/>
  <c r="K25" i="62"/>
  <c r="F25" i="62"/>
  <c r="O24" i="62"/>
  <c r="N24" i="62"/>
  <c r="K24" i="62"/>
  <c r="F24" i="62"/>
  <c r="O23" i="62"/>
  <c r="N23" i="62"/>
  <c r="K23" i="62"/>
  <c r="F23" i="62"/>
  <c r="O22" i="62"/>
  <c r="N22" i="62"/>
  <c r="K22" i="62"/>
  <c r="F22" i="62"/>
  <c r="O21" i="62"/>
  <c r="N21" i="62"/>
  <c r="N20" i="62"/>
  <c r="O20" i="62" s="1"/>
  <c r="K20" i="62"/>
  <c r="F20" i="62" s="1"/>
  <c r="N19" i="62"/>
  <c r="O19" i="62" s="1"/>
  <c r="K19" i="62"/>
  <c r="F19" i="62" s="1"/>
  <c r="N18" i="62"/>
  <c r="O18" i="62" s="1"/>
  <c r="K18" i="62"/>
  <c r="F18" i="62" s="1"/>
  <c r="N17" i="62"/>
  <c r="O17" i="62" s="1"/>
  <c r="K17" i="62"/>
  <c r="F17" i="62" s="1"/>
  <c r="N16" i="62"/>
  <c r="O16" i="62" s="1"/>
  <c r="K16" i="62"/>
  <c r="F16" i="62" s="1"/>
  <c r="N15" i="62"/>
  <c r="O15" i="62" s="1"/>
  <c r="K15" i="62"/>
  <c r="F15" i="62" s="1"/>
  <c r="N14" i="62"/>
  <c r="O14" i="62" s="1"/>
  <c r="K14" i="62"/>
  <c r="F14" i="62" s="1"/>
  <c r="N13" i="62"/>
  <c r="O13" i="62" s="1"/>
  <c r="K13" i="62"/>
  <c r="F13" i="62" s="1"/>
  <c r="N12" i="62"/>
  <c r="O12" i="62" s="1"/>
  <c r="K12" i="62"/>
  <c r="F12" i="62" s="1"/>
  <c r="N11" i="62"/>
  <c r="O11" i="62" s="1"/>
  <c r="K11" i="62"/>
  <c r="F11" i="62" s="1"/>
  <c r="N10" i="62"/>
  <c r="O10" i="62" s="1"/>
  <c r="K10" i="62"/>
  <c r="F10" i="62" s="1"/>
  <c r="N9" i="62"/>
  <c r="O9" i="62" s="1"/>
  <c r="K9" i="62"/>
  <c r="F9" i="62" s="1"/>
  <c r="N8" i="62"/>
  <c r="O8" i="62" s="1"/>
  <c r="K8" i="62"/>
  <c r="F8" i="62" s="1"/>
  <c r="N7" i="62"/>
  <c r="O7" i="62" s="1"/>
  <c r="K7" i="62"/>
  <c r="F7" i="62" s="1"/>
  <c r="K6" i="62"/>
  <c r="F6" i="62"/>
  <c r="K5" i="62"/>
  <c r="F5" i="62" s="1"/>
  <c r="K4" i="62"/>
  <c r="F4" i="62" s="1"/>
  <c r="K3" i="62"/>
  <c r="F3" i="62"/>
  <c r="M4" i="62" s="1"/>
  <c r="O4" i="62" s="1"/>
  <c r="M39" i="62" s="1"/>
  <c r="H89" i="61"/>
  <c r="K89" i="61" s="1"/>
  <c r="F89" i="61" s="1"/>
  <c r="K88" i="61"/>
  <c r="F88" i="61" s="1"/>
  <c r="H88" i="61"/>
  <c r="H87" i="61"/>
  <c r="F87" i="61"/>
  <c r="H86" i="61"/>
  <c r="K86" i="61" s="1"/>
  <c r="F86" i="61" s="1"/>
  <c r="K85" i="61"/>
  <c r="F85" i="61" s="1"/>
  <c r="H85" i="61"/>
  <c r="H84" i="61"/>
  <c r="K84" i="61" s="1"/>
  <c r="F84" i="61" s="1"/>
  <c r="K83" i="61"/>
  <c r="F83" i="61" s="1"/>
  <c r="K82" i="61"/>
  <c r="F82" i="61" s="1"/>
  <c r="K81" i="61"/>
  <c r="F81" i="61" s="1"/>
  <c r="K80" i="61"/>
  <c r="F80" i="61" s="1"/>
  <c r="K79" i="61"/>
  <c r="H79" i="61"/>
  <c r="F79" i="61"/>
  <c r="K78" i="61"/>
  <c r="F78" i="61"/>
  <c r="K77" i="61"/>
  <c r="F77" i="61"/>
  <c r="K76" i="61"/>
  <c r="F76" i="61"/>
  <c r="K75" i="61"/>
  <c r="F75" i="61"/>
  <c r="K74" i="61"/>
  <c r="F74" i="61"/>
  <c r="K73" i="61"/>
  <c r="F73" i="61"/>
  <c r="K72" i="61"/>
  <c r="F72" i="61"/>
  <c r="K71" i="61"/>
  <c r="F71" i="61"/>
  <c r="K70" i="61"/>
  <c r="F70" i="61"/>
  <c r="K69" i="61"/>
  <c r="F69" i="61"/>
  <c r="K68" i="61"/>
  <c r="F68" i="61"/>
  <c r="K67" i="61"/>
  <c r="F67" i="61"/>
  <c r="K66" i="61"/>
  <c r="F66" i="61"/>
  <c r="K65" i="61"/>
  <c r="F65" i="61"/>
  <c r="K64" i="61"/>
  <c r="F64" i="61"/>
  <c r="K63" i="61"/>
  <c r="F63" i="61"/>
  <c r="K62" i="61"/>
  <c r="F62" i="61"/>
  <c r="K61" i="61"/>
  <c r="F61" i="61"/>
  <c r="K60" i="61"/>
  <c r="F60" i="61"/>
  <c r="K59" i="61"/>
  <c r="F59" i="61"/>
  <c r="K58" i="61"/>
  <c r="F58" i="61"/>
  <c r="K57" i="61"/>
  <c r="F57" i="61"/>
  <c r="K56" i="61"/>
  <c r="F56" i="61"/>
  <c r="K55" i="61"/>
  <c r="F55" i="61"/>
  <c r="K54" i="61"/>
  <c r="F54" i="61"/>
  <c r="K53" i="61"/>
  <c r="F53" i="61"/>
  <c r="K52" i="61"/>
  <c r="F52" i="61"/>
  <c r="K51" i="61"/>
  <c r="F51" i="61"/>
  <c r="K50" i="61"/>
  <c r="F50" i="61"/>
  <c r="K48" i="61"/>
  <c r="F48" i="61"/>
  <c r="K47" i="61"/>
  <c r="F47" i="61"/>
  <c r="K46" i="61"/>
  <c r="F46" i="61"/>
  <c r="K45" i="61"/>
  <c r="F45" i="61"/>
  <c r="K43" i="61"/>
  <c r="F43" i="61"/>
  <c r="K42" i="61"/>
  <c r="F42" i="61"/>
  <c r="K41" i="61"/>
  <c r="F41" i="61"/>
  <c r="K40" i="61"/>
  <c r="F40" i="61"/>
  <c r="K38" i="61"/>
  <c r="F38" i="61" s="1"/>
  <c r="K37" i="61"/>
  <c r="F37" i="61" s="1"/>
  <c r="K36" i="61"/>
  <c r="F36" i="61" s="1"/>
  <c r="K34" i="61"/>
  <c r="F34" i="61" s="1"/>
  <c r="O32" i="61"/>
  <c r="N32" i="61"/>
  <c r="K32" i="61"/>
  <c r="F32" i="61" s="1"/>
  <c r="O31" i="61"/>
  <c r="N31" i="61"/>
  <c r="K31" i="61"/>
  <c r="F31" i="61" s="1"/>
  <c r="O30" i="61"/>
  <c r="N30" i="61"/>
  <c r="K30" i="61"/>
  <c r="F30" i="61" s="1"/>
  <c r="O29" i="61"/>
  <c r="N29" i="61"/>
  <c r="K29" i="61"/>
  <c r="F29" i="61" s="1"/>
  <c r="O28" i="61"/>
  <c r="N28" i="61"/>
  <c r="K28" i="61"/>
  <c r="F28" i="61" s="1"/>
  <c r="O27" i="61"/>
  <c r="N27" i="61"/>
  <c r="K27" i="61"/>
  <c r="F27" i="61" s="1"/>
  <c r="O26" i="61"/>
  <c r="N26" i="61"/>
  <c r="K26" i="61"/>
  <c r="F26" i="61" s="1"/>
  <c r="O25" i="61"/>
  <c r="N25" i="61"/>
  <c r="K25" i="61"/>
  <c r="F25" i="61" s="1"/>
  <c r="O24" i="61"/>
  <c r="N24" i="61"/>
  <c r="K24" i="61"/>
  <c r="F24" i="61" s="1"/>
  <c r="O23" i="61"/>
  <c r="N23" i="61"/>
  <c r="K23" i="61"/>
  <c r="F23" i="61" s="1"/>
  <c r="O22" i="61"/>
  <c r="N22" i="61"/>
  <c r="K22" i="61"/>
  <c r="F22" i="61" s="1"/>
  <c r="O21" i="61"/>
  <c r="N21" i="61"/>
  <c r="O20" i="61"/>
  <c r="N20" i="61"/>
  <c r="K20" i="61"/>
  <c r="F20" i="61" s="1"/>
  <c r="O19" i="61"/>
  <c r="N19" i="61"/>
  <c r="K19" i="61"/>
  <c r="F19" i="61" s="1"/>
  <c r="O18" i="61"/>
  <c r="N18" i="61"/>
  <c r="K18" i="61"/>
  <c r="F18" i="61" s="1"/>
  <c r="O17" i="61"/>
  <c r="N17" i="61"/>
  <c r="K17" i="61"/>
  <c r="F17" i="61" s="1"/>
  <c r="O16" i="61"/>
  <c r="N16" i="61"/>
  <c r="K16" i="61"/>
  <c r="F16" i="61" s="1"/>
  <c r="O15" i="61"/>
  <c r="N15" i="61"/>
  <c r="K15" i="61"/>
  <c r="F15" i="61" s="1"/>
  <c r="O14" i="61"/>
  <c r="N14" i="61"/>
  <c r="K14" i="61"/>
  <c r="F14" i="61" s="1"/>
  <c r="O13" i="61"/>
  <c r="N13" i="61"/>
  <c r="K13" i="61"/>
  <c r="F13" i="61" s="1"/>
  <c r="O12" i="61"/>
  <c r="N12" i="61"/>
  <c r="K12" i="61"/>
  <c r="F12" i="61" s="1"/>
  <c r="O11" i="61"/>
  <c r="N11" i="61"/>
  <c r="K11" i="61"/>
  <c r="F11" i="61" s="1"/>
  <c r="O10" i="61"/>
  <c r="N10" i="61"/>
  <c r="K10" i="61"/>
  <c r="F10" i="61" s="1"/>
  <c r="O9" i="61"/>
  <c r="N9" i="61"/>
  <c r="K9" i="61"/>
  <c r="F9" i="61" s="1"/>
  <c r="N8" i="61"/>
  <c r="O8" i="61" s="1"/>
  <c r="K8" i="61"/>
  <c r="F8" i="61" s="1"/>
  <c r="O7" i="61"/>
  <c r="N7" i="61"/>
  <c r="K7" i="61"/>
  <c r="F7" i="61" s="1"/>
  <c r="K6" i="61"/>
  <c r="F6" i="61" s="1"/>
  <c r="K5" i="61"/>
  <c r="F5" i="61" s="1"/>
  <c r="K4" i="61"/>
  <c r="F4" i="61" s="1"/>
  <c r="K3" i="61"/>
  <c r="F3" i="61" s="1"/>
  <c r="H89" i="60"/>
  <c r="K89" i="60" s="1"/>
  <c r="F89" i="60" s="1"/>
  <c r="K88" i="60"/>
  <c r="F88" i="60" s="1"/>
  <c r="H88" i="60"/>
  <c r="H87" i="60"/>
  <c r="F87" i="60"/>
  <c r="H86" i="60"/>
  <c r="K86" i="60" s="1"/>
  <c r="F86" i="60" s="1"/>
  <c r="K85" i="60"/>
  <c r="F85" i="60" s="1"/>
  <c r="H85" i="60"/>
  <c r="H84" i="60"/>
  <c r="K84" i="60" s="1"/>
  <c r="F84" i="60" s="1"/>
  <c r="K83" i="60"/>
  <c r="F83" i="60" s="1"/>
  <c r="K82" i="60"/>
  <c r="F82" i="60" s="1"/>
  <c r="K81" i="60"/>
  <c r="F81" i="60" s="1"/>
  <c r="K80" i="60"/>
  <c r="F80" i="60" s="1"/>
  <c r="K79" i="60"/>
  <c r="H79" i="60"/>
  <c r="F79" i="60"/>
  <c r="K78" i="60"/>
  <c r="F78" i="60"/>
  <c r="K77" i="60"/>
  <c r="F77" i="60"/>
  <c r="K76" i="60"/>
  <c r="F76" i="60"/>
  <c r="K75" i="60"/>
  <c r="F75" i="60"/>
  <c r="K74" i="60"/>
  <c r="F74" i="60"/>
  <c r="K73" i="60"/>
  <c r="F73" i="60"/>
  <c r="K72" i="60"/>
  <c r="F72" i="60"/>
  <c r="K71" i="60"/>
  <c r="F71" i="60"/>
  <c r="K70" i="60"/>
  <c r="F70" i="60"/>
  <c r="K69" i="60"/>
  <c r="F69" i="60"/>
  <c r="K68" i="60"/>
  <c r="F68" i="60"/>
  <c r="K67" i="60"/>
  <c r="F67" i="60"/>
  <c r="K66" i="60"/>
  <c r="F66" i="60"/>
  <c r="K65" i="60"/>
  <c r="F65" i="60"/>
  <c r="K64" i="60"/>
  <c r="F64" i="60"/>
  <c r="K63" i="60"/>
  <c r="F63" i="60"/>
  <c r="K62" i="60"/>
  <c r="F62" i="60"/>
  <c r="K61" i="60"/>
  <c r="F61" i="60"/>
  <c r="K60" i="60"/>
  <c r="F60" i="60"/>
  <c r="K59" i="60"/>
  <c r="F59" i="60"/>
  <c r="K58" i="60"/>
  <c r="F58" i="60"/>
  <c r="K57" i="60"/>
  <c r="F57" i="60"/>
  <c r="K56" i="60"/>
  <c r="F56" i="60"/>
  <c r="K55" i="60"/>
  <c r="F55" i="60"/>
  <c r="K54" i="60"/>
  <c r="F54" i="60"/>
  <c r="K53" i="60"/>
  <c r="F53" i="60"/>
  <c r="K52" i="60"/>
  <c r="F52" i="60"/>
  <c r="K51" i="60"/>
  <c r="F51" i="60"/>
  <c r="K50" i="60"/>
  <c r="F50" i="60"/>
  <c r="K48" i="60"/>
  <c r="F48" i="60"/>
  <c r="K47" i="60"/>
  <c r="F47" i="60"/>
  <c r="K46" i="60"/>
  <c r="F46" i="60"/>
  <c r="K45" i="60"/>
  <c r="F45" i="60" s="1"/>
  <c r="K43" i="60"/>
  <c r="F43" i="60"/>
  <c r="K42" i="60"/>
  <c r="F42" i="60" s="1"/>
  <c r="K41" i="60"/>
  <c r="F41" i="60"/>
  <c r="K40" i="60"/>
  <c r="F40" i="60"/>
  <c r="K38" i="60"/>
  <c r="F38" i="60" s="1"/>
  <c r="K37" i="60"/>
  <c r="F37" i="60"/>
  <c r="K36" i="60"/>
  <c r="F36" i="60" s="1"/>
  <c r="K34" i="60"/>
  <c r="F34" i="60"/>
  <c r="O32" i="60"/>
  <c r="N32" i="60"/>
  <c r="K32" i="60"/>
  <c r="F32" i="60"/>
  <c r="O31" i="60"/>
  <c r="N31" i="60"/>
  <c r="K31" i="60"/>
  <c r="F31" i="60"/>
  <c r="O30" i="60"/>
  <c r="N30" i="60"/>
  <c r="K30" i="60"/>
  <c r="F30" i="60"/>
  <c r="O29" i="60"/>
  <c r="N29" i="60"/>
  <c r="K29" i="60"/>
  <c r="F29" i="60" s="1"/>
  <c r="O28" i="60"/>
  <c r="N28" i="60"/>
  <c r="K28" i="60"/>
  <c r="F28" i="60" s="1"/>
  <c r="O27" i="60"/>
  <c r="N27" i="60"/>
  <c r="K27" i="60"/>
  <c r="F27" i="60"/>
  <c r="O26" i="60"/>
  <c r="N26" i="60"/>
  <c r="K26" i="60"/>
  <c r="F26" i="60"/>
  <c r="O25" i="60"/>
  <c r="N25" i="60"/>
  <c r="K25" i="60"/>
  <c r="F25" i="60" s="1"/>
  <c r="O24" i="60"/>
  <c r="N24" i="60"/>
  <c r="K24" i="60"/>
  <c r="F24" i="60" s="1"/>
  <c r="O23" i="60"/>
  <c r="N23" i="60"/>
  <c r="K23" i="60"/>
  <c r="F23" i="60" s="1"/>
  <c r="O22" i="60"/>
  <c r="N22" i="60"/>
  <c r="K22" i="60"/>
  <c r="F22" i="60" s="1"/>
  <c r="O21" i="60"/>
  <c r="N21" i="60"/>
  <c r="N20" i="60"/>
  <c r="O20" i="60" s="1"/>
  <c r="K20" i="60"/>
  <c r="F20" i="60" s="1"/>
  <c r="N19" i="60"/>
  <c r="O19" i="60" s="1"/>
  <c r="K19" i="60"/>
  <c r="F19" i="60" s="1"/>
  <c r="N18" i="60"/>
  <c r="O18" i="60" s="1"/>
  <c r="K18" i="60"/>
  <c r="F18" i="60" s="1"/>
  <c r="N17" i="60"/>
  <c r="O17" i="60" s="1"/>
  <c r="K17" i="60"/>
  <c r="F17" i="60" s="1"/>
  <c r="N16" i="60"/>
  <c r="O16" i="60" s="1"/>
  <c r="K16" i="60"/>
  <c r="F16" i="60" s="1"/>
  <c r="N15" i="60"/>
  <c r="O15" i="60" s="1"/>
  <c r="K15" i="60"/>
  <c r="F15" i="60" s="1"/>
  <c r="N14" i="60"/>
  <c r="O14" i="60" s="1"/>
  <c r="K14" i="60"/>
  <c r="F14" i="60" s="1"/>
  <c r="N13" i="60"/>
  <c r="O13" i="60" s="1"/>
  <c r="K13" i="60"/>
  <c r="F13" i="60" s="1"/>
  <c r="N12" i="60"/>
  <c r="O12" i="60" s="1"/>
  <c r="K12" i="60"/>
  <c r="F12" i="60" s="1"/>
  <c r="N11" i="60"/>
  <c r="O11" i="60" s="1"/>
  <c r="K11" i="60"/>
  <c r="F11" i="60" s="1"/>
  <c r="N10" i="60"/>
  <c r="O10" i="60" s="1"/>
  <c r="K10" i="60"/>
  <c r="F10" i="60" s="1"/>
  <c r="N9" i="60"/>
  <c r="O9" i="60" s="1"/>
  <c r="K9" i="60"/>
  <c r="F9" i="60" s="1"/>
  <c r="N8" i="60"/>
  <c r="O8" i="60" s="1"/>
  <c r="K8" i="60"/>
  <c r="F8" i="60" s="1"/>
  <c r="N7" i="60"/>
  <c r="O7" i="60" s="1"/>
  <c r="K7" i="60"/>
  <c r="F7" i="60" s="1"/>
  <c r="K6" i="60"/>
  <c r="F6" i="60"/>
  <c r="K5" i="60"/>
  <c r="F5" i="60" s="1"/>
  <c r="K4" i="60"/>
  <c r="F4" i="60" s="1"/>
  <c r="K3" i="60"/>
  <c r="F3" i="60"/>
  <c r="K89" i="59"/>
  <c r="H89" i="59"/>
  <c r="F89" i="59"/>
  <c r="K88" i="59"/>
  <c r="F88" i="59" s="1"/>
  <c r="H88" i="59"/>
  <c r="H87" i="59"/>
  <c r="F87" i="59"/>
  <c r="K86" i="59"/>
  <c r="H86" i="59"/>
  <c r="F86" i="59"/>
  <c r="K85" i="59"/>
  <c r="F85" i="59" s="1"/>
  <c r="H85" i="59"/>
  <c r="H84" i="59"/>
  <c r="K84" i="59" s="1"/>
  <c r="F84" i="59" s="1"/>
  <c r="K83" i="59"/>
  <c r="F83" i="59"/>
  <c r="K82" i="59"/>
  <c r="F82" i="59" s="1"/>
  <c r="K81" i="59"/>
  <c r="F81" i="59"/>
  <c r="K80" i="59"/>
  <c r="F80" i="59" s="1"/>
  <c r="H79" i="59"/>
  <c r="K79" i="59" s="1"/>
  <c r="F79" i="59" s="1"/>
  <c r="K78" i="59"/>
  <c r="F78" i="59" s="1"/>
  <c r="K77" i="59"/>
  <c r="F77" i="59"/>
  <c r="K76" i="59"/>
  <c r="F76" i="59" s="1"/>
  <c r="K75" i="59"/>
  <c r="F75" i="59"/>
  <c r="K74" i="59"/>
  <c r="F74" i="59" s="1"/>
  <c r="K73" i="59"/>
  <c r="F73" i="59"/>
  <c r="K72" i="59"/>
  <c r="F72" i="59" s="1"/>
  <c r="K71" i="59"/>
  <c r="F71" i="59"/>
  <c r="K70" i="59"/>
  <c r="F70" i="59" s="1"/>
  <c r="K69" i="59"/>
  <c r="F69" i="59"/>
  <c r="K68" i="59"/>
  <c r="F68" i="59" s="1"/>
  <c r="K67" i="59"/>
  <c r="F67" i="59"/>
  <c r="K66" i="59"/>
  <c r="F66" i="59" s="1"/>
  <c r="K65" i="59"/>
  <c r="F65" i="59"/>
  <c r="K64" i="59"/>
  <c r="F64" i="59" s="1"/>
  <c r="K63" i="59"/>
  <c r="F63" i="59"/>
  <c r="K62" i="59"/>
  <c r="F62" i="59" s="1"/>
  <c r="K61" i="59"/>
  <c r="F61" i="59"/>
  <c r="K60" i="59"/>
  <c r="F60" i="59" s="1"/>
  <c r="K59" i="59"/>
  <c r="F59" i="59"/>
  <c r="K58" i="59"/>
  <c r="F58" i="59" s="1"/>
  <c r="K57" i="59"/>
  <c r="F57" i="59"/>
  <c r="K56" i="59"/>
  <c r="F56" i="59" s="1"/>
  <c r="K55" i="59"/>
  <c r="F55" i="59"/>
  <c r="K54" i="59"/>
  <c r="F54" i="59" s="1"/>
  <c r="K53" i="59"/>
  <c r="F53" i="59"/>
  <c r="K52" i="59"/>
  <c r="F52" i="59" s="1"/>
  <c r="K51" i="59"/>
  <c r="F51" i="59"/>
  <c r="K50" i="59"/>
  <c r="F50" i="59"/>
  <c r="K48" i="59"/>
  <c r="F48" i="59"/>
  <c r="K47" i="59"/>
  <c r="F47" i="59"/>
  <c r="K46" i="59"/>
  <c r="F46" i="59"/>
  <c r="K45" i="59"/>
  <c r="F45" i="59"/>
  <c r="K43" i="59"/>
  <c r="F43" i="59"/>
  <c r="K42" i="59"/>
  <c r="F42" i="59"/>
  <c r="K41" i="59"/>
  <c r="F41" i="59"/>
  <c r="K40" i="59"/>
  <c r="F40" i="59"/>
  <c r="K38" i="59"/>
  <c r="F38" i="59" s="1"/>
  <c r="K37" i="59"/>
  <c r="F37" i="59"/>
  <c r="K36" i="59"/>
  <c r="F36" i="59" s="1"/>
  <c r="K34" i="59"/>
  <c r="F34" i="59"/>
  <c r="O32" i="59"/>
  <c r="N32" i="59"/>
  <c r="K32" i="59"/>
  <c r="F32" i="59"/>
  <c r="O31" i="59"/>
  <c r="N31" i="59"/>
  <c r="K31" i="59"/>
  <c r="F31" i="59"/>
  <c r="O30" i="59"/>
  <c r="N30" i="59"/>
  <c r="K30" i="59"/>
  <c r="F30" i="59"/>
  <c r="O29" i="59"/>
  <c r="N29" i="59"/>
  <c r="K29" i="59"/>
  <c r="F29" i="59"/>
  <c r="O28" i="59"/>
  <c r="N28" i="59"/>
  <c r="K28" i="59"/>
  <c r="F28" i="59"/>
  <c r="O27" i="59"/>
  <c r="N27" i="59"/>
  <c r="K27" i="59"/>
  <c r="F27" i="59"/>
  <c r="O26" i="59"/>
  <c r="N26" i="59"/>
  <c r="K26" i="59"/>
  <c r="F26" i="59"/>
  <c r="O25" i="59"/>
  <c r="N25" i="59"/>
  <c r="K25" i="59"/>
  <c r="F25" i="59"/>
  <c r="O24" i="59"/>
  <c r="N24" i="59"/>
  <c r="K24" i="59"/>
  <c r="F24" i="59"/>
  <c r="O23" i="59"/>
  <c r="N23" i="59"/>
  <c r="K23" i="59"/>
  <c r="F23" i="59"/>
  <c r="O22" i="59"/>
  <c r="N22" i="59"/>
  <c r="K22" i="59"/>
  <c r="F22" i="59"/>
  <c r="O21" i="59"/>
  <c r="N21" i="59"/>
  <c r="N20" i="59"/>
  <c r="O20" i="59" s="1"/>
  <c r="K20" i="59"/>
  <c r="F20" i="59" s="1"/>
  <c r="N19" i="59"/>
  <c r="O19" i="59" s="1"/>
  <c r="K19" i="59"/>
  <c r="F19" i="59" s="1"/>
  <c r="N18" i="59"/>
  <c r="O18" i="59" s="1"/>
  <c r="K18" i="59"/>
  <c r="F18" i="59" s="1"/>
  <c r="N17" i="59"/>
  <c r="O17" i="59" s="1"/>
  <c r="K17" i="59"/>
  <c r="F17" i="59" s="1"/>
  <c r="N16" i="59"/>
  <c r="O16" i="59" s="1"/>
  <c r="K16" i="59"/>
  <c r="F16" i="59" s="1"/>
  <c r="N15" i="59"/>
  <c r="O15" i="59" s="1"/>
  <c r="K15" i="59"/>
  <c r="F15" i="59" s="1"/>
  <c r="N14" i="59"/>
  <c r="O14" i="59" s="1"/>
  <c r="K14" i="59"/>
  <c r="F14" i="59" s="1"/>
  <c r="N13" i="59"/>
  <c r="O13" i="59" s="1"/>
  <c r="K13" i="59"/>
  <c r="F13" i="59" s="1"/>
  <c r="N12" i="59"/>
  <c r="O12" i="59" s="1"/>
  <c r="K12" i="59"/>
  <c r="F12" i="59" s="1"/>
  <c r="N11" i="59"/>
  <c r="O11" i="59" s="1"/>
  <c r="K11" i="59"/>
  <c r="F11" i="59" s="1"/>
  <c r="N10" i="59"/>
  <c r="O10" i="59" s="1"/>
  <c r="K10" i="59"/>
  <c r="F10" i="59" s="1"/>
  <c r="N9" i="59"/>
  <c r="O9" i="59" s="1"/>
  <c r="K9" i="59"/>
  <c r="F9" i="59" s="1"/>
  <c r="N8" i="59"/>
  <c r="O8" i="59" s="1"/>
  <c r="K8" i="59"/>
  <c r="F8" i="59" s="1"/>
  <c r="N7" i="59"/>
  <c r="O7" i="59" s="1"/>
  <c r="K7" i="59"/>
  <c r="F7" i="59" s="1"/>
  <c r="K6" i="59"/>
  <c r="F6" i="59"/>
  <c r="K5" i="59"/>
  <c r="F5" i="59" s="1"/>
  <c r="K4" i="59"/>
  <c r="F4" i="59" s="1"/>
  <c r="K3" i="59"/>
  <c r="F3" i="59"/>
  <c r="H89" i="58"/>
  <c r="K89" i="58" s="1"/>
  <c r="F89" i="58" s="1"/>
  <c r="K88" i="58"/>
  <c r="F88" i="58" s="1"/>
  <c r="H88" i="58"/>
  <c r="H87" i="58"/>
  <c r="F87" i="58"/>
  <c r="H86" i="58"/>
  <c r="K86" i="58" s="1"/>
  <c r="F86" i="58" s="1"/>
  <c r="K85" i="58"/>
  <c r="F85" i="58" s="1"/>
  <c r="H85" i="58"/>
  <c r="H84" i="58"/>
  <c r="K84" i="58" s="1"/>
  <c r="F84" i="58" s="1"/>
  <c r="K83" i="58"/>
  <c r="F83" i="58" s="1"/>
  <c r="K82" i="58"/>
  <c r="F82" i="58" s="1"/>
  <c r="K81" i="58"/>
  <c r="F81" i="58" s="1"/>
  <c r="K80" i="58"/>
  <c r="F80" i="58" s="1"/>
  <c r="K79" i="58"/>
  <c r="H79" i="58"/>
  <c r="F79" i="58"/>
  <c r="K78" i="58"/>
  <c r="F78" i="58"/>
  <c r="K77" i="58"/>
  <c r="F77" i="58"/>
  <c r="K76" i="58"/>
  <c r="F76" i="58"/>
  <c r="K75" i="58"/>
  <c r="F75" i="58"/>
  <c r="K74" i="58"/>
  <c r="F74" i="58"/>
  <c r="K73" i="58"/>
  <c r="F73" i="58"/>
  <c r="K72" i="58"/>
  <c r="F72" i="58"/>
  <c r="K71" i="58"/>
  <c r="F71" i="58"/>
  <c r="K70" i="58"/>
  <c r="F70" i="58"/>
  <c r="K69" i="58"/>
  <c r="F69" i="58"/>
  <c r="K68" i="58"/>
  <c r="F68" i="58"/>
  <c r="K67" i="58"/>
  <c r="F67" i="58"/>
  <c r="K66" i="58"/>
  <c r="F66" i="58"/>
  <c r="K65" i="58"/>
  <c r="F65" i="58"/>
  <c r="K64" i="58"/>
  <c r="F64" i="58"/>
  <c r="K63" i="58"/>
  <c r="F63" i="58"/>
  <c r="K62" i="58"/>
  <c r="F62" i="58"/>
  <c r="K61" i="58"/>
  <c r="F61" i="58"/>
  <c r="K60" i="58"/>
  <c r="F60" i="58"/>
  <c r="K59" i="58"/>
  <c r="F59" i="58"/>
  <c r="K58" i="58"/>
  <c r="F58" i="58"/>
  <c r="K57" i="58"/>
  <c r="F57" i="58"/>
  <c r="K56" i="58"/>
  <c r="F56" i="58"/>
  <c r="K55" i="58"/>
  <c r="F55" i="58"/>
  <c r="K54" i="58"/>
  <c r="F54" i="58"/>
  <c r="K53" i="58"/>
  <c r="F53" i="58"/>
  <c r="K52" i="58"/>
  <c r="F52" i="58"/>
  <c r="K51" i="58"/>
  <c r="F51" i="58"/>
  <c r="K50" i="58"/>
  <c r="F50" i="58"/>
  <c r="K48" i="58"/>
  <c r="F48" i="58"/>
  <c r="K47" i="58"/>
  <c r="F47" i="58"/>
  <c r="K46" i="58"/>
  <c r="F46" i="58"/>
  <c r="K45" i="58"/>
  <c r="F45" i="58"/>
  <c r="K43" i="58"/>
  <c r="F43" i="58"/>
  <c r="K42" i="58"/>
  <c r="F42" i="58"/>
  <c r="K41" i="58"/>
  <c r="F41" i="58"/>
  <c r="K40" i="58"/>
  <c r="F40" i="58"/>
  <c r="K38" i="58"/>
  <c r="F38" i="58" s="1"/>
  <c r="K37" i="58"/>
  <c r="F37" i="58" s="1"/>
  <c r="K36" i="58"/>
  <c r="F36" i="58" s="1"/>
  <c r="K34" i="58"/>
  <c r="F34" i="58" s="1"/>
  <c r="O32" i="58"/>
  <c r="N32" i="58"/>
  <c r="K32" i="58"/>
  <c r="F32" i="58" s="1"/>
  <c r="O31" i="58"/>
  <c r="N31" i="58"/>
  <c r="K31" i="58"/>
  <c r="F31" i="58" s="1"/>
  <c r="O30" i="58"/>
  <c r="N30" i="58"/>
  <c r="K30" i="58"/>
  <c r="F30" i="58" s="1"/>
  <c r="O29" i="58"/>
  <c r="N29" i="58"/>
  <c r="K29" i="58"/>
  <c r="F29" i="58" s="1"/>
  <c r="O28" i="58"/>
  <c r="N28" i="58"/>
  <c r="K28" i="58"/>
  <c r="F28" i="58" s="1"/>
  <c r="O27" i="58"/>
  <c r="N27" i="58"/>
  <c r="K27" i="58"/>
  <c r="F27" i="58" s="1"/>
  <c r="O26" i="58"/>
  <c r="N26" i="58"/>
  <c r="K26" i="58"/>
  <c r="F26" i="58" s="1"/>
  <c r="O25" i="58"/>
  <c r="N25" i="58"/>
  <c r="K25" i="58"/>
  <c r="F25" i="58" s="1"/>
  <c r="O24" i="58"/>
  <c r="N24" i="58"/>
  <c r="K24" i="58"/>
  <c r="F24" i="58" s="1"/>
  <c r="O23" i="58"/>
  <c r="N23" i="58"/>
  <c r="K23" i="58"/>
  <c r="F23" i="58" s="1"/>
  <c r="O22" i="58"/>
  <c r="N22" i="58"/>
  <c r="K22" i="58"/>
  <c r="F22" i="58" s="1"/>
  <c r="O21" i="58"/>
  <c r="N21" i="58"/>
  <c r="N20" i="58"/>
  <c r="O20" i="58" s="1"/>
  <c r="K20" i="58"/>
  <c r="F20" i="58" s="1"/>
  <c r="N19" i="58"/>
  <c r="O19" i="58" s="1"/>
  <c r="K19" i="58"/>
  <c r="F19" i="58" s="1"/>
  <c r="N18" i="58"/>
  <c r="O18" i="58" s="1"/>
  <c r="K18" i="58"/>
  <c r="F18" i="58" s="1"/>
  <c r="N17" i="58"/>
  <c r="O17" i="58" s="1"/>
  <c r="K17" i="58"/>
  <c r="F17" i="58" s="1"/>
  <c r="N16" i="58"/>
  <c r="O16" i="58" s="1"/>
  <c r="K16" i="58"/>
  <c r="F16" i="58" s="1"/>
  <c r="N15" i="58"/>
  <c r="O15" i="58" s="1"/>
  <c r="K15" i="58"/>
  <c r="F15" i="58" s="1"/>
  <c r="N14" i="58"/>
  <c r="O14" i="58" s="1"/>
  <c r="K14" i="58"/>
  <c r="F14" i="58" s="1"/>
  <c r="N13" i="58"/>
  <c r="O13" i="58" s="1"/>
  <c r="K13" i="58"/>
  <c r="F13" i="58" s="1"/>
  <c r="N12" i="58"/>
  <c r="O12" i="58" s="1"/>
  <c r="K12" i="58"/>
  <c r="F12" i="58" s="1"/>
  <c r="N11" i="58"/>
  <c r="O11" i="58" s="1"/>
  <c r="K11" i="58"/>
  <c r="F11" i="58" s="1"/>
  <c r="N10" i="58"/>
  <c r="O10" i="58" s="1"/>
  <c r="K10" i="58"/>
  <c r="F10" i="58" s="1"/>
  <c r="N9" i="58"/>
  <c r="O9" i="58" s="1"/>
  <c r="K9" i="58"/>
  <c r="F9" i="58" s="1"/>
  <c r="N8" i="58"/>
  <c r="O8" i="58" s="1"/>
  <c r="K8" i="58"/>
  <c r="F8" i="58" s="1"/>
  <c r="N7" i="58"/>
  <c r="O7" i="58" s="1"/>
  <c r="K7" i="58"/>
  <c r="F7" i="58" s="1"/>
  <c r="K6" i="58"/>
  <c r="F6" i="58"/>
  <c r="K5" i="58"/>
  <c r="F5" i="58" s="1"/>
  <c r="K4" i="58"/>
  <c r="F4" i="58" s="1"/>
  <c r="K3" i="58"/>
  <c r="F3" i="58"/>
  <c r="H89" i="57"/>
  <c r="K89" i="57" s="1"/>
  <c r="F89" i="57" s="1"/>
  <c r="K88" i="57"/>
  <c r="F88" i="57" s="1"/>
  <c r="H88" i="57"/>
  <c r="H87" i="57"/>
  <c r="F87" i="57"/>
  <c r="H86" i="57"/>
  <c r="K86" i="57" s="1"/>
  <c r="F86" i="57" s="1"/>
  <c r="K85" i="57"/>
  <c r="F85" i="57" s="1"/>
  <c r="H85" i="57"/>
  <c r="H84" i="57"/>
  <c r="K84" i="57" s="1"/>
  <c r="F84" i="57" s="1"/>
  <c r="K83" i="57"/>
  <c r="F83" i="57" s="1"/>
  <c r="K82" i="57"/>
  <c r="F82" i="57" s="1"/>
  <c r="K81" i="57"/>
  <c r="F81" i="57" s="1"/>
  <c r="K80" i="57"/>
  <c r="F80" i="57" s="1"/>
  <c r="K79" i="57"/>
  <c r="H79" i="57"/>
  <c r="F79" i="57"/>
  <c r="K78" i="57"/>
  <c r="F78" i="57"/>
  <c r="K77" i="57"/>
  <c r="F77" i="57"/>
  <c r="K76" i="57"/>
  <c r="F76" i="57"/>
  <c r="K75" i="57"/>
  <c r="F75" i="57"/>
  <c r="K74" i="57"/>
  <c r="F74" i="57"/>
  <c r="K73" i="57"/>
  <c r="F73" i="57"/>
  <c r="K72" i="57"/>
  <c r="F72" i="57"/>
  <c r="K71" i="57"/>
  <c r="F71" i="57"/>
  <c r="K70" i="57"/>
  <c r="F70" i="57"/>
  <c r="K69" i="57"/>
  <c r="F69" i="57"/>
  <c r="K68" i="57"/>
  <c r="F68" i="57"/>
  <c r="K67" i="57"/>
  <c r="F67" i="57"/>
  <c r="K66" i="57"/>
  <c r="F66" i="57"/>
  <c r="K65" i="57"/>
  <c r="F65" i="57"/>
  <c r="K64" i="57"/>
  <c r="F64" i="57"/>
  <c r="K63" i="57"/>
  <c r="F63" i="57"/>
  <c r="K62" i="57"/>
  <c r="F62" i="57"/>
  <c r="K61" i="57"/>
  <c r="F61" i="57"/>
  <c r="K60" i="57"/>
  <c r="F60" i="57"/>
  <c r="K59" i="57"/>
  <c r="F59" i="57"/>
  <c r="K58" i="57"/>
  <c r="F58" i="57"/>
  <c r="K57" i="57"/>
  <c r="F57" i="57"/>
  <c r="K56" i="57"/>
  <c r="F56" i="57"/>
  <c r="K55" i="57"/>
  <c r="F55" i="57"/>
  <c r="K54" i="57"/>
  <c r="F54" i="57" s="1"/>
  <c r="K53" i="57"/>
  <c r="F53" i="57"/>
  <c r="K52" i="57"/>
  <c r="F52" i="57" s="1"/>
  <c r="K51" i="57"/>
  <c r="F51" i="57"/>
  <c r="K50" i="57"/>
  <c r="F50" i="57" s="1"/>
  <c r="K48" i="57"/>
  <c r="F48" i="57"/>
  <c r="K47" i="57"/>
  <c r="F47" i="57"/>
  <c r="K46" i="57"/>
  <c r="F46" i="57"/>
  <c r="K45" i="57"/>
  <c r="F45" i="57"/>
  <c r="K43" i="57"/>
  <c r="F43" i="57"/>
  <c r="K42" i="57"/>
  <c r="F42" i="57"/>
  <c r="K41" i="57"/>
  <c r="F41" i="57"/>
  <c r="K40" i="57"/>
  <c r="F40" i="57" s="1"/>
  <c r="K38" i="57"/>
  <c r="F38" i="57" s="1"/>
  <c r="K37" i="57"/>
  <c r="F37" i="57" s="1"/>
  <c r="K36" i="57"/>
  <c r="F36" i="57" s="1"/>
  <c r="K34" i="57"/>
  <c r="F34" i="57" s="1"/>
  <c r="O32" i="57"/>
  <c r="N32" i="57"/>
  <c r="K32" i="57"/>
  <c r="F32" i="57" s="1"/>
  <c r="O31" i="57"/>
  <c r="N31" i="57"/>
  <c r="K31" i="57"/>
  <c r="F31" i="57" s="1"/>
  <c r="O30" i="57"/>
  <c r="N30" i="57"/>
  <c r="K30" i="57"/>
  <c r="F30" i="57" s="1"/>
  <c r="O29" i="57"/>
  <c r="N29" i="57"/>
  <c r="K29" i="57"/>
  <c r="F29" i="57" s="1"/>
  <c r="O28" i="57"/>
  <c r="N28" i="57"/>
  <c r="K28" i="57"/>
  <c r="F28" i="57" s="1"/>
  <c r="O27" i="57"/>
  <c r="N27" i="57"/>
  <c r="K27" i="57"/>
  <c r="F27" i="57" s="1"/>
  <c r="O26" i="57"/>
  <c r="N26" i="57"/>
  <c r="K26" i="57"/>
  <c r="F26" i="57" s="1"/>
  <c r="O25" i="57"/>
  <c r="N25" i="57"/>
  <c r="K25" i="57"/>
  <c r="F25" i="57"/>
  <c r="O24" i="57"/>
  <c r="N24" i="57"/>
  <c r="K24" i="57"/>
  <c r="F24" i="57"/>
  <c r="O23" i="57"/>
  <c r="N23" i="57"/>
  <c r="K23" i="57"/>
  <c r="F23" i="57"/>
  <c r="O22" i="57"/>
  <c r="N22" i="57"/>
  <c r="K22" i="57"/>
  <c r="F22" i="57"/>
  <c r="O21" i="57"/>
  <c r="N21" i="57"/>
  <c r="N20" i="57"/>
  <c r="O20" i="57" s="1"/>
  <c r="K20" i="57"/>
  <c r="F20" i="57" s="1"/>
  <c r="N19" i="57"/>
  <c r="O19" i="57" s="1"/>
  <c r="K19" i="57"/>
  <c r="F19" i="57" s="1"/>
  <c r="N18" i="57"/>
  <c r="O18" i="57" s="1"/>
  <c r="K18" i="57"/>
  <c r="F18" i="57" s="1"/>
  <c r="N17" i="57"/>
  <c r="O17" i="57" s="1"/>
  <c r="K17" i="57"/>
  <c r="F17" i="57" s="1"/>
  <c r="N16" i="57"/>
  <c r="O16" i="57" s="1"/>
  <c r="K16" i="57"/>
  <c r="F16" i="57" s="1"/>
  <c r="N15" i="57"/>
  <c r="O15" i="57" s="1"/>
  <c r="K15" i="57"/>
  <c r="F15" i="57" s="1"/>
  <c r="N14" i="57"/>
  <c r="O14" i="57" s="1"/>
  <c r="K14" i="57"/>
  <c r="F14" i="57" s="1"/>
  <c r="N13" i="57"/>
  <c r="O13" i="57" s="1"/>
  <c r="K13" i="57"/>
  <c r="F13" i="57" s="1"/>
  <c r="N12" i="57"/>
  <c r="O12" i="57" s="1"/>
  <c r="K12" i="57"/>
  <c r="F12" i="57" s="1"/>
  <c r="N11" i="57"/>
  <c r="O11" i="57" s="1"/>
  <c r="K11" i="57"/>
  <c r="F11" i="57" s="1"/>
  <c r="N10" i="57"/>
  <c r="O10" i="57" s="1"/>
  <c r="K10" i="57"/>
  <c r="F10" i="57" s="1"/>
  <c r="N9" i="57"/>
  <c r="O9" i="57" s="1"/>
  <c r="K9" i="57"/>
  <c r="F9" i="57" s="1"/>
  <c r="N8" i="57"/>
  <c r="O8" i="57" s="1"/>
  <c r="K8" i="57"/>
  <c r="F8" i="57" s="1"/>
  <c r="N7" i="57"/>
  <c r="O7" i="57" s="1"/>
  <c r="K7" i="57"/>
  <c r="F7" i="57" s="1"/>
  <c r="K6" i="57"/>
  <c r="F6" i="57"/>
  <c r="K5" i="57"/>
  <c r="F5" i="57" s="1"/>
  <c r="K4" i="57"/>
  <c r="F4" i="57" s="1"/>
  <c r="K3" i="57"/>
  <c r="F3" i="57"/>
  <c r="H89" i="56"/>
  <c r="K89" i="56" s="1"/>
  <c r="F89" i="56" s="1"/>
  <c r="K88" i="56"/>
  <c r="F88" i="56" s="1"/>
  <c r="H88" i="56"/>
  <c r="H87" i="56"/>
  <c r="F87" i="56"/>
  <c r="H86" i="56"/>
  <c r="K86" i="56" s="1"/>
  <c r="F86" i="56" s="1"/>
  <c r="K85" i="56"/>
  <c r="F85" i="56" s="1"/>
  <c r="H85" i="56"/>
  <c r="H84" i="56"/>
  <c r="K84" i="56" s="1"/>
  <c r="F84" i="56" s="1"/>
  <c r="K83" i="56"/>
  <c r="F83" i="56"/>
  <c r="K82" i="56"/>
  <c r="F82" i="56" s="1"/>
  <c r="K81" i="56"/>
  <c r="F81" i="56"/>
  <c r="K80" i="56"/>
  <c r="F80" i="56" s="1"/>
  <c r="H79" i="56"/>
  <c r="K79" i="56" s="1"/>
  <c r="F79" i="56" s="1"/>
  <c r="K78" i="56"/>
  <c r="F78" i="56"/>
  <c r="K77" i="56"/>
  <c r="F77" i="56"/>
  <c r="K76" i="56"/>
  <c r="F76" i="56"/>
  <c r="K75" i="56"/>
  <c r="F75" i="56"/>
  <c r="K74" i="56"/>
  <c r="F74" i="56"/>
  <c r="K73" i="56"/>
  <c r="F73" i="56"/>
  <c r="K72" i="56"/>
  <c r="F72" i="56"/>
  <c r="K71" i="56"/>
  <c r="F71" i="56"/>
  <c r="K70" i="56"/>
  <c r="F70" i="56"/>
  <c r="K69" i="56"/>
  <c r="F69" i="56"/>
  <c r="K68" i="56"/>
  <c r="F68" i="56"/>
  <c r="K67" i="56"/>
  <c r="F67" i="56"/>
  <c r="K66" i="56"/>
  <c r="F66" i="56"/>
  <c r="K65" i="56"/>
  <c r="F65" i="56"/>
  <c r="K64" i="56"/>
  <c r="F64" i="56"/>
  <c r="K63" i="56"/>
  <c r="F63" i="56"/>
  <c r="K62" i="56"/>
  <c r="F62" i="56"/>
  <c r="K61" i="56"/>
  <c r="F61" i="56"/>
  <c r="K60" i="56"/>
  <c r="F60" i="56"/>
  <c r="K59" i="56"/>
  <c r="F59" i="56"/>
  <c r="K58" i="56"/>
  <c r="F58" i="56"/>
  <c r="K57" i="56"/>
  <c r="F57" i="56"/>
  <c r="K56" i="56"/>
  <c r="F56" i="56"/>
  <c r="K55" i="56"/>
  <c r="F55" i="56"/>
  <c r="K54" i="56"/>
  <c r="F54" i="56"/>
  <c r="K53" i="56"/>
  <c r="F53" i="56"/>
  <c r="K52" i="56"/>
  <c r="F52" i="56"/>
  <c r="K51" i="56"/>
  <c r="F51" i="56"/>
  <c r="K50" i="56"/>
  <c r="F50" i="56"/>
  <c r="K48" i="56"/>
  <c r="F48" i="56"/>
  <c r="K47" i="56"/>
  <c r="F47" i="56"/>
  <c r="K46" i="56"/>
  <c r="F46" i="56"/>
  <c r="K45" i="56"/>
  <c r="F45" i="56"/>
  <c r="K43" i="56"/>
  <c r="F43" i="56"/>
  <c r="K42" i="56"/>
  <c r="F42" i="56"/>
  <c r="K41" i="56"/>
  <c r="F41" i="56"/>
  <c r="K40" i="56"/>
  <c r="F40" i="56"/>
  <c r="K38" i="56"/>
  <c r="F38" i="56" s="1"/>
  <c r="K37" i="56"/>
  <c r="F37" i="56"/>
  <c r="K36" i="56"/>
  <c r="F36" i="56" s="1"/>
  <c r="K34" i="56"/>
  <c r="F34" i="56"/>
  <c r="O32" i="56"/>
  <c r="N32" i="56"/>
  <c r="K32" i="56"/>
  <c r="F32" i="56"/>
  <c r="O31" i="56"/>
  <c r="N31" i="56"/>
  <c r="K31" i="56"/>
  <c r="F31" i="56"/>
  <c r="O30" i="56"/>
  <c r="N30" i="56"/>
  <c r="K30" i="56"/>
  <c r="F30" i="56"/>
  <c r="O29" i="56"/>
  <c r="N29" i="56"/>
  <c r="K29" i="56"/>
  <c r="F29" i="56"/>
  <c r="O28" i="56"/>
  <c r="N28" i="56"/>
  <c r="K28" i="56"/>
  <c r="F28" i="56"/>
  <c r="O27" i="56"/>
  <c r="N27" i="56"/>
  <c r="K27" i="56"/>
  <c r="F27" i="56"/>
  <c r="O26" i="56"/>
  <c r="N26" i="56"/>
  <c r="K26" i="56"/>
  <c r="F26" i="56"/>
  <c r="O25" i="56"/>
  <c r="N25" i="56"/>
  <c r="K25" i="56"/>
  <c r="F25" i="56"/>
  <c r="O24" i="56"/>
  <c r="N24" i="56"/>
  <c r="K24" i="56"/>
  <c r="F24" i="56"/>
  <c r="O23" i="56"/>
  <c r="N23" i="56"/>
  <c r="K23" i="56"/>
  <c r="F23" i="56"/>
  <c r="O22" i="56"/>
  <c r="N22" i="56"/>
  <c r="K22" i="56"/>
  <c r="F22" i="56"/>
  <c r="O21" i="56"/>
  <c r="N21" i="56"/>
  <c r="N20" i="56"/>
  <c r="O20" i="56" s="1"/>
  <c r="K20" i="56"/>
  <c r="F20" i="56" s="1"/>
  <c r="N19" i="56"/>
  <c r="O19" i="56" s="1"/>
  <c r="K19" i="56"/>
  <c r="F19" i="56" s="1"/>
  <c r="N18" i="56"/>
  <c r="O18" i="56" s="1"/>
  <c r="K18" i="56"/>
  <c r="F18" i="56" s="1"/>
  <c r="N17" i="56"/>
  <c r="O17" i="56" s="1"/>
  <c r="K17" i="56"/>
  <c r="F17" i="56" s="1"/>
  <c r="N16" i="56"/>
  <c r="O16" i="56" s="1"/>
  <c r="K16" i="56"/>
  <c r="F16" i="56" s="1"/>
  <c r="N15" i="56"/>
  <c r="O15" i="56" s="1"/>
  <c r="K15" i="56"/>
  <c r="F15" i="56" s="1"/>
  <c r="N14" i="56"/>
  <c r="O14" i="56" s="1"/>
  <c r="K14" i="56"/>
  <c r="F14" i="56" s="1"/>
  <c r="N13" i="56"/>
  <c r="O13" i="56" s="1"/>
  <c r="K13" i="56"/>
  <c r="F13" i="56" s="1"/>
  <c r="N12" i="56"/>
  <c r="O12" i="56" s="1"/>
  <c r="K12" i="56"/>
  <c r="F12" i="56" s="1"/>
  <c r="N11" i="56"/>
  <c r="O11" i="56" s="1"/>
  <c r="K11" i="56"/>
  <c r="F11" i="56" s="1"/>
  <c r="N10" i="56"/>
  <c r="O10" i="56" s="1"/>
  <c r="K10" i="56"/>
  <c r="F10" i="56" s="1"/>
  <c r="N9" i="56"/>
  <c r="O9" i="56" s="1"/>
  <c r="K9" i="56"/>
  <c r="F9" i="56" s="1"/>
  <c r="N8" i="56"/>
  <c r="O8" i="56" s="1"/>
  <c r="K8" i="56"/>
  <c r="F8" i="56" s="1"/>
  <c r="N7" i="56"/>
  <c r="O7" i="56" s="1"/>
  <c r="K7" i="56"/>
  <c r="F7" i="56" s="1"/>
  <c r="K6" i="56"/>
  <c r="F6" i="56"/>
  <c r="K5" i="56"/>
  <c r="F5" i="56" s="1"/>
  <c r="K4" i="56"/>
  <c r="F4" i="56" s="1"/>
  <c r="K3" i="56"/>
  <c r="F3" i="56"/>
  <c r="M4" i="56" s="1"/>
  <c r="O4" i="56" s="1"/>
  <c r="M39" i="56" s="1"/>
  <c r="K89" i="55"/>
  <c r="H89" i="55"/>
  <c r="F89" i="55"/>
  <c r="K88" i="55"/>
  <c r="F88" i="55" s="1"/>
  <c r="H88" i="55"/>
  <c r="H87" i="55"/>
  <c r="F87" i="55"/>
  <c r="K86" i="55"/>
  <c r="H86" i="55"/>
  <c r="F86" i="55"/>
  <c r="K85" i="55"/>
  <c r="F85" i="55" s="1"/>
  <c r="H85" i="55"/>
  <c r="H84" i="55"/>
  <c r="K84" i="55" s="1"/>
  <c r="F84" i="55" s="1"/>
  <c r="K83" i="55"/>
  <c r="F83" i="55"/>
  <c r="K82" i="55"/>
  <c r="F82" i="55" s="1"/>
  <c r="K81" i="55"/>
  <c r="F81" i="55"/>
  <c r="K80" i="55"/>
  <c r="F80" i="55" s="1"/>
  <c r="H79" i="55"/>
  <c r="K79" i="55" s="1"/>
  <c r="F79" i="55" s="1"/>
  <c r="K78" i="55"/>
  <c r="F78" i="55" s="1"/>
  <c r="K77" i="55"/>
  <c r="F77" i="55"/>
  <c r="K76" i="55"/>
  <c r="F76" i="55" s="1"/>
  <c r="K75" i="55"/>
  <c r="F75" i="55"/>
  <c r="K74" i="55"/>
  <c r="F74" i="55" s="1"/>
  <c r="K73" i="55"/>
  <c r="F73" i="55"/>
  <c r="K72" i="55"/>
  <c r="F72" i="55" s="1"/>
  <c r="K71" i="55"/>
  <c r="F71" i="55"/>
  <c r="K70" i="55"/>
  <c r="F70" i="55" s="1"/>
  <c r="K69" i="55"/>
  <c r="F69" i="55"/>
  <c r="K68" i="55"/>
  <c r="F68" i="55" s="1"/>
  <c r="K67" i="55"/>
  <c r="F67" i="55"/>
  <c r="K66" i="55"/>
  <c r="F66" i="55" s="1"/>
  <c r="K65" i="55"/>
  <c r="F65" i="55"/>
  <c r="K64" i="55"/>
  <c r="F64" i="55" s="1"/>
  <c r="K63" i="55"/>
  <c r="F63" i="55"/>
  <c r="K62" i="55"/>
  <c r="F62" i="55" s="1"/>
  <c r="K61" i="55"/>
  <c r="F61" i="55"/>
  <c r="K60" i="55"/>
  <c r="F60" i="55" s="1"/>
  <c r="K59" i="55"/>
  <c r="F59" i="55"/>
  <c r="K58" i="55"/>
  <c r="F58" i="55" s="1"/>
  <c r="K57" i="55"/>
  <c r="F57" i="55"/>
  <c r="K56" i="55"/>
  <c r="F56" i="55" s="1"/>
  <c r="K55" i="55"/>
  <c r="F55" i="55"/>
  <c r="K54" i="55"/>
  <c r="F54" i="55" s="1"/>
  <c r="K53" i="55"/>
  <c r="F53" i="55"/>
  <c r="K52" i="55"/>
  <c r="F52" i="55" s="1"/>
  <c r="K51" i="55"/>
  <c r="F51" i="55"/>
  <c r="K50" i="55"/>
  <c r="F50" i="55"/>
  <c r="K48" i="55"/>
  <c r="F48" i="55"/>
  <c r="K47" i="55"/>
  <c r="F47" i="55"/>
  <c r="K46" i="55"/>
  <c r="F46" i="55"/>
  <c r="K45" i="55"/>
  <c r="F45" i="55"/>
  <c r="K43" i="55"/>
  <c r="F43" i="55"/>
  <c r="K42" i="55"/>
  <c r="F42" i="55"/>
  <c r="K41" i="55"/>
  <c r="F41" i="55"/>
  <c r="K40" i="55"/>
  <c r="F40" i="55"/>
  <c r="K38" i="55"/>
  <c r="F38" i="55" s="1"/>
  <c r="K37" i="55"/>
  <c r="F37" i="55"/>
  <c r="K36" i="55"/>
  <c r="F36" i="55" s="1"/>
  <c r="K34" i="55"/>
  <c r="F34" i="55"/>
  <c r="O32" i="55"/>
  <c r="N32" i="55"/>
  <c r="K32" i="55"/>
  <c r="F32" i="55"/>
  <c r="O31" i="55"/>
  <c r="N31" i="55"/>
  <c r="K31" i="55"/>
  <c r="F31" i="55"/>
  <c r="O30" i="55"/>
  <c r="N30" i="55"/>
  <c r="K30" i="55"/>
  <c r="F30" i="55"/>
  <c r="O29" i="55"/>
  <c r="N29" i="55"/>
  <c r="K29" i="55"/>
  <c r="F29" i="55"/>
  <c r="O28" i="55"/>
  <c r="N28" i="55"/>
  <c r="K28" i="55"/>
  <c r="F28" i="55"/>
  <c r="O27" i="55"/>
  <c r="N27" i="55"/>
  <c r="K27" i="55"/>
  <c r="F27" i="55"/>
  <c r="O26" i="55"/>
  <c r="N26" i="55"/>
  <c r="K26" i="55"/>
  <c r="F26" i="55"/>
  <c r="O25" i="55"/>
  <c r="N25" i="55"/>
  <c r="K25" i="55"/>
  <c r="F25" i="55"/>
  <c r="O24" i="55"/>
  <c r="N24" i="55"/>
  <c r="K24" i="55"/>
  <c r="F24" i="55"/>
  <c r="O23" i="55"/>
  <c r="N23" i="55"/>
  <c r="K23" i="55"/>
  <c r="F23" i="55"/>
  <c r="O22" i="55"/>
  <c r="N22" i="55"/>
  <c r="K22" i="55"/>
  <c r="F22" i="55"/>
  <c r="O21" i="55"/>
  <c r="N21" i="55"/>
  <c r="N20" i="55"/>
  <c r="O20" i="55" s="1"/>
  <c r="K20" i="55"/>
  <c r="F20" i="55" s="1"/>
  <c r="N19" i="55"/>
  <c r="O19" i="55" s="1"/>
  <c r="K19" i="55"/>
  <c r="F19" i="55" s="1"/>
  <c r="N18" i="55"/>
  <c r="O18" i="55" s="1"/>
  <c r="K18" i="55"/>
  <c r="F18" i="55" s="1"/>
  <c r="N17" i="55"/>
  <c r="O17" i="55" s="1"/>
  <c r="K17" i="55"/>
  <c r="F17" i="55" s="1"/>
  <c r="N16" i="55"/>
  <c r="O16" i="55" s="1"/>
  <c r="K16" i="55"/>
  <c r="F16" i="55" s="1"/>
  <c r="N15" i="55"/>
  <c r="O15" i="55" s="1"/>
  <c r="K15" i="55"/>
  <c r="F15" i="55" s="1"/>
  <c r="N14" i="55"/>
  <c r="O14" i="55" s="1"/>
  <c r="K14" i="55"/>
  <c r="F14" i="55" s="1"/>
  <c r="N13" i="55"/>
  <c r="O13" i="55" s="1"/>
  <c r="K13" i="55"/>
  <c r="F13" i="55" s="1"/>
  <c r="N12" i="55"/>
  <c r="O12" i="55" s="1"/>
  <c r="K12" i="55"/>
  <c r="F12" i="55" s="1"/>
  <c r="N11" i="55"/>
  <c r="O11" i="55" s="1"/>
  <c r="K11" i="55"/>
  <c r="F11" i="55" s="1"/>
  <c r="N10" i="55"/>
  <c r="O10" i="55" s="1"/>
  <c r="K10" i="55"/>
  <c r="F10" i="55" s="1"/>
  <c r="N9" i="55"/>
  <c r="O9" i="55" s="1"/>
  <c r="K9" i="55"/>
  <c r="F9" i="55" s="1"/>
  <c r="N8" i="55"/>
  <c r="O8" i="55" s="1"/>
  <c r="K8" i="55"/>
  <c r="F8" i="55" s="1"/>
  <c r="N7" i="55"/>
  <c r="O7" i="55" s="1"/>
  <c r="K7" i="55"/>
  <c r="F7" i="55" s="1"/>
  <c r="K6" i="55"/>
  <c r="F6" i="55"/>
  <c r="K5" i="55"/>
  <c r="F5" i="55" s="1"/>
  <c r="K4" i="55"/>
  <c r="F4" i="55" s="1"/>
  <c r="M4" i="55" s="1"/>
  <c r="O4" i="55" s="1"/>
  <c r="M39" i="55" s="1"/>
  <c r="K3" i="55"/>
  <c r="F3" i="55"/>
  <c r="H89" i="54"/>
  <c r="K89" i="54" s="1"/>
  <c r="F89" i="54" s="1"/>
  <c r="K88" i="54"/>
  <c r="F88" i="54" s="1"/>
  <c r="H88" i="54"/>
  <c r="H87" i="54"/>
  <c r="F87" i="54"/>
  <c r="H86" i="54"/>
  <c r="K86" i="54" s="1"/>
  <c r="F86" i="54" s="1"/>
  <c r="K85" i="54"/>
  <c r="F85" i="54" s="1"/>
  <c r="H85" i="54"/>
  <c r="H84" i="54"/>
  <c r="K84" i="54" s="1"/>
  <c r="F84" i="54" s="1"/>
  <c r="K83" i="54"/>
  <c r="F83" i="54" s="1"/>
  <c r="K82" i="54"/>
  <c r="F82" i="54" s="1"/>
  <c r="K81" i="54"/>
  <c r="F81" i="54" s="1"/>
  <c r="K80" i="54"/>
  <c r="F80" i="54" s="1"/>
  <c r="K79" i="54"/>
  <c r="H79" i="54"/>
  <c r="F79" i="54"/>
  <c r="K78" i="54"/>
  <c r="F78" i="54"/>
  <c r="K77" i="54"/>
  <c r="F77" i="54"/>
  <c r="K76" i="54"/>
  <c r="F76" i="54"/>
  <c r="K75" i="54"/>
  <c r="F75" i="54"/>
  <c r="K74" i="54"/>
  <c r="F74" i="54"/>
  <c r="K73" i="54"/>
  <c r="F73" i="54"/>
  <c r="K72" i="54"/>
  <c r="F72" i="54"/>
  <c r="K71" i="54"/>
  <c r="F71" i="54"/>
  <c r="K70" i="54"/>
  <c r="F70" i="54"/>
  <c r="K69" i="54"/>
  <c r="F69" i="54"/>
  <c r="K68" i="54"/>
  <c r="F68" i="54"/>
  <c r="K67" i="54"/>
  <c r="F67" i="54"/>
  <c r="K66" i="54"/>
  <c r="F66" i="54"/>
  <c r="K65" i="54"/>
  <c r="F65" i="54"/>
  <c r="K64" i="54"/>
  <c r="F64" i="54"/>
  <c r="K63" i="54"/>
  <c r="F63" i="54"/>
  <c r="K62" i="54"/>
  <c r="F62" i="54"/>
  <c r="K61" i="54"/>
  <c r="F61" i="54"/>
  <c r="K60" i="54"/>
  <c r="F60" i="54"/>
  <c r="K59" i="54"/>
  <c r="F59" i="54"/>
  <c r="K58" i="54"/>
  <c r="F58" i="54"/>
  <c r="K57" i="54"/>
  <c r="F57" i="54"/>
  <c r="K56" i="54"/>
  <c r="F56" i="54" s="1"/>
  <c r="K55" i="54"/>
  <c r="F55" i="54"/>
  <c r="K54" i="54"/>
  <c r="F54" i="54" s="1"/>
  <c r="K53" i="54"/>
  <c r="F53" i="54"/>
  <c r="K52" i="54"/>
  <c r="F52" i="54" s="1"/>
  <c r="K51" i="54"/>
  <c r="F51" i="54"/>
  <c r="K50" i="54"/>
  <c r="F50" i="54"/>
  <c r="K48" i="54"/>
  <c r="F48" i="54"/>
  <c r="K47" i="54"/>
  <c r="F47" i="54"/>
  <c r="K46" i="54"/>
  <c r="F46" i="54"/>
  <c r="K45" i="54"/>
  <c r="F45" i="54" s="1"/>
  <c r="K43" i="54"/>
  <c r="F43" i="54"/>
  <c r="K42" i="54"/>
  <c r="F42" i="54" s="1"/>
  <c r="K41" i="54"/>
  <c r="F41" i="54"/>
  <c r="K40" i="54"/>
  <c r="F40" i="54" s="1"/>
  <c r="K38" i="54"/>
  <c r="F38" i="54" s="1"/>
  <c r="K37" i="54"/>
  <c r="F37" i="54" s="1"/>
  <c r="K36" i="54"/>
  <c r="F36" i="54" s="1"/>
  <c r="K34" i="54"/>
  <c r="F34" i="54" s="1"/>
  <c r="O32" i="54"/>
  <c r="N32" i="54"/>
  <c r="K32" i="54"/>
  <c r="F32" i="54" s="1"/>
  <c r="O31" i="54"/>
  <c r="N31" i="54"/>
  <c r="K31" i="54"/>
  <c r="F31" i="54" s="1"/>
  <c r="O30" i="54"/>
  <c r="N30" i="54"/>
  <c r="K30" i="54"/>
  <c r="F30" i="54" s="1"/>
  <c r="O29" i="54"/>
  <c r="N29" i="54"/>
  <c r="K29" i="54"/>
  <c r="F29" i="54" s="1"/>
  <c r="O28" i="54"/>
  <c r="N28" i="54"/>
  <c r="K28" i="54"/>
  <c r="F28" i="54" s="1"/>
  <c r="O27" i="54"/>
  <c r="N27" i="54"/>
  <c r="K27" i="54"/>
  <c r="F27" i="54" s="1"/>
  <c r="O26" i="54"/>
  <c r="N26" i="54"/>
  <c r="K26" i="54"/>
  <c r="F26" i="54" s="1"/>
  <c r="O25" i="54"/>
  <c r="N25" i="54"/>
  <c r="K25" i="54"/>
  <c r="F25" i="54" s="1"/>
  <c r="O24" i="54"/>
  <c r="N24" i="54"/>
  <c r="K24" i="54"/>
  <c r="F24" i="54" s="1"/>
  <c r="O23" i="54"/>
  <c r="N23" i="54"/>
  <c r="K23" i="54"/>
  <c r="F23" i="54" s="1"/>
  <c r="O22" i="54"/>
  <c r="N22" i="54"/>
  <c r="K22" i="54"/>
  <c r="F22" i="54" s="1"/>
  <c r="O21" i="54"/>
  <c r="N21" i="54"/>
  <c r="N20" i="54"/>
  <c r="O20" i="54" s="1"/>
  <c r="K20" i="54"/>
  <c r="F20" i="54" s="1"/>
  <c r="N19" i="54"/>
  <c r="O19" i="54" s="1"/>
  <c r="K19" i="54"/>
  <c r="F19" i="54" s="1"/>
  <c r="N18" i="54"/>
  <c r="O18" i="54" s="1"/>
  <c r="K18" i="54"/>
  <c r="F18" i="54" s="1"/>
  <c r="N17" i="54"/>
  <c r="O17" i="54" s="1"/>
  <c r="K17" i="54"/>
  <c r="F17" i="54" s="1"/>
  <c r="N16" i="54"/>
  <c r="O16" i="54" s="1"/>
  <c r="K16" i="54"/>
  <c r="F16" i="54" s="1"/>
  <c r="N15" i="54"/>
  <c r="O15" i="54" s="1"/>
  <c r="K15" i="54"/>
  <c r="F15" i="54" s="1"/>
  <c r="N14" i="54"/>
  <c r="O14" i="54" s="1"/>
  <c r="K14" i="54"/>
  <c r="F14" i="54" s="1"/>
  <c r="N13" i="54"/>
  <c r="O13" i="54" s="1"/>
  <c r="K13" i="54"/>
  <c r="F13" i="54" s="1"/>
  <c r="N12" i="54"/>
  <c r="O12" i="54" s="1"/>
  <c r="K12" i="54"/>
  <c r="F12" i="54" s="1"/>
  <c r="N11" i="54"/>
  <c r="O11" i="54" s="1"/>
  <c r="K11" i="54"/>
  <c r="F11" i="54" s="1"/>
  <c r="N10" i="54"/>
  <c r="O10" i="54" s="1"/>
  <c r="K10" i="54"/>
  <c r="F10" i="54" s="1"/>
  <c r="N9" i="54"/>
  <c r="O9" i="54" s="1"/>
  <c r="K9" i="54"/>
  <c r="F9" i="54" s="1"/>
  <c r="N8" i="54"/>
  <c r="O8" i="54" s="1"/>
  <c r="K8" i="54"/>
  <c r="F8" i="54" s="1"/>
  <c r="N7" i="54"/>
  <c r="O7" i="54" s="1"/>
  <c r="K7" i="54"/>
  <c r="F7" i="54" s="1"/>
  <c r="K6" i="54"/>
  <c r="F6" i="54"/>
  <c r="K5" i="54"/>
  <c r="F5" i="54" s="1"/>
  <c r="K4" i="54"/>
  <c r="F4" i="54" s="1"/>
  <c r="K3" i="54"/>
  <c r="F3" i="54"/>
  <c r="H89" i="53"/>
  <c r="K89" i="53" s="1"/>
  <c r="F89" i="53" s="1"/>
  <c r="K88" i="53"/>
  <c r="F88" i="53" s="1"/>
  <c r="H88" i="53"/>
  <c r="H87" i="53"/>
  <c r="F87" i="53"/>
  <c r="H86" i="53"/>
  <c r="K86" i="53" s="1"/>
  <c r="F86" i="53" s="1"/>
  <c r="K85" i="53"/>
  <c r="F85" i="53" s="1"/>
  <c r="H85" i="53"/>
  <c r="H84" i="53"/>
  <c r="K84" i="53" s="1"/>
  <c r="F84" i="53" s="1"/>
  <c r="K83" i="53"/>
  <c r="F83" i="53" s="1"/>
  <c r="K82" i="53"/>
  <c r="F82" i="53" s="1"/>
  <c r="K81" i="53"/>
  <c r="F81" i="53" s="1"/>
  <c r="K80" i="53"/>
  <c r="F80" i="53" s="1"/>
  <c r="K79" i="53"/>
  <c r="H79" i="53"/>
  <c r="F79" i="53"/>
  <c r="K78" i="53"/>
  <c r="F78" i="53"/>
  <c r="K77" i="53"/>
  <c r="F77" i="53"/>
  <c r="K76" i="53"/>
  <c r="F76" i="53"/>
  <c r="K75" i="53"/>
  <c r="F75" i="53"/>
  <c r="K74" i="53"/>
  <c r="F74" i="53"/>
  <c r="K73" i="53"/>
  <c r="F73" i="53"/>
  <c r="K72" i="53"/>
  <c r="F72" i="53"/>
  <c r="K71" i="53"/>
  <c r="F71" i="53"/>
  <c r="K70" i="53"/>
  <c r="F70" i="53"/>
  <c r="K69" i="53"/>
  <c r="F69" i="53"/>
  <c r="K68" i="53"/>
  <c r="F68" i="53"/>
  <c r="K67" i="53"/>
  <c r="F67" i="53"/>
  <c r="K66" i="53"/>
  <c r="F66" i="53"/>
  <c r="K65" i="53"/>
  <c r="F65" i="53"/>
  <c r="K64" i="53"/>
  <c r="F64" i="53"/>
  <c r="K63" i="53"/>
  <c r="F63" i="53"/>
  <c r="K62" i="53"/>
  <c r="F62" i="53"/>
  <c r="K61" i="53"/>
  <c r="F61" i="53"/>
  <c r="K60" i="53"/>
  <c r="F60" i="53"/>
  <c r="K59" i="53"/>
  <c r="F59" i="53"/>
  <c r="K58" i="53"/>
  <c r="F58" i="53"/>
  <c r="K57" i="53"/>
  <c r="F57" i="53"/>
  <c r="K56" i="53"/>
  <c r="F56" i="53"/>
  <c r="K55" i="53"/>
  <c r="F55" i="53"/>
  <c r="K54" i="53"/>
  <c r="F54" i="53"/>
  <c r="K53" i="53"/>
  <c r="F53" i="53"/>
  <c r="K52" i="53"/>
  <c r="F52" i="53"/>
  <c r="K51" i="53"/>
  <c r="F51" i="53"/>
  <c r="K50" i="53"/>
  <c r="F50" i="53"/>
  <c r="K48" i="53"/>
  <c r="F48" i="53"/>
  <c r="K47" i="53"/>
  <c r="F47" i="53"/>
  <c r="K46" i="53"/>
  <c r="F46" i="53"/>
  <c r="K45" i="53"/>
  <c r="F45" i="53"/>
  <c r="K43" i="53"/>
  <c r="F43" i="53"/>
  <c r="K42" i="53"/>
  <c r="F42" i="53"/>
  <c r="K41" i="53"/>
  <c r="F41" i="53"/>
  <c r="K40" i="53"/>
  <c r="F40" i="53"/>
  <c r="K38" i="53"/>
  <c r="F38" i="53" s="1"/>
  <c r="K37" i="53"/>
  <c r="F37" i="53" s="1"/>
  <c r="K36" i="53"/>
  <c r="F36" i="53" s="1"/>
  <c r="K34" i="53"/>
  <c r="F34" i="53" s="1"/>
  <c r="O32" i="53"/>
  <c r="N32" i="53"/>
  <c r="K32" i="53"/>
  <c r="F32" i="53" s="1"/>
  <c r="O31" i="53"/>
  <c r="N31" i="53"/>
  <c r="K31" i="53"/>
  <c r="F31" i="53" s="1"/>
  <c r="O30" i="53"/>
  <c r="N30" i="53"/>
  <c r="K30" i="53"/>
  <c r="F30" i="53" s="1"/>
  <c r="O29" i="53"/>
  <c r="N29" i="53"/>
  <c r="K29" i="53"/>
  <c r="F29" i="53" s="1"/>
  <c r="O28" i="53"/>
  <c r="N28" i="53"/>
  <c r="K28" i="53"/>
  <c r="F28" i="53" s="1"/>
  <c r="O27" i="53"/>
  <c r="N27" i="53"/>
  <c r="K27" i="53"/>
  <c r="F27" i="53" s="1"/>
  <c r="O26" i="53"/>
  <c r="N26" i="53"/>
  <c r="K26" i="53"/>
  <c r="F26" i="53" s="1"/>
  <c r="O25" i="53"/>
  <c r="N25" i="53"/>
  <c r="K25" i="53"/>
  <c r="F25" i="53" s="1"/>
  <c r="O24" i="53"/>
  <c r="N24" i="53"/>
  <c r="K24" i="53"/>
  <c r="F24" i="53" s="1"/>
  <c r="O23" i="53"/>
  <c r="N23" i="53"/>
  <c r="K23" i="53"/>
  <c r="F23" i="53" s="1"/>
  <c r="O22" i="53"/>
  <c r="N22" i="53"/>
  <c r="K22" i="53"/>
  <c r="F22" i="53" s="1"/>
  <c r="O21" i="53"/>
  <c r="N21" i="53"/>
  <c r="N20" i="53"/>
  <c r="O20" i="53" s="1"/>
  <c r="K20" i="53"/>
  <c r="F20" i="53" s="1"/>
  <c r="N19" i="53"/>
  <c r="O19" i="53" s="1"/>
  <c r="K19" i="53"/>
  <c r="F19" i="53" s="1"/>
  <c r="N18" i="53"/>
  <c r="O18" i="53" s="1"/>
  <c r="K18" i="53"/>
  <c r="F18" i="53" s="1"/>
  <c r="N17" i="53"/>
  <c r="O17" i="53" s="1"/>
  <c r="K17" i="53"/>
  <c r="F17" i="53" s="1"/>
  <c r="N16" i="53"/>
  <c r="O16" i="53" s="1"/>
  <c r="K16" i="53"/>
  <c r="F16" i="53" s="1"/>
  <c r="N15" i="53"/>
  <c r="O15" i="53" s="1"/>
  <c r="K15" i="53"/>
  <c r="F15" i="53" s="1"/>
  <c r="N14" i="53"/>
  <c r="O14" i="53" s="1"/>
  <c r="K14" i="53"/>
  <c r="F14" i="53" s="1"/>
  <c r="N13" i="53"/>
  <c r="O13" i="53" s="1"/>
  <c r="K13" i="53"/>
  <c r="F13" i="53" s="1"/>
  <c r="N12" i="53"/>
  <c r="O12" i="53" s="1"/>
  <c r="K12" i="53"/>
  <c r="F12" i="53" s="1"/>
  <c r="N11" i="53"/>
  <c r="O11" i="53" s="1"/>
  <c r="K11" i="53"/>
  <c r="F11" i="53" s="1"/>
  <c r="N10" i="53"/>
  <c r="O10" i="53" s="1"/>
  <c r="K10" i="53"/>
  <c r="F10" i="53" s="1"/>
  <c r="N9" i="53"/>
  <c r="O9" i="53" s="1"/>
  <c r="K9" i="53"/>
  <c r="F9" i="53" s="1"/>
  <c r="N8" i="53"/>
  <c r="O8" i="53" s="1"/>
  <c r="K8" i="53"/>
  <c r="F8" i="53" s="1"/>
  <c r="N7" i="53"/>
  <c r="O7" i="53" s="1"/>
  <c r="K7" i="53"/>
  <c r="F7" i="53" s="1"/>
  <c r="K6" i="53"/>
  <c r="F6" i="53"/>
  <c r="K5" i="53"/>
  <c r="F5" i="53" s="1"/>
  <c r="K4" i="53"/>
  <c r="F4" i="53" s="1"/>
  <c r="K3" i="53"/>
  <c r="F3" i="53"/>
  <c r="K89" i="52"/>
  <c r="F89" i="52" s="1"/>
  <c r="H89" i="52"/>
  <c r="H88" i="52"/>
  <c r="K88" i="52" s="1"/>
  <c r="F88" i="52" s="1"/>
  <c r="H87" i="52"/>
  <c r="F87" i="52"/>
  <c r="K86" i="52"/>
  <c r="F86" i="52" s="1"/>
  <c r="H86" i="52"/>
  <c r="H85" i="52"/>
  <c r="K85" i="52" s="1"/>
  <c r="F85" i="52" s="1"/>
  <c r="H84" i="52"/>
  <c r="K84" i="52" s="1"/>
  <c r="F84" i="52" s="1"/>
  <c r="K83" i="52"/>
  <c r="F83" i="52"/>
  <c r="K82" i="52"/>
  <c r="F82" i="52"/>
  <c r="K81" i="52"/>
  <c r="F81" i="52"/>
  <c r="K80" i="52"/>
  <c r="F80" i="52"/>
  <c r="H79" i="52"/>
  <c r="K79" i="52" s="1"/>
  <c r="F79" i="52" s="1"/>
  <c r="K78" i="52"/>
  <c r="F78" i="52" s="1"/>
  <c r="K77" i="52"/>
  <c r="F77" i="52"/>
  <c r="K76" i="52"/>
  <c r="F76" i="52" s="1"/>
  <c r="K75" i="52"/>
  <c r="F75" i="52"/>
  <c r="K74" i="52"/>
  <c r="F74" i="52" s="1"/>
  <c r="K73" i="52"/>
  <c r="F73" i="52"/>
  <c r="K72" i="52"/>
  <c r="F72" i="52" s="1"/>
  <c r="K71" i="52"/>
  <c r="F71" i="52"/>
  <c r="K70" i="52"/>
  <c r="F70" i="52" s="1"/>
  <c r="K69" i="52"/>
  <c r="F69" i="52"/>
  <c r="K68" i="52"/>
  <c r="F68" i="52" s="1"/>
  <c r="K67" i="52"/>
  <c r="F67" i="52"/>
  <c r="K66" i="52"/>
  <c r="F66" i="52" s="1"/>
  <c r="K65" i="52"/>
  <c r="F65" i="52"/>
  <c r="K64" i="52"/>
  <c r="F64" i="52" s="1"/>
  <c r="K63" i="52"/>
  <c r="F63" i="52"/>
  <c r="K62" i="52"/>
  <c r="F62" i="52" s="1"/>
  <c r="K61" i="52"/>
  <c r="F61" i="52"/>
  <c r="K60" i="52"/>
  <c r="F60" i="52" s="1"/>
  <c r="K59" i="52"/>
  <c r="F59" i="52"/>
  <c r="K58" i="52"/>
  <c r="F58" i="52" s="1"/>
  <c r="K57" i="52"/>
  <c r="F57" i="52"/>
  <c r="K56" i="52"/>
  <c r="F56" i="52" s="1"/>
  <c r="K55" i="52"/>
  <c r="F55" i="52"/>
  <c r="K54" i="52"/>
  <c r="F54" i="52" s="1"/>
  <c r="K53" i="52"/>
  <c r="F53" i="52"/>
  <c r="K52" i="52"/>
  <c r="F52" i="52" s="1"/>
  <c r="K51" i="52"/>
  <c r="F51" i="52"/>
  <c r="K50" i="52"/>
  <c r="F50" i="52" s="1"/>
  <c r="K48" i="52"/>
  <c r="F48" i="52"/>
  <c r="K47" i="52"/>
  <c r="F47" i="52" s="1"/>
  <c r="K46" i="52"/>
  <c r="F46" i="52"/>
  <c r="K45" i="52"/>
  <c r="F45" i="52" s="1"/>
  <c r="K43" i="52"/>
  <c r="F43" i="52"/>
  <c r="K42" i="52"/>
  <c r="F42" i="52" s="1"/>
  <c r="K41" i="52"/>
  <c r="F41" i="52"/>
  <c r="K40" i="52"/>
  <c r="F40" i="52" s="1"/>
  <c r="K38" i="52"/>
  <c r="F38" i="52"/>
  <c r="K37" i="52"/>
  <c r="F37" i="52"/>
  <c r="K36" i="52"/>
  <c r="F36" i="52"/>
  <c r="K34" i="52"/>
  <c r="F34" i="52"/>
  <c r="N32" i="52"/>
  <c r="O32" i="52" s="1"/>
  <c r="K32" i="52"/>
  <c r="F32" i="52"/>
  <c r="N31" i="52"/>
  <c r="O31" i="52" s="1"/>
  <c r="K31" i="52"/>
  <c r="F31" i="52"/>
  <c r="N30" i="52"/>
  <c r="O30" i="52" s="1"/>
  <c r="K30" i="52"/>
  <c r="F30" i="52"/>
  <c r="N29" i="52"/>
  <c r="O29" i="52" s="1"/>
  <c r="K29" i="52"/>
  <c r="F29" i="52"/>
  <c r="N28" i="52"/>
  <c r="O28" i="52" s="1"/>
  <c r="K28" i="52"/>
  <c r="F28" i="52"/>
  <c r="N27" i="52"/>
  <c r="O27" i="52" s="1"/>
  <c r="K27" i="52"/>
  <c r="F27" i="52"/>
  <c r="N26" i="52"/>
  <c r="O26" i="52" s="1"/>
  <c r="K26" i="52"/>
  <c r="F26" i="52"/>
  <c r="N25" i="52"/>
  <c r="O25" i="52" s="1"/>
  <c r="K25" i="52"/>
  <c r="F25" i="52"/>
  <c r="N24" i="52"/>
  <c r="O24" i="52" s="1"/>
  <c r="K24" i="52"/>
  <c r="F24" i="52"/>
  <c r="N23" i="52"/>
  <c r="O23" i="52" s="1"/>
  <c r="K23" i="52"/>
  <c r="F23" i="52"/>
  <c r="N22" i="52"/>
  <c r="O22" i="52" s="1"/>
  <c r="K22" i="52"/>
  <c r="F22" i="52"/>
  <c r="N21" i="52"/>
  <c r="O21" i="52" s="1"/>
  <c r="N20" i="52"/>
  <c r="O20" i="52" s="1"/>
  <c r="K20" i="52"/>
  <c r="F20" i="52"/>
  <c r="N19" i="52"/>
  <c r="O19" i="52" s="1"/>
  <c r="K19" i="52"/>
  <c r="F19" i="52"/>
  <c r="N18" i="52"/>
  <c r="O18" i="52" s="1"/>
  <c r="K18" i="52"/>
  <c r="F18" i="52"/>
  <c r="N17" i="52"/>
  <c r="O17" i="52" s="1"/>
  <c r="K17" i="52"/>
  <c r="F17" i="52"/>
  <c r="N16" i="52"/>
  <c r="O16" i="52" s="1"/>
  <c r="K16" i="52"/>
  <c r="F16" i="52"/>
  <c r="N15" i="52"/>
  <c r="O15" i="52" s="1"/>
  <c r="K15" i="52"/>
  <c r="F15" i="52"/>
  <c r="N14" i="52"/>
  <c r="O14" i="52" s="1"/>
  <c r="K14" i="52"/>
  <c r="F14" i="52"/>
  <c r="N13" i="52"/>
  <c r="O13" i="52" s="1"/>
  <c r="K13" i="52"/>
  <c r="F13" i="52"/>
  <c r="N12" i="52"/>
  <c r="O12" i="52" s="1"/>
  <c r="K12" i="52"/>
  <c r="F12" i="52"/>
  <c r="N11" i="52"/>
  <c r="O11" i="52" s="1"/>
  <c r="K11" i="52"/>
  <c r="F11" i="52"/>
  <c r="N10" i="52"/>
  <c r="O10" i="52" s="1"/>
  <c r="K10" i="52"/>
  <c r="F10" i="52"/>
  <c r="N9" i="52"/>
  <c r="O9" i="52" s="1"/>
  <c r="K9" i="52"/>
  <c r="F9" i="52"/>
  <c r="N8" i="52"/>
  <c r="O8" i="52" s="1"/>
  <c r="K8" i="52"/>
  <c r="F8" i="52"/>
  <c r="N7" i="52"/>
  <c r="O7" i="52" s="1"/>
  <c r="K7" i="52"/>
  <c r="F7" i="52"/>
  <c r="K6" i="52"/>
  <c r="F6" i="52"/>
  <c r="K5" i="52"/>
  <c r="F5" i="52"/>
  <c r="K4" i="52"/>
  <c r="F4" i="52"/>
  <c r="K3" i="52"/>
  <c r="F3" i="52"/>
  <c r="H89" i="51"/>
  <c r="K89" i="51" s="1"/>
  <c r="F89" i="51" s="1"/>
  <c r="K88" i="51"/>
  <c r="F88" i="51" s="1"/>
  <c r="H88" i="51"/>
  <c r="H87" i="51"/>
  <c r="F87" i="51"/>
  <c r="H86" i="51"/>
  <c r="K86" i="51" s="1"/>
  <c r="F86" i="51" s="1"/>
  <c r="K85" i="51"/>
  <c r="F85" i="51" s="1"/>
  <c r="H85" i="51"/>
  <c r="H84" i="51"/>
  <c r="K84" i="51" s="1"/>
  <c r="F84" i="51" s="1"/>
  <c r="K83" i="51"/>
  <c r="F83" i="51"/>
  <c r="K82" i="51"/>
  <c r="F82" i="51" s="1"/>
  <c r="K81" i="51"/>
  <c r="F81" i="51"/>
  <c r="K80" i="51"/>
  <c r="F80" i="51" s="1"/>
  <c r="H79" i="51"/>
  <c r="K79" i="51" s="1"/>
  <c r="F79" i="51" s="1"/>
  <c r="K78" i="51"/>
  <c r="F78" i="51"/>
  <c r="K77" i="51"/>
  <c r="F77" i="51"/>
  <c r="K76" i="51"/>
  <c r="F76" i="51"/>
  <c r="K75" i="51"/>
  <c r="F75" i="51"/>
  <c r="K74" i="51"/>
  <c r="F74" i="51"/>
  <c r="K73" i="51"/>
  <c r="F73" i="51"/>
  <c r="K72" i="51"/>
  <c r="F72" i="51"/>
  <c r="K71" i="51"/>
  <c r="F71" i="51"/>
  <c r="K70" i="51"/>
  <c r="F70" i="51"/>
  <c r="K69" i="51"/>
  <c r="F69" i="51"/>
  <c r="K68" i="51"/>
  <c r="F68" i="51"/>
  <c r="K67" i="51"/>
  <c r="F67" i="51"/>
  <c r="K66" i="51"/>
  <c r="F66" i="51"/>
  <c r="K65" i="51"/>
  <c r="F65" i="51"/>
  <c r="K64" i="51"/>
  <c r="F64" i="51"/>
  <c r="K63" i="51"/>
  <c r="F63" i="51"/>
  <c r="K62" i="51"/>
  <c r="F62" i="51"/>
  <c r="K61" i="51"/>
  <c r="F61" i="51"/>
  <c r="K60" i="51"/>
  <c r="F60" i="51"/>
  <c r="K59" i="51"/>
  <c r="F59" i="51"/>
  <c r="K58" i="51"/>
  <c r="F58" i="51"/>
  <c r="K57" i="51"/>
  <c r="F57" i="51"/>
  <c r="K56" i="51"/>
  <c r="F56" i="51"/>
  <c r="K55" i="51"/>
  <c r="F55" i="51"/>
  <c r="K54" i="51"/>
  <c r="F54" i="51"/>
  <c r="K53" i="51"/>
  <c r="F53" i="51"/>
  <c r="K52" i="51"/>
  <c r="F52" i="51"/>
  <c r="K51" i="51"/>
  <c r="F51" i="51"/>
  <c r="K50" i="51"/>
  <c r="F50" i="51"/>
  <c r="K48" i="51"/>
  <c r="F48" i="51"/>
  <c r="K47" i="51"/>
  <c r="F47" i="51"/>
  <c r="K46" i="51"/>
  <c r="F46" i="51"/>
  <c r="K45" i="51"/>
  <c r="F45" i="51"/>
  <c r="K43" i="51"/>
  <c r="F43" i="51"/>
  <c r="K42" i="51"/>
  <c r="F42" i="51"/>
  <c r="K41" i="51"/>
  <c r="F41" i="51"/>
  <c r="K40" i="51"/>
  <c r="F40" i="51"/>
  <c r="K38" i="51"/>
  <c r="F38" i="51" s="1"/>
  <c r="K37" i="51"/>
  <c r="F37" i="51"/>
  <c r="K36" i="51"/>
  <c r="F36" i="51" s="1"/>
  <c r="K34" i="51"/>
  <c r="F34" i="51"/>
  <c r="O32" i="51"/>
  <c r="N32" i="51"/>
  <c r="K32" i="51"/>
  <c r="F32" i="51"/>
  <c r="O31" i="51"/>
  <c r="N31" i="51"/>
  <c r="K31" i="51"/>
  <c r="F31" i="51"/>
  <c r="O30" i="51"/>
  <c r="N30" i="51"/>
  <c r="K30" i="51"/>
  <c r="F30" i="51"/>
  <c r="O29" i="51"/>
  <c r="N29" i="51"/>
  <c r="K29" i="51"/>
  <c r="F29" i="51"/>
  <c r="O28" i="51"/>
  <c r="N28" i="51"/>
  <c r="K28" i="51"/>
  <c r="F28" i="51"/>
  <c r="O27" i="51"/>
  <c r="N27" i="51"/>
  <c r="K27" i="51"/>
  <c r="F27" i="51"/>
  <c r="O26" i="51"/>
  <c r="N26" i="51"/>
  <c r="K26" i="51"/>
  <c r="F26" i="51"/>
  <c r="O25" i="51"/>
  <c r="N25" i="51"/>
  <c r="K25" i="51"/>
  <c r="F25" i="51"/>
  <c r="O24" i="51"/>
  <c r="N24" i="51"/>
  <c r="K24" i="51"/>
  <c r="F24" i="51"/>
  <c r="O23" i="51"/>
  <c r="N23" i="51"/>
  <c r="K23" i="51"/>
  <c r="F23" i="51"/>
  <c r="O22" i="51"/>
  <c r="N22" i="51"/>
  <c r="K22" i="51"/>
  <c r="F22" i="51"/>
  <c r="O21" i="51"/>
  <c r="N21" i="51"/>
  <c r="N20" i="51"/>
  <c r="O20" i="51" s="1"/>
  <c r="K20" i="51"/>
  <c r="F20" i="51" s="1"/>
  <c r="N19" i="51"/>
  <c r="O19" i="51" s="1"/>
  <c r="K19" i="51"/>
  <c r="F19" i="51" s="1"/>
  <c r="N18" i="51"/>
  <c r="O18" i="51" s="1"/>
  <c r="K18" i="51"/>
  <c r="F18" i="51" s="1"/>
  <c r="N17" i="51"/>
  <c r="O17" i="51" s="1"/>
  <c r="K17" i="51"/>
  <c r="F17" i="51" s="1"/>
  <c r="N16" i="51"/>
  <c r="O16" i="51" s="1"/>
  <c r="K16" i="51"/>
  <c r="F16" i="51" s="1"/>
  <c r="N15" i="51"/>
  <c r="O15" i="51" s="1"/>
  <c r="K15" i="51"/>
  <c r="F15" i="51" s="1"/>
  <c r="N14" i="51"/>
  <c r="O14" i="51" s="1"/>
  <c r="K14" i="51"/>
  <c r="F14" i="51" s="1"/>
  <c r="N13" i="51"/>
  <c r="O13" i="51" s="1"/>
  <c r="K13" i="51"/>
  <c r="F13" i="51" s="1"/>
  <c r="N12" i="51"/>
  <c r="O12" i="51" s="1"/>
  <c r="K12" i="51"/>
  <c r="F12" i="51" s="1"/>
  <c r="N11" i="51"/>
  <c r="O11" i="51" s="1"/>
  <c r="K11" i="51"/>
  <c r="F11" i="51" s="1"/>
  <c r="N10" i="51"/>
  <c r="O10" i="51" s="1"/>
  <c r="K10" i="51"/>
  <c r="F10" i="51" s="1"/>
  <c r="N9" i="51"/>
  <c r="O9" i="51" s="1"/>
  <c r="K9" i="51"/>
  <c r="F9" i="51" s="1"/>
  <c r="N8" i="51"/>
  <c r="O8" i="51" s="1"/>
  <c r="K8" i="51"/>
  <c r="F8" i="51" s="1"/>
  <c r="N7" i="51"/>
  <c r="O7" i="51" s="1"/>
  <c r="K7" i="51"/>
  <c r="F7" i="51" s="1"/>
  <c r="K6" i="51"/>
  <c r="F6" i="51"/>
  <c r="K5" i="51"/>
  <c r="F5" i="51" s="1"/>
  <c r="K4" i="51"/>
  <c r="F4" i="51" s="1"/>
  <c r="K3" i="51"/>
  <c r="F3" i="51"/>
  <c r="H89" i="50"/>
  <c r="K89" i="50" s="1"/>
  <c r="F89" i="50" s="1"/>
  <c r="K88" i="50"/>
  <c r="F88" i="50" s="1"/>
  <c r="H88" i="50"/>
  <c r="H87" i="50"/>
  <c r="F87" i="50"/>
  <c r="H86" i="50"/>
  <c r="K86" i="50" s="1"/>
  <c r="F86" i="50" s="1"/>
  <c r="K85" i="50"/>
  <c r="F85" i="50" s="1"/>
  <c r="H85" i="50"/>
  <c r="H84" i="50"/>
  <c r="K84" i="50" s="1"/>
  <c r="F84" i="50" s="1"/>
  <c r="K83" i="50"/>
  <c r="F83" i="50"/>
  <c r="K82" i="50"/>
  <c r="F82" i="50" s="1"/>
  <c r="K81" i="50"/>
  <c r="F81" i="50"/>
  <c r="K80" i="50"/>
  <c r="F80" i="50" s="1"/>
  <c r="H79" i="50"/>
  <c r="K79" i="50" s="1"/>
  <c r="F79" i="50" s="1"/>
  <c r="K78" i="50"/>
  <c r="F78" i="50"/>
  <c r="K77" i="50"/>
  <c r="F77" i="50"/>
  <c r="K76" i="50"/>
  <c r="F76" i="50"/>
  <c r="K75" i="50"/>
  <c r="F75" i="50"/>
  <c r="K74" i="50"/>
  <c r="F74" i="50"/>
  <c r="K73" i="50"/>
  <c r="F73" i="50"/>
  <c r="K72" i="50"/>
  <c r="F72" i="50"/>
  <c r="K71" i="50"/>
  <c r="F71" i="50"/>
  <c r="K70" i="50"/>
  <c r="F70" i="50"/>
  <c r="K69" i="50"/>
  <c r="F69" i="50"/>
  <c r="K68" i="50"/>
  <c r="F68" i="50"/>
  <c r="K67" i="50"/>
  <c r="F67" i="50"/>
  <c r="K66" i="50"/>
  <c r="F66" i="50"/>
  <c r="K65" i="50"/>
  <c r="F65" i="50"/>
  <c r="K64" i="50"/>
  <c r="F64" i="50"/>
  <c r="K63" i="50"/>
  <c r="F63" i="50"/>
  <c r="K62" i="50"/>
  <c r="F62" i="50"/>
  <c r="K61" i="50"/>
  <c r="F61" i="50"/>
  <c r="K60" i="50"/>
  <c r="F60" i="50"/>
  <c r="K59" i="50"/>
  <c r="F59" i="50"/>
  <c r="K58" i="50"/>
  <c r="F58" i="50"/>
  <c r="K57" i="50"/>
  <c r="F57" i="50"/>
  <c r="K56" i="50"/>
  <c r="F56" i="50"/>
  <c r="K55" i="50"/>
  <c r="F55" i="50"/>
  <c r="K54" i="50"/>
  <c r="F54" i="50"/>
  <c r="K53" i="50"/>
  <c r="F53" i="50"/>
  <c r="K52" i="50"/>
  <c r="F52" i="50"/>
  <c r="K51" i="50"/>
  <c r="F51" i="50"/>
  <c r="K50" i="50"/>
  <c r="F50" i="50"/>
  <c r="K48" i="50"/>
  <c r="F48" i="50"/>
  <c r="K47" i="50"/>
  <c r="F47" i="50"/>
  <c r="K46" i="50"/>
  <c r="F46" i="50"/>
  <c r="K45" i="50"/>
  <c r="F45" i="50"/>
  <c r="K43" i="50"/>
  <c r="F43" i="50"/>
  <c r="K42" i="50"/>
  <c r="F42" i="50"/>
  <c r="K41" i="50"/>
  <c r="F41" i="50"/>
  <c r="K40" i="50"/>
  <c r="F40" i="50"/>
  <c r="K38" i="50"/>
  <c r="F38" i="50" s="1"/>
  <c r="K37" i="50"/>
  <c r="F37" i="50"/>
  <c r="K36" i="50"/>
  <c r="F36" i="50" s="1"/>
  <c r="K34" i="50"/>
  <c r="F34" i="50"/>
  <c r="O32" i="50"/>
  <c r="N32" i="50"/>
  <c r="K32" i="50"/>
  <c r="F32" i="50"/>
  <c r="O31" i="50"/>
  <c r="N31" i="50"/>
  <c r="K31" i="50"/>
  <c r="F31" i="50"/>
  <c r="O30" i="50"/>
  <c r="N30" i="50"/>
  <c r="K30" i="50"/>
  <c r="F30" i="50"/>
  <c r="O29" i="50"/>
  <c r="N29" i="50"/>
  <c r="K29" i="50"/>
  <c r="F29" i="50"/>
  <c r="O28" i="50"/>
  <c r="N28" i="50"/>
  <c r="K28" i="50"/>
  <c r="F28" i="50"/>
  <c r="O27" i="50"/>
  <c r="N27" i="50"/>
  <c r="K27" i="50"/>
  <c r="F27" i="50"/>
  <c r="O26" i="50"/>
  <c r="N26" i="50"/>
  <c r="K26" i="50"/>
  <c r="F26" i="50"/>
  <c r="O25" i="50"/>
  <c r="N25" i="50"/>
  <c r="K25" i="50"/>
  <c r="F25" i="50" s="1"/>
  <c r="O24" i="50"/>
  <c r="N24" i="50"/>
  <c r="K24" i="50"/>
  <c r="F24" i="50" s="1"/>
  <c r="O23" i="50"/>
  <c r="N23" i="50"/>
  <c r="K23" i="50"/>
  <c r="F23" i="50" s="1"/>
  <c r="O22" i="50"/>
  <c r="N22" i="50"/>
  <c r="K22" i="50"/>
  <c r="F22" i="50" s="1"/>
  <c r="O21" i="50"/>
  <c r="N21" i="50"/>
  <c r="N20" i="50"/>
  <c r="O20" i="50" s="1"/>
  <c r="K20" i="50"/>
  <c r="F20" i="50" s="1"/>
  <c r="N19" i="50"/>
  <c r="O19" i="50" s="1"/>
  <c r="K19" i="50"/>
  <c r="F19" i="50" s="1"/>
  <c r="N18" i="50"/>
  <c r="O18" i="50" s="1"/>
  <c r="K18" i="50"/>
  <c r="F18" i="50" s="1"/>
  <c r="N17" i="50"/>
  <c r="O17" i="50" s="1"/>
  <c r="K17" i="50"/>
  <c r="F17" i="50" s="1"/>
  <c r="N16" i="50"/>
  <c r="O16" i="50" s="1"/>
  <c r="K16" i="50"/>
  <c r="F16" i="50" s="1"/>
  <c r="N15" i="50"/>
  <c r="O15" i="50" s="1"/>
  <c r="K15" i="50"/>
  <c r="F15" i="50" s="1"/>
  <c r="N14" i="50"/>
  <c r="O14" i="50" s="1"/>
  <c r="K14" i="50"/>
  <c r="F14" i="50" s="1"/>
  <c r="N13" i="50"/>
  <c r="O13" i="50" s="1"/>
  <c r="K13" i="50"/>
  <c r="F13" i="50" s="1"/>
  <c r="N12" i="50"/>
  <c r="O12" i="50" s="1"/>
  <c r="K12" i="50"/>
  <c r="F12" i="50" s="1"/>
  <c r="N11" i="50"/>
  <c r="O11" i="50" s="1"/>
  <c r="K11" i="50"/>
  <c r="F11" i="50" s="1"/>
  <c r="N10" i="50"/>
  <c r="O10" i="50" s="1"/>
  <c r="K10" i="50"/>
  <c r="F10" i="50" s="1"/>
  <c r="N9" i="50"/>
  <c r="O9" i="50" s="1"/>
  <c r="K9" i="50"/>
  <c r="F9" i="50" s="1"/>
  <c r="N8" i="50"/>
  <c r="O8" i="50" s="1"/>
  <c r="K8" i="50"/>
  <c r="F8" i="50" s="1"/>
  <c r="N7" i="50"/>
  <c r="O7" i="50" s="1"/>
  <c r="K7" i="50"/>
  <c r="F7" i="50" s="1"/>
  <c r="K6" i="50"/>
  <c r="F6" i="50"/>
  <c r="K5" i="50"/>
  <c r="F5" i="50" s="1"/>
  <c r="K4" i="50"/>
  <c r="F4" i="50" s="1"/>
  <c r="K3" i="50"/>
  <c r="F3" i="50"/>
  <c r="M4" i="50" s="1"/>
  <c r="O4" i="50" s="1"/>
  <c r="M39" i="50" s="1"/>
  <c r="K89" i="49"/>
  <c r="H89" i="49"/>
  <c r="F89" i="49"/>
  <c r="K88" i="49"/>
  <c r="F88" i="49" s="1"/>
  <c r="H88" i="49"/>
  <c r="H87" i="49"/>
  <c r="F87" i="49"/>
  <c r="K86" i="49"/>
  <c r="H86" i="49"/>
  <c r="F86" i="49"/>
  <c r="K85" i="49"/>
  <c r="F85" i="49" s="1"/>
  <c r="H85" i="49"/>
  <c r="H84" i="49"/>
  <c r="K84" i="49" s="1"/>
  <c r="F84" i="49" s="1"/>
  <c r="K83" i="49"/>
  <c r="F83" i="49"/>
  <c r="K82" i="49"/>
  <c r="F82" i="49" s="1"/>
  <c r="K81" i="49"/>
  <c r="F81" i="49"/>
  <c r="K80" i="49"/>
  <c r="F80" i="49" s="1"/>
  <c r="H79" i="49"/>
  <c r="K79" i="49" s="1"/>
  <c r="F79" i="49" s="1"/>
  <c r="K78" i="49"/>
  <c r="F78" i="49" s="1"/>
  <c r="K77" i="49"/>
  <c r="F77" i="49"/>
  <c r="K76" i="49"/>
  <c r="F76" i="49" s="1"/>
  <c r="K75" i="49"/>
  <c r="F75" i="49"/>
  <c r="K74" i="49"/>
  <c r="F74" i="49" s="1"/>
  <c r="K73" i="49"/>
  <c r="F73" i="49"/>
  <c r="K72" i="49"/>
  <c r="F72" i="49" s="1"/>
  <c r="K71" i="49"/>
  <c r="F71" i="49"/>
  <c r="K70" i="49"/>
  <c r="F70" i="49" s="1"/>
  <c r="K69" i="49"/>
  <c r="F69" i="49"/>
  <c r="K68" i="49"/>
  <c r="F68" i="49" s="1"/>
  <c r="K67" i="49"/>
  <c r="F67" i="49"/>
  <c r="K66" i="49"/>
  <c r="F66" i="49" s="1"/>
  <c r="K65" i="49"/>
  <c r="F65" i="49"/>
  <c r="K64" i="49"/>
  <c r="F64" i="49" s="1"/>
  <c r="K63" i="49"/>
  <c r="F63" i="49"/>
  <c r="K62" i="49"/>
  <c r="F62" i="49" s="1"/>
  <c r="K61" i="49"/>
  <c r="F61" i="49"/>
  <c r="K60" i="49"/>
  <c r="F60" i="49" s="1"/>
  <c r="K59" i="49"/>
  <c r="F59" i="49"/>
  <c r="K58" i="49"/>
  <c r="F58" i="49" s="1"/>
  <c r="K57" i="49"/>
  <c r="F57" i="49"/>
  <c r="K56" i="49"/>
  <c r="F56" i="49" s="1"/>
  <c r="K55" i="49"/>
  <c r="F55" i="49"/>
  <c r="K54" i="49"/>
  <c r="F54" i="49" s="1"/>
  <c r="K53" i="49"/>
  <c r="F53" i="49"/>
  <c r="K52" i="49"/>
  <c r="F52" i="49" s="1"/>
  <c r="K51" i="49"/>
  <c r="F51" i="49"/>
  <c r="K50" i="49"/>
  <c r="F50" i="49" s="1"/>
  <c r="K48" i="49"/>
  <c r="F48" i="49"/>
  <c r="K47" i="49"/>
  <c r="F47" i="49" s="1"/>
  <c r="K46" i="49"/>
  <c r="F46" i="49"/>
  <c r="K45" i="49"/>
  <c r="F45" i="49" s="1"/>
  <c r="K43" i="49"/>
  <c r="F43" i="49"/>
  <c r="K42" i="49"/>
  <c r="F42" i="49" s="1"/>
  <c r="K41" i="49"/>
  <c r="F41" i="49"/>
  <c r="K40" i="49"/>
  <c r="F40" i="49" s="1"/>
  <c r="K38" i="49"/>
  <c r="F38" i="49" s="1"/>
  <c r="K37" i="49"/>
  <c r="F37" i="49"/>
  <c r="K36" i="49"/>
  <c r="F36" i="49" s="1"/>
  <c r="K34" i="49"/>
  <c r="F34" i="49"/>
  <c r="O32" i="49"/>
  <c r="N32" i="49"/>
  <c r="K32" i="49"/>
  <c r="F32" i="49"/>
  <c r="O31" i="49"/>
  <c r="N31" i="49"/>
  <c r="K31" i="49"/>
  <c r="F31" i="49"/>
  <c r="O30" i="49"/>
  <c r="N30" i="49"/>
  <c r="K30" i="49"/>
  <c r="F30" i="49"/>
  <c r="O29" i="49"/>
  <c r="N29" i="49"/>
  <c r="K29" i="49"/>
  <c r="F29" i="49"/>
  <c r="O28" i="49"/>
  <c r="N28" i="49"/>
  <c r="K28" i="49"/>
  <c r="F28" i="49"/>
  <c r="O27" i="49"/>
  <c r="N27" i="49"/>
  <c r="K27" i="49"/>
  <c r="F27" i="49"/>
  <c r="O26" i="49"/>
  <c r="N26" i="49"/>
  <c r="K26" i="49"/>
  <c r="F26" i="49"/>
  <c r="O25" i="49"/>
  <c r="N25" i="49"/>
  <c r="K25" i="49"/>
  <c r="F25" i="49"/>
  <c r="O24" i="49"/>
  <c r="N24" i="49"/>
  <c r="K24" i="49"/>
  <c r="F24" i="49"/>
  <c r="O23" i="49"/>
  <c r="N23" i="49"/>
  <c r="K23" i="49"/>
  <c r="F23" i="49"/>
  <c r="O22" i="49"/>
  <c r="N22" i="49"/>
  <c r="K22" i="49"/>
  <c r="F22" i="49"/>
  <c r="O21" i="49"/>
  <c r="N21" i="49"/>
  <c r="N20" i="49"/>
  <c r="O20" i="49" s="1"/>
  <c r="K20" i="49"/>
  <c r="F20" i="49" s="1"/>
  <c r="N19" i="49"/>
  <c r="O19" i="49" s="1"/>
  <c r="K19" i="49"/>
  <c r="F19" i="49" s="1"/>
  <c r="N18" i="49"/>
  <c r="O18" i="49" s="1"/>
  <c r="K18" i="49"/>
  <c r="F18" i="49" s="1"/>
  <c r="N17" i="49"/>
  <c r="O17" i="49" s="1"/>
  <c r="K17" i="49"/>
  <c r="F17" i="49" s="1"/>
  <c r="N16" i="49"/>
  <c r="O16" i="49" s="1"/>
  <c r="K16" i="49"/>
  <c r="F16" i="49" s="1"/>
  <c r="N15" i="49"/>
  <c r="O15" i="49" s="1"/>
  <c r="K15" i="49"/>
  <c r="F15" i="49" s="1"/>
  <c r="N14" i="49"/>
  <c r="O14" i="49" s="1"/>
  <c r="K14" i="49"/>
  <c r="F14" i="49" s="1"/>
  <c r="N13" i="49"/>
  <c r="O13" i="49" s="1"/>
  <c r="K13" i="49"/>
  <c r="F13" i="49" s="1"/>
  <c r="N12" i="49"/>
  <c r="O12" i="49" s="1"/>
  <c r="K12" i="49"/>
  <c r="F12" i="49" s="1"/>
  <c r="N11" i="49"/>
  <c r="O11" i="49" s="1"/>
  <c r="K11" i="49"/>
  <c r="F11" i="49" s="1"/>
  <c r="N10" i="49"/>
  <c r="O10" i="49" s="1"/>
  <c r="K10" i="49"/>
  <c r="F10" i="49" s="1"/>
  <c r="N9" i="49"/>
  <c r="O9" i="49" s="1"/>
  <c r="K9" i="49"/>
  <c r="F9" i="49" s="1"/>
  <c r="N8" i="49"/>
  <c r="O8" i="49" s="1"/>
  <c r="K8" i="49"/>
  <c r="F8" i="49" s="1"/>
  <c r="N7" i="49"/>
  <c r="O7" i="49" s="1"/>
  <c r="K7" i="49"/>
  <c r="F7" i="49" s="1"/>
  <c r="K6" i="49"/>
  <c r="F6" i="49"/>
  <c r="K5" i="49"/>
  <c r="F5" i="49" s="1"/>
  <c r="K4" i="49"/>
  <c r="F4" i="49" s="1"/>
  <c r="K3" i="49"/>
  <c r="F3" i="49"/>
  <c r="K89" i="48"/>
  <c r="H89" i="48"/>
  <c r="F89" i="48"/>
  <c r="K88" i="48"/>
  <c r="F88" i="48" s="1"/>
  <c r="H88" i="48"/>
  <c r="H87" i="48"/>
  <c r="F87" i="48"/>
  <c r="K86" i="48"/>
  <c r="H86" i="48"/>
  <c r="F86" i="48"/>
  <c r="K85" i="48"/>
  <c r="F85" i="48" s="1"/>
  <c r="H85" i="48"/>
  <c r="H84" i="48"/>
  <c r="K84" i="48" s="1"/>
  <c r="F84" i="48" s="1"/>
  <c r="K83" i="48"/>
  <c r="F83" i="48"/>
  <c r="K82" i="48"/>
  <c r="F82" i="48" s="1"/>
  <c r="K81" i="48"/>
  <c r="F81" i="48"/>
  <c r="K80" i="48"/>
  <c r="F80" i="48" s="1"/>
  <c r="H79" i="48"/>
  <c r="K79" i="48" s="1"/>
  <c r="F79" i="48" s="1"/>
  <c r="K78" i="48"/>
  <c r="F78" i="48" s="1"/>
  <c r="K77" i="48"/>
  <c r="F77" i="48"/>
  <c r="K76" i="48"/>
  <c r="F76" i="48" s="1"/>
  <c r="K75" i="48"/>
  <c r="F75" i="48"/>
  <c r="K74" i="48"/>
  <c r="F74" i="48" s="1"/>
  <c r="K73" i="48"/>
  <c r="F73" i="48"/>
  <c r="K72" i="48"/>
  <c r="F72" i="48" s="1"/>
  <c r="K71" i="48"/>
  <c r="F71" i="48"/>
  <c r="K70" i="48"/>
  <c r="F70" i="48" s="1"/>
  <c r="K69" i="48"/>
  <c r="F69" i="48"/>
  <c r="K68" i="48"/>
  <c r="F68" i="48" s="1"/>
  <c r="K67" i="48"/>
  <c r="F67" i="48"/>
  <c r="K66" i="48"/>
  <c r="F66" i="48" s="1"/>
  <c r="K65" i="48"/>
  <c r="F65" i="48"/>
  <c r="K64" i="48"/>
  <c r="F64" i="48" s="1"/>
  <c r="K63" i="48"/>
  <c r="F63" i="48"/>
  <c r="K62" i="48"/>
  <c r="F62" i="48" s="1"/>
  <c r="K61" i="48"/>
  <c r="F61" i="48"/>
  <c r="K60" i="48"/>
  <c r="F60" i="48" s="1"/>
  <c r="K59" i="48"/>
  <c r="F59" i="48"/>
  <c r="K58" i="48"/>
  <c r="F58" i="48" s="1"/>
  <c r="K57" i="48"/>
  <c r="F57" i="48"/>
  <c r="K56" i="48"/>
  <c r="F56" i="48" s="1"/>
  <c r="K55" i="48"/>
  <c r="F55" i="48"/>
  <c r="K54" i="48"/>
  <c r="F54" i="48" s="1"/>
  <c r="K53" i="48"/>
  <c r="F53" i="48"/>
  <c r="K52" i="48"/>
  <c r="F52" i="48" s="1"/>
  <c r="K51" i="48"/>
  <c r="F51" i="48"/>
  <c r="K50" i="48"/>
  <c r="F50" i="48" s="1"/>
  <c r="K48" i="48"/>
  <c r="F48" i="48"/>
  <c r="K47" i="48"/>
  <c r="F47" i="48" s="1"/>
  <c r="K46" i="48"/>
  <c r="F46" i="48"/>
  <c r="K45" i="48"/>
  <c r="F45" i="48" s="1"/>
  <c r="K43" i="48"/>
  <c r="F43" i="48"/>
  <c r="K42" i="48"/>
  <c r="F42" i="48" s="1"/>
  <c r="K41" i="48"/>
  <c r="F41" i="48"/>
  <c r="K40" i="48"/>
  <c r="F40" i="48" s="1"/>
  <c r="K38" i="48"/>
  <c r="F38" i="48" s="1"/>
  <c r="K37" i="48"/>
  <c r="F37" i="48"/>
  <c r="K36" i="48"/>
  <c r="F36" i="48" s="1"/>
  <c r="K34" i="48"/>
  <c r="F34" i="48"/>
  <c r="O32" i="48"/>
  <c r="N32" i="48"/>
  <c r="K32" i="48"/>
  <c r="F32" i="48"/>
  <c r="O31" i="48"/>
  <c r="N31" i="48"/>
  <c r="K31" i="48"/>
  <c r="F31" i="48"/>
  <c r="O30" i="48"/>
  <c r="N30" i="48"/>
  <c r="K30" i="48"/>
  <c r="F30" i="48"/>
  <c r="O29" i="48"/>
  <c r="N29" i="48"/>
  <c r="K29" i="48"/>
  <c r="F29" i="48"/>
  <c r="O28" i="48"/>
  <c r="N28" i="48"/>
  <c r="K28" i="48"/>
  <c r="F28" i="48"/>
  <c r="O27" i="48"/>
  <c r="N27" i="48"/>
  <c r="K27" i="48"/>
  <c r="F27" i="48"/>
  <c r="O26" i="48"/>
  <c r="N26" i="48"/>
  <c r="K26" i="48"/>
  <c r="F26" i="48"/>
  <c r="O25" i="48"/>
  <c r="N25" i="48"/>
  <c r="K25" i="48"/>
  <c r="F25" i="48"/>
  <c r="O24" i="48"/>
  <c r="N24" i="48"/>
  <c r="K24" i="48"/>
  <c r="F24" i="48"/>
  <c r="O23" i="48"/>
  <c r="N23" i="48"/>
  <c r="K23" i="48"/>
  <c r="F23" i="48"/>
  <c r="O22" i="48"/>
  <c r="N22" i="48"/>
  <c r="K22" i="48"/>
  <c r="F22" i="48"/>
  <c r="O21" i="48"/>
  <c r="N21" i="48"/>
  <c r="N20" i="48"/>
  <c r="O20" i="48" s="1"/>
  <c r="K20" i="48"/>
  <c r="F20" i="48" s="1"/>
  <c r="N19" i="48"/>
  <c r="O19" i="48" s="1"/>
  <c r="K19" i="48"/>
  <c r="F19" i="48" s="1"/>
  <c r="N18" i="48"/>
  <c r="O18" i="48" s="1"/>
  <c r="K18" i="48"/>
  <c r="F18" i="48" s="1"/>
  <c r="N17" i="48"/>
  <c r="O17" i="48" s="1"/>
  <c r="K17" i="48"/>
  <c r="F17" i="48" s="1"/>
  <c r="N16" i="48"/>
  <c r="O16" i="48" s="1"/>
  <c r="K16" i="48"/>
  <c r="F16" i="48" s="1"/>
  <c r="N15" i="48"/>
  <c r="O15" i="48" s="1"/>
  <c r="K15" i="48"/>
  <c r="F15" i="48" s="1"/>
  <c r="N14" i="48"/>
  <c r="O14" i="48" s="1"/>
  <c r="K14" i="48"/>
  <c r="F14" i="48" s="1"/>
  <c r="N13" i="48"/>
  <c r="O13" i="48" s="1"/>
  <c r="K13" i="48"/>
  <c r="F13" i="48" s="1"/>
  <c r="N12" i="48"/>
  <c r="O12" i="48" s="1"/>
  <c r="K12" i="48"/>
  <c r="F12" i="48" s="1"/>
  <c r="N11" i="48"/>
  <c r="O11" i="48" s="1"/>
  <c r="K11" i="48"/>
  <c r="F11" i="48" s="1"/>
  <c r="N10" i="48"/>
  <c r="O10" i="48" s="1"/>
  <c r="K10" i="48"/>
  <c r="F10" i="48" s="1"/>
  <c r="N9" i="48"/>
  <c r="O9" i="48" s="1"/>
  <c r="K9" i="48"/>
  <c r="F9" i="48" s="1"/>
  <c r="N8" i="48"/>
  <c r="O8" i="48" s="1"/>
  <c r="K8" i="48"/>
  <c r="F8" i="48" s="1"/>
  <c r="N7" i="48"/>
  <c r="O7" i="48" s="1"/>
  <c r="K7" i="48"/>
  <c r="F7" i="48" s="1"/>
  <c r="K6" i="48"/>
  <c r="F6" i="48"/>
  <c r="K5" i="48"/>
  <c r="F5" i="48" s="1"/>
  <c r="K4" i="48"/>
  <c r="F4" i="48" s="1"/>
  <c r="K3" i="48"/>
  <c r="F3" i="48"/>
  <c r="H89" i="47"/>
  <c r="K89" i="47" s="1"/>
  <c r="F89" i="47" s="1"/>
  <c r="K88" i="47"/>
  <c r="F88" i="47" s="1"/>
  <c r="H88" i="47"/>
  <c r="H87" i="47"/>
  <c r="F87" i="47"/>
  <c r="H86" i="47"/>
  <c r="K86" i="47" s="1"/>
  <c r="F86" i="47" s="1"/>
  <c r="K85" i="47"/>
  <c r="F85" i="47" s="1"/>
  <c r="H85" i="47"/>
  <c r="H84" i="47"/>
  <c r="K84" i="47" s="1"/>
  <c r="F84" i="47" s="1"/>
  <c r="K83" i="47"/>
  <c r="F83" i="47" s="1"/>
  <c r="K82" i="47"/>
  <c r="F82" i="47" s="1"/>
  <c r="K81" i="47"/>
  <c r="F81" i="47" s="1"/>
  <c r="K80" i="47"/>
  <c r="F80" i="47" s="1"/>
  <c r="K79" i="47"/>
  <c r="H79" i="47"/>
  <c r="F79" i="47"/>
  <c r="K78" i="47"/>
  <c r="F78" i="47"/>
  <c r="K77" i="47"/>
  <c r="F77" i="47"/>
  <c r="K76" i="47"/>
  <c r="F76" i="47"/>
  <c r="K75" i="47"/>
  <c r="F75" i="47"/>
  <c r="K74" i="47"/>
  <c r="F74" i="47"/>
  <c r="K73" i="47"/>
  <c r="F73" i="47"/>
  <c r="K72" i="47"/>
  <c r="F72" i="47"/>
  <c r="K71" i="47"/>
  <c r="F71" i="47"/>
  <c r="K70" i="47"/>
  <c r="F70" i="47"/>
  <c r="K69" i="47"/>
  <c r="F69" i="47"/>
  <c r="K68" i="47"/>
  <c r="F68" i="47"/>
  <c r="K67" i="47"/>
  <c r="F67" i="47"/>
  <c r="K66" i="47"/>
  <c r="F66" i="47"/>
  <c r="K65" i="47"/>
  <c r="F65" i="47"/>
  <c r="K64" i="47"/>
  <c r="F64" i="47"/>
  <c r="K63" i="47"/>
  <c r="F63" i="47"/>
  <c r="K62" i="47"/>
  <c r="F62" i="47"/>
  <c r="K61" i="47"/>
  <c r="F61" i="47"/>
  <c r="K60" i="47"/>
  <c r="F60" i="47"/>
  <c r="K59" i="47"/>
  <c r="F59" i="47"/>
  <c r="K58" i="47"/>
  <c r="F58" i="47"/>
  <c r="K57" i="47"/>
  <c r="F57" i="47"/>
  <c r="K56" i="47"/>
  <c r="F56" i="47"/>
  <c r="K55" i="47"/>
  <c r="F55" i="47"/>
  <c r="K54" i="47"/>
  <c r="F54" i="47"/>
  <c r="K53" i="47"/>
  <c r="F53" i="47"/>
  <c r="K52" i="47"/>
  <c r="F52" i="47"/>
  <c r="K51" i="47"/>
  <c r="F51" i="47"/>
  <c r="K50" i="47"/>
  <c r="F50" i="47"/>
  <c r="K48" i="47"/>
  <c r="F48" i="47"/>
  <c r="K47" i="47"/>
  <c r="F47" i="47"/>
  <c r="K46" i="47"/>
  <c r="F46" i="47"/>
  <c r="K45" i="47"/>
  <c r="F45" i="47"/>
  <c r="K43" i="47"/>
  <c r="F43" i="47"/>
  <c r="K42" i="47"/>
  <c r="F42" i="47"/>
  <c r="K41" i="47"/>
  <c r="F41" i="47"/>
  <c r="K40" i="47"/>
  <c r="F40" i="47"/>
  <c r="K38" i="47"/>
  <c r="F38" i="47" s="1"/>
  <c r="K37" i="47"/>
  <c r="F37" i="47" s="1"/>
  <c r="K36" i="47"/>
  <c r="F36" i="47" s="1"/>
  <c r="K34" i="47"/>
  <c r="F34" i="47" s="1"/>
  <c r="O32" i="47"/>
  <c r="N32" i="47"/>
  <c r="K32" i="47"/>
  <c r="F32" i="47" s="1"/>
  <c r="O31" i="47"/>
  <c r="N31" i="47"/>
  <c r="K31" i="47"/>
  <c r="F31" i="47" s="1"/>
  <c r="O30" i="47"/>
  <c r="N30" i="47"/>
  <c r="K30" i="47"/>
  <c r="F30" i="47" s="1"/>
  <c r="O29" i="47"/>
  <c r="N29" i="47"/>
  <c r="K29" i="47"/>
  <c r="F29" i="47" s="1"/>
  <c r="O28" i="47"/>
  <c r="N28" i="47"/>
  <c r="K28" i="47"/>
  <c r="F28" i="47" s="1"/>
  <c r="O27" i="47"/>
  <c r="N27" i="47"/>
  <c r="K27" i="47"/>
  <c r="F27" i="47" s="1"/>
  <c r="O26" i="47"/>
  <c r="N26" i="47"/>
  <c r="K26" i="47"/>
  <c r="F26" i="47" s="1"/>
  <c r="O25" i="47"/>
  <c r="N25" i="47"/>
  <c r="K25" i="47"/>
  <c r="F25" i="47" s="1"/>
  <c r="O24" i="47"/>
  <c r="N24" i="47"/>
  <c r="K24" i="47"/>
  <c r="F24" i="47" s="1"/>
  <c r="O23" i="47"/>
  <c r="N23" i="47"/>
  <c r="K23" i="47"/>
  <c r="F23" i="47" s="1"/>
  <c r="O22" i="47"/>
  <c r="N22" i="47"/>
  <c r="K22" i="47"/>
  <c r="F22" i="47" s="1"/>
  <c r="O21" i="47"/>
  <c r="N21" i="47"/>
  <c r="N20" i="47"/>
  <c r="O20" i="47" s="1"/>
  <c r="K20" i="47"/>
  <c r="F20" i="47" s="1"/>
  <c r="N19" i="47"/>
  <c r="O19" i="47" s="1"/>
  <c r="K19" i="47"/>
  <c r="F19" i="47" s="1"/>
  <c r="N18" i="47"/>
  <c r="O18" i="47" s="1"/>
  <c r="K18" i="47"/>
  <c r="F18" i="47" s="1"/>
  <c r="N17" i="47"/>
  <c r="O17" i="47" s="1"/>
  <c r="K17" i="47"/>
  <c r="F17" i="47" s="1"/>
  <c r="N16" i="47"/>
  <c r="O16" i="47" s="1"/>
  <c r="K16" i="47"/>
  <c r="F16" i="47" s="1"/>
  <c r="N15" i="47"/>
  <c r="O15" i="47" s="1"/>
  <c r="K15" i="47"/>
  <c r="F15" i="47" s="1"/>
  <c r="N14" i="47"/>
  <c r="O14" i="47" s="1"/>
  <c r="K14" i="47"/>
  <c r="F14" i="47" s="1"/>
  <c r="N13" i="47"/>
  <c r="O13" i="47" s="1"/>
  <c r="K13" i="47"/>
  <c r="F13" i="47" s="1"/>
  <c r="N12" i="47"/>
  <c r="O12" i="47" s="1"/>
  <c r="K12" i="47"/>
  <c r="F12" i="47" s="1"/>
  <c r="N11" i="47"/>
  <c r="O11" i="47" s="1"/>
  <c r="K11" i="47"/>
  <c r="F11" i="47" s="1"/>
  <c r="N10" i="47"/>
  <c r="O10" i="47" s="1"/>
  <c r="K10" i="47"/>
  <c r="F10" i="47" s="1"/>
  <c r="N9" i="47"/>
  <c r="O9" i="47" s="1"/>
  <c r="K9" i="47"/>
  <c r="F9" i="47" s="1"/>
  <c r="N8" i="47"/>
  <c r="O8" i="47" s="1"/>
  <c r="K8" i="47"/>
  <c r="F8" i="47" s="1"/>
  <c r="N7" i="47"/>
  <c r="O7" i="47" s="1"/>
  <c r="K7" i="47"/>
  <c r="F7" i="47" s="1"/>
  <c r="K6" i="47"/>
  <c r="F6" i="47"/>
  <c r="K5" i="47"/>
  <c r="F5" i="47" s="1"/>
  <c r="K4" i="47"/>
  <c r="F4" i="47" s="1"/>
  <c r="K3" i="47"/>
  <c r="F3" i="47"/>
  <c r="H89" i="46"/>
  <c r="K89" i="46" s="1"/>
  <c r="F89" i="46" s="1"/>
  <c r="K88" i="46"/>
  <c r="F88" i="46" s="1"/>
  <c r="H88" i="46"/>
  <c r="H87" i="46"/>
  <c r="F87" i="46"/>
  <c r="H86" i="46"/>
  <c r="K86" i="46" s="1"/>
  <c r="F86" i="46" s="1"/>
  <c r="K85" i="46"/>
  <c r="F85" i="46" s="1"/>
  <c r="H85" i="46"/>
  <c r="H84" i="46"/>
  <c r="K84" i="46" s="1"/>
  <c r="F84" i="46" s="1"/>
  <c r="K83" i="46"/>
  <c r="F83" i="46" s="1"/>
  <c r="K82" i="46"/>
  <c r="F82" i="46" s="1"/>
  <c r="K81" i="46"/>
  <c r="F81" i="46" s="1"/>
  <c r="K80" i="46"/>
  <c r="F80" i="46" s="1"/>
  <c r="K79" i="46"/>
  <c r="H79" i="46"/>
  <c r="F79" i="46"/>
  <c r="K78" i="46"/>
  <c r="F78" i="46"/>
  <c r="K77" i="46"/>
  <c r="F77" i="46"/>
  <c r="K76" i="46"/>
  <c r="F76" i="46"/>
  <c r="K75" i="46"/>
  <c r="F75" i="46"/>
  <c r="K74" i="46"/>
  <c r="F74" i="46"/>
  <c r="K73" i="46"/>
  <c r="F73" i="46"/>
  <c r="K72" i="46"/>
  <c r="F72" i="46"/>
  <c r="K71" i="46"/>
  <c r="F71" i="46"/>
  <c r="K70" i="46"/>
  <c r="F70" i="46"/>
  <c r="K69" i="46"/>
  <c r="F69" i="46"/>
  <c r="K68" i="46"/>
  <c r="F68" i="46"/>
  <c r="K67" i="46"/>
  <c r="F67" i="46"/>
  <c r="K66" i="46"/>
  <c r="F66" i="46"/>
  <c r="K65" i="46"/>
  <c r="F65" i="46"/>
  <c r="K64" i="46"/>
  <c r="F64" i="46"/>
  <c r="K63" i="46"/>
  <c r="F63" i="46"/>
  <c r="K62" i="46"/>
  <c r="F62" i="46"/>
  <c r="K61" i="46"/>
  <c r="F61" i="46"/>
  <c r="K60" i="46"/>
  <c r="F60" i="46"/>
  <c r="K59" i="46"/>
  <c r="F59" i="46"/>
  <c r="K58" i="46"/>
  <c r="F58" i="46"/>
  <c r="K57" i="46"/>
  <c r="F57" i="46"/>
  <c r="K56" i="46"/>
  <c r="F56" i="46"/>
  <c r="K55" i="46"/>
  <c r="F55" i="46"/>
  <c r="K54" i="46"/>
  <c r="F54" i="46"/>
  <c r="K53" i="46"/>
  <c r="F53" i="46"/>
  <c r="K52" i="46"/>
  <c r="F52" i="46"/>
  <c r="K51" i="46"/>
  <c r="F51" i="46"/>
  <c r="K50" i="46"/>
  <c r="F50" i="46"/>
  <c r="K48" i="46"/>
  <c r="F48" i="46"/>
  <c r="K47" i="46"/>
  <c r="F47" i="46"/>
  <c r="K46" i="46"/>
  <c r="F46" i="46"/>
  <c r="K45" i="46"/>
  <c r="F45" i="46"/>
  <c r="K43" i="46"/>
  <c r="F43" i="46"/>
  <c r="K42" i="46"/>
  <c r="F42" i="46"/>
  <c r="K41" i="46"/>
  <c r="F41" i="46"/>
  <c r="K40" i="46"/>
  <c r="F40" i="46"/>
  <c r="K38" i="46"/>
  <c r="F38" i="46" s="1"/>
  <c r="K37" i="46"/>
  <c r="F37" i="46" s="1"/>
  <c r="K36" i="46"/>
  <c r="F36" i="46" s="1"/>
  <c r="K34" i="46"/>
  <c r="F34" i="46" s="1"/>
  <c r="O32" i="46"/>
  <c r="N32" i="46"/>
  <c r="K32" i="46"/>
  <c r="F32" i="46" s="1"/>
  <c r="O31" i="46"/>
  <c r="N31" i="46"/>
  <c r="K31" i="46"/>
  <c r="F31" i="46" s="1"/>
  <c r="O30" i="46"/>
  <c r="N30" i="46"/>
  <c r="K30" i="46"/>
  <c r="F30" i="46" s="1"/>
  <c r="O29" i="46"/>
  <c r="N29" i="46"/>
  <c r="K29" i="46"/>
  <c r="F29" i="46" s="1"/>
  <c r="O28" i="46"/>
  <c r="N28" i="46"/>
  <c r="K28" i="46"/>
  <c r="F28" i="46" s="1"/>
  <c r="O27" i="46"/>
  <c r="N27" i="46"/>
  <c r="K27" i="46"/>
  <c r="F27" i="46" s="1"/>
  <c r="O26" i="46"/>
  <c r="N26" i="46"/>
  <c r="K26" i="46"/>
  <c r="F26" i="46" s="1"/>
  <c r="O25" i="46"/>
  <c r="N25" i="46"/>
  <c r="K25" i="46"/>
  <c r="F25" i="46" s="1"/>
  <c r="O24" i="46"/>
  <c r="N24" i="46"/>
  <c r="K24" i="46"/>
  <c r="F24" i="46" s="1"/>
  <c r="O23" i="46"/>
  <c r="N23" i="46"/>
  <c r="K23" i="46"/>
  <c r="F23" i="46" s="1"/>
  <c r="O22" i="46"/>
  <c r="N22" i="46"/>
  <c r="K22" i="46"/>
  <c r="F22" i="46" s="1"/>
  <c r="O21" i="46"/>
  <c r="N21" i="46"/>
  <c r="N20" i="46"/>
  <c r="O20" i="46" s="1"/>
  <c r="K20" i="46"/>
  <c r="F20" i="46" s="1"/>
  <c r="N19" i="46"/>
  <c r="O19" i="46" s="1"/>
  <c r="K19" i="46"/>
  <c r="F19" i="46" s="1"/>
  <c r="N18" i="46"/>
  <c r="O18" i="46" s="1"/>
  <c r="K18" i="46"/>
  <c r="F18" i="46" s="1"/>
  <c r="N17" i="46"/>
  <c r="O17" i="46" s="1"/>
  <c r="K17" i="46"/>
  <c r="F17" i="46" s="1"/>
  <c r="N16" i="46"/>
  <c r="O16" i="46" s="1"/>
  <c r="K16" i="46"/>
  <c r="F16" i="46" s="1"/>
  <c r="N15" i="46"/>
  <c r="O15" i="46" s="1"/>
  <c r="K15" i="46"/>
  <c r="F15" i="46" s="1"/>
  <c r="N14" i="46"/>
  <c r="O14" i="46" s="1"/>
  <c r="K14" i="46"/>
  <c r="F14" i="46" s="1"/>
  <c r="N13" i="46"/>
  <c r="O13" i="46" s="1"/>
  <c r="K13" i="46"/>
  <c r="F13" i="46" s="1"/>
  <c r="N12" i="46"/>
  <c r="O12" i="46" s="1"/>
  <c r="K12" i="46"/>
  <c r="F12" i="46" s="1"/>
  <c r="N11" i="46"/>
  <c r="O11" i="46" s="1"/>
  <c r="K11" i="46"/>
  <c r="F11" i="46" s="1"/>
  <c r="N10" i="46"/>
  <c r="O10" i="46" s="1"/>
  <c r="K10" i="46"/>
  <c r="F10" i="46" s="1"/>
  <c r="N9" i="46"/>
  <c r="O9" i="46" s="1"/>
  <c r="K9" i="46"/>
  <c r="F9" i="46" s="1"/>
  <c r="N8" i="46"/>
  <c r="O8" i="46" s="1"/>
  <c r="K8" i="46"/>
  <c r="F8" i="46" s="1"/>
  <c r="N7" i="46"/>
  <c r="O7" i="46" s="1"/>
  <c r="K7" i="46"/>
  <c r="F7" i="46" s="1"/>
  <c r="K6" i="46"/>
  <c r="F6" i="46"/>
  <c r="K5" i="46"/>
  <c r="F5" i="46" s="1"/>
  <c r="K4" i="46"/>
  <c r="F4" i="46" s="1"/>
  <c r="K3" i="46"/>
  <c r="F3" i="46"/>
  <c r="H89" i="45"/>
  <c r="K89" i="45" s="1"/>
  <c r="F89" i="45" s="1"/>
  <c r="K88" i="45"/>
  <c r="F88" i="45" s="1"/>
  <c r="H88" i="45"/>
  <c r="H87" i="45"/>
  <c r="F87" i="45"/>
  <c r="H86" i="45"/>
  <c r="K86" i="45" s="1"/>
  <c r="F86" i="45" s="1"/>
  <c r="K85" i="45"/>
  <c r="F85" i="45" s="1"/>
  <c r="H85" i="45"/>
  <c r="H84" i="45"/>
  <c r="K84" i="45" s="1"/>
  <c r="F84" i="45" s="1"/>
  <c r="K83" i="45"/>
  <c r="F83" i="45" s="1"/>
  <c r="K82" i="45"/>
  <c r="F82" i="45" s="1"/>
  <c r="K81" i="45"/>
  <c r="F81" i="45" s="1"/>
  <c r="K80" i="45"/>
  <c r="F80" i="45" s="1"/>
  <c r="K79" i="45"/>
  <c r="H79" i="45"/>
  <c r="F79" i="45"/>
  <c r="K78" i="45"/>
  <c r="F78" i="45"/>
  <c r="K77" i="45"/>
  <c r="F77" i="45"/>
  <c r="K76" i="45"/>
  <c r="F76" i="45"/>
  <c r="K75" i="45"/>
  <c r="F75" i="45"/>
  <c r="K74" i="45"/>
  <c r="F74" i="45"/>
  <c r="K73" i="45"/>
  <c r="F73" i="45"/>
  <c r="K72" i="45"/>
  <c r="F72" i="45"/>
  <c r="K71" i="45"/>
  <c r="F71" i="45"/>
  <c r="K70" i="45"/>
  <c r="F70" i="45"/>
  <c r="K69" i="45"/>
  <c r="F69" i="45"/>
  <c r="K68" i="45"/>
  <c r="F68" i="45"/>
  <c r="K67" i="45"/>
  <c r="F67" i="45"/>
  <c r="K66" i="45"/>
  <c r="F66" i="45"/>
  <c r="K65" i="45"/>
  <c r="F65" i="45"/>
  <c r="K64" i="45"/>
  <c r="F64" i="45"/>
  <c r="K63" i="45"/>
  <c r="F63" i="45"/>
  <c r="K62" i="45"/>
  <c r="F62" i="45"/>
  <c r="K61" i="45"/>
  <c r="F61" i="45"/>
  <c r="K60" i="45"/>
  <c r="F60" i="45"/>
  <c r="K59" i="45"/>
  <c r="F59" i="45"/>
  <c r="K58" i="45"/>
  <c r="F58" i="45"/>
  <c r="K57" i="45"/>
  <c r="F57" i="45"/>
  <c r="K56" i="45"/>
  <c r="F56" i="45"/>
  <c r="K55" i="45"/>
  <c r="F55" i="45"/>
  <c r="K54" i="45"/>
  <c r="F54" i="45"/>
  <c r="K53" i="45"/>
  <c r="F53" i="45"/>
  <c r="K52" i="45"/>
  <c r="F52" i="45"/>
  <c r="K51" i="45"/>
  <c r="F51" i="45"/>
  <c r="K50" i="45"/>
  <c r="F50" i="45"/>
  <c r="K48" i="45"/>
  <c r="F48" i="45"/>
  <c r="K47" i="45"/>
  <c r="F47" i="45"/>
  <c r="K46" i="45"/>
  <c r="F46" i="45"/>
  <c r="K45" i="45"/>
  <c r="F45" i="45"/>
  <c r="K43" i="45"/>
  <c r="F43" i="45"/>
  <c r="K42" i="45"/>
  <c r="F42" i="45"/>
  <c r="K41" i="45"/>
  <c r="F41" i="45"/>
  <c r="K40" i="45"/>
  <c r="F40" i="45"/>
  <c r="K38" i="45"/>
  <c r="F38" i="45" s="1"/>
  <c r="K37" i="45"/>
  <c r="F37" i="45" s="1"/>
  <c r="K36" i="45"/>
  <c r="F36" i="45" s="1"/>
  <c r="K34" i="45"/>
  <c r="F34" i="45" s="1"/>
  <c r="O32" i="45"/>
  <c r="N32" i="45"/>
  <c r="K32" i="45"/>
  <c r="F32" i="45" s="1"/>
  <c r="O31" i="45"/>
  <c r="N31" i="45"/>
  <c r="K31" i="45"/>
  <c r="F31" i="45" s="1"/>
  <c r="O30" i="45"/>
  <c r="N30" i="45"/>
  <c r="K30" i="45"/>
  <c r="F30" i="45" s="1"/>
  <c r="O29" i="45"/>
  <c r="N29" i="45"/>
  <c r="K29" i="45"/>
  <c r="F29" i="45" s="1"/>
  <c r="O28" i="45"/>
  <c r="N28" i="45"/>
  <c r="K28" i="45"/>
  <c r="F28" i="45" s="1"/>
  <c r="O27" i="45"/>
  <c r="N27" i="45"/>
  <c r="K27" i="45"/>
  <c r="F27" i="45" s="1"/>
  <c r="O26" i="45"/>
  <c r="N26" i="45"/>
  <c r="K26" i="45"/>
  <c r="F26" i="45" s="1"/>
  <c r="O25" i="45"/>
  <c r="N25" i="45"/>
  <c r="K25" i="45"/>
  <c r="F25" i="45" s="1"/>
  <c r="O24" i="45"/>
  <c r="N24" i="45"/>
  <c r="K24" i="45"/>
  <c r="F24" i="45" s="1"/>
  <c r="O23" i="45"/>
  <c r="N23" i="45"/>
  <c r="K23" i="45"/>
  <c r="F23" i="45" s="1"/>
  <c r="O22" i="45"/>
  <c r="N22" i="45"/>
  <c r="K22" i="45"/>
  <c r="F22" i="45" s="1"/>
  <c r="O21" i="45"/>
  <c r="N21" i="45"/>
  <c r="N20" i="45"/>
  <c r="O20" i="45" s="1"/>
  <c r="K20" i="45"/>
  <c r="F20" i="45" s="1"/>
  <c r="N19" i="45"/>
  <c r="O19" i="45" s="1"/>
  <c r="K19" i="45"/>
  <c r="F19" i="45" s="1"/>
  <c r="N18" i="45"/>
  <c r="O18" i="45" s="1"/>
  <c r="K18" i="45"/>
  <c r="F18" i="45" s="1"/>
  <c r="N17" i="45"/>
  <c r="O17" i="45" s="1"/>
  <c r="K17" i="45"/>
  <c r="F17" i="45" s="1"/>
  <c r="N16" i="45"/>
  <c r="O16" i="45" s="1"/>
  <c r="K16" i="45"/>
  <c r="F16" i="45" s="1"/>
  <c r="N15" i="45"/>
  <c r="O15" i="45" s="1"/>
  <c r="K15" i="45"/>
  <c r="F15" i="45" s="1"/>
  <c r="N14" i="45"/>
  <c r="O14" i="45" s="1"/>
  <c r="K14" i="45"/>
  <c r="F14" i="45" s="1"/>
  <c r="N13" i="45"/>
  <c r="O13" i="45" s="1"/>
  <c r="K13" i="45"/>
  <c r="F13" i="45" s="1"/>
  <c r="N12" i="45"/>
  <c r="O12" i="45" s="1"/>
  <c r="K12" i="45"/>
  <c r="F12" i="45" s="1"/>
  <c r="N11" i="45"/>
  <c r="O11" i="45" s="1"/>
  <c r="K11" i="45"/>
  <c r="F11" i="45" s="1"/>
  <c r="N10" i="45"/>
  <c r="O10" i="45" s="1"/>
  <c r="K10" i="45"/>
  <c r="F10" i="45" s="1"/>
  <c r="N9" i="45"/>
  <c r="O9" i="45" s="1"/>
  <c r="K9" i="45"/>
  <c r="F9" i="45" s="1"/>
  <c r="N8" i="45"/>
  <c r="O8" i="45" s="1"/>
  <c r="K8" i="45"/>
  <c r="F8" i="45" s="1"/>
  <c r="N7" i="45"/>
  <c r="O7" i="45" s="1"/>
  <c r="K7" i="45"/>
  <c r="F7" i="45" s="1"/>
  <c r="K6" i="45"/>
  <c r="F6" i="45"/>
  <c r="K5" i="45"/>
  <c r="F5" i="45" s="1"/>
  <c r="K4" i="45"/>
  <c r="F4" i="45" s="1"/>
  <c r="K3" i="45"/>
  <c r="F3" i="45"/>
  <c r="H89" i="44"/>
  <c r="K89" i="44" s="1"/>
  <c r="F89" i="44" s="1"/>
  <c r="K88" i="44"/>
  <c r="F88" i="44" s="1"/>
  <c r="H88" i="44"/>
  <c r="H87" i="44"/>
  <c r="F87" i="44"/>
  <c r="H86" i="44"/>
  <c r="K86" i="44" s="1"/>
  <c r="F86" i="44" s="1"/>
  <c r="K85" i="44"/>
  <c r="F85" i="44" s="1"/>
  <c r="H85" i="44"/>
  <c r="H84" i="44"/>
  <c r="K84" i="44" s="1"/>
  <c r="F84" i="44" s="1"/>
  <c r="K83" i="44"/>
  <c r="F83" i="44"/>
  <c r="K82" i="44"/>
  <c r="F82" i="44" s="1"/>
  <c r="K81" i="44"/>
  <c r="F81" i="44"/>
  <c r="K80" i="44"/>
  <c r="F80" i="44" s="1"/>
  <c r="H79" i="44"/>
  <c r="K79" i="44" s="1"/>
  <c r="F79" i="44" s="1"/>
  <c r="K78" i="44"/>
  <c r="F78" i="44"/>
  <c r="K77" i="44"/>
  <c r="F77" i="44"/>
  <c r="K76" i="44"/>
  <c r="F76" i="44"/>
  <c r="K75" i="44"/>
  <c r="F75" i="44"/>
  <c r="K74" i="44"/>
  <c r="F74" i="44"/>
  <c r="K73" i="44"/>
  <c r="F73" i="44"/>
  <c r="K72" i="44"/>
  <c r="F72" i="44"/>
  <c r="K71" i="44"/>
  <c r="F71" i="44"/>
  <c r="K70" i="44"/>
  <c r="F70" i="44"/>
  <c r="K69" i="44"/>
  <c r="F69" i="44"/>
  <c r="K68" i="44"/>
  <c r="F68" i="44"/>
  <c r="K67" i="44"/>
  <c r="F67" i="44"/>
  <c r="K66" i="44"/>
  <c r="F66" i="44"/>
  <c r="K65" i="44"/>
  <c r="F65" i="44"/>
  <c r="K64" i="44"/>
  <c r="F64" i="44"/>
  <c r="K63" i="44"/>
  <c r="F63" i="44"/>
  <c r="K62" i="44"/>
  <c r="F62" i="44"/>
  <c r="K61" i="44"/>
  <c r="F61" i="44"/>
  <c r="K60" i="44"/>
  <c r="F60" i="44"/>
  <c r="K59" i="44"/>
  <c r="F59" i="44"/>
  <c r="K58" i="44"/>
  <c r="F58" i="44"/>
  <c r="K57" i="44"/>
  <c r="F57" i="44"/>
  <c r="K56" i="44"/>
  <c r="F56" i="44"/>
  <c r="K55" i="44"/>
  <c r="F55" i="44"/>
  <c r="K54" i="44"/>
  <c r="F54" i="44"/>
  <c r="K53" i="44"/>
  <c r="F53" i="44"/>
  <c r="K52" i="44"/>
  <c r="F52" i="44"/>
  <c r="K51" i="44"/>
  <c r="F51" i="44"/>
  <c r="K50" i="44"/>
  <c r="F50" i="44"/>
  <c r="K48" i="44"/>
  <c r="F48" i="44"/>
  <c r="K47" i="44"/>
  <c r="F47" i="44"/>
  <c r="K46" i="44"/>
  <c r="F46" i="44"/>
  <c r="K45" i="44"/>
  <c r="F45" i="44"/>
  <c r="K43" i="44"/>
  <c r="F43" i="44"/>
  <c r="K42" i="44"/>
  <c r="F42" i="44"/>
  <c r="K41" i="44"/>
  <c r="F41" i="44"/>
  <c r="K40" i="44"/>
  <c r="F40" i="44"/>
  <c r="K38" i="44"/>
  <c r="F38" i="44" s="1"/>
  <c r="K37" i="44"/>
  <c r="F37" i="44"/>
  <c r="K36" i="44"/>
  <c r="F36" i="44" s="1"/>
  <c r="K34" i="44"/>
  <c r="F34" i="44"/>
  <c r="O32" i="44"/>
  <c r="N32" i="44"/>
  <c r="K32" i="44"/>
  <c r="F32" i="44"/>
  <c r="O31" i="44"/>
  <c r="N31" i="44"/>
  <c r="K31" i="44"/>
  <c r="F31" i="44"/>
  <c r="O30" i="44"/>
  <c r="N30" i="44"/>
  <c r="K30" i="44"/>
  <c r="F30" i="44"/>
  <c r="O29" i="44"/>
  <c r="N29" i="44"/>
  <c r="K29" i="44"/>
  <c r="F29" i="44"/>
  <c r="O28" i="44"/>
  <c r="N28" i="44"/>
  <c r="K28" i="44"/>
  <c r="F28" i="44"/>
  <c r="O27" i="44"/>
  <c r="N27" i="44"/>
  <c r="K27" i="44"/>
  <c r="F27" i="44"/>
  <c r="O26" i="44"/>
  <c r="N26" i="44"/>
  <c r="K26" i="44"/>
  <c r="F26" i="44" s="1"/>
  <c r="O25" i="44"/>
  <c r="N25" i="44"/>
  <c r="K25" i="44"/>
  <c r="F25" i="44" s="1"/>
  <c r="O24" i="44"/>
  <c r="N24" i="44"/>
  <c r="K24" i="44"/>
  <c r="F24" i="44" s="1"/>
  <c r="O23" i="44"/>
  <c r="N23" i="44"/>
  <c r="K23" i="44"/>
  <c r="F23" i="44" s="1"/>
  <c r="O22" i="44"/>
  <c r="N22" i="44"/>
  <c r="K22" i="44"/>
  <c r="F22" i="44" s="1"/>
  <c r="O21" i="44"/>
  <c r="N21" i="44"/>
  <c r="N20" i="44"/>
  <c r="O20" i="44" s="1"/>
  <c r="K20" i="44"/>
  <c r="F20" i="44" s="1"/>
  <c r="N19" i="44"/>
  <c r="O19" i="44" s="1"/>
  <c r="K19" i="44"/>
  <c r="F19" i="44" s="1"/>
  <c r="N18" i="44"/>
  <c r="O18" i="44" s="1"/>
  <c r="K18" i="44"/>
  <c r="F18" i="44" s="1"/>
  <c r="N17" i="44"/>
  <c r="O17" i="44" s="1"/>
  <c r="K17" i="44"/>
  <c r="F17" i="44" s="1"/>
  <c r="N16" i="44"/>
  <c r="O16" i="44" s="1"/>
  <c r="K16" i="44"/>
  <c r="F16" i="44" s="1"/>
  <c r="N15" i="44"/>
  <c r="O15" i="44" s="1"/>
  <c r="K15" i="44"/>
  <c r="F15" i="44" s="1"/>
  <c r="N14" i="44"/>
  <c r="O14" i="44" s="1"/>
  <c r="K14" i="44"/>
  <c r="F14" i="44" s="1"/>
  <c r="N13" i="44"/>
  <c r="O13" i="44" s="1"/>
  <c r="K13" i="44"/>
  <c r="F13" i="44" s="1"/>
  <c r="N12" i="44"/>
  <c r="O12" i="44" s="1"/>
  <c r="K12" i="44"/>
  <c r="F12" i="44" s="1"/>
  <c r="N11" i="44"/>
  <c r="O11" i="44" s="1"/>
  <c r="K11" i="44"/>
  <c r="F11" i="44" s="1"/>
  <c r="N10" i="44"/>
  <c r="O10" i="44" s="1"/>
  <c r="K10" i="44"/>
  <c r="F10" i="44" s="1"/>
  <c r="N9" i="44"/>
  <c r="O9" i="44" s="1"/>
  <c r="K9" i="44"/>
  <c r="F9" i="44" s="1"/>
  <c r="N8" i="44"/>
  <c r="O8" i="44" s="1"/>
  <c r="K8" i="44"/>
  <c r="F8" i="44" s="1"/>
  <c r="N7" i="44"/>
  <c r="O7" i="44" s="1"/>
  <c r="K7" i="44"/>
  <c r="F7" i="44" s="1"/>
  <c r="K6" i="44"/>
  <c r="F6" i="44"/>
  <c r="K5" i="44"/>
  <c r="F5" i="44" s="1"/>
  <c r="K4" i="44"/>
  <c r="F4" i="44" s="1"/>
  <c r="K3" i="44"/>
  <c r="F3" i="44"/>
  <c r="H89" i="43"/>
  <c r="K89" i="43" s="1"/>
  <c r="F89" i="43" s="1"/>
  <c r="K88" i="43"/>
  <c r="F88" i="43" s="1"/>
  <c r="H88" i="43"/>
  <c r="H87" i="43"/>
  <c r="F87" i="43"/>
  <c r="H86" i="43"/>
  <c r="K86" i="43" s="1"/>
  <c r="F86" i="43" s="1"/>
  <c r="K85" i="43"/>
  <c r="F85" i="43" s="1"/>
  <c r="H85" i="43"/>
  <c r="H84" i="43"/>
  <c r="K84" i="43" s="1"/>
  <c r="F84" i="43" s="1"/>
  <c r="K83" i="43"/>
  <c r="F83" i="43"/>
  <c r="K82" i="43"/>
  <c r="F82" i="43" s="1"/>
  <c r="K81" i="43"/>
  <c r="F81" i="43"/>
  <c r="K80" i="43"/>
  <c r="F80" i="43" s="1"/>
  <c r="H79" i="43"/>
  <c r="K79" i="43" s="1"/>
  <c r="F79" i="43" s="1"/>
  <c r="K78" i="43"/>
  <c r="F78" i="43"/>
  <c r="K77" i="43"/>
  <c r="F77" i="43"/>
  <c r="K76" i="43"/>
  <c r="F76" i="43"/>
  <c r="K75" i="43"/>
  <c r="F75" i="43"/>
  <c r="K74" i="43"/>
  <c r="F74" i="43"/>
  <c r="K73" i="43"/>
  <c r="F73" i="43"/>
  <c r="K72" i="43"/>
  <c r="F72" i="43"/>
  <c r="K71" i="43"/>
  <c r="F71" i="43"/>
  <c r="K70" i="43"/>
  <c r="F70" i="43"/>
  <c r="K69" i="43"/>
  <c r="F69" i="43"/>
  <c r="K68" i="43"/>
  <c r="F68" i="43"/>
  <c r="K67" i="43"/>
  <c r="F67" i="43"/>
  <c r="K66" i="43"/>
  <c r="F66" i="43"/>
  <c r="K65" i="43"/>
  <c r="F65" i="43"/>
  <c r="K64" i="43"/>
  <c r="F64" i="43"/>
  <c r="K63" i="43"/>
  <c r="F63" i="43"/>
  <c r="K62" i="43"/>
  <c r="F62" i="43"/>
  <c r="K61" i="43"/>
  <c r="F61" i="43"/>
  <c r="K60" i="43"/>
  <c r="F60" i="43"/>
  <c r="K59" i="43"/>
  <c r="F59" i="43"/>
  <c r="K58" i="43"/>
  <c r="F58" i="43"/>
  <c r="K57" i="43"/>
  <c r="F57" i="43"/>
  <c r="K56" i="43"/>
  <c r="F56" i="43"/>
  <c r="K55" i="43"/>
  <c r="F55" i="43"/>
  <c r="K54" i="43"/>
  <c r="F54" i="43"/>
  <c r="K53" i="43"/>
  <c r="F53" i="43"/>
  <c r="K52" i="43"/>
  <c r="F52" i="43"/>
  <c r="K51" i="43"/>
  <c r="F51" i="43"/>
  <c r="K50" i="43"/>
  <c r="F50" i="43"/>
  <c r="K48" i="43"/>
  <c r="F48" i="43"/>
  <c r="K47" i="43"/>
  <c r="F47" i="43"/>
  <c r="K46" i="43"/>
  <c r="F46" i="43"/>
  <c r="K45" i="43"/>
  <c r="F45" i="43"/>
  <c r="K43" i="43"/>
  <c r="F43" i="43"/>
  <c r="K42" i="43"/>
  <c r="F42" i="43"/>
  <c r="K41" i="43"/>
  <c r="F41" i="43"/>
  <c r="K40" i="43"/>
  <c r="F40" i="43"/>
  <c r="K38" i="43"/>
  <c r="F38" i="43" s="1"/>
  <c r="K37" i="43"/>
  <c r="F37" i="43"/>
  <c r="K36" i="43"/>
  <c r="F36" i="43" s="1"/>
  <c r="K34" i="43"/>
  <c r="F34" i="43"/>
  <c r="O32" i="43"/>
  <c r="N32" i="43"/>
  <c r="K32" i="43"/>
  <c r="F32" i="43"/>
  <c r="O31" i="43"/>
  <c r="N31" i="43"/>
  <c r="K31" i="43"/>
  <c r="F31" i="43"/>
  <c r="O30" i="43"/>
  <c r="N30" i="43"/>
  <c r="K30" i="43"/>
  <c r="F30" i="43"/>
  <c r="O29" i="43"/>
  <c r="N29" i="43"/>
  <c r="K29" i="43"/>
  <c r="F29" i="43"/>
  <c r="O28" i="43"/>
  <c r="N28" i="43"/>
  <c r="K28" i="43"/>
  <c r="F28" i="43"/>
  <c r="O27" i="43"/>
  <c r="N27" i="43"/>
  <c r="K27" i="43"/>
  <c r="F27" i="43"/>
  <c r="O26" i="43"/>
  <c r="N26" i="43"/>
  <c r="K26" i="43"/>
  <c r="F26" i="43"/>
  <c r="O25" i="43"/>
  <c r="N25" i="43"/>
  <c r="K25" i="43"/>
  <c r="F25" i="43"/>
  <c r="O24" i="43"/>
  <c r="N24" i="43"/>
  <c r="K24" i="43"/>
  <c r="F24" i="43"/>
  <c r="O23" i="43"/>
  <c r="N23" i="43"/>
  <c r="K23" i="43"/>
  <c r="F23" i="43"/>
  <c r="O22" i="43"/>
  <c r="N22" i="43"/>
  <c r="K22" i="43"/>
  <c r="F22" i="43"/>
  <c r="O21" i="43"/>
  <c r="N21" i="43"/>
  <c r="N20" i="43"/>
  <c r="O20" i="43" s="1"/>
  <c r="K20" i="43"/>
  <c r="F20" i="43" s="1"/>
  <c r="N19" i="43"/>
  <c r="O19" i="43" s="1"/>
  <c r="K19" i="43"/>
  <c r="F19" i="43" s="1"/>
  <c r="N18" i="43"/>
  <c r="O18" i="43" s="1"/>
  <c r="K18" i="43"/>
  <c r="F18" i="43" s="1"/>
  <c r="N17" i="43"/>
  <c r="O17" i="43" s="1"/>
  <c r="K17" i="43"/>
  <c r="F17" i="43" s="1"/>
  <c r="N16" i="43"/>
  <c r="O16" i="43" s="1"/>
  <c r="K16" i="43"/>
  <c r="F16" i="43" s="1"/>
  <c r="N15" i="43"/>
  <c r="O15" i="43" s="1"/>
  <c r="K15" i="43"/>
  <c r="F15" i="43" s="1"/>
  <c r="N14" i="43"/>
  <c r="O14" i="43" s="1"/>
  <c r="K14" i="43"/>
  <c r="F14" i="43" s="1"/>
  <c r="N13" i="43"/>
  <c r="O13" i="43" s="1"/>
  <c r="K13" i="43"/>
  <c r="F13" i="43" s="1"/>
  <c r="N12" i="43"/>
  <c r="O12" i="43" s="1"/>
  <c r="K12" i="43"/>
  <c r="F12" i="43" s="1"/>
  <c r="N11" i="43"/>
  <c r="O11" i="43" s="1"/>
  <c r="K11" i="43"/>
  <c r="F11" i="43" s="1"/>
  <c r="N10" i="43"/>
  <c r="O10" i="43" s="1"/>
  <c r="K10" i="43"/>
  <c r="F10" i="43" s="1"/>
  <c r="N9" i="43"/>
  <c r="O9" i="43" s="1"/>
  <c r="K9" i="43"/>
  <c r="F9" i="43" s="1"/>
  <c r="N8" i="43"/>
  <c r="O8" i="43" s="1"/>
  <c r="K8" i="43"/>
  <c r="F8" i="43" s="1"/>
  <c r="N7" i="43"/>
  <c r="O7" i="43" s="1"/>
  <c r="K7" i="43"/>
  <c r="F7" i="43" s="1"/>
  <c r="K6" i="43"/>
  <c r="F6" i="43"/>
  <c r="K5" i="43"/>
  <c r="F5" i="43" s="1"/>
  <c r="K4" i="43"/>
  <c r="F4" i="43" s="1"/>
  <c r="K3" i="43"/>
  <c r="F3" i="43"/>
  <c r="H89" i="42"/>
  <c r="K89" i="42" s="1"/>
  <c r="F89" i="42" s="1"/>
  <c r="K88" i="42"/>
  <c r="F88" i="42" s="1"/>
  <c r="H88" i="42"/>
  <c r="H87" i="42"/>
  <c r="F87" i="42"/>
  <c r="H86" i="42"/>
  <c r="K86" i="42" s="1"/>
  <c r="F86" i="42" s="1"/>
  <c r="K85" i="42"/>
  <c r="F85" i="42" s="1"/>
  <c r="H85" i="42"/>
  <c r="H84" i="42"/>
  <c r="K84" i="42" s="1"/>
  <c r="F84" i="42" s="1"/>
  <c r="K83" i="42"/>
  <c r="F83" i="42" s="1"/>
  <c r="K82" i="42"/>
  <c r="F82" i="42" s="1"/>
  <c r="K81" i="42"/>
  <c r="F81" i="42" s="1"/>
  <c r="K80" i="42"/>
  <c r="F80" i="42" s="1"/>
  <c r="K79" i="42"/>
  <c r="H79" i="42"/>
  <c r="F79" i="42"/>
  <c r="K78" i="42"/>
  <c r="F78" i="42"/>
  <c r="K77" i="42"/>
  <c r="F77" i="42"/>
  <c r="K76" i="42"/>
  <c r="F76" i="42"/>
  <c r="K75" i="42"/>
  <c r="F75" i="42"/>
  <c r="K74" i="42"/>
  <c r="F74" i="42"/>
  <c r="K73" i="42"/>
  <c r="F73" i="42"/>
  <c r="K72" i="42"/>
  <c r="F72" i="42"/>
  <c r="K71" i="42"/>
  <c r="F71" i="42"/>
  <c r="K70" i="42"/>
  <c r="F70" i="42"/>
  <c r="K69" i="42"/>
  <c r="F69" i="42"/>
  <c r="K68" i="42"/>
  <c r="F68" i="42"/>
  <c r="K67" i="42"/>
  <c r="F67" i="42"/>
  <c r="K66" i="42"/>
  <c r="F66" i="42"/>
  <c r="K65" i="42"/>
  <c r="F65" i="42"/>
  <c r="K64" i="42"/>
  <c r="F64" i="42"/>
  <c r="K63" i="42"/>
  <c r="F63" i="42"/>
  <c r="K62" i="42"/>
  <c r="F62" i="42"/>
  <c r="K61" i="42"/>
  <c r="F61" i="42"/>
  <c r="K60" i="42"/>
  <c r="F60" i="42"/>
  <c r="K59" i="42"/>
  <c r="F59" i="42"/>
  <c r="K58" i="42"/>
  <c r="F58" i="42"/>
  <c r="K57" i="42"/>
  <c r="F57" i="42"/>
  <c r="K56" i="42"/>
  <c r="F56" i="42"/>
  <c r="K55" i="42"/>
  <c r="F55" i="42"/>
  <c r="K54" i="42"/>
  <c r="F54" i="42"/>
  <c r="K53" i="42"/>
  <c r="F53" i="42"/>
  <c r="K52" i="42"/>
  <c r="F52" i="42"/>
  <c r="K51" i="42"/>
  <c r="F51" i="42"/>
  <c r="K50" i="42"/>
  <c r="F50" i="42"/>
  <c r="K48" i="42"/>
  <c r="F48" i="42"/>
  <c r="K47" i="42"/>
  <c r="F47" i="42"/>
  <c r="K46" i="42"/>
  <c r="F46" i="42"/>
  <c r="K45" i="42"/>
  <c r="F45" i="42"/>
  <c r="K43" i="42"/>
  <c r="F43" i="42"/>
  <c r="K42" i="42"/>
  <c r="F42" i="42"/>
  <c r="K41" i="42"/>
  <c r="F41" i="42"/>
  <c r="K40" i="42"/>
  <c r="F40" i="42"/>
  <c r="K38" i="42"/>
  <c r="F38" i="42" s="1"/>
  <c r="K37" i="42"/>
  <c r="F37" i="42" s="1"/>
  <c r="K36" i="42"/>
  <c r="F36" i="42" s="1"/>
  <c r="K34" i="42"/>
  <c r="F34" i="42" s="1"/>
  <c r="O32" i="42"/>
  <c r="N32" i="42"/>
  <c r="K32" i="42"/>
  <c r="F32" i="42" s="1"/>
  <c r="O31" i="42"/>
  <c r="N31" i="42"/>
  <c r="K31" i="42"/>
  <c r="F31" i="42" s="1"/>
  <c r="O30" i="42"/>
  <c r="N30" i="42"/>
  <c r="K30" i="42"/>
  <c r="F30" i="42" s="1"/>
  <c r="O29" i="42"/>
  <c r="N29" i="42"/>
  <c r="K29" i="42"/>
  <c r="F29" i="42" s="1"/>
  <c r="O28" i="42"/>
  <c r="N28" i="42"/>
  <c r="K28" i="42"/>
  <c r="F28" i="42" s="1"/>
  <c r="O27" i="42"/>
  <c r="N27" i="42"/>
  <c r="K27" i="42"/>
  <c r="F27" i="42" s="1"/>
  <c r="O26" i="42"/>
  <c r="N26" i="42"/>
  <c r="K26" i="42"/>
  <c r="F26" i="42" s="1"/>
  <c r="O25" i="42"/>
  <c r="N25" i="42"/>
  <c r="K25" i="42"/>
  <c r="F25" i="42" s="1"/>
  <c r="O24" i="42"/>
  <c r="N24" i="42"/>
  <c r="K24" i="42"/>
  <c r="F24" i="42" s="1"/>
  <c r="O23" i="42"/>
  <c r="N23" i="42"/>
  <c r="K23" i="42"/>
  <c r="F23" i="42" s="1"/>
  <c r="O22" i="42"/>
  <c r="N22" i="42"/>
  <c r="K22" i="42"/>
  <c r="F22" i="42" s="1"/>
  <c r="O21" i="42"/>
  <c r="N21" i="42"/>
  <c r="N20" i="42"/>
  <c r="O20" i="42" s="1"/>
  <c r="K20" i="42"/>
  <c r="F20" i="42" s="1"/>
  <c r="N19" i="42"/>
  <c r="O19" i="42" s="1"/>
  <c r="K19" i="42"/>
  <c r="F19" i="42" s="1"/>
  <c r="N18" i="42"/>
  <c r="O18" i="42" s="1"/>
  <c r="K18" i="42"/>
  <c r="F18" i="42" s="1"/>
  <c r="N17" i="42"/>
  <c r="O17" i="42" s="1"/>
  <c r="K17" i="42"/>
  <c r="F17" i="42" s="1"/>
  <c r="N16" i="42"/>
  <c r="O16" i="42" s="1"/>
  <c r="K16" i="42"/>
  <c r="F16" i="42" s="1"/>
  <c r="N15" i="42"/>
  <c r="O15" i="42" s="1"/>
  <c r="K15" i="42"/>
  <c r="F15" i="42" s="1"/>
  <c r="N14" i="42"/>
  <c r="O14" i="42" s="1"/>
  <c r="K14" i="42"/>
  <c r="F14" i="42" s="1"/>
  <c r="N13" i="42"/>
  <c r="O13" i="42" s="1"/>
  <c r="K13" i="42"/>
  <c r="F13" i="42" s="1"/>
  <c r="N12" i="42"/>
  <c r="O12" i="42" s="1"/>
  <c r="K12" i="42"/>
  <c r="F12" i="42" s="1"/>
  <c r="N11" i="42"/>
  <c r="O11" i="42" s="1"/>
  <c r="K11" i="42"/>
  <c r="F11" i="42" s="1"/>
  <c r="N10" i="42"/>
  <c r="O10" i="42" s="1"/>
  <c r="K10" i="42"/>
  <c r="F10" i="42" s="1"/>
  <c r="N9" i="42"/>
  <c r="O9" i="42" s="1"/>
  <c r="K9" i="42"/>
  <c r="F9" i="42" s="1"/>
  <c r="N8" i="42"/>
  <c r="O8" i="42" s="1"/>
  <c r="K8" i="42"/>
  <c r="F8" i="42" s="1"/>
  <c r="N7" i="42"/>
  <c r="O7" i="42" s="1"/>
  <c r="K7" i="42"/>
  <c r="F7" i="42" s="1"/>
  <c r="K6" i="42"/>
  <c r="F6" i="42"/>
  <c r="K5" i="42"/>
  <c r="F5" i="42" s="1"/>
  <c r="K4" i="42"/>
  <c r="F4" i="42" s="1"/>
  <c r="M4" i="42" s="1"/>
  <c r="O4" i="42" s="1"/>
  <c r="M39" i="42" s="1"/>
  <c r="K3" i="42"/>
  <c r="F3" i="42"/>
  <c r="H89" i="41"/>
  <c r="K89" i="41" s="1"/>
  <c r="F89" i="41" s="1"/>
  <c r="K88" i="41"/>
  <c r="F88" i="41" s="1"/>
  <c r="H88" i="41"/>
  <c r="H87" i="41"/>
  <c r="F87" i="41"/>
  <c r="H86" i="41"/>
  <c r="K86" i="41" s="1"/>
  <c r="F86" i="41" s="1"/>
  <c r="K85" i="41"/>
  <c r="F85" i="41" s="1"/>
  <c r="H85" i="41"/>
  <c r="H84" i="41"/>
  <c r="K84" i="41" s="1"/>
  <c r="F84" i="41" s="1"/>
  <c r="K83" i="41"/>
  <c r="F83" i="41" s="1"/>
  <c r="K82" i="41"/>
  <c r="F82" i="41" s="1"/>
  <c r="K81" i="41"/>
  <c r="F81" i="41" s="1"/>
  <c r="K80" i="41"/>
  <c r="F80" i="41" s="1"/>
  <c r="K79" i="41"/>
  <c r="H79" i="41"/>
  <c r="F79" i="41"/>
  <c r="K78" i="41"/>
  <c r="F78" i="41"/>
  <c r="K77" i="41"/>
  <c r="F77" i="41"/>
  <c r="K76" i="41"/>
  <c r="F76" i="41"/>
  <c r="K75" i="41"/>
  <c r="F75" i="41"/>
  <c r="K74" i="41"/>
  <c r="F74" i="41"/>
  <c r="K73" i="41"/>
  <c r="F73" i="41"/>
  <c r="K72" i="41"/>
  <c r="F72" i="41"/>
  <c r="K71" i="41"/>
  <c r="F71" i="41"/>
  <c r="K70" i="41"/>
  <c r="F70" i="41"/>
  <c r="K69" i="41"/>
  <c r="F69" i="41"/>
  <c r="K68" i="41"/>
  <c r="F68" i="41"/>
  <c r="K67" i="41"/>
  <c r="F67" i="41"/>
  <c r="K66" i="41"/>
  <c r="F66" i="41"/>
  <c r="K65" i="41"/>
  <c r="F65" i="41"/>
  <c r="K64" i="41"/>
  <c r="F64" i="41"/>
  <c r="K63" i="41"/>
  <c r="F63" i="41"/>
  <c r="K62" i="41"/>
  <c r="F62" i="41"/>
  <c r="K61" i="41"/>
  <c r="F61" i="41"/>
  <c r="K60" i="41"/>
  <c r="F60" i="41"/>
  <c r="K59" i="41"/>
  <c r="F59" i="41"/>
  <c r="K58" i="41"/>
  <c r="F58" i="41"/>
  <c r="K57" i="41"/>
  <c r="F57" i="41"/>
  <c r="K56" i="41"/>
  <c r="F56" i="41"/>
  <c r="K55" i="41"/>
  <c r="F55" i="41"/>
  <c r="K54" i="41"/>
  <c r="F54" i="41"/>
  <c r="K53" i="41"/>
  <c r="F53" i="41"/>
  <c r="K52" i="41"/>
  <c r="F52" i="41"/>
  <c r="K51" i="41"/>
  <c r="F51" i="41"/>
  <c r="K50" i="41"/>
  <c r="F50" i="41"/>
  <c r="K48" i="41"/>
  <c r="F48" i="41"/>
  <c r="K47" i="41"/>
  <c r="F47" i="41"/>
  <c r="K46" i="41"/>
  <c r="F46" i="41"/>
  <c r="K45" i="41"/>
  <c r="F45" i="41"/>
  <c r="K43" i="41"/>
  <c r="F43" i="41"/>
  <c r="K42" i="41"/>
  <c r="F42" i="41"/>
  <c r="K41" i="41"/>
  <c r="F41" i="41"/>
  <c r="K40" i="41"/>
  <c r="F40" i="41"/>
  <c r="K38" i="41"/>
  <c r="F38" i="41" s="1"/>
  <c r="K37" i="41"/>
  <c r="F37" i="41" s="1"/>
  <c r="K36" i="41"/>
  <c r="F36" i="41" s="1"/>
  <c r="K34" i="41"/>
  <c r="F34" i="41" s="1"/>
  <c r="O32" i="41"/>
  <c r="N32" i="41"/>
  <c r="K32" i="41"/>
  <c r="F32" i="41" s="1"/>
  <c r="O31" i="41"/>
  <c r="N31" i="41"/>
  <c r="K31" i="41"/>
  <c r="F31" i="41" s="1"/>
  <c r="O30" i="41"/>
  <c r="N30" i="41"/>
  <c r="K30" i="41"/>
  <c r="F30" i="41" s="1"/>
  <c r="O29" i="41"/>
  <c r="N29" i="41"/>
  <c r="K29" i="41"/>
  <c r="F29" i="41" s="1"/>
  <c r="O28" i="41"/>
  <c r="N28" i="41"/>
  <c r="K28" i="41"/>
  <c r="F28" i="41" s="1"/>
  <c r="O27" i="41"/>
  <c r="N27" i="41"/>
  <c r="K27" i="41"/>
  <c r="F27" i="41" s="1"/>
  <c r="O26" i="41"/>
  <c r="N26" i="41"/>
  <c r="K26" i="41"/>
  <c r="F26" i="41" s="1"/>
  <c r="O25" i="41"/>
  <c r="N25" i="41"/>
  <c r="K25" i="41"/>
  <c r="F25" i="41" s="1"/>
  <c r="O24" i="41"/>
  <c r="N24" i="41"/>
  <c r="K24" i="41"/>
  <c r="F24" i="41" s="1"/>
  <c r="O23" i="41"/>
  <c r="N23" i="41"/>
  <c r="K23" i="41"/>
  <c r="F23" i="41" s="1"/>
  <c r="O22" i="41"/>
  <c r="N22" i="41"/>
  <c r="K22" i="41"/>
  <c r="F22" i="41" s="1"/>
  <c r="O21" i="41"/>
  <c r="N21" i="41"/>
  <c r="N20" i="41"/>
  <c r="O20" i="41" s="1"/>
  <c r="K20" i="41"/>
  <c r="F20" i="41" s="1"/>
  <c r="N19" i="41"/>
  <c r="O19" i="41" s="1"/>
  <c r="K19" i="41"/>
  <c r="F19" i="41" s="1"/>
  <c r="N18" i="41"/>
  <c r="O18" i="41" s="1"/>
  <c r="K18" i="41"/>
  <c r="F18" i="41" s="1"/>
  <c r="N17" i="41"/>
  <c r="O17" i="41" s="1"/>
  <c r="K17" i="41"/>
  <c r="F17" i="41" s="1"/>
  <c r="N16" i="41"/>
  <c r="O16" i="41" s="1"/>
  <c r="K16" i="41"/>
  <c r="F16" i="41" s="1"/>
  <c r="N15" i="41"/>
  <c r="O15" i="41" s="1"/>
  <c r="K15" i="41"/>
  <c r="F15" i="41" s="1"/>
  <c r="N14" i="41"/>
  <c r="O14" i="41" s="1"/>
  <c r="K14" i="41"/>
  <c r="F14" i="41" s="1"/>
  <c r="N13" i="41"/>
  <c r="O13" i="41" s="1"/>
  <c r="K13" i="41"/>
  <c r="F13" i="41" s="1"/>
  <c r="N12" i="41"/>
  <c r="O12" i="41" s="1"/>
  <c r="K12" i="41"/>
  <c r="F12" i="41" s="1"/>
  <c r="N11" i="41"/>
  <c r="O11" i="41" s="1"/>
  <c r="K11" i="41"/>
  <c r="F11" i="41" s="1"/>
  <c r="N10" i="41"/>
  <c r="O10" i="41" s="1"/>
  <c r="K10" i="41"/>
  <c r="F10" i="41" s="1"/>
  <c r="N9" i="41"/>
  <c r="O9" i="41" s="1"/>
  <c r="K9" i="41"/>
  <c r="F9" i="41" s="1"/>
  <c r="N8" i="41"/>
  <c r="O8" i="41" s="1"/>
  <c r="K8" i="41"/>
  <c r="F8" i="41" s="1"/>
  <c r="N7" i="41"/>
  <c r="O7" i="41" s="1"/>
  <c r="K7" i="41"/>
  <c r="F7" i="41" s="1"/>
  <c r="K6" i="41"/>
  <c r="F6" i="41"/>
  <c r="K5" i="41"/>
  <c r="F5" i="41" s="1"/>
  <c r="K4" i="41"/>
  <c r="F4" i="41" s="1"/>
  <c r="K3" i="41"/>
  <c r="F3" i="41"/>
  <c r="H89" i="40"/>
  <c r="K89" i="40" s="1"/>
  <c r="F89" i="40" s="1"/>
  <c r="K88" i="40"/>
  <c r="F88" i="40" s="1"/>
  <c r="H88" i="40"/>
  <c r="H87" i="40"/>
  <c r="F87" i="40"/>
  <c r="H86" i="40"/>
  <c r="K86" i="40" s="1"/>
  <c r="F86" i="40" s="1"/>
  <c r="K85" i="40"/>
  <c r="F85" i="40" s="1"/>
  <c r="H85" i="40"/>
  <c r="H84" i="40"/>
  <c r="K84" i="40" s="1"/>
  <c r="F84" i="40" s="1"/>
  <c r="K83" i="40"/>
  <c r="F83" i="40"/>
  <c r="K82" i="40"/>
  <c r="F82" i="40" s="1"/>
  <c r="K81" i="40"/>
  <c r="F81" i="40"/>
  <c r="K80" i="40"/>
  <c r="F80" i="40" s="1"/>
  <c r="H79" i="40"/>
  <c r="K79" i="40" s="1"/>
  <c r="F79" i="40" s="1"/>
  <c r="K78" i="40"/>
  <c r="F78" i="40"/>
  <c r="K77" i="40"/>
  <c r="F77" i="40"/>
  <c r="K76" i="40"/>
  <c r="F76" i="40"/>
  <c r="K75" i="40"/>
  <c r="F75" i="40"/>
  <c r="K74" i="40"/>
  <c r="F74" i="40"/>
  <c r="K73" i="40"/>
  <c r="F73" i="40"/>
  <c r="K72" i="40"/>
  <c r="F72" i="40"/>
  <c r="K71" i="40"/>
  <c r="F71" i="40"/>
  <c r="K70" i="40"/>
  <c r="F70" i="40"/>
  <c r="K69" i="40"/>
  <c r="F69" i="40"/>
  <c r="K68" i="40"/>
  <c r="F68" i="40"/>
  <c r="K67" i="40"/>
  <c r="F67" i="40"/>
  <c r="K66" i="40"/>
  <c r="F66" i="40"/>
  <c r="K65" i="40"/>
  <c r="F65" i="40"/>
  <c r="K64" i="40"/>
  <c r="F64" i="40"/>
  <c r="K63" i="40"/>
  <c r="F63" i="40"/>
  <c r="K62" i="40"/>
  <c r="F62" i="40"/>
  <c r="K61" i="40"/>
  <c r="F61" i="40"/>
  <c r="K60" i="40"/>
  <c r="F60" i="40"/>
  <c r="K59" i="40"/>
  <c r="F59" i="40"/>
  <c r="K58" i="40"/>
  <c r="F58" i="40"/>
  <c r="K57" i="40"/>
  <c r="F57" i="40"/>
  <c r="K56" i="40"/>
  <c r="F56" i="40"/>
  <c r="K55" i="40"/>
  <c r="F55" i="40"/>
  <c r="K54" i="40"/>
  <c r="F54" i="40"/>
  <c r="K53" i="40"/>
  <c r="F53" i="40"/>
  <c r="K52" i="40"/>
  <c r="F52" i="40"/>
  <c r="K51" i="40"/>
  <c r="F51" i="40"/>
  <c r="K50" i="40"/>
  <c r="F50" i="40"/>
  <c r="K48" i="40"/>
  <c r="F48" i="40"/>
  <c r="K47" i="40"/>
  <c r="F47" i="40" s="1"/>
  <c r="K46" i="40"/>
  <c r="F46" i="40"/>
  <c r="K45" i="40"/>
  <c r="F45" i="40" s="1"/>
  <c r="K43" i="40"/>
  <c r="F43" i="40"/>
  <c r="K42" i="40"/>
  <c r="F42" i="40" s="1"/>
  <c r="K41" i="40"/>
  <c r="F41" i="40"/>
  <c r="K40" i="40"/>
  <c r="F40" i="40" s="1"/>
  <c r="K38" i="40"/>
  <c r="F38" i="40" s="1"/>
  <c r="K37" i="40"/>
  <c r="F37" i="40"/>
  <c r="K36" i="40"/>
  <c r="F36" i="40" s="1"/>
  <c r="K34" i="40"/>
  <c r="F34" i="40"/>
  <c r="O32" i="40"/>
  <c r="N32" i="40"/>
  <c r="K32" i="40"/>
  <c r="F32" i="40"/>
  <c r="O31" i="40"/>
  <c r="N31" i="40"/>
  <c r="K31" i="40"/>
  <c r="F31" i="40"/>
  <c r="O30" i="40"/>
  <c r="N30" i="40"/>
  <c r="K30" i="40"/>
  <c r="F30" i="40"/>
  <c r="O29" i="40"/>
  <c r="N29" i="40"/>
  <c r="K29" i="40"/>
  <c r="F29" i="40"/>
  <c r="O28" i="40"/>
  <c r="N28" i="40"/>
  <c r="K28" i="40"/>
  <c r="F28" i="40"/>
  <c r="O27" i="40"/>
  <c r="N27" i="40"/>
  <c r="K27" i="40"/>
  <c r="F27" i="40"/>
  <c r="O26" i="40"/>
  <c r="N26" i="40"/>
  <c r="K26" i="40"/>
  <c r="F26" i="40"/>
  <c r="O25" i="40"/>
  <c r="N25" i="40"/>
  <c r="K25" i="40"/>
  <c r="F25" i="40"/>
  <c r="O24" i="40"/>
  <c r="N24" i="40"/>
  <c r="K24" i="40"/>
  <c r="F24" i="40"/>
  <c r="O23" i="40"/>
  <c r="N23" i="40"/>
  <c r="K23" i="40"/>
  <c r="F23" i="40"/>
  <c r="O22" i="40"/>
  <c r="N22" i="40"/>
  <c r="K22" i="40"/>
  <c r="F22" i="40"/>
  <c r="O21" i="40"/>
  <c r="N21" i="40"/>
  <c r="N20" i="40"/>
  <c r="O20" i="40" s="1"/>
  <c r="K20" i="40"/>
  <c r="F20" i="40" s="1"/>
  <c r="N19" i="40"/>
  <c r="O19" i="40" s="1"/>
  <c r="K19" i="40"/>
  <c r="F19" i="40" s="1"/>
  <c r="N18" i="40"/>
  <c r="O18" i="40" s="1"/>
  <c r="K18" i="40"/>
  <c r="F18" i="40" s="1"/>
  <c r="N17" i="40"/>
  <c r="O17" i="40" s="1"/>
  <c r="K17" i="40"/>
  <c r="F17" i="40" s="1"/>
  <c r="N16" i="40"/>
  <c r="O16" i="40" s="1"/>
  <c r="K16" i="40"/>
  <c r="F16" i="40" s="1"/>
  <c r="N15" i="40"/>
  <c r="O15" i="40" s="1"/>
  <c r="K15" i="40"/>
  <c r="F15" i="40" s="1"/>
  <c r="N14" i="40"/>
  <c r="O14" i="40" s="1"/>
  <c r="K14" i="40"/>
  <c r="F14" i="40" s="1"/>
  <c r="N13" i="40"/>
  <c r="O13" i="40" s="1"/>
  <c r="K13" i="40"/>
  <c r="F13" i="40" s="1"/>
  <c r="N12" i="40"/>
  <c r="O12" i="40" s="1"/>
  <c r="K12" i="40"/>
  <c r="F12" i="40" s="1"/>
  <c r="N11" i="40"/>
  <c r="O11" i="40" s="1"/>
  <c r="K11" i="40"/>
  <c r="F11" i="40" s="1"/>
  <c r="N10" i="40"/>
  <c r="O10" i="40" s="1"/>
  <c r="K10" i="40"/>
  <c r="F10" i="40" s="1"/>
  <c r="N9" i="40"/>
  <c r="O9" i="40" s="1"/>
  <c r="K9" i="40"/>
  <c r="F9" i="40" s="1"/>
  <c r="N8" i="40"/>
  <c r="O8" i="40" s="1"/>
  <c r="K8" i="40"/>
  <c r="F8" i="40" s="1"/>
  <c r="N7" i="40"/>
  <c r="O7" i="40" s="1"/>
  <c r="K7" i="40"/>
  <c r="F7" i="40" s="1"/>
  <c r="K6" i="40"/>
  <c r="F6" i="40"/>
  <c r="K5" i="40"/>
  <c r="F5" i="40" s="1"/>
  <c r="K4" i="40"/>
  <c r="F4" i="40" s="1"/>
  <c r="K3" i="40"/>
  <c r="F3" i="40"/>
  <c r="N26" i="39"/>
  <c r="O21" i="39"/>
  <c r="N18" i="39"/>
  <c r="O18" i="39" s="1"/>
  <c r="N10" i="39"/>
  <c r="N9" i="39"/>
  <c r="N7" i="39"/>
  <c r="N32" i="39"/>
  <c r="O32" i="39" s="1"/>
  <c r="K73" i="39"/>
  <c r="F73" i="39" s="1"/>
  <c r="H87" i="39"/>
  <c r="F87" i="39"/>
  <c r="K8" i="39"/>
  <c r="F8" i="39" s="1"/>
  <c r="K24" i="39"/>
  <c r="F24" i="39" s="1"/>
  <c r="K23" i="39"/>
  <c r="F23" i="39"/>
  <c r="K22" i="39"/>
  <c r="F22" i="39" s="1"/>
  <c r="K70" i="39"/>
  <c r="F70" i="39" s="1"/>
  <c r="H89" i="39"/>
  <c r="K89" i="39" s="1"/>
  <c r="F89" i="39" s="1"/>
  <c r="H88" i="39"/>
  <c r="K88" i="39" s="1"/>
  <c r="F88" i="39" s="1"/>
  <c r="H86" i="39"/>
  <c r="K86" i="39" s="1"/>
  <c r="F86" i="39" s="1"/>
  <c r="H85" i="39"/>
  <c r="K85" i="39" s="1"/>
  <c r="F85" i="39" s="1"/>
  <c r="H84" i="39"/>
  <c r="K84" i="39" s="1"/>
  <c r="F84" i="39" s="1"/>
  <c r="K83" i="39"/>
  <c r="F83" i="39" s="1"/>
  <c r="K82" i="39"/>
  <c r="F82" i="39" s="1"/>
  <c r="K81" i="39"/>
  <c r="F81" i="39" s="1"/>
  <c r="K80" i="39"/>
  <c r="F80" i="39" s="1"/>
  <c r="H79" i="39"/>
  <c r="K79" i="39" s="1"/>
  <c r="F79" i="39" s="1"/>
  <c r="K78" i="39"/>
  <c r="F78" i="39" s="1"/>
  <c r="K77" i="39"/>
  <c r="F77" i="39" s="1"/>
  <c r="K76" i="39"/>
  <c r="F76" i="39" s="1"/>
  <c r="K75" i="39"/>
  <c r="F75" i="39" s="1"/>
  <c r="K74" i="39"/>
  <c r="F74" i="39" s="1"/>
  <c r="K72" i="39"/>
  <c r="F72" i="39" s="1"/>
  <c r="K71" i="39"/>
  <c r="F71" i="39" s="1"/>
  <c r="K69" i="39"/>
  <c r="F69" i="39" s="1"/>
  <c r="K68" i="39"/>
  <c r="F68" i="39" s="1"/>
  <c r="K67" i="39"/>
  <c r="F67" i="39" s="1"/>
  <c r="K66" i="39"/>
  <c r="F66" i="39" s="1"/>
  <c r="K65" i="39"/>
  <c r="F65" i="39" s="1"/>
  <c r="K64" i="39"/>
  <c r="F64" i="39" s="1"/>
  <c r="K63" i="39"/>
  <c r="F63" i="39" s="1"/>
  <c r="K62" i="39"/>
  <c r="F62" i="39" s="1"/>
  <c r="K61" i="39"/>
  <c r="F61" i="39" s="1"/>
  <c r="K60" i="39"/>
  <c r="F60" i="39" s="1"/>
  <c r="K59" i="39"/>
  <c r="F59" i="39" s="1"/>
  <c r="K58" i="39"/>
  <c r="F58" i="39" s="1"/>
  <c r="K57" i="39"/>
  <c r="F57" i="39" s="1"/>
  <c r="K56" i="39"/>
  <c r="F56" i="39" s="1"/>
  <c r="K55" i="39"/>
  <c r="F55" i="39" s="1"/>
  <c r="K54" i="39"/>
  <c r="F54" i="39" s="1"/>
  <c r="K53" i="39"/>
  <c r="F53" i="39" s="1"/>
  <c r="K52" i="39"/>
  <c r="F52" i="39" s="1"/>
  <c r="K51" i="39"/>
  <c r="F51" i="39" s="1"/>
  <c r="K50" i="39"/>
  <c r="F50" i="39" s="1"/>
  <c r="K48" i="39"/>
  <c r="F48" i="39" s="1"/>
  <c r="K47" i="39"/>
  <c r="F47" i="39" s="1"/>
  <c r="K46" i="39"/>
  <c r="F46" i="39" s="1"/>
  <c r="K45" i="39"/>
  <c r="F45" i="39" s="1"/>
  <c r="K43" i="39"/>
  <c r="F43" i="39" s="1"/>
  <c r="K42" i="39"/>
  <c r="F42" i="39" s="1"/>
  <c r="K41" i="39"/>
  <c r="F41" i="39" s="1"/>
  <c r="K40" i="39"/>
  <c r="F40" i="39" s="1"/>
  <c r="K38" i="39"/>
  <c r="F38" i="39" s="1"/>
  <c r="K37" i="39"/>
  <c r="F37" i="39" s="1"/>
  <c r="K36" i="39"/>
  <c r="F36" i="39" s="1"/>
  <c r="O9" i="39" s="1"/>
  <c r="N31" i="39"/>
  <c r="O31" i="39" s="1"/>
  <c r="K34" i="39"/>
  <c r="F34" i="39" s="1"/>
  <c r="N30" i="39"/>
  <c r="O30" i="39" s="1"/>
  <c r="N29" i="39"/>
  <c r="O29" i="39" s="1"/>
  <c r="N28" i="39"/>
  <c r="O28" i="39" s="1"/>
  <c r="N27" i="39"/>
  <c r="O27" i="39" s="1"/>
  <c r="K32" i="39"/>
  <c r="F32" i="39" s="1"/>
  <c r="O26" i="39"/>
  <c r="K31" i="39"/>
  <c r="F31" i="39" s="1"/>
  <c r="N25" i="39"/>
  <c r="O25" i="39" s="1"/>
  <c r="K30" i="39"/>
  <c r="F30" i="39" s="1"/>
  <c r="N24" i="39"/>
  <c r="O24" i="39" s="1"/>
  <c r="K29" i="39"/>
  <c r="F29" i="39" s="1"/>
  <c r="N23" i="39"/>
  <c r="O23" i="39" s="1"/>
  <c r="K28" i="39"/>
  <c r="F28" i="39" s="1"/>
  <c r="N22" i="39"/>
  <c r="O22" i="39" s="1"/>
  <c r="K27" i="39"/>
  <c r="F27" i="39" s="1"/>
  <c r="N21" i="39"/>
  <c r="K26" i="39"/>
  <c r="F26" i="39" s="1"/>
  <c r="N20" i="39"/>
  <c r="O20" i="39" s="1"/>
  <c r="K25" i="39"/>
  <c r="F25" i="39" s="1"/>
  <c r="N19" i="39"/>
  <c r="O19" i="39" s="1"/>
  <c r="K20" i="39"/>
  <c r="F20" i="39" s="1"/>
  <c r="K19" i="39"/>
  <c r="F19" i="39" s="1"/>
  <c r="N17" i="39"/>
  <c r="O17" i="39" s="1"/>
  <c r="K18" i="39"/>
  <c r="F18" i="39" s="1"/>
  <c r="N16" i="39"/>
  <c r="O16" i="39" s="1"/>
  <c r="K17" i="39"/>
  <c r="F17" i="39" s="1"/>
  <c r="N15" i="39"/>
  <c r="O15" i="39" s="1"/>
  <c r="K16" i="39"/>
  <c r="F16" i="39" s="1"/>
  <c r="N14" i="39"/>
  <c r="O14" i="39" s="1"/>
  <c r="K15" i="39"/>
  <c r="F15" i="39" s="1"/>
  <c r="N13" i="39"/>
  <c r="O13" i="39" s="1"/>
  <c r="K14" i="39"/>
  <c r="F14" i="39" s="1"/>
  <c r="N12" i="39"/>
  <c r="O12" i="39" s="1"/>
  <c r="K13" i="39"/>
  <c r="F13" i="39" s="1"/>
  <c r="N11" i="39"/>
  <c r="O11" i="39" s="1"/>
  <c r="K12" i="39"/>
  <c r="F12" i="39" s="1"/>
  <c r="O10" i="39"/>
  <c r="K11" i="39"/>
  <c r="F11" i="39" s="1"/>
  <c r="K10" i="39"/>
  <c r="F10" i="39" s="1"/>
  <c r="N8" i="39"/>
  <c r="O8" i="39" s="1"/>
  <c r="K9" i="39"/>
  <c r="F9" i="39" s="1"/>
  <c r="O7" i="39"/>
  <c r="K7" i="39"/>
  <c r="F7" i="39" s="1"/>
  <c r="K6" i="39"/>
  <c r="F6" i="39" s="1"/>
  <c r="K5" i="39"/>
  <c r="F5" i="39" s="1"/>
  <c r="K4" i="39"/>
  <c r="F4" i="39" s="1"/>
  <c r="K3" i="39"/>
  <c r="F3" i="39" s="1"/>
  <c r="M4" i="69" l="1"/>
  <c r="O4" i="69" s="1"/>
  <c r="M39" i="69" s="1"/>
  <c r="M4" i="68"/>
  <c r="O4" i="68" s="1"/>
  <c r="M39" i="68" s="1"/>
  <c r="M4" i="67"/>
  <c r="O4" i="67" s="1"/>
  <c r="M39" i="67" s="1"/>
  <c r="M4" i="66"/>
  <c r="O4" i="66" s="1"/>
  <c r="M39" i="66" s="1"/>
  <c r="M4" i="65"/>
  <c r="O4" i="65" s="1"/>
  <c r="M39" i="65" s="1"/>
  <c r="M4" i="64"/>
  <c r="O4" i="64" s="1"/>
  <c r="M39" i="64" s="1"/>
  <c r="M4" i="61"/>
  <c r="O4" i="61" s="1"/>
  <c r="M39" i="61" s="1"/>
  <c r="M4" i="60"/>
  <c r="O4" i="60" s="1"/>
  <c r="M39" i="60" s="1"/>
  <c r="M4" i="59"/>
  <c r="O4" i="59" s="1"/>
  <c r="M39" i="59" s="1"/>
  <c r="M4" i="58"/>
  <c r="O4" i="58" s="1"/>
  <c r="M39" i="58" s="1"/>
  <c r="M4" i="57"/>
  <c r="O4" i="57" s="1"/>
  <c r="M39" i="57" s="1"/>
  <c r="M4" i="54"/>
  <c r="O4" i="54" s="1"/>
  <c r="M39" i="54" s="1"/>
  <c r="M4" i="53"/>
  <c r="O4" i="53" s="1"/>
  <c r="M39" i="53" s="1"/>
  <c r="M4" i="52"/>
  <c r="O4" i="52" s="1"/>
  <c r="M39" i="52" s="1"/>
  <c r="M4" i="51"/>
  <c r="O4" i="51" s="1"/>
  <c r="M39" i="51" s="1"/>
  <c r="M4" i="49"/>
  <c r="O4" i="49" s="1"/>
  <c r="M39" i="49" s="1"/>
  <c r="M4" i="48"/>
  <c r="O4" i="48" s="1"/>
  <c r="M39" i="48" s="1"/>
  <c r="M4" i="47"/>
  <c r="O4" i="47" s="1"/>
  <c r="M39" i="47" s="1"/>
  <c r="M4" i="46"/>
  <c r="O4" i="46" s="1"/>
  <c r="M39" i="46" s="1"/>
  <c r="M4" i="45"/>
  <c r="O4" i="45" s="1"/>
  <c r="M39" i="45" s="1"/>
  <c r="M4" i="44"/>
  <c r="O4" i="44" s="1"/>
  <c r="M39" i="44" s="1"/>
  <c r="M4" i="43"/>
  <c r="O4" i="43" s="1"/>
  <c r="M39" i="43" s="1"/>
  <c r="M4" i="41"/>
  <c r="O4" i="41" s="1"/>
  <c r="M39" i="41" s="1"/>
  <c r="M4" i="40"/>
  <c r="O4" i="40" s="1"/>
  <c r="M39" i="40" s="1"/>
  <c r="M4" i="39"/>
  <c r="O4" i="39" s="1"/>
  <c r="M39" i="3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204FB245-D80D-46DD-B237-EEECE33155A5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29962669-D9D0-4062-AE9C-508DC2CCAC9F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FF3E00D1-BBB0-42E0-BF0A-573AA4AD57FE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DC25C8F3-5E2D-47F8-9D53-6C6488FA1E8B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F48E7C16-2232-4E86-9501-23D8332306FA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FF973948-80CE-4600-A6FA-9EBA3FE6152D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6318CB85-8E36-4EA0-9035-207A4DE7F84A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995FC65F-EC7F-4011-97D5-D09D3CFFA588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51E0DE7E-A0AB-434E-A641-E76CD6351EAE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7BDF8722-53A3-4C6F-B1C2-7DD270DB1E22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FCAA944A-9B0A-473F-BFEF-7D3A1D88D285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F6DE145E-19E0-41A8-A893-20040FF963A9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0E41B7BE-C993-4FCD-8857-EF46A6CFDD80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503212B2-2B00-4480-87FF-A042294959AA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B15595A3-8BFC-4768-A771-45A8EB8CD3F3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7CE34680-5F54-4EA0-8C1C-F7F2B1E2F850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6AEC4A4F-8EDD-4309-92A3-86999774EE6F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CC4A3F7A-057A-4473-BF6E-4E34BE2938AF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76024DF5-55F5-4DC9-8C56-D8BEAA33801B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3195690C-E558-46EF-8E50-38600E34417A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A6BD564C-4409-4740-9EBC-47397AAFB2C2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97D03423-8670-42FC-A9E4-2A148CF0208A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72DFC36A-1032-4CE3-9343-62567E76784E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EF7E599A-4130-4591-94DF-C79DBD854FCB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886BD45F-A8E9-476F-A252-F1D71AAEA7DA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E4848632-B281-4DE3-ABEB-6A5AA872A1AD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D133E113-22BA-46A1-BBF0-9DDAD946FA97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1574AF90-76D5-4DBE-8951-3F747F7D7E57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498C5348-D5FE-4270-BEF4-E6C559D9338C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AE706FE7-E927-47EC-80DC-27CA0EB2099A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01524A0A-8844-4F0E-8D57-F09053782A0D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4E228340-B6B2-40B8-99AA-AD74CBA59D4D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15CCB5E1-977E-46A4-99F4-3D91524D27DB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1E4B6433-A640-4489-A0E4-76D3309C23CA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6FAE0A96-5B5A-450C-B302-C7C4EDC4EC0E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0E3585B6-46E6-4FA4-9F23-2FC64101E967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B597F4BF-D95B-47C5-9DA4-F3D991B5A67E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778A4A7A-E05D-4B2A-BFA5-B518E6F78A38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EAAE596B-BA21-4F3F-B10D-355C50A75BE9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B3EEDCF1-13B2-4AC6-A71D-C57090D2CC90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0962E74D-8B94-44A9-8F92-4372EE176B24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3C8D5A22-634B-4DD3-A424-50C2C6447368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0C333F94-F3F5-4D2A-B6B7-0B12151571C7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3469A010-051B-43A4-AB97-0E4CCA8B2B18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52E99DB2-CF4F-4D40-BAC1-7E67E621B2E2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96843E2F-C355-476A-B4AB-BBEF5F4DB442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0047A38B-BDA6-4788-A4FC-357FAFD6D839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3272B702-40B5-47AB-AE09-71CB1535E055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FCB03575-E9C8-4334-AB13-7CEE74F59952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37C14143-D985-4138-AB7D-3BB337809AE2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72CBB2B4-8BCA-4177-85A7-B405D583C25C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13AD0EA4-C147-43EC-8DD0-FEB196CB5511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BF6FBE26-FEC4-484E-9668-23E3458EE136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173C7E7C-CD7F-4710-ACB4-D5FE3F3724C5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28DD138E-5EEE-49D9-9724-657CE0E42A9C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79C4A93F-23DA-4195-A9B6-CE90ECF5B330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470BCF47-5C8C-40DB-95F7-522EF998B821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44D2EF7F-56EF-48CE-AF85-856795122530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550EF5F3-BE2C-44B6-A1B5-171D168A519F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AB758188-B239-4175-834D-8F749FBF6CA9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6817E77A-96EB-49C9-92D8-029902A50CB0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BCB60001-69A6-4642-ABED-098B6E3F865F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810F1A03-990F-4306-B267-FFF00411807C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FF3757B0-7D1C-463D-8C49-F183D802F41B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DAB61FF7-CAC1-47B0-B2A0-21D71B1E232A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D81A3C56-2CAC-4105-A6AA-491655180281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71A94379-B7AE-43D8-ACA5-CA425FA463CE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EFCD3A19-3FDD-4E43-87B2-3E0FC0B4A45A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BAC9BE17-0A56-4A68-903F-162948CAD22D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8340BD37-6B43-4792-BB37-3A25F5F97D77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3EF2252F-59B4-44B8-BF2B-4D2AFFD1CAF2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B95C83CF-393F-48B5-9B0E-807459B9D6E0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CFB0FC1D-EB20-4002-99C9-866C7E2AF33D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F30BAB35-4EA2-43F1-BD2A-E211FA5B090D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3DAAA456-8281-418E-AB96-D880FA5F3C45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FFFCDF7F-E63E-4225-89B2-3B36B1043065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E8C9CA98-ACEA-4BFF-9155-C3BEB170F559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98F78A66-24D6-4543-8E7C-4E3C35585E95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AE92FE50-3892-400B-8EF7-040518741923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BAD99BBA-7DB2-4279-9CE8-303783D18869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0831F7FB-4016-43C7-9EC7-59CC5D24E2AD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6AB6FDC9-12CD-4CFB-A461-54655403BCBB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22614B8A-819A-4BF6-A124-579C7F0C880E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84BA4ABD-2F00-4AA3-8546-6A6BE179CEC3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2D180B47-B03E-417F-9030-FAA4579B00A4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04EC6F86-89BE-4F9F-B8C9-3A68E942C967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9326AEE4-D5AA-4FF9-A964-88E12A0DD420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15FD2187-939C-41B0-98B1-6952DBA95AA2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CD75112E-0D94-4EF0-B7DE-5C4DBA59D3CD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9B278911-3F1C-4BB3-BFCF-D704820D43B5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Cazac Andrei</author>
  </authors>
  <commentList>
    <comment ref="H2" authorId="0" shapeId="0" xr:uid="{3F2776DC-B1BA-4992-B655-74D84AE3EA15}">
      <text>
        <r>
          <rPr>
            <sz val="10"/>
            <color indexed="81"/>
            <rFont val="Tahoma"/>
            <family val="2"/>
          </rPr>
          <t>Timp mediu necesar
de la inceputul sarcinii pana la sfarsit, fara pregatire preliminara</t>
        </r>
      </text>
    </comment>
    <comment ref="J2" authorId="0" shapeId="0" xr:uid="{BF51934D-3D5F-4535-BB83-AA5D65F6A767}">
      <text>
        <r>
          <rPr>
            <sz val="10"/>
            <color indexed="81"/>
            <rFont val="Tahoma"/>
            <family val="2"/>
          </rPr>
          <t>1. Pregatirea produsului pentru a fi procesat
2. Pregatirea locului de lucru</t>
        </r>
      </text>
    </comment>
    <comment ref="K2" authorId="0" shapeId="0" xr:uid="{5DC29F15-F441-4F49-A62C-5E994360BF4C}">
      <text>
        <r>
          <rPr>
            <sz val="10"/>
            <color indexed="81"/>
            <rFont val="Tahoma"/>
            <family val="2"/>
          </rPr>
          <t>Pregatire preliminara + sarcina</t>
        </r>
      </text>
    </comment>
  </commentList>
</comments>
</file>

<file path=xl/sharedStrings.xml><?xml version="1.0" encoding="utf-8"?>
<sst xmlns="http://schemas.openxmlformats.org/spreadsheetml/2006/main" count="9207" uniqueCount="209">
  <si>
    <t>S A R C I N A</t>
  </si>
  <si>
    <r>
      <t>Supa Crema de Hribi</t>
    </r>
    <r>
      <rPr>
        <i/>
        <sz val="11"/>
        <color theme="1"/>
        <rFont val="Calibri"/>
        <family val="2"/>
        <scheme val="minor"/>
      </rPr>
      <t xml:space="preserve"> (nr. portii)</t>
    </r>
  </si>
  <si>
    <r>
      <t xml:space="preserve">Supa Crema de Linte </t>
    </r>
    <r>
      <rPr>
        <i/>
        <sz val="11"/>
        <color theme="1"/>
        <rFont val="Calibri"/>
        <family val="2"/>
        <scheme val="minor"/>
      </rPr>
      <t>(nr. portii)</t>
    </r>
  </si>
  <si>
    <r>
      <t xml:space="preserve">Supa Crema de Legume </t>
    </r>
    <r>
      <rPr>
        <i/>
        <sz val="11"/>
        <color theme="1"/>
        <rFont val="Calibri"/>
        <family val="2"/>
        <scheme val="minor"/>
      </rPr>
      <t>(nr. portii)</t>
    </r>
  </si>
  <si>
    <r>
      <t xml:space="preserve">Supa Crema de Rosii </t>
    </r>
    <r>
      <rPr>
        <i/>
        <sz val="11"/>
        <color theme="1"/>
        <rFont val="Calibri"/>
        <family val="2"/>
        <scheme val="minor"/>
      </rPr>
      <t>(nr. portii)</t>
    </r>
  </si>
  <si>
    <t>Kamal</t>
  </si>
  <si>
    <t>Mirela Molnar</t>
  </si>
  <si>
    <t>Boros Maria</t>
  </si>
  <si>
    <t>PROCENT</t>
  </si>
  <si>
    <t>Floarea</t>
  </si>
  <si>
    <r>
      <t>Sos Pasata</t>
    </r>
    <r>
      <rPr>
        <i/>
        <sz val="11"/>
        <color theme="1"/>
        <rFont val="Calibri"/>
        <family val="2"/>
        <scheme val="minor"/>
      </rPr>
      <t xml:space="preserve"> (nr. Portii)</t>
    </r>
  </si>
  <si>
    <t>Miclaus Iosif</t>
  </si>
  <si>
    <r>
      <t xml:space="preserve">TIMP MEDIU NECESAR </t>
    </r>
    <r>
      <rPr>
        <i/>
        <sz val="12"/>
        <color theme="1"/>
        <rFont val="Bahnschrift"/>
        <family val="2"/>
      </rPr>
      <t>(minute)</t>
    </r>
  </si>
  <si>
    <r>
      <t>PREGATIRE PRELIMINARA</t>
    </r>
    <r>
      <rPr>
        <i/>
        <sz val="11"/>
        <color theme="1"/>
        <rFont val="Bahnschrift"/>
        <family val="2"/>
      </rPr>
      <t xml:space="preserve"> </t>
    </r>
    <r>
      <rPr>
        <sz val="11"/>
        <color theme="1"/>
        <rFont val="Bahnschrift"/>
        <family val="2"/>
      </rPr>
      <t>(% din total)</t>
    </r>
  </si>
  <si>
    <t>TĂIAT</t>
  </si>
  <si>
    <t>FELIAT</t>
  </si>
  <si>
    <t>COASTE</t>
  </si>
  <si>
    <t>Prepararea sosului pentru burger</t>
  </si>
  <si>
    <t>Amestecarea carnii cu sosul</t>
  </si>
  <si>
    <t>Formarea chiftelelor de carne</t>
  </si>
  <si>
    <t>MACINAT</t>
  </si>
  <si>
    <t>SOSURI</t>
  </si>
  <si>
    <t>ALTELE</t>
  </si>
  <si>
    <t>SUPE</t>
  </si>
  <si>
    <t>ORG</t>
  </si>
  <si>
    <r>
      <t xml:space="preserve">Razuit Emmentaller </t>
    </r>
    <r>
      <rPr>
        <i/>
        <sz val="11"/>
        <color theme="1"/>
        <rFont val="Calibri"/>
        <family val="2"/>
        <scheme val="minor"/>
      </rPr>
      <t>+ pus in galeata (1 buc - 2.5 kg)</t>
    </r>
  </si>
  <si>
    <t xml:space="preserve"> Razuit parmezan + pus in galeata (1 buc - 2.5 kg)</t>
  </si>
  <si>
    <t>B U R G E R I    D E    P U I</t>
  </si>
  <si>
    <t>B U R G E R I    D E    V I T A</t>
  </si>
  <si>
    <t>Feliere si macinare carne</t>
  </si>
  <si>
    <r>
      <t>Blenduit Supa</t>
    </r>
    <r>
      <rPr>
        <i/>
        <sz val="11"/>
        <color theme="1"/>
        <rFont val="Calibri"/>
        <family val="2"/>
        <scheme val="minor"/>
      </rPr>
      <t xml:space="preserve"> (timp / o porție)</t>
    </r>
  </si>
  <si>
    <r>
      <t xml:space="preserve">Sos Caju </t>
    </r>
    <r>
      <rPr>
        <i/>
        <sz val="11"/>
        <color theme="1"/>
        <rFont val="Calibri"/>
        <family val="2"/>
        <scheme val="minor"/>
      </rPr>
      <t>(1 kg / 15 sosiere)</t>
    </r>
  </si>
  <si>
    <t>COD UNIC</t>
  </si>
  <si>
    <t>TAI01</t>
  </si>
  <si>
    <t>TAI02</t>
  </si>
  <si>
    <t>TAI03</t>
  </si>
  <si>
    <t>TAI04</t>
  </si>
  <si>
    <t>FEL01</t>
  </si>
  <si>
    <t>FEL02</t>
  </si>
  <si>
    <t>FEL03</t>
  </si>
  <si>
    <t>FEL04</t>
  </si>
  <si>
    <t>FEL05</t>
  </si>
  <si>
    <t>FEL06</t>
  </si>
  <si>
    <t>FEL07</t>
  </si>
  <si>
    <t>FEL08</t>
  </si>
  <si>
    <t>FEL09</t>
  </si>
  <si>
    <t>CT03</t>
  </si>
  <si>
    <t>CT04</t>
  </si>
  <si>
    <t>CT05</t>
  </si>
  <si>
    <t>CT06</t>
  </si>
  <si>
    <t>CT07</t>
  </si>
  <si>
    <t>CT08</t>
  </si>
  <si>
    <t>CT09</t>
  </si>
  <si>
    <t>CT10</t>
  </si>
  <si>
    <t>MAC01</t>
  </si>
  <si>
    <t>MAC02</t>
  </si>
  <si>
    <t>MAC03</t>
  </si>
  <si>
    <t>MAC04</t>
  </si>
  <si>
    <t>MAC05</t>
  </si>
  <si>
    <t>MAC06</t>
  </si>
  <si>
    <t>MAC07</t>
  </si>
  <si>
    <t>MAC08</t>
  </si>
  <si>
    <t>MAC09</t>
  </si>
  <si>
    <t>MAC10</t>
  </si>
  <si>
    <t>SOS01</t>
  </si>
  <si>
    <t>SOS02</t>
  </si>
  <si>
    <t>SOS03</t>
  </si>
  <si>
    <t>SOS04</t>
  </si>
  <si>
    <t>SOS05</t>
  </si>
  <si>
    <t>SOS06</t>
  </si>
  <si>
    <t>SOS10</t>
  </si>
  <si>
    <t>ALT01</t>
  </si>
  <si>
    <t>SUP01</t>
  </si>
  <si>
    <t>PUI01</t>
  </si>
  <si>
    <t>PUI02</t>
  </si>
  <si>
    <t>ALT02</t>
  </si>
  <si>
    <t>ALT03</t>
  </si>
  <si>
    <t>ALT04</t>
  </si>
  <si>
    <t>ALT05</t>
  </si>
  <si>
    <t>ALT06</t>
  </si>
  <si>
    <t>ALT07</t>
  </si>
  <si>
    <t>ALT08</t>
  </si>
  <si>
    <t>SUP02</t>
  </si>
  <si>
    <t>SUP03</t>
  </si>
  <si>
    <t>SUP04</t>
  </si>
  <si>
    <t>SUP05</t>
  </si>
  <si>
    <t>ALT09</t>
  </si>
  <si>
    <t>ALT10</t>
  </si>
  <si>
    <t>TIMP TOTAL NECESAR (minute)</t>
  </si>
  <si>
    <t>Persoana delegata</t>
  </si>
  <si>
    <t>Timp necesar ptr. cantitatea ceruta</t>
  </si>
  <si>
    <t xml:space="preserve">PERSONAL   </t>
  </si>
  <si>
    <t>TIMP</t>
  </si>
  <si>
    <t>Magar Sures</t>
  </si>
  <si>
    <t>FEL10</t>
  </si>
  <si>
    <t>Lacatus Andrei</t>
  </si>
  <si>
    <t>FEL11</t>
  </si>
  <si>
    <t>FEL12</t>
  </si>
  <si>
    <t>FEL13</t>
  </si>
  <si>
    <t>FEL14</t>
  </si>
  <si>
    <t>FEL15</t>
  </si>
  <si>
    <t>FEL16</t>
  </si>
  <si>
    <t>FEL17</t>
  </si>
  <si>
    <t>FEL18</t>
  </si>
  <si>
    <t>Devendra</t>
  </si>
  <si>
    <r>
      <t xml:space="preserve">Taiat Salata </t>
    </r>
    <r>
      <rPr>
        <i/>
        <sz val="11"/>
        <color theme="1"/>
        <rFont val="Calibri"/>
        <family val="2"/>
        <scheme val="minor"/>
      </rPr>
      <t>(7 kg - o galeata)</t>
    </r>
  </si>
  <si>
    <r>
      <t>Taiat varza</t>
    </r>
    <r>
      <rPr>
        <i/>
        <sz val="11"/>
        <color theme="1"/>
        <rFont val="Calibri"/>
        <family val="2"/>
        <scheme val="minor"/>
      </rPr>
      <t xml:space="preserve"> (nr. portii)</t>
    </r>
  </si>
  <si>
    <r>
      <t xml:space="preserve">Razuit Mozzarella </t>
    </r>
    <r>
      <rPr>
        <i/>
        <sz val="11"/>
        <color theme="1"/>
        <rFont val="Calibri"/>
        <family val="2"/>
        <scheme val="minor"/>
      </rPr>
      <t>(1 bax - 15 kg)</t>
    </r>
  </si>
  <si>
    <r>
      <t xml:space="preserve">Razuit Cascaval </t>
    </r>
    <r>
      <rPr>
        <i/>
        <sz val="11"/>
        <color theme="1"/>
        <rFont val="Calibri"/>
        <family val="2"/>
        <scheme val="minor"/>
      </rPr>
      <t>(4 kg - o găleată)</t>
    </r>
  </si>
  <si>
    <r>
      <t xml:space="preserve">Razuit Cascaval Vegetal </t>
    </r>
    <r>
      <rPr>
        <i/>
        <sz val="11"/>
        <color theme="1"/>
        <rFont val="Calibri"/>
        <family val="2"/>
        <scheme val="minor"/>
      </rPr>
      <t>(4 kg - o găleată)</t>
    </r>
  </si>
  <si>
    <r>
      <t xml:space="preserve">Pus folii, etcihete, altele </t>
    </r>
    <r>
      <rPr>
        <i/>
        <sz val="11"/>
        <color theme="1"/>
        <rFont val="Calibri"/>
        <family val="2"/>
        <scheme val="minor"/>
      </rPr>
      <t>(alege 1 ptr. 3 minute)</t>
    </r>
  </si>
  <si>
    <r>
      <t xml:space="preserve">Pus coastele in caserola + sos </t>
    </r>
    <r>
      <rPr>
        <i/>
        <sz val="11"/>
        <color theme="1"/>
        <rFont val="Calibri"/>
        <family val="2"/>
        <scheme val="minor"/>
      </rPr>
      <t>(nr. kg)</t>
    </r>
  </si>
  <si>
    <r>
      <t xml:space="preserve">Preparare sos BBQ </t>
    </r>
    <r>
      <rPr>
        <i/>
        <sz val="11"/>
        <color theme="1"/>
        <rFont val="Calibri"/>
        <family val="2"/>
        <scheme val="minor"/>
      </rPr>
      <t>(nr. kg)</t>
    </r>
  </si>
  <si>
    <r>
      <t xml:space="preserve">Dezlipit pielea + condimentat cu sare si piper </t>
    </r>
    <r>
      <rPr>
        <i/>
        <sz val="11"/>
        <color theme="1"/>
        <rFont val="Calibri"/>
        <family val="2"/>
        <scheme val="minor"/>
      </rPr>
      <t>(nr. kg)</t>
    </r>
  </si>
  <si>
    <r>
      <t xml:space="preserve">Pregatire, feliere si macinare carne </t>
    </r>
    <r>
      <rPr>
        <i/>
        <sz val="11"/>
        <color theme="1"/>
        <rFont val="Calibri"/>
        <family val="2"/>
        <scheme val="minor"/>
      </rPr>
      <t>(nr. portii)</t>
    </r>
  </si>
  <si>
    <r>
      <t xml:space="preserve">Prepararea sosului pentru burger </t>
    </r>
    <r>
      <rPr>
        <i/>
        <sz val="11"/>
        <color theme="1"/>
        <rFont val="Calibri"/>
        <family val="2"/>
        <scheme val="minor"/>
      </rPr>
      <t>(nr. portii)</t>
    </r>
  </si>
  <si>
    <r>
      <t xml:space="preserve">Amestecarea carnii cu sosul </t>
    </r>
    <r>
      <rPr>
        <i/>
        <sz val="11"/>
        <color theme="1"/>
        <rFont val="Calibri"/>
        <family val="2"/>
        <scheme val="minor"/>
      </rPr>
      <t>(nr. portii)</t>
    </r>
  </si>
  <si>
    <r>
      <t xml:space="preserve">Formarea chiftelelor de carne </t>
    </r>
    <r>
      <rPr>
        <i/>
        <sz val="11"/>
        <color theme="1"/>
        <rFont val="Calibri"/>
        <family val="2"/>
        <scheme val="minor"/>
      </rPr>
      <t>(nr. portii)</t>
    </r>
  </si>
  <si>
    <r>
      <t xml:space="preserve">Pregatire carne pentru chiftele </t>
    </r>
    <r>
      <rPr>
        <i/>
        <sz val="11"/>
        <color theme="1"/>
        <rFont val="Calibri"/>
        <family val="2"/>
        <scheme val="minor"/>
      </rPr>
      <t>(nr. portii)</t>
    </r>
  </si>
  <si>
    <r>
      <t>Pregatire sos ragu</t>
    </r>
    <r>
      <rPr>
        <i/>
        <sz val="11"/>
        <color theme="1"/>
        <rFont val="Calibri"/>
        <family val="2"/>
        <scheme val="minor"/>
      </rPr>
      <t xml:space="preserve"> (nr. portii)</t>
    </r>
  </si>
  <si>
    <r>
      <t>Desfacut staniol</t>
    </r>
    <r>
      <rPr>
        <i/>
        <sz val="11"/>
        <color theme="1"/>
        <rFont val="Calibri"/>
        <family val="2"/>
        <scheme val="minor"/>
      </rPr>
      <t xml:space="preserve"> (nr. Tăvi)</t>
    </r>
  </si>
  <si>
    <r>
      <t xml:space="preserve">Portionat coaste </t>
    </r>
    <r>
      <rPr>
        <i/>
        <sz val="11"/>
        <color theme="1"/>
        <rFont val="Calibri"/>
        <family val="2"/>
        <scheme val="minor"/>
      </rPr>
      <t>(nr. Tăvi)</t>
    </r>
  </si>
  <si>
    <r>
      <t xml:space="preserve">Pregatit staniol pentru coaste </t>
    </r>
    <r>
      <rPr>
        <i/>
        <sz val="11"/>
        <color theme="1"/>
        <rFont val="Calibri"/>
        <family val="2"/>
        <scheme val="minor"/>
      </rPr>
      <t>(nr. Tăvi)</t>
    </r>
  </si>
  <si>
    <r>
      <t xml:space="preserve">Impachetarea coastelor in folie de aluminiu + condimentate + bagate in cuptor </t>
    </r>
    <r>
      <rPr>
        <i/>
        <sz val="11"/>
        <color theme="1"/>
        <rFont val="Calibri"/>
        <family val="2"/>
        <scheme val="minor"/>
      </rPr>
      <t>(nr. Tăvi)</t>
    </r>
  </si>
  <si>
    <r>
      <t xml:space="preserve">Pregatire pungi pentru platorui cheese </t>
    </r>
    <r>
      <rPr>
        <i/>
        <sz val="11"/>
        <color theme="1"/>
        <rFont val="Calibri"/>
        <family val="2"/>
        <scheme val="minor"/>
      </rPr>
      <t>(timp / pungă)</t>
    </r>
  </si>
  <si>
    <r>
      <t xml:space="preserve">Curatenie in departament / in depozite </t>
    </r>
    <r>
      <rPr>
        <i/>
        <sz val="11"/>
        <color theme="1" tint="0.249977111117893"/>
        <rFont val="Calibri"/>
        <family val="2"/>
        <scheme val="minor"/>
      </rPr>
      <t>(1=da | 0=nu)</t>
    </r>
  </si>
  <si>
    <r>
      <t>Executare FIFO si verificare marfa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 tint="0.249977111117893"/>
        <rFont val="Calibri"/>
        <family val="2"/>
        <scheme val="minor"/>
      </rPr>
      <t>(1=da | 0=nu)</t>
    </r>
  </si>
  <si>
    <t>COASTE LA CUPTOR   |  TIMP CALCULAT PENTRU O TAVĂ DE COASTE - 3 BUC</t>
  </si>
  <si>
    <t xml:space="preserve">MARINARE COASTE     |    TIMP CALCULAT PE KG. </t>
  </si>
  <si>
    <r>
      <t>Timp total de lucru</t>
    </r>
    <r>
      <rPr>
        <b/>
        <i/>
        <sz val="11"/>
        <color theme="1"/>
        <rFont val="Calibri"/>
        <family val="2"/>
        <scheme val="minor"/>
      </rPr>
      <t xml:space="preserve"> (minute)</t>
    </r>
  </si>
  <si>
    <t>Ore</t>
  </si>
  <si>
    <t>PERSONAL NECESAR</t>
  </si>
  <si>
    <t>Miclaus Maria</t>
  </si>
  <si>
    <t>Burgeri Vegetali (nr. Portii)</t>
  </si>
  <si>
    <r>
      <t xml:space="preserve">Sos în caserole </t>
    </r>
    <r>
      <rPr>
        <i/>
        <sz val="11"/>
        <color theme="1"/>
        <rFont val="Calibri"/>
        <family val="2"/>
        <scheme val="minor"/>
      </rPr>
      <t>(nr. lădițe - 60 buc/lădiță)</t>
    </r>
    <r>
      <rPr>
        <sz val="11"/>
        <color theme="1"/>
        <rFont val="Calibri"/>
        <family val="2"/>
        <scheme val="minor"/>
      </rPr>
      <t xml:space="preserve"> - pers. 1</t>
    </r>
  </si>
  <si>
    <r>
      <t xml:space="preserve">Sos în caserole </t>
    </r>
    <r>
      <rPr>
        <i/>
        <sz val="11"/>
        <color theme="1"/>
        <rFont val="Calibri"/>
        <family val="2"/>
        <scheme val="minor"/>
      </rPr>
      <t>(nr. lădițe - 60 buc/lădiță)</t>
    </r>
    <r>
      <rPr>
        <sz val="11"/>
        <color theme="1"/>
        <rFont val="Calibri"/>
        <family val="2"/>
        <scheme val="minor"/>
      </rPr>
      <t xml:space="preserve"> - pers. 2</t>
    </r>
  </si>
  <si>
    <r>
      <t xml:space="preserve">Sos în caserole </t>
    </r>
    <r>
      <rPr>
        <i/>
        <sz val="11"/>
        <color theme="1"/>
        <rFont val="Calibri"/>
        <family val="2"/>
        <scheme val="minor"/>
      </rPr>
      <t>(nr. lădițe - 60 buc/lădiță)</t>
    </r>
    <r>
      <rPr>
        <sz val="11"/>
        <color theme="1"/>
        <rFont val="Calibri"/>
        <family val="2"/>
        <scheme val="minor"/>
      </rPr>
      <t xml:space="preserve"> - pers. 3</t>
    </r>
  </si>
  <si>
    <t xml:space="preserve"> Pregatire sos de usturoi shaorma (10 kg) | nr. Găleți</t>
  </si>
  <si>
    <t>Pregatire sos de castraveti shaorma (10 kg) | nr. Găleți</t>
  </si>
  <si>
    <r>
      <t>Sos de usturoi - Meniu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(10 kg) | nr. Găleți</t>
    </r>
  </si>
  <si>
    <t>Sos de burger (10 kg) | nr. Găleți</t>
  </si>
  <si>
    <t>Sos picant (10 kg) | nr. Găleți</t>
  </si>
  <si>
    <t>Preparare aluat pentru clatite (10 kg) | nr. Găleți</t>
  </si>
  <si>
    <r>
      <t xml:space="preserve">Piept la gratar </t>
    </r>
    <r>
      <rPr>
        <i/>
        <sz val="11"/>
        <color theme="1"/>
        <rFont val="Calibri"/>
        <family val="2"/>
        <scheme val="minor"/>
      </rPr>
      <t>(o galeata - 5 kg)</t>
    </r>
    <r>
      <rPr>
        <sz val="11"/>
        <color theme="1"/>
        <rFont val="Calibri"/>
        <family val="2"/>
        <scheme val="minor"/>
      </rPr>
      <t xml:space="preserve"> | nr. Găleți</t>
    </r>
  </si>
  <si>
    <r>
      <t xml:space="preserve">Ceafa la gratar </t>
    </r>
    <r>
      <rPr>
        <i/>
        <sz val="11"/>
        <color theme="1"/>
        <rFont val="Calibri"/>
        <family val="2"/>
        <scheme val="minor"/>
      </rPr>
      <t>(o galeata - 5 kg)</t>
    </r>
    <r>
      <rPr>
        <sz val="11"/>
        <color theme="1"/>
        <rFont val="Calibri"/>
        <family val="2"/>
        <scheme val="minor"/>
      </rPr>
      <t xml:space="preserve"> | nr. Găleți</t>
    </r>
  </si>
  <si>
    <r>
      <t xml:space="preserve">Taiat Piept file </t>
    </r>
    <r>
      <rPr>
        <i/>
        <sz val="11"/>
        <color theme="1"/>
        <rFont val="Calibri"/>
        <family val="2"/>
        <scheme val="minor"/>
      </rPr>
      <t>(7 kg - o galeata)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persoana 1</t>
    </r>
  </si>
  <si>
    <r>
      <t xml:space="preserve">Taiat Piept file </t>
    </r>
    <r>
      <rPr>
        <i/>
        <sz val="11"/>
        <color theme="1"/>
        <rFont val="Calibri"/>
        <family val="2"/>
        <scheme val="minor"/>
      </rPr>
      <t>(7 kg - o galeata)</t>
    </r>
    <r>
      <rPr>
        <sz val="11"/>
        <color theme="1"/>
        <rFont val="Calibri"/>
        <family val="2"/>
        <scheme val="minor"/>
      </rPr>
      <t xml:space="preserve"> |</t>
    </r>
    <r>
      <rPr>
        <i/>
        <sz val="11"/>
        <color theme="1"/>
        <rFont val="Calibri"/>
        <family val="2"/>
        <scheme val="minor"/>
      </rPr>
      <t xml:space="preserve"> persoana 2</t>
    </r>
  </si>
  <si>
    <t>Kandel</t>
  </si>
  <si>
    <t>Corpodean Mona</t>
  </si>
  <si>
    <t>Condimentat ceafa pentru Pulled Pork - nr. Tăvi</t>
  </si>
  <si>
    <t>Bagat curcan in punga, vidat si pus la sous vide (~1,5 kg/pungă) - nr. Pungi</t>
  </si>
  <si>
    <t>Taiat + condimentat curcan (2 kg) | nr. buc x1.5kg</t>
  </si>
  <si>
    <t>UM</t>
  </si>
  <si>
    <t>Taiat ardei - pers. 1</t>
  </si>
  <si>
    <t>Taiat ardei - pers. 2</t>
  </si>
  <si>
    <t>găleți</t>
  </si>
  <si>
    <t>kg.</t>
  </si>
  <si>
    <t>porții</t>
  </si>
  <si>
    <r>
      <t xml:space="preserve">Feliat castraveti - </t>
    </r>
    <r>
      <rPr>
        <i/>
        <sz val="11"/>
        <color theme="1" tint="0.249977111117893"/>
        <rFont val="Calibri"/>
        <family val="2"/>
        <scheme val="minor"/>
      </rPr>
      <t>2.9 kg / găleată</t>
    </r>
  </si>
  <si>
    <t>Feliat Ciuperci</t>
  </si>
  <si>
    <t>Castraveti murati</t>
  </si>
  <si>
    <t>bax.</t>
  </si>
  <si>
    <t>buc.</t>
  </si>
  <si>
    <t>Feliat Roșii</t>
  </si>
  <si>
    <t>Feliat Ceapă roșie</t>
  </si>
  <si>
    <t xml:space="preserve">Feliat Piept de curcan </t>
  </si>
  <si>
    <t xml:space="preserve">Feliat Bacon pentru Pizza </t>
  </si>
  <si>
    <t xml:space="preserve">Feliat Bacon pentru paste </t>
  </si>
  <si>
    <t xml:space="preserve">Feliat Bacon Cuburi </t>
  </si>
  <si>
    <t>Feliat Bacon Burger</t>
  </si>
  <si>
    <t xml:space="preserve">Feliat Cârnaț </t>
  </si>
  <si>
    <t>tăvi</t>
  </si>
  <si>
    <t>alege</t>
  </si>
  <si>
    <t>pungi</t>
  </si>
  <si>
    <t>lădițe</t>
  </si>
  <si>
    <t>Feliat Șuncă (nr. batoane)</t>
  </si>
  <si>
    <t>Sailendra</t>
  </si>
  <si>
    <t>Yagia</t>
  </si>
  <si>
    <t>Cantitate procesata</t>
  </si>
  <si>
    <t>Prasai Durga</t>
  </si>
  <si>
    <t>Basnet Durga</t>
  </si>
  <si>
    <t>Roshan Ghimire</t>
  </si>
  <si>
    <t>Kumar Ashish</t>
  </si>
  <si>
    <t>Raju Rai</t>
  </si>
  <si>
    <t>Bikash Chohan</t>
  </si>
  <si>
    <t>Lama Shishir</t>
  </si>
  <si>
    <t>Ksethri Anuj</t>
  </si>
  <si>
    <t>Shankar</t>
  </si>
  <si>
    <t>Tamang Samyog</t>
  </si>
  <si>
    <t>Mahabir Shahi</t>
  </si>
  <si>
    <t>Madhav Sahani</t>
  </si>
  <si>
    <t>Rai Umesh</t>
  </si>
  <si>
    <t>Taiat crutoane - pers. 1</t>
  </si>
  <si>
    <t>Taiat crutoane - pers. 2</t>
  </si>
  <si>
    <r>
      <t xml:space="preserve">PORTIONAT COASTE </t>
    </r>
    <r>
      <rPr>
        <i/>
        <sz val="11"/>
        <color theme="1"/>
        <rFont val="Calibri"/>
        <family val="2"/>
        <scheme val="minor"/>
      </rPr>
      <t>(se va trece nr. Total de tăvi in toate casutele)</t>
    </r>
  </si>
  <si>
    <t>Curatat, spalat aripi + pregatire pentru sous-vide (pungi x3 kg)</t>
  </si>
  <si>
    <t>Curatat, spalat pulpe + pregatire pentru sous-vide (pungi x3 kg)</t>
  </si>
  <si>
    <t>Preparare clatite (nr. total clatite)</t>
  </si>
  <si>
    <t>Feliat morcovi pentru noodles</t>
  </si>
  <si>
    <t>Feliat ceapa pentru noodles</t>
  </si>
  <si>
    <t>Feliat varza pentru noodles</t>
  </si>
  <si>
    <t>FEL19</t>
  </si>
  <si>
    <t>FEL20</t>
  </si>
  <si>
    <t>FEL21</t>
  </si>
  <si>
    <t>N  O  O  D  L  E  S</t>
  </si>
  <si>
    <t>ALT11</t>
  </si>
  <si>
    <r>
      <t xml:space="preserve"> Finalizare Pulled Pork </t>
    </r>
    <r>
      <rPr>
        <i/>
        <sz val="11"/>
        <color theme="1"/>
        <rFont val="Calibri"/>
        <family val="2"/>
        <scheme val="minor"/>
      </rPr>
      <t>(scos din cuptor, eliminat folii, blenduit sos, rupt carne, mix)</t>
    </r>
    <r>
      <rPr>
        <sz val="11"/>
        <color theme="1"/>
        <rFont val="Calibri"/>
        <family val="2"/>
        <scheme val="minor"/>
      </rPr>
      <t xml:space="preserve"> - nr. Tavi</t>
    </r>
  </si>
  <si>
    <t>portii</t>
  </si>
  <si>
    <r>
      <t xml:space="preserve">Orez pus la fiert + scos + condimentat (nr. Portii) | </t>
    </r>
    <r>
      <rPr>
        <i/>
        <sz val="11"/>
        <color theme="1"/>
        <rFont val="Calibri"/>
        <family val="2"/>
        <scheme val="minor"/>
      </rPr>
      <t>1 portie = 1 aparat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</si>
</sst>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  <font>
      <i/>
      <sz val="11"/>
      <color theme="1"/>
      <name val="Bahnschrift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Bahnschrift"/>
      <family val="2"/>
    </font>
    <font>
      <sz val="18"/>
      <color theme="1"/>
      <name val="Bahnschrift"/>
      <family val="2"/>
    </font>
    <font>
      <i/>
      <sz val="12"/>
      <color theme="1"/>
      <name val="Bahnschrift"/>
      <family val="2"/>
    </font>
    <font>
      <b/>
      <sz val="8"/>
      <color theme="1"/>
      <name val="Bahnschrift"/>
      <family val="2"/>
    </font>
    <font>
      <b/>
      <sz val="12"/>
      <color theme="1"/>
      <name val="Bahnschrift"/>
      <family val="2"/>
    </font>
    <font>
      <sz val="10"/>
      <color indexed="81"/>
      <name val="Tahoma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theme="1"/>
      <name val="Bahnschrift"/>
      <family val="2"/>
    </font>
    <font>
      <b/>
      <sz val="10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gray0625">
        <fgColor theme="0" tint="-0.24994659260841701"/>
        <bgColor indexed="65"/>
      </patternFill>
    </fill>
    <fill>
      <patternFill patternType="gray0625">
        <fgColor theme="0" tint="-0.49998474074526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theme="0" tint="-0.34998626667073579"/>
        <bgColor theme="0"/>
      </patternFill>
    </fill>
    <fill>
      <patternFill patternType="gray0625">
        <fgColor theme="1" tint="4.9989318521683403E-2"/>
        <bgColor indexed="65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Dashed">
        <color auto="1"/>
      </top>
      <bottom style="thin">
        <color auto="1"/>
      </bottom>
      <diagonal/>
    </border>
    <border>
      <left/>
      <right/>
      <top style="mediumDashed">
        <color auto="1"/>
      </top>
      <bottom style="thin">
        <color auto="1"/>
      </bottom>
      <diagonal/>
    </border>
    <border>
      <left/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  <border>
      <left/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Dashed">
        <color auto="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8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2" fontId="0" fillId="0" borderId="7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9" fontId="8" fillId="4" borderId="1" xfId="1" applyFont="1" applyFill="1" applyBorder="1" applyAlignment="1" applyProtection="1">
      <alignment horizontal="center" vertical="center"/>
    </xf>
    <xf numFmtId="2" fontId="0" fillId="4" borderId="1" xfId="1" applyNumberFormat="1" applyFont="1" applyFill="1" applyBorder="1" applyAlignment="1" applyProtection="1">
      <alignment horizontal="center" vertical="center"/>
    </xf>
    <xf numFmtId="9" fontId="8" fillId="4" borderId="7" xfId="1" applyFont="1" applyFill="1" applyBorder="1" applyAlignment="1" applyProtection="1">
      <alignment horizontal="center" vertical="center"/>
    </xf>
    <xf numFmtId="9" fontId="8" fillId="4" borderId="6" xfId="1" applyFont="1" applyFill="1" applyBorder="1" applyAlignment="1" applyProtection="1">
      <alignment horizontal="center" vertical="center"/>
    </xf>
    <xf numFmtId="9" fontId="0" fillId="4" borderId="6" xfId="1" applyFont="1" applyFill="1" applyBorder="1" applyAlignment="1" applyProtection="1">
      <alignment horizontal="center" vertical="center"/>
    </xf>
    <xf numFmtId="9" fontId="0" fillId="4" borderId="1" xfId="1" applyFont="1" applyFill="1" applyBorder="1" applyAlignment="1" applyProtection="1">
      <alignment horizontal="center" vertical="center"/>
    </xf>
    <xf numFmtId="9" fontId="0" fillId="4" borderId="7" xfId="1" applyFont="1" applyFill="1" applyBorder="1" applyAlignment="1" applyProtection="1">
      <alignment horizontal="center" vertical="center"/>
    </xf>
    <xf numFmtId="9" fontId="0" fillId="4" borderId="4" xfId="1" applyFont="1" applyFill="1" applyBorder="1" applyAlignment="1" applyProtection="1">
      <alignment horizontal="center" vertical="center"/>
    </xf>
    <xf numFmtId="9" fontId="0" fillId="4" borderId="5" xfId="1" applyFont="1" applyFill="1" applyBorder="1" applyAlignment="1" applyProtection="1">
      <alignment horizontal="center" vertical="center"/>
    </xf>
    <xf numFmtId="9" fontId="8" fillId="4" borderId="3" xfId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0" borderId="2" xfId="0" applyBorder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0" fontId="19" fillId="0" borderId="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9" fontId="8" fillId="4" borderId="4" xfId="1" applyFont="1" applyFill="1" applyBorder="1" applyAlignment="1" applyProtection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4" fillId="2" borderId="19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9" fontId="8" fillId="4" borderId="23" xfId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vertical="center"/>
      <protection locked="0"/>
    </xf>
    <xf numFmtId="0" fontId="4" fillId="2" borderId="21" xfId="0" applyFont="1" applyFill="1" applyBorder="1" applyAlignment="1" applyProtection="1">
      <alignment vertical="center"/>
      <protection locked="0"/>
    </xf>
    <xf numFmtId="0" fontId="4" fillId="2" borderId="5" xfId="0" applyFont="1" applyFill="1" applyBorder="1" applyAlignment="1" applyProtection="1">
      <alignment vertical="center"/>
      <protection locked="0"/>
    </xf>
    <xf numFmtId="0" fontId="18" fillId="4" borderId="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8" fillId="4" borderId="25" xfId="0" applyFont="1" applyFill="1" applyBorder="1" applyAlignment="1">
      <alignment horizontal="center" vertical="center"/>
    </xf>
    <xf numFmtId="9" fontId="0" fillId="4" borderId="25" xfId="1" applyFont="1" applyFill="1" applyBorder="1" applyAlignment="1" applyProtection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4" fillId="2" borderId="13" xfId="0" applyFont="1" applyFill="1" applyBorder="1" applyAlignment="1" applyProtection="1">
      <alignment vertical="center"/>
      <protection locked="0"/>
    </xf>
    <xf numFmtId="0" fontId="0" fillId="4" borderId="13" xfId="0" applyFill="1" applyBorder="1" applyAlignment="1">
      <alignment horizontal="center" vertical="center"/>
    </xf>
    <xf numFmtId="0" fontId="4" fillId="2" borderId="3" xfId="0" applyFont="1" applyFill="1" applyBorder="1" applyAlignment="1" applyProtection="1">
      <alignment vertical="center"/>
      <protection locked="0"/>
    </xf>
    <xf numFmtId="0" fontId="0" fillId="4" borderId="31" xfId="0" applyFill="1" applyBorder="1" applyAlignment="1">
      <alignment horizontal="center" vertical="center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10" fontId="0" fillId="0" borderId="1" xfId="1" applyNumberFormat="1" applyFont="1" applyBorder="1" applyAlignment="1" applyProtection="1">
      <alignment horizontal="center"/>
    </xf>
    <xf numFmtId="10" fontId="9" fillId="0" borderId="1" xfId="1" applyNumberFormat="1" applyFont="1" applyBorder="1" applyAlignment="1" applyProtection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7" xfId="0" applyBorder="1" applyAlignment="1" applyProtection="1">
      <alignment horizontal="center" vertical="center"/>
      <protection locked="0"/>
    </xf>
    <xf numFmtId="9" fontId="8" fillId="4" borderId="17" xfId="1" applyFont="1" applyFill="1" applyBorder="1" applyAlignment="1" applyProtection="1">
      <alignment horizontal="center" vertical="center"/>
    </xf>
    <xf numFmtId="0" fontId="0" fillId="0" borderId="33" xfId="0" applyBorder="1" applyAlignment="1" applyProtection="1">
      <alignment horizontal="center" vertical="center"/>
      <protection locked="0"/>
    </xf>
    <xf numFmtId="0" fontId="18" fillId="4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/>
    </xf>
    <xf numFmtId="0" fontId="14" fillId="7" borderId="7" xfId="0" applyFont="1" applyFill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textRotation="45"/>
    </xf>
    <xf numFmtId="0" fontId="4" fillId="0" borderId="2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textRotation="255"/>
    </xf>
    <xf numFmtId="0" fontId="20" fillId="0" borderId="7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4" fillId="0" borderId="1" xfId="0" applyFont="1" applyBorder="1" applyAlignment="1">
      <alignment horizontal="center" vertical="center" textRotation="255"/>
    </xf>
    <xf numFmtId="0" fontId="14" fillId="0" borderId="7" xfId="0" applyFont="1" applyBorder="1" applyAlignment="1">
      <alignment horizontal="center" vertical="center" textRotation="255"/>
    </xf>
    <xf numFmtId="0" fontId="14" fillId="0" borderId="9" xfId="0" applyFont="1" applyBorder="1" applyAlignment="1">
      <alignment horizontal="center" vertical="center" textRotation="255"/>
    </xf>
    <xf numFmtId="0" fontId="14" fillId="0" borderId="5" xfId="0" applyFont="1" applyBorder="1" applyAlignment="1">
      <alignment horizontal="center" vertical="center" textRotation="255"/>
    </xf>
    <xf numFmtId="0" fontId="20" fillId="0" borderId="26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1" fillId="6" borderId="9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9" fontId="8" fillId="4" borderId="13" xfId="1" applyFont="1" applyFill="1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  <protection locked="0"/>
    </xf>
    <xf numFmtId="9" fontId="8" fillId="4" borderId="5" xfId="1" applyFont="1" applyFill="1" applyBorder="1" applyAlignment="1" applyProtection="1">
      <alignment horizontal="center" vertical="center"/>
    </xf>
    <xf numFmtId="0" fontId="0" fillId="0" borderId="39" xfId="0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0" fillId="0" borderId="39" xfId="0" applyBorder="1" applyAlignment="1" applyProtection="1">
      <alignment horizontal="center" vertical="center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0" fontId="0" fillId="4" borderId="41" xfId="0" applyFill="1" applyBorder="1" applyAlignment="1">
      <alignment horizontal="center" vertical="center"/>
    </xf>
    <xf numFmtId="0" fontId="18" fillId="4" borderId="39" xfId="0" applyFont="1" applyFill="1" applyBorder="1" applyAlignment="1">
      <alignment horizontal="center" vertical="center"/>
    </xf>
    <xf numFmtId="9" fontId="8" fillId="4" borderId="39" xfId="1" applyFont="1" applyFill="1" applyBorder="1" applyAlignment="1" applyProtection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0" fillId="0" borderId="42" xfId="0" applyBorder="1" applyAlignment="1" applyProtection="1">
      <alignment horizontal="center" vertical="center"/>
      <protection locked="0"/>
    </xf>
    <xf numFmtId="0" fontId="0" fillId="0" borderId="14" xfId="0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4" borderId="43" xfId="0" applyFill="1" applyBorder="1" applyAlignment="1">
      <alignment horizontal="center" vertical="center"/>
    </xf>
    <xf numFmtId="9" fontId="0" fillId="4" borderId="14" xfId="1" applyFont="1" applyFill="1" applyBorder="1" applyAlignment="1" applyProtection="1">
      <alignment horizontal="center" vertical="center"/>
    </xf>
    <xf numFmtId="0" fontId="0" fillId="4" borderId="14" xfId="0" applyFill="1" applyBorder="1" applyAlignment="1">
      <alignment horizontal="center" vertical="center"/>
    </xf>
    <xf numFmtId="9" fontId="0" fillId="4" borderId="9" xfId="1" applyFont="1" applyFill="1" applyBorder="1" applyAlignment="1" applyProtection="1">
      <alignment horizontal="center" vertical="center"/>
    </xf>
    <xf numFmtId="0" fontId="0" fillId="0" borderId="44" xfId="0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 applyProtection="1">
      <alignment horizontal="center" vertical="center"/>
      <protection locked="0"/>
    </xf>
    <xf numFmtId="0" fontId="0" fillId="4" borderId="38" xfId="0" applyFill="1" applyBorder="1" applyAlignment="1">
      <alignment horizontal="center" vertical="center"/>
    </xf>
    <xf numFmtId="0" fontId="18" fillId="4" borderId="44" xfId="0" applyFont="1" applyFill="1" applyBorder="1" applyAlignment="1">
      <alignment horizontal="center" vertical="center"/>
    </xf>
    <xf numFmtId="9" fontId="0" fillId="4" borderId="44" xfId="1" applyFont="1" applyFill="1" applyBorder="1" applyAlignment="1" applyProtection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8" fillId="4" borderId="47" xfId="0" applyFont="1" applyFill="1" applyBorder="1" applyAlignment="1">
      <alignment horizontal="center" vertical="center"/>
    </xf>
    <xf numFmtId="9" fontId="0" fillId="4" borderId="39" xfId="1" applyFont="1" applyFill="1" applyBorder="1" applyAlignment="1" applyProtection="1">
      <alignment horizontal="center" vertical="center"/>
    </xf>
    <xf numFmtId="0" fontId="0" fillId="0" borderId="48" xfId="0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12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982F-AE39-4858-A8FD-BE95A5CA76C8}">
  <sheetPr>
    <tabColor theme="9"/>
  </sheetPr>
  <dimension ref="A2:O113"/>
  <sheetViews>
    <sheetView tabSelected="1"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3" priority="1" operator="between">
      <formula>0.75</formula>
      <formula>1.5</formula>
    </cfRule>
    <cfRule type="cellIs" dxfId="2" priority="2" operator="between">
      <formula>0.5</formula>
      <formula>0.75</formula>
    </cfRule>
    <cfRule type="cellIs" dxfId="1" priority="3" operator="between">
      <formula>35%</formula>
      <formula>50%</formula>
    </cfRule>
    <cfRule type="cellIs" dxfId="0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459A25DA-9886-4033-9559-2F17E2190B19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5059-540C-4BA9-A45F-5565A3AE7B2D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7" priority="1" operator="between">
      <formula>0.75</formula>
      <formula>1.5</formula>
    </cfRule>
    <cfRule type="cellIs" dxfId="6" priority="2" operator="between">
      <formula>0.5</formula>
      <formula>0.75</formula>
    </cfRule>
    <cfRule type="cellIs" dxfId="5" priority="3" operator="between">
      <formula>35%</formula>
      <formula>50%</formula>
    </cfRule>
    <cfRule type="cellIs" dxfId="4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EEB63706-3592-4DD6-97E6-A72E14E32525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5547-E631-4EED-8E2D-020E6ABC9895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11" priority="1" operator="between">
      <formula>0.75</formula>
      <formula>1.5</formula>
    </cfRule>
    <cfRule type="cellIs" dxfId="10" priority="2" operator="between">
      <formula>0.5</formula>
      <formula>0.75</formula>
    </cfRule>
    <cfRule type="cellIs" dxfId="9" priority="3" operator="between">
      <formula>35%</formula>
      <formula>50%</formula>
    </cfRule>
    <cfRule type="cellIs" dxfId="8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82B7DDB6-24C8-498F-A77D-268007C65B31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AE3E-E476-452E-A37B-EDAC5C3F7409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15" priority="1" operator="between">
      <formula>0.75</formula>
      <formula>1.5</formula>
    </cfRule>
    <cfRule type="cellIs" dxfId="14" priority="2" operator="between">
      <formula>0.5</formula>
      <formula>0.75</formula>
    </cfRule>
    <cfRule type="cellIs" dxfId="13" priority="3" operator="between">
      <formula>35%</formula>
      <formula>50%</formula>
    </cfRule>
    <cfRule type="cellIs" dxfId="12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1FFC2CA4-9F4B-4A9B-A649-0EFAFF3FFF9E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5723-08BC-46E6-8D52-004C9435C21C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19" priority="1" operator="between">
      <formula>0.75</formula>
      <formula>1.5</formula>
    </cfRule>
    <cfRule type="cellIs" dxfId="18" priority="2" operator="between">
      <formula>0.5</formula>
      <formula>0.75</formula>
    </cfRule>
    <cfRule type="cellIs" dxfId="17" priority="3" operator="between">
      <formula>35%</formula>
      <formula>50%</formula>
    </cfRule>
    <cfRule type="cellIs" dxfId="16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3533861B-1EC2-4F59-B4C3-A996FA95F60C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CF8F-66A2-4488-AE17-CADD7D9C6EC6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23" priority="1" operator="between">
      <formula>0.75</formula>
      <formula>1.5</formula>
    </cfRule>
    <cfRule type="cellIs" dxfId="22" priority="2" operator="between">
      <formula>0.5</formula>
      <formula>0.75</formula>
    </cfRule>
    <cfRule type="cellIs" dxfId="21" priority="3" operator="between">
      <formula>35%</formula>
      <formula>50%</formula>
    </cfRule>
    <cfRule type="cellIs" dxfId="20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9FD89310-2EF1-43C9-9919-E4726F226893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28A-B56E-4360-B0F8-AACB15579832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27" priority="1" operator="between">
      <formula>0.75</formula>
      <formula>1.5</formula>
    </cfRule>
    <cfRule type="cellIs" dxfId="26" priority="2" operator="between">
      <formula>0.5</formula>
      <formula>0.75</formula>
    </cfRule>
    <cfRule type="cellIs" dxfId="25" priority="3" operator="between">
      <formula>35%</formula>
      <formula>50%</formula>
    </cfRule>
    <cfRule type="cellIs" dxfId="24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16AA4641-2FA8-4D72-84DE-579B6ECAE98E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7CEA-DE22-40C6-A98C-BD3144873CA2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31" priority="1" operator="between">
      <formula>0.75</formula>
      <formula>1.5</formula>
    </cfRule>
    <cfRule type="cellIs" dxfId="30" priority="2" operator="between">
      <formula>0.5</formula>
      <formula>0.75</formula>
    </cfRule>
    <cfRule type="cellIs" dxfId="29" priority="3" operator="between">
      <formula>35%</formula>
      <formula>50%</formula>
    </cfRule>
    <cfRule type="cellIs" dxfId="28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403E94E4-8403-4916-9B28-230EB9368126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5B68-9830-4588-B917-A4682F8A6DDB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35" priority="1" operator="between">
      <formula>0.75</formula>
      <formula>1.5</formula>
    </cfRule>
    <cfRule type="cellIs" dxfId="34" priority="2" operator="between">
      <formula>0.5</formula>
      <formula>0.75</formula>
    </cfRule>
    <cfRule type="cellIs" dxfId="33" priority="3" operator="between">
      <formula>35%</formula>
      <formula>50%</formula>
    </cfRule>
    <cfRule type="cellIs" dxfId="32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B605FC47-0534-467A-B958-BC6F8ED65170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D940-554A-4CCA-9640-B1A463CC26FA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39" priority="1" operator="between">
      <formula>0.75</formula>
      <formula>1.5</formula>
    </cfRule>
    <cfRule type="cellIs" dxfId="38" priority="2" operator="between">
      <formula>0.5</formula>
      <formula>0.75</formula>
    </cfRule>
    <cfRule type="cellIs" dxfId="37" priority="3" operator="between">
      <formula>35%</formula>
      <formula>50%</formula>
    </cfRule>
    <cfRule type="cellIs" dxfId="36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CABD1F9C-D280-4D60-8D3C-F6C701660905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633-5499-472E-8897-F1887F4D2F39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43" priority="1" operator="between">
      <formula>0.75</formula>
      <formula>1.5</formula>
    </cfRule>
    <cfRule type="cellIs" dxfId="42" priority="2" operator="between">
      <formula>0.5</formula>
      <formula>0.75</formula>
    </cfRule>
    <cfRule type="cellIs" dxfId="41" priority="3" operator="between">
      <formula>35%</formula>
      <formula>50%</formula>
    </cfRule>
    <cfRule type="cellIs" dxfId="40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6DE01BDA-AC2E-4A1D-8F77-01E295B74321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D636-4508-47E1-ADCE-756A0D9E0D05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47" priority="1" operator="between">
      <formula>0.75</formula>
      <formula>1.5</formula>
    </cfRule>
    <cfRule type="cellIs" dxfId="46" priority="2" operator="between">
      <formula>0.5</formula>
      <formula>0.75</formula>
    </cfRule>
    <cfRule type="cellIs" dxfId="45" priority="3" operator="between">
      <formula>35%</formula>
      <formula>50%</formula>
    </cfRule>
    <cfRule type="cellIs" dxfId="44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8B01AD6E-374C-4A23-9E5B-B3FAFC7306D8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8372-5E2F-4158-ABC4-1A9CFFC7B431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51" priority="1" operator="between">
      <formula>0.75</formula>
      <formula>1.5</formula>
    </cfRule>
    <cfRule type="cellIs" dxfId="50" priority="2" operator="between">
      <formula>0.5</formula>
      <formula>0.75</formula>
    </cfRule>
    <cfRule type="cellIs" dxfId="49" priority="3" operator="between">
      <formula>35%</formula>
      <formula>50%</formula>
    </cfRule>
    <cfRule type="cellIs" dxfId="48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44BFF5C1-D546-4ECC-B14F-ED6D8738A10D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9D89-AAE4-4988-9A2B-033EAF09D9BD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55" priority="1" operator="between">
      <formula>0.75</formula>
      <formula>1.5</formula>
    </cfRule>
    <cfRule type="cellIs" dxfId="54" priority="2" operator="between">
      <formula>0.5</formula>
      <formula>0.75</formula>
    </cfRule>
    <cfRule type="cellIs" dxfId="53" priority="3" operator="between">
      <formula>35%</formula>
      <formula>50%</formula>
    </cfRule>
    <cfRule type="cellIs" dxfId="52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AA3A9EFC-8478-44A1-9D12-7C8B6F824ADD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103D-394F-4EDA-BDD8-35FA6AB56C93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59" priority="1" operator="between">
      <formula>0.75</formula>
      <formula>1.5</formula>
    </cfRule>
    <cfRule type="cellIs" dxfId="58" priority="2" operator="between">
      <formula>0.5</formula>
      <formula>0.75</formula>
    </cfRule>
    <cfRule type="cellIs" dxfId="57" priority="3" operator="between">
      <formula>35%</formula>
      <formula>50%</formula>
    </cfRule>
    <cfRule type="cellIs" dxfId="56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B8DB31C0-F3BC-4B3C-9D37-C715D59FBF1B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5D0D-4D52-41E3-B471-166470854869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63" priority="1" operator="between">
      <formula>0.75</formula>
      <formula>1.5</formula>
    </cfRule>
    <cfRule type="cellIs" dxfId="62" priority="2" operator="between">
      <formula>0.5</formula>
      <formula>0.75</formula>
    </cfRule>
    <cfRule type="cellIs" dxfId="61" priority="3" operator="between">
      <formula>35%</formula>
      <formula>50%</formula>
    </cfRule>
    <cfRule type="cellIs" dxfId="60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BB19BE2A-F4BF-4C38-ACC8-1C20B6CA2ED9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349E-2778-40FC-8A27-47B37656626E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67" priority="1" operator="between">
      <formula>0.75</formula>
      <formula>1.5</formula>
    </cfRule>
    <cfRule type="cellIs" dxfId="66" priority="2" operator="between">
      <formula>0.5</formula>
      <formula>0.75</formula>
    </cfRule>
    <cfRule type="cellIs" dxfId="65" priority="3" operator="between">
      <formula>35%</formula>
      <formula>50%</formula>
    </cfRule>
    <cfRule type="cellIs" dxfId="64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85C44DC0-DC55-4A75-9D04-A6DDE99B5EF4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229B-D428-4313-BCE2-5ABC7E151050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71" priority="1" operator="between">
      <formula>0.75</formula>
      <formula>1.5</formula>
    </cfRule>
    <cfRule type="cellIs" dxfId="70" priority="2" operator="between">
      <formula>0.5</formula>
      <formula>0.75</formula>
    </cfRule>
    <cfRule type="cellIs" dxfId="69" priority="3" operator="between">
      <formula>35%</formula>
      <formula>50%</formula>
    </cfRule>
    <cfRule type="cellIs" dxfId="68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28DE1427-6E17-451E-AE77-3FE6D86A3E8A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9882-D95D-4FC8-B787-1DB055A64FAB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75" priority="1" operator="between">
      <formula>0.75</formula>
      <formula>1.5</formula>
    </cfRule>
    <cfRule type="cellIs" dxfId="74" priority="2" operator="between">
      <formula>0.5</formula>
      <formula>0.75</formula>
    </cfRule>
    <cfRule type="cellIs" dxfId="73" priority="3" operator="between">
      <formula>35%</formula>
      <formula>50%</formula>
    </cfRule>
    <cfRule type="cellIs" dxfId="72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29478D85-2301-4038-ABC0-AB13CF3BF906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D330-34A0-45F0-93DF-0CF5CC3A733E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79" priority="1" operator="between">
      <formula>0.75</formula>
      <formula>1.5</formula>
    </cfRule>
    <cfRule type="cellIs" dxfId="78" priority="2" operator="between">
      <formula>0.5</formula>
      <formula>0.75</formula>
    </cfRule>
    <cfRule type="cellIs" dxfId="77" priority="3" operator="between">
      <formula>35%</formula>
      <formula>50%</formula>
    </cfRule>
    <cfRule type="cellIs" dxfId="76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656C10D8-4E88-4E30-8EB2-4BCC439188AB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9DFB-11E9-443F-A0E4-4A4EE7CE97B5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83" priority="1" operator="between">
      <formula>0.75</formula>
      <formula>1.5</formula>
    </cfRule>
    <cfRule type="cellIs" dxfId="82" priority="2" operator="between">
      <formula>0.5</formula>
      <formula>0.75</formula>
    </cfRule>
    <cfRule type="cellIs" dxfId="81" priority="3" operator="between">
      <formula>35%</formula>
      <formula>50%</formula>
    </cfRule>
    <cfRule type="cellIs" dxfId="80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A08C50D2-354D-4A87-8930-87F2A9160CD0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EC8D-663F-43CB-A388-9B21C95C7F36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87" priority="1" operator="between">
      <formula>0.75</formula>
      <formula>1.5</formula>
    </cfRule>
    <cfRule type="cellIs" dxfId="86" priority="2" operator="between">
      <formula>0.5</formula>
      <formula>0.75</formula>
    </cfRule>
    <cfRule type="cellIs" dxfId="85" priority="3" operator="between">
      <formula>35%</formula>
      <formula>50%</formula>
    </cfRule>
    <cfRule type="cellIs" dxfId="84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69B7035E-D5FC-4C4A-87F0-E1FE77325C97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8E20-FD82-4948-8705-04512002DD83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91" priority="1" operator="between">
      <formula>0.75</formula>
      <formula>1.5</formula>
    </cfRule>
    <cfRule type="cellIs" dxfId="90" priority="2" operator="between">
      <formula>0.5</formula>
      <formula>0.75</formula>
    </cfRule>
    <cfRule type="cellIs" dxfId="89" priority="3" operator="between">
      <formula>35%</formula>
      <formula>50%</formula>
    </cfRule>
    <cfRule type="cellIs" dxfId="88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765158E7-0AB0-4DCD-A497-D1AFD63ED770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412F-C29F-4114-A7EB-B5E84DF5A967}">
  <sheetPr>
    <tabColor theme="9"/>
  </sheetPr>
  <dimension ref="A2:O113"/>
  <sheetViews>
    <sheetView zoomScaleNormal="100" workbookViewId="0">
      <selection activeCell="C13" sqref="C1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95" priority="1" operator="between">
      <formula>0.75</formula>
      <formula>1.5</formula>
    </cfRule>
    <cfRule type="cellIs" dxfId="94" priority="2" operator="between">
      <formula>0.5</formula>
      <formula>0.75</formula>
    </cfRule>
    <cfRule type="cellIs" dxfId="93" priority="3" operator="between">
      <formula>35%</formula>
      <formula>50%</formula>
    </cfRule>
    <cfRule type="cellIs" dxfId="92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91478BDD-8507-477B-AE2D-6DEED0658FD6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D4A5-2235-4D9E-BA74-162E248ED8B2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99" priority="1" operator="between">
      <formula>0.75</formula>
      <formula>1.5</formula>
    </cfRule>
    <cfRule type="cellIs" dxfId="98" priority="2" operator="between">
      <formula>0.5</formula>
      <formula>0.75</formula>
    </cfRule>
    <cfRule type="cellIs" dxfId="97" priority="3" operator="between">
      <formula>35%</formula>
      <formula>50%</formula>
    </cfRule>
    <cfRule type="cellIs" dxfId="96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D21253B7-4B8E-47BD-8C67-B928A2259782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3CD7-31C2-48B3-9A4E-520B44C9114F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103" priority="1" operator="between">
      <formula>0.75</formula>
      <formula>1.5</formula>
    </cfRule>
    <cfRule type="cellIs" dxfId="102" priority="2" operator="between">
      <formula>0.5</formula>
      <formula>0.75</formula>
    </cfRule>
    <cfRule type="cellIs" dxfId="101" priority="3" operator="between">
      <formula>35%</formula>
      <formula>50%</formula>
    </cfRule>
    <cfRule type="cellIs" dxfId="100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168F20F9-0C9C-49E3-9D1E-862350783AD7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A469-33E3-4B0A-90A3-504C6F63680C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107" priority="1" operator="between">
      <formula>0.75</formula>
      <formula>1.5</formula>
    </cfRule>
    <cfRule type="cellIs" dxfId="106" priority="2" operator="between">
      <formula>0.5</formula>
      <formula>0.75</formula>
    </cfRule>
    <cfRule type="cellIs" dxfId="105" priority="3" operator="between">
      <formula>35%</formula>
      <formula>50%</formula>
    </cfRule>
    <cfRule type="cellIs" dxfId="104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204F7CA2-B7AD-42AD-BB07-C19464CADB6F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2505-33E4-4EF6-8284-888436925A25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111" priority="1" operator="between">
      <formula>0.75</formula>
      <formula>1.5</formula>
    </cfRule>
    <cfRule type="cellIs" dxfId="110" priority="2" operator="between">
      <formula>0.5</formula>
      <formula>0.75</formula>
    </cfRule>
    <cfRule type="cellIs" dxfId="109" priority="3" operator="between">
      <formula>35%</formula>
      <formula>50%</formula>
    </cfRule>
    <cfRule type="cellIs" dxfId="108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AFFC0B7F-9449-4662-A444-B2652F1CA0D7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0342-7441-46D0-BC0B-F753FFC429FE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115" priority="1" operator="between">
      <formula>0.75</formula>
      <formula>1.5</formula>
    </cfRule>
    <cfRule type="cellIs" dxfId="114" priority="2" operator="between">
      <formula>0.5</formula>
      <formula>0.75</formula>
    </cfRule>
    <cfRule type="cellIs" dxfId="113" priority="3" operator="between">
      <formula>35%</formula>
      <formula>50%</formula>
    </cfRule>
    <cfRule type="cellIs" dxfId="112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A6FD57F1-7AD1-4178-BD94-D2C1DA47A700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CE4D-6253-4145-B182-0BB2B9347432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si="0"/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2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3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3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3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3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3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3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3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3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3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3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3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3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3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3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3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3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3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3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4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4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4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5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6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5"/>
        <v>0</v>
      </c>
      <c r="G47" s="85"/>
      <c r="H47" s="77">
        <v>8</v>
      </c>
      <c r="I47" s="52" t="s">
        <v>56</v>
      </c>
      <c r="J47" s="25">
        <v>0</v>
      </c>
      <c r="K47" s="53">
        <f t="shared" si="6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5"/>
        <v>0</v>
      </c>
      <c r="G48" s="85"/>
      <c r="H48" s="78">
        <v>19</v>
      </c>
      <c r="I48" s="64" t="s">
        <v>57</v>
      </c>
      <c r="J48" s="26">
        <v>0.25</v>
      </c>
      <c r="K48" s="48">
        <f t="shared" si="6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7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8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7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8"/>
        <v>0</v>
      </c>
      <c r="G52" s="85"/>
      <c r="H52" s="77">
        <v>6</v>
      </c>
      <c r="I52" s="52" t="s">
        <v>60</v>
      </c>
      <c r="J52" s="25">
        <v>0</v>
      </c>
      <c r="K52" s="46">
        <f t="shared" si="7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8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7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8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7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8"/>
        <v>0</v>
      </c>
      <c r="G55" s="85"/>
      <c r="H55" s="79">
        <v>6.6</v>
      </c>
      <c r="I55" s="44" t="s">
        <v>62</v>
      </c>
      <c r="J55" s="24">
        <v>0.5</v>
      </c>
      <c r="K55" s="45">
        <f t="shared" si="7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8"/>
        <v>0</v>
      </c>
      <c r="G56" s="92"/>
      <c r="H56" s="78">
        <v>12</v>
      </c>
      <c r="I56" s="52" t="s">
        <v>63</v>
      </c>
      <c r="J56" s="26">
        <v>1</v>
      </c>
      <c r="K56" s="48">
        <f t="shared" si="7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8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7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8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7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8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7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8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7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8"/>
        <v>0</v>
      </c>
      <c r="G61" s="85"/>
      <c r="H61" s="77">
        <v>14</v>
      </c>
      <c r="I61" s="44" t="s">
        <v>68</v>
      </c>
      <c r="J61" s="25">
        <v>0.25</v>
      </c>
      <c r="K61" s="46">
        <f t="shared" si="7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8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7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8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7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8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7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8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7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8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7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8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7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8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7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8"/>
        <v>0</v>
      </c>
      <c r="G69" s="150"/>
      <c r="H69" s="79">
        <v>14</v>
      </c>
      <c r="I69" s="66" t="s">
        <v>71</v>
      </c>
      <c r="J69" s="67">
        <v>0.5</v>
      </c>
      <c r="K69" s="45">
        <f t="shared" si="7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8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7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8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7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8"/>
        <v>0</v>
      </c>
      <c r="G72" s="85"/>
      <c r="H72" s="77">
        <v>19</v>
      </c>
      <c r="I72" s="56" t="s">
        <v>77</v>
      </c>
      <c r="J72" s="25">
        <v>0.25</v>
      </c>
      <c r="K72" s="46">
        <f t="shared" si="7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8"/>
        <v>0</v>
      </c>
      <c r="G73" s="85"/>
      <c r="H73" s="77">
        <v>17.899999999999999</v>
      </c>
      <c r="I73" s="56"/>
      <c r="J73" s="25">
        <v>0.1</v>
      </c>
      <c r="K73" s="46">
        <f t="shared" si="7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8"/>
        <v>0</v>
      </c>
      <c r="G74" s="85"/>
      <c r="H74" s="77">
        <v>2</v>
      </c>
      <c r="I74" s="56" t="s">
        <v>78</v>
      </c>
      <c r="J74" s="25">
        <v>0.25</v>
      </c>
      <c r="K74" s="46">
        <f t="shared" si="7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8"/>
        <v>0</v>
      </c>
      <c r="G75" s="85"/>
      <c r="H75" s="77">
        <v>4</v>
      </c>
      <c r="I75" s="56" t="s">
        <v>79</v>
      </c>
      <c r="J75" s="25">
        <v>0</v>
      </c>
      <c r="K75" s="46">
        <f t="shared" si="7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8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7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8"/>
        <v>0</v>
      </c>
      <c r="G77" s="85"/>
      <c r="H77" s="77">
        <v>8</v>
      </c>
      <c r="I77" s="56" t="s">
        <v>81</v>
      </c>
      <c r="J77" s="25">
        <v>0.5</v>
      </c>
      <c r="K77" s="46">
        <f t="shared" si="7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8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7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8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7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8"/>
        <v>0</v>
      </c>
      <c r="G80" s="86"/>
      <c r="H80" s="82">
        <v>13</v>
      </c>
      <c r="I80" s="52" t="s">
        <v>82</v>
      </c>
      <c r="J80" s="28">
        <v>0.25</v>
      </c>
      <c r="K80" s="53">
        <f t="shared" si="7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8"/>
        <v>0</v>
      </c>
      <c r="G81" s="85"/>
      <c r="H81" s="77">
        <v>13</v>
      </c>
      <c r="I81" s="52" t="s">
        <v>83</v>
      </c>
      <c r="J81" s="25">
        <v>0.25</v>
      </c>
      <c r="K81" s="46">
        <f t="shared" si="7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8"/>
        <v>0</v>
      </c>
      <c r="G82" s="85"/>
      <c r="H82" s="77">
        <v>10</v>
      </c>
      <c r="I82" s="52" t="s">
        <v>84</v>
      </c>
      <c r="J82" s="29">
        <v>0.25</v>
      </c>
      <c r="K82" s="46">
        <f t="shared" si="7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8"/>
        <v>0</v>
      </c>
      <c r="G83" s="92"/>
      <c r="H83" s="78">
        <v>10</v>
      </c>
      <c r="I83" s="43" t="s">
        <v>85</v>
      </c>
      <c r="J83" s="26">
        <v>0.25</v>
      </c>
      <c r="K83" s="48">
        <f t="shared" si="7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8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7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8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7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8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7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si="8"/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8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7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8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7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80:B83"/>
    <mergeCell ref="B84:B89"/>
    <mergeCell ref="M39:O39"/>
    <mergeCell ref="C44:E44"/>
    <mergeCell ref="B45:B56"/>
    <mergeCell ref="C49:E49"/>
    <mergeCell ref="B57:B65"/>
    <mergeCell ref="B66:B79"/>
    <mergeCell ref="B3:B10"/>
    <mergeCell ref="M3:N3"/>
    <mergeCell ref="M4:N4"/>
    <mergeCell ref="B11:B32"/>
    <mergeCell ref="C21:K21"/>
    <mergeCell ref="B33:B43"/>
    <mergeCell ref="C33:E33"/>
    <mergeCell ref="C35:E35"/>
    <mergeCell ref="M38:O38"/>
    <mergeCell ref="C39:E39"/>
  </mergeCells>
  <conditionalFormatting sqref="O7:O32">
    <cfRule type="cellIs" dxfId="119" priority="1" operator="between">
      <formula>0.75</formula>
      <formula>1.5</formula>
    </cfRule>
    <cfRule type="cellIs" dxfId="118" priority="2" operator="between">
      <formula>0.5</formula>
      <formula>0.75</formula>
    </cfRule>
    <cfRule type="cellIs" dxfId="117" priority="3" operator="between">
      <formula>35%</formula>
      <formula>50%</formula>
    </cfRule>
    <cfRule type="cellIs" dxfId="116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8D8113AF-86D0-49AF-86C1-693C0A584AE2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D199-D8DC-458D-B133-73D1C6FB411C}">
  <sheetPr>
    <tabColor theme="9"/>
  </sheetPr>
  <dimension ref="A2:O113"/>
  <sheetViews>
    <sheetView zoomScaleNormal="100" workbookViewId="0">
      <selection activeCell="C3" sqref="C3"/>
    </sheetView>
  </sheetViews>
  <sheetFormatPr defaultColWidth="8.85546875" defaultRowHeight="15" x14ac:dyDescent="0.25"/>
  <cols>
    <col min="1" max="1" width="2.5703125" style="30" customWidth="1"/>
    <col min="2" max="2" width="5.42578125" style="30" customWidth="1"/>
    <col min="3" max="3" width="58.5703125" style="31" customWidth="1"/>
    <col min="4" max="4" width="7.42578125" style="31" customWidth="1"/>
    <col min="5" max="5" width="11.7109375" style="31" bestFit="1" customWidth="1"/>
    <col min="6" max="6" width="12.28515625" style="31" hidden="1" customWidth="1"/>
    <col min="7" max="7" width="16.140625" style="31" customWidth="1"/>
    <col min="8" max="8" width="13.5703125" style="31" hidden="1" customWidth="1"/>
    <col min="9" max="9" width="7.85546875" style="31" hidden="1" customWidth="1"/>
    <col min="10" max="10" width="15.42578125" style="31" hidden="1" customWidth="1"/>
    <col min="11" max="11" width="12.5703125" style="34" hidden="1" customWidth="1"/>
    <col min="12" max="12" width="10" style="31" customWidth="1"/>
    <col min="13" max="13" width="16.28515625" style="31" hidden="1" customWidth="1"/>
    <col min="14" max="14" width="7.5703125" style="31" hidden="1" customWidth="1"/>
    <col min="15" max="15" width="10.5703125" style="31" hidden="1" customWidth="1"/>
    <col min="16" max="16384" width="8.85546875" style="31"/>
  </cols>
  <sheetData>
    <row r="2" spans="2:15" ht="48" customHeight="1" x14ac:dyDescent="0.25">
      <c r="B2" s="112"/>
      <c r="C2" s="97" t="s">
        <v>0</v>
      </c>
      <c r="D2" s="97" t="s">
        <v>152</v>
      </c>
      <c r="E2" s="114" t="s">
        <v>178</v>
      </c>
      <c r="F2" s="38" t="s">
        <v>90</v>
      </c>
      <c r="G2" s="115" t="s">
        <v>89</v>
      </c>
      <c r="H2" s="76" t="s">
        <v>12</v>
      </c>
      <c r="I2" s="40" t="s">
        <v>32</v>
      </c>
      <c r="J2" s="41" t="s">
        <v>13</v>
      </c>
      <c r="K2" s="41" t="s">
        <v>88</v>
      </c>
    </row>
    <row r="3" spans="2:15" x14ac:dyDescent="0.25">
      <c r="B3" s="126" t="s">
        <v>14</v>
      </c>
      <c r="C3" s="1" t="s">
        <v>153</v>
      </c>
      <c r="D3" s="98" t="s">
        <v>156</v>
      </c>
      <c r="E3" s="11"/>
      <c r="F3" s="36">
        <f>E3*K3</f>
        <v>0</v>
      </c>
      <c r="G3" s="85"/>
      <c r="H3" s="77">
        <v>3.25</v>
      </c>
      <c r="I3" s="42" t="s">
        <v>33</v>
      </c>
      <c r="J3" s="20">
        <v>0.5</v>
      </c>
      <c r="K3" s="21">
        <f t="shared" ref="K3:K38" si="0">H3*J3+H3</f>
        <v>4.875</v>
      </c>
      <c r="M3" s="127" t="s">
        <v>129</v>
      </c>
      <c r="N3" s="128"/>
      <c r="O3" s="89" t="s">
        <v>130</v>
      </c>
    </row>
    <row r="4" spans="2:15" x14ac:dyDescent="0.25">
      <c r="B4" s="126"/>
      <c r="C4" s="1" t="s">
        <v>154</v>
      </c>
      <c r="D4" s="98" t="s">
        <v>156</v>
      </c>
      <c r="E4" s="11"/>
      <c r="F4" s="36">
        <f>E4*K4</f>
        <v>0</v>
      </c>
      <c r="G4" s="85"/>
      <c r="H4" s="77">
        <v>3.25</v>
      </c>
      <c r="I4" s="42" t="s">
        <v>33</v>
      </c>
      <c r="J4" s="20">
        <v>0.5</v>
      </c>
      <c r="K4" s="21">
        <f t="shared" si="0"/>
        <v>4.875</v>
      </c>
      <c r="M4" s="129">
        <f>SUM(F3:F32,F34:F38,F40:F43,F45:F48,F50:F85)</f>
        <v>0</v>
      </c>
      <c r="N4" s="130"/>
      <c r="O4" s="9">
        <f>M4/60</f>
        <v>0</v>
      </c>
    </row>
    <row r="5" spans="2:15" x14ac:dyDescent="0.25">
      <c r="B5" s="126"/>
      <c r="C5" s="1" t="s">
        <v>105</v>
      </c>
      <c r="D5" s="98" t="s">
        <v>155</v>
      </c>
      <c r="E5" s="11"/>
      <c r="F5" s="36">
        <f>E5*K5</f>
        <v>0</v>
      </c>
      <c r="G5" s="85"/>
      <c r="H5" s="77">
        <v>16</v>
      </c>
      <c r="I5" s="42" t="s">
        <v>34</v>
      </c>
      <c r="J5" s="20">
        <v>0.5</v>
      </c>
      <c r="K5" s="21">
        <f t="shared" si="0"/>
        <v>24</v>
      </c>
    </row>
    <row r="6" spans="2:15" x14ac:dyDescent="0.25">
      <c r="B6" s="126"/>
      <c r="C6" s="1" t="s">
        <v>105</v>
      </c>
      <c r="D6" s="98" t="s">
        <v>155</v>
      </c>
      <c r="E6" s="11"/>
      <c r="F6" s="36">
        <f>E6*K6</f>
        <v>0</v>
      </c>
      <c r="G6" s="85"/>
      <c r="H6" s="77">
        <v>16</v>
      </c>
      <c r="I6" s="42" t="s">
        <v>34</v>
      </c>
      <c r="J6" s="20">
        <v>0.5</v>
      </c>
      <c r="K6" s="21">
        <f t="shared" si="0"/>
        <v>24</v>
      </c>
      <c r="M6" s="32" t="s">
        <v>91</v>
      </c>
      <c r="N6" s="32" t="s">
        <v>92</v>
      </c>
      <c r="O6" s="32" t="s">
        <v>8</v>
      </c>
    </row>
    <row r="7" spans="2:15" x14ac:dyDescent="0.25">
      <c r="B7" s="126"/>
      <c r="C7" s="1" t="s">
        <v>192</v>
      </c>
      <c r="D7" s="98" t="s">
        <v>156</v>
      </c>
      <c r="E7" s="11"/>
      <c r="F7" s="36">
        <f t="shared" ref="F7:F38" si="1">E7*K7</f>
        <v>0</v>
      </c>
      <c r="G7" s="85"/>
      <c r="H7" s="77">
        <v>11.29</v>
      </c>
      <c r="I7" s="42" t="s">
        <v>35</v>
      </c>
      <c r="J7" s="20">
        <v>0.25</v>
      </c>
      <c r="K7" s="21">
        <f t="shared" si="0"/>
        <v>14.112499999999999</v>
      </c>
      <c r="M7" s="35" t="s">
        <v>6</v>
      </c>
      <c r="N7" s="8">
        <f>SUMIF(G3:G94, "Mirela Molnar", F3:F94)</f>
        <v>0</v>
      </c>
      <c r="O7" s="87">
        <f>N7/840</f>
        <v>0</v>
      </c>
    </row>
    <row r="8" spans="2:15" x14ac:dyDescent="0.25">
      <c r="B8" s="126"/>
      <c r="C8" s="1" t="s">
        <v>193</v>
      </c>
      <c r="D8" s="98" t="s">
        <v>156</v>
      </c>
      <c r="E8" s="13"/>
      <c r="F8" s="36">
        <f t="shared" si="1"/>
        <v>0</v>
      </c>
      <c r="G8" s="85"/>
      <c r="H8" s="77">
        <v>12.29</v>
      </c>
      <c r="I8" s="42" t="s">
        <v>36</v>
      </c>
      <c r="J8" s="20">
        <v>0.25</v>
      </c>
      <c r="K8" s="21">
        <f t="shared" ref="K8" si="2">H8*J8+H8</f>
        <v>15.362499999999999</v>
      </c>
      <c r="M8" s="35" t="s">
        <v>95</v>
      </c>
      <c r="N8" s="8">
        <f ca="1">SUMIF(G3:G94, "Lacatus Andrei", F3:F86)</f>
        <v>0</v>
      </c>
      <c r="O8" s="87">
        <f t="shared" ref="O8" ca="1" si="3">N8/840</f>
        <v>0</v>
      </c>
    </row>
    <row r="9" spans="2:15" x14ac:dyDescent="0.25">
      <c r="B9" s="126"/>
      <c r="C9" s="4" t="s">
        <v>145</v>
      </c>
      <c r="D9" s="99" t="s">
        <v>155</v>
      </c>
      <c r="E9" s="13"/>
      <c r="F9" s="1">
        <f t="shared" si="1"/>
        <v>0</v>
      </c>
      <c r="G9" s="85"/>
      <c r="H9" s="78">
        <v>11.58</v>
      </c>
      <c r="I9" s="43" t="s">
        <v>36</v>
      </c>
      <c r="J9" s="22">
        <v>0.1</v>
      </c>
      <c r="K9" s="21">
        <f t="shared" si="0"/>
        <v>12.738</v>
      </c>
      <c r="M9" s="33" t="s">
        <v>7</v>
      </c>
      <c r="N9" s="8">
        <f>SUMIF(G3:G90, "Boros Maria", F3:F94)</f>
        <v>0</v>
      </c>
      <c r="O9" s="87">
        <f>N9/840</f>
        <v>0</v>
      </c>
    </row>
    <row r="10" spans="2:15" ht="15.75" thickBot="1" x14ac:dyDescent="0.3">
      <c r="B10" s="126"/>
      <c r="C10" s="4" t="s">
        <v>146</v>
      </c>
      <c r="D10" s="99" t="s">
        <v>155</v>
      </c>
      <c r="E10" s="13"/>
      <c r="F10" s="3">
        <f t="shared" si="1"/>
        <v>0</v>
      </c>
      <c r="G10" s="68"/>
      <c r="H10" s="78">
        <v>11.58</v>
      </c>
      <c r="I10" s="43" t="s">
        <v>36</v>
      </c>
      <c r="J10" s="22">
        <v>0.1</v>
      </c>
      <c r="K10" s="21">
        <f t="shared" si="0"/>
        <v>12.738</v>
      </c>
      <c r="M10" s="33" t="s">
        <v>5</v>
      </c>
      <c r="N10" s="8">
        <f>SUMIF(G3:G92, "Kamal", F3:F92)</f>
        <v>0</v>
      </c>
      <c r="O10" s="87">
        <f>N10/840</f>
        <v>0</v>
      </c>
    </row>
    <row r="11" spans="2:15" ht="14.45" customHeight="1" x14ac:dyDescent="0.25">
      <c r="B11" s="131" t="s">
        <v>15</v>
      </c>
      <c r="C11" s="5" t="s">
        <v>106</v>
      </c>
      <c r="D11" s="100" t="s">
        <v>157</v>
      </c>
      <c r="E11" s="14"/>
      <c r="F11" s="39">
        <f t="shared" si="1"/>
        <v>0</v>
      </c>
      <c r="G11" s="86"/>
      <c r="H11" s="79">
        <v>4.3</v>
      </c>
      <c r="I11" s="44" t="s">
        <v>37</v>
      </c>
      <c r="J11" s="23">
        <v>0.5</v>
      </c>
      <c r="K11" s="45">
        <f t="shared" si="0"/>
        <v>6.4499999999999993</v>
      </c>
      <c r="M11" s="33" t="s">
        <v>93</v>
      </c>
      <c r="N11" s="8">
        <f>SUMIF(G3:G93, "Magar Sures", F3:F93)</f>
        <v>0</v>
      </c>
      <c r="O11" s="88">
        <f>N11/840</f>
        <v>0</v>
      </c>
    </row>
    <row r="12" spans="2:15" x14ac:dyDescent="0.25">
      <c r="B12" s="131"/>
      <c r="C12" s="1" t="s">
        <v>158</v>
      </c>
      <c r="D12" s="98" t="s">
        <v>156</v>
      </c>
      <c r="E12" s="11"/>
      <c r="F12" s="36">
        <f t="shared" si="1"/>
        <v>0</v>
      </c>
      <c r="G12" s="85"/>
      <c r="H12" s="77">
        <v>1.3</v>
      </c>
      <c r="I12" s="42" t="s">
        <v>38</v>
      </c>
      <c r="J12" s="20">
        <v>0.5</v>
      </c>
      <c r="K12" s="46">
        <f t="shared" si="0"/>
        <v>1.9500000000000002</v>
      </c>
      <c r="M12" s="33" t="s">
        <v>11</v>
      </c>
      <c r="N12" s="8">
        <f>SUMIF(G3:G94, "Miclaus Iosif", F3:F94)</f>
        <v>0</v>
      </c>
      <c r="O12" s="88">
        <f>N12/840</f>
        <v>0</v>
      </c>
    </row>
    <row r="13" spans="2:15" x14ac:dyDescent="0.25">
      <c r="B13" s="131"/>
      <c r="C13" s="1" t="s">
        <v>159</v>
      </c>
      <c r="D13" s="98" t="s">
        <v>156</v>
      </c>
      <c r="E13" s="11"/>
      <c r="F13" s="36">
        <f t="shared" si="1"/>
        <v>0</v>
      </c>
      <c r="G13" s="85"/>
      <c r="H13" s="77">
        <v>1.1000000000000001</v>
      </c>
      <c r="I13" s="42" t="s">
        <v>39</v>
      </c>
      <c r="J13" s="20">
        <v>0.5</v>
      </c>
      <c r="K13" s="46">
        <f t="shared" si="0"/>
        <v>1.6500000000000001</v>
      </c>
      <c r="M13" s="33" t="s">
        <v>132</v>
      </c>
      <c r="N13" s="8">
        <f>SUMIF(G3:G95, "Miclaus Maria", F3:F95)</f>
        <v>0</v>
      </c>
      <c r="O13" s="87">
        <f>N13/840</f>
        <v>0</v>
      </c>
    </row>
    <row r="14" spans="2:15" x14ac:dyDescent="0.25">
      <c r="B14" s="131"/>
      <c r="C14" s="4" t="s">
        <v>160</v>
      </c>
      <c r="D14" s="99" t="s">
        <v>156</v>
      </c>
      <c r="E14" s="13"/>
      <c r="F14" s="36">
        <f t="shared" si="1"/>
        <v>0</v>
      </c>
      <c r="G14" s="85"/>
      <c r="H14" s="78">
        <v>2.15</v>
      </c>
      <c r="I14" s="42" t="s">
        <v>40</v>
      </c>
      <c r="J14" s="20">
        <v>0.5</v>
      </c>
      <c r="K14" s="46">
        <f t="shared" si="0"/>
        <v>3.2249999999999996</v>
      </c>
      <c r="M14" s="33" t="s">
        <v>9</v>
      </c>
      <c r="N14" s="8">
        <f>SUMIF(G3:G96, "Floarea", F3:F96)</f>
        <v>0</v>
      </c>
      <c r="O14" s="87">
        <f t="shared" ref="O14:O32" si="4">N14/480</f>
        <v>0</v>
      </c>
    </row>
    <row r="15" spans="2:15" x14ac:dyDescent="0.25">
      <c r="B15" s="131"/>
      <c r="C15" s="4" t="s">
        <v>107</v>
      </c>
      <c r="D15" s="99" t="s">
        <v>161</v>
      </c>
      <c r="E15" s="13"/>
      <c r="F15" s="36">
        <f t="shared" si="1"/>
        <v>0</v>
      </c>
      <c r="G15" s="85"/>
      <c r="H15" s="78">
        <v>6.5</v>
      </c>
      <c r="I15" s="42" t="s">
        <v>41</v>
      </c>
      <c r="J15" s="47">
        <v>1</v>
      </c>
      <c r="K15" s="48">
        <f t="shared" si="0"/>
        <v>13</v>
      </c>
      <c r="M15" s="33" t="s">
        <v>104</v>
      </c>
      <c r="N15" s="9">
        <f>SUMIF(G3:G98, "Devendra", F3:F98)</f>
        <v>0</v>
      </c>
      <c r="O15" s="87">
        <f t="shared" si="4"/>
        <v>0</v>
      </c>
    </row>
    <row r="16" spans="2:15" x14ac:dyDescent="0.25">
      <c r="B16" s="131"/>
      <c r="C16" s="1" t="s">
        <v>25</v>
      </c>
      <c r="D16" s="98" t="s">
        <v>162</v>
      </c>
      <c r="E16" s="11"/>
      <c r="F16" s="36">
        <f t="shared" si="1"/>
        <v>0</v>
      </c>
      <c r="G16" s="85"/>
      <c r="H16" s="77">
        <v>4.3</v>
      </c>
      <c r="I16" s="42" t="s">
        <v>42</v>
      </c>
      <c r="J16" s="49">
        <v>1</v>
      </c>
      <c r="K16" s="46">
        <f t="shared" si="0"/>
        <v>8.6</v>
      </c>
      <c r="M16" s="7" t="s">
        <v>147</v>
      </c>
      <c r="N16" s="96">
        <f>SUMIF(G3:G99, "Kandel", F3:F99)</f>
        <v>0</v>
      </c>
      <c r="O16" s="87">
        <f t="shared" si="4"/>
        <v>0</v>
      </c>
    </row>
    <row r="17" spans="2:15" x14ac:dyDescent="0.25">
      <c r="B17" s="131"/>
      <c r="C17" s="4" t="s">
        <v>26</v>
      </c>
      <c r="D17" s="99" t="s">
        <v>162</v>
      </c>
      <c r="E17" s="13"/>
      <c r="F17" s="36">
        <f t="shared" si="1"/>
        <v>0</v>
      </c>
      <c r="G17" s="85"/>
      <c r="H17" s="78">
        <v>9.5</v>
      </c>
      <c r="I17" s="42" t="s">
        <v>43</v>
      </c>
      <c r="J17" s="47">
        <v>1</v>
      </c>
      <c r="K17" s="48">
        <f t="shared" si="0"/>
        <v>19</v>
      </c>
      <c r="M17" s="33" t="s">
        <v>148</v>
      </c>
      <c r="N17" s="96">
        <f>SUMIF(G3:G100, "Corpodean Mona", F3:F100)</f>
        <v>0</v>
      </c>
      <c r="O17" s="87">
        <f t="shared" si="4"/>
        <v>0</v>
      </c>
    </row>
    <row r="18" spans="2:15" x14ac:dyDescent="0.25">
      <c r="B18" s="131"/>
      <c r="C18" s="1" t="s">
        <v>108</v>
      </c>
      <c r="D18" s="98" t="s">
        <v>155</v>
      </c>
      <c r="E18" s="11"/>
      <c r="F18" s="36">
        <f t="shared" si="1"/>
        <v>0</v>
      </c>
      <c r="G18" s="85"/>
      <c r="H18" s="77">
        <v>4.8</v>
      </c>
      <c r="I18" s="42" t="s">
        <v>44</v>
      </c>
      <c r="J18" s="20">
        <v>0.5</v>
      </c>
      <c r="K18" s="46">
        <f t="shared" si="0"/>
        <v>7.1999999999999993</v>
      </c>
      <c r="M18" s="33" t="s">
        <v>182</v>
      </c>
      <c r="N18" s="96">
        <f>SUMIF(G3:G101, "Kumar Asys", F3:F101)</f>
        <v>0</v>
      </c>
      <c r="O18" s="87">
        <f t="shared" si="4"/>
        <v>0</v>
      </c>
    </row>
    <row r="19" spans="2:15" x14ac:dyDescent="0.25">
      <c r="B19" s="131"/>
      <c r="C19" s="1" t="s">
        <v>163</v>
      </c>
      <c r="D19" s="98" t="s">
        <v>156</v>
      </c>
      <c r="E19" s="11"/>
      <c r="F19" s="1">
        <f t="shared" si="1"/>
        <v>0</v>
      </c>
      <c r="G19" s="85"/>
      <c r="H19" s="77">
        <v>3.7</v>
      </c>
      <c r="I19" s="42" t="s">
        <v>45</v>
      </c>
      <c r="J19" s="20">
        <v>1</v>
      </c>
      <c r="K19" s="46">
        <f t="shared" si="0"/>
        <v>7.4</v>
      </c>
      <c r="M19" s="33" t="s">
        <v>176</v>
      </c>
      <c r="N19" s="96">
        <f>SUMIF(G3:G102, "Sailendra", F3:F102)</f>
        <v>0</v>
      </c>
      <c r="O19" s="87">
        <f t="shared" si="4"/>
        <v>0</v>
      </c>
    </row>
    <row r="20" spans="2:15" ht="15.75" thickBot="1" x14ac:dyDescent="0.3">
      <c r="B20" s="131"/>
      <c r="C20" s="4" t="s">
        <v>109</v>
      </c>
      <c r="D20" s="99" t="s">
        <v>155</v>
      </c>
      <c r="E20" s="13"/>
      <c r="F20" s="4">
        <f t="shared" si="1"/>
        <v>0</v>
      </c>
      <c r="G20" s="92"/>
      <c r="H20" s="78">
        <v>3.7</v>
      </c>
      <c r="I20" s="43" t="s">
        <v>94</v>
      </c>
      <c r="J20" s="22">
        <v>0.5</v>
      </c>
      <c r="K20" s="48">
        <f t="shared" si="0"/>
        <v>5.5500000000000007</v>
      </c>
      <c r="M20" s="33" t="s">
        <v>177</v>
      </c>
      <c r="N20" s="96">
        <f>SUMIF(G3:G103, "Yagia", F3:F103)</f>
        <v>0</v>
      </c>
      <c r="O20" s="87">
        <f t="shared" si="4"/>
        <v>0</v>
      </c>
    </row>
    <row r="21" spans="2:15" ht="15.75" x14ac:dyDescent="0.25">
      <c r="B21" s="131"/>
      <c r="C21" s="160" t="s">
        <v>204</v>
      </c>
      <c r="D21" s="161"/>
      <c r="E21" s="161"/>
      <c r="F21" s="161"/>
      <c r="G21" s="161"/>
      <c r="H21" s="161"/>
      <c r="I21" s="161"/>
      <c r="J21" s="161"/>
      <c r="K21" s="162"/>
      <c r="M21" s="33" t="s">
        <v>179</v>
      </c>
      <c r="N21" s="96">
        <f>SUMIF(G3:G104, "Prasai Durga", F3:F104)</f>
        <v>0</v>
      </c>
      <c r="O21" s="87">
        <f>N21/480</f>
        <v>0</v>
      </c>
    </row>
    <row r="22" spans="2:15" x14ac:dyDescent="0.25">
      <c r="B22" s="131"/>
      <c r="C22" s="1" t="s">
        <v>198</v>
      </c>
      <c r="D22" s="98" t="s">
        <v>156</v>
      </c>
      <c r="E22" s="11"/>
      <c r="F22" s="1">
        <f t="shared" si="1"/>
        <v>0</v>
      </c>
      <c r="G22" s="85"/>
      <c r="H22" s="77">
        <v>3.13</v>
      </c>
      <c r="I22" s="42" t="s">
        <v>96</v>
      </c>
      <c r="J22" s="20">
        <v>0.5</v>
      </c>
      <c r="K22" s="46">
        <f t="shared" si="0"/>
        <v>4.6950000000000003</v>
      </c>
      <c r="M22" s="33" t="s">
        <v>180</v>
      </c>
      <c r="N22" s="96">
        <f>SUMIF(G3:G105, "Basnet Durga", F3:F105)</f>
        <v>0</v>
      </c>
      <c r="O22" s="87">
        <f t="shared" si="4"/>
        <v>0</v>
      </c>
    </row>
    <row r="23" spans="2:15" x14ac:dyDescent="0.25">
      <c r="B23" s="131"/>
      <c r="C23" s="1" t="s">
        <v>199</v>
      </c>
      <c r="D23" s="98" t="s">
        <v>156</v>
      </c>
      <c r="E23" s="11"/>
      <c r="F23" s="1">
        <f t="shared" si="1"/>
        <v>0</v>
      </c>
      <c r="G23" s="85"/>
      <c r="H23" s="77">
        <v>6.8</v>
      </c>
      <c r="I23" s="42" t="s">
        <v>97</v>
      </c>
      <c r="J23" s="20">
        <v>0.5</v>
      </c>
      <c r="K23" s="46">
        <f t="shared" si="0"/>
        <v>10.199999999999999</v>
      </c>
      <c r="M23" s="33" t="s">
        <v>181</v>
      </c>
      <c r="N23" s="96">
        <f>SUMIF(G3:G106, "Roshan Ghimire", F3:F106)</f>
        <v>0</v>
      </c>
      <c r="O23" s="87">
        <f t="shared" si="4"/>
        <v>0</v>
      </c>
    </row>
    <row r="24" spans="2:15" ht="15.75" thickBot="1" x14ac:dyDescent="0.3">
      <c r="B24" s="131"/>
      <c r="C24" s="152" t="s">
        <v>200</v>
      </c>
      <c r="D24" s="153" t="s">
        <v>156</v>
      </c>
      <c r="E24" s="154"/>
      <c r="F24" s="152">
        <f t="shared" si="1"/>
        <v>0</v>
      </c>
      <c r="G24" s="155"/>
      <c r="H24" s="156">
        <v>6.22</v>
      </c>
      <c r="I24" s="157" t="s">
        <v>98</v>
      </c>
      <c r="J24" s="158">
        <v>0.3</v>
      </c>
      <c r="K24" s="159">
        <f t="shared" si="0"/>
        <v>8.0860000000000003</v>
      </c>
      <c r="M24" s="33" t="s">
        <v>183</v>
      </c>
      <c r="N24" s="96">
        <f>SUMIF(G3:G107, "Raju Rai", F3:F107)</f>
        <v>0</v>
      </c>
      <c r="O24" s="87">
        <f t="shared" si="4"/>
        <v>0</v>
      </c>
    </row>
    <row r="25" spans="2:15" x14ac:dyDescent="0.25">
      <c r="B25" s="131"/>
      <c r="C25" s="2" t="s">
        <v>164</v>
      </c>
      <c r="D25" s="107" t="s">
        <v>156</v>
      </c>
      <c r="E25" s="18"/>
      <c r="F25" s="2">
        <f t="shared" si="1"/>
        <v>0</v>
      </c>
      <c r="G25" s="86"/>
      <c r="H25" s="82">
        <v>3.2</v>
      </c>
      <c r="I25" s="52" t="s">
        <v>99</v>
      </c>
      <c r="J25" s="151">
        <v>0.5</v>
      </c>
      <c r="K25" s="53">
        <f t="shared" si="0"/>
        <v>4.8000000000000007</v>
      </c>
      <c r="M25" s="33" t="s">
        <v>184</v>
      </c>
      <c r="N25" s="96">
        <f>SUMIF(G3:G108, "Bikash Chohan", F3:F108)</f>
        <v>0</v>
      </c>
      <c r="O25" s="87">
        <f t="shared" si="4"/>
        <v>0</v>
      </c>
    </row>
    <row r="26" spans="2:15" x14ac:dyDescent="0.25">
      <c r="B26" s="131"/>
      <c r="C26" s="1" t="s">
        <v>165</v>
      </c>
      <c r="D26" s="98" t="s">
        <v>156</v>
      </c>
      <c r="E26" s="11"/>
      <c r="F26" s="1">
        <f t="shared" si="1"/>
        <v>0</v>
      </c>
      <c r="G26" s="85"/>
      <c r="H26" s="77">
        <v>2.7</v>
      </c>
      <c r="I26" s="42" t="s">
        <v>100</v>
      </c>
      <c r="J26" s="20">
        <v>0.5</v>
      </c>
      <c r="K26" s="46">
        <f t="shared" si="0"/>
        <v>4.0500000000000007</v>
      </c>
      <c r="M26" s="33" t="s">
        <v>185</v>
      </c>
      <c r="N26" s="96">
        <f>SUMIF(G3:G109, "Lama Shishir", F3:F109)</f>
        <v>0</v>
      </c>
      <c r="O26" s="87">
        <f t="shared" si="4"/>
        <v>0</v>
      </c>
    </row>
    <row r="27" spans="2:15" x14ac:dyDescent="0.25">
      <c r="B27" s="131"/>
      <c r="C27" s="1" t="s">
        <v>166</v>
      </c>
      <c r="D27" s="98" t="s">
        <v>156</v>
      </c>
      <c r="E27" s="11"/>
      <c r="F27" s="1">
        <f t="shared" si="1"/>
        <v>0</v>
      </c>
      <c r="G27" s="85"/>
      <c r="H27" s="77">
        <v>2.4</v>
      </c>
      <c r="I27" s="42" t="s">
        <v>101</v>
      </c>
      <c r="J27" s="20">
        <v>0.5</v>
      </c>
      <c r="K27" s="46">
        <f t="shared" si="0"/>
        <v>3.5999999999999996</v>
      </c>
      <c r="M27" s="33" t="s">
        <v>186</v>
      </c>
      <c r="N27" s="96">
        <f>SUMIF(G3:G110, "Ksethri Anuj", F3:F110)</f>
        <v>0</v>
      </c>
      <c r="O27" s="87">
        <f t="shared" si="4"/>
        <v>0</v>
      </c>
    </row>
    <row r="28" spans="2:15" x14ac:dyDescent="0.25">
      <c r="B28" s="131"/>
      <c r="C28" s="1" t="s">
        <v>167</v>
      </c>
      <c r="D28" s="98" t="s">
        <v>156</v>
      </c>
      <c r="E28" s="11"/>
      <c r="F28" s="1">
        <f t="shared" si="1"/>
        <v>0</v>
      </c>
      <c r="G28" s="85"/>
      <c r="H28" s="77">
        <v>5.55</v>
      </c>
      <c r="I28" s="42" t="s">
        <v>102</v>
      </c>
      <c r="J28" s="20">
        <v>0.5</v>
      </c>
      <c r="K28" s="46">
        <f t="shared" si="0"/>
        <v>8.3249999999999993</v>
      </c>
      <c r="M28" s="33" t="s">
        <v>187</v>
      </c>
      <c r="N28" s="96">
        <f>SUMIF(G3:G111, "Shankar", F3:F111)</f>
        <v>0</v>
      </c>
      <c r="O28" s="87">
        <f t="shared" si="4"/>
        <v>0</v>
      </c>
    </row>
    <row r="29" spans="2:15" x14ac:dyDescent="0.25">
      <c r="B29" s="131"/>
      <c r="C29" s="1" t="s">
        <v>168</v>
      </c>
      <c r="D29" s="98" t="s">
        <v>156</v>
      </c>
      <c r="E29" s="11"/>
      <c r="F29" s="1">
        <f t="shared" si="1"/>
        <v>0</v>
      </c>
      <c r="G29" s="85"/>
      <c r="H29" s="77">
        <v>5.21</v>
      </c>
      <c r="I29" s="42" t="s">
        <v>103</v>
      </c>
      <c r="J29" s="20">
        <v>0.5</v>
      </c>
      <c r="K29" s="46">
        <f t="shared" si="0"/>
        <v>7.8149999999999995</v>
      </c>
      <c r="M29" s="33" t="s">
        <v>188</v>
      </c>
      <c r="N29" s="96">
        <f>SUMIF(G3:G112, "Tamang Samyog", F3:F112)</f>
        <v>0</v>
      </c>
      <c r="O29" s="87">
        <f t="shared" si="4"/>
        <v>0</v>
      </c>
    </row>
    <row r="30" spans="2:15" x14ac:dyDescent="0.25">
      <c r="B30" s="131"/>
      <c r="C30" s="1" t="s">
        <v>169</v>
      </c>
      <c r="D30" s="98" t="s">
        <v>156</v>
      </c>
      <c r="E30" s="11"/>
      <c r="F30" s="1">
        <f t="shared" si="1"/>
        <v>0</v>
      </c>
      <c r="G30" s="85"/>
      <c r="H30" s="77">
        <v>1.89</v>
      </c>
      <c r="I30" s="42" t="s">
        <v>201</v>
      </c>
      <c r="J30" s="20">
        <v>0.5</v>
      </c>
      <c r="K30" s="46">
        <f t="shared" si="0"/>
        <v>2.835</v>
      </c>
      <c r="M30" s="33" t="s">
        <v>189</v>
      </c>
      <c r="N30" s="96">
        <f>SUMIF(G3:G113, "Mahabir Shahi", F3:F113)</f>
        <v>0</v>
      </c>
      <c r="O30" s="87">
        <f t="shared" si="4"/>
        <v>0</v>
      </c>
    </row>
    <row r="31" spans="2:15" x14ac:dyDescent="0.25">
      <c r="B31" s="131"/>
      <c r="C31" s="1" t="s">
        <v>170</v>
      </c>
      <c r="D31" s="98" t="s">
        <v>156</v>
      </c>
      <c r="E31" s="11"/>
      <c r="F31" s="1">
        <f t="shared" si="1"/>
        <v>0</v>
      </c>
      <c r="G31" s="85"/>
      <c r="H31" s="77">
        <v>2.82</v>
      </c>
      <c r="I31" s="42" t="s">
        <v>202</v>
      </c>
      <c r="J31" s="20">
        <v>0.5</v>
      </c>
      <c r="K31" s="46">
        <f t="shared" si="0"/>
        <v>4.2299999999999995</v>
      </c>
      <c r="M31" s="33" t="s">
        <v>190</v>
      </c>
      <c r="N31" s="96">
        <f>SUMIF(G3:G114, "Madhav Sahani", F3:F114)</f>
        <v>0</v>
      </c>
      <c r="O31" s="87">
        <f t="shared" si="4"/>
        <v>0</v>
      </c>
    </row>
    <row r="32" spans="2:15" ht="15.75" thickBot="1" x14ac:dyDescent="0.3">
      <c r="B32" s="131"/>
      <c r="C32" s="3" t="s">
        <v>175</v>
      </c>
      <c r="D32" s="101" t="s">
        <v>162</v>
      </c>
      <c r="E32" s="17"/>
      <c r="F32" s="3">
        <f>E32*K32</f>
        <v>0</v>
      </c>
      <c r="G32" s="68"/>
      <c r="H32" s="80">
        <v>5.7</v>
      </c>
      <c r="I32" s="71" t="s">
        <v>203</v>
      </c>
      <c r="J32" s="58">
        <v>0.5</v>
      </c>
      <c r="K32" s="51">
        <f t="shared" si="0"/>
        <v>8.5500000000000007</v>
      </c>
      <c r="M32" s="33" t="s">
        <v>191</v>
      </c>
      <c r="N32" s="96">
        <f>SUMIF(G3:G115, "Rai Umesh", F3:F115)</f>
        <v>0</v>
      </c>
      <c r="O32" s="87">
        <f t="shared" si="4"/>
        <v>0</v>
      </c>
    </row>
    <row r="33" spans="2:15" ht="20.45" customHeight="1" thickBot="1" x14ac:dyDescent="0.3">
      <c r="B33" s="132" t="s">
        <v>16</v>
      </c>
      <c r="C33" s="135" t="s">
        <v>127</v>
      </c>
      <c r="D33" s="136"/>
      <c r="E33" s="137"/>
      <c r="F33" s="69"/>
      <c r="G33" s="86"/>
      <c r="H33" s="81"/>
      <c r="I33" s="70"/>
      <c r="J33" s="70"/>
      <c r="K33" s="70"/>
    </row>
    <row r="34" spans="2:15" ht="30.75" thickBot="1" x14ac:dyDescent="0.3">
      <c r="B34" s="133"/>
      <c r="C34" s="105" t="s">
        <v>123</v>
      </c>
      <c r="D34" s="144" t="s">
        <v>171</v>
      </c>
      <c r="E34" s="16"/>
      <c r="F34" s="62">
        <f t="shared" si="1"/>
        <v>0</v>
      </c>
      <c r="G34" s="92"/>
      <c r="H34" s="78">
        <v>3.2</v>
      </c>
      <c r="I34" s="59" t="s">
        <v>46</v>
      </c>
      <c r="J34" s="26">
        <v>0.25</v>
      </c>
      <c r="K34" s="48">
        <f t="shared" si="0"/>
        <v>4</v>
      </c>
    </row>
    <row r="35" spans="2:15" ht="15.75" thickBot="1" x14ac:dyDescent="0.3">
      <c r="B35" s="133"/>
      <c r="C35" s="145" t="s">
        <v>194</v>
      </c>
      <c r="D35" s="145"/>
      <c r="E35" s="146"/>
      <c r="F35" s="147"/>
      <c r="G35" s="148"/>
      <c r="H35" s="46"/>
      <c r="I35" s="42"/>
      <c r="J35" s="25"/>
      <c r="K35" s="46"/>
    </row>
    <row r="36" spans="2:15" ht="15.75" thickBot="1" x14ac:dyDescent="0.3">
      <c r="B36" s="133"/>
      <c r="C36" s="102" t="s">
        <v>122</v>
      </c>
      <c r="D36" s="103" t="s">
        <v>171</v>
      </c>
      <c r="E36" s="18"/>
      <c r="F36" s="2">
        <f t="shared" si="1"/>
        <v>0</v>
      </c>
      <c r="G36" s="86"/>
      <c r="H36" s="82">
        <v>0.31</v>
      </c>
      <c r="I36" s="52" t="s">
        <v>47</v>
      </c>
      <c r="J36" s="28">
        <v>0.25</v>
      </c>
      <c r="K36" s="53">
        <f t="shared" si="0"/>
        <v>0.38750000000000001</v>
      </c>
    </row>
    <row r="37" spans="2:15" ht="15.75" thickBot="1" x14ac:dyDescent="0.3">
      <c r="B37" s="133"/>
      <c r="C37" s="104" t="s">
        <v>120</v>
      </c>
      <c r="D37" s="103" t="s">
        <v>171</v>
      </c>
      <c r="E37" s="11"/>
      <c r="F37" s="36">
        <f t="shared" si="1"/>
        <v>0</v>
      </c>
      <c r="G37" s="85"/>
      <c r="H37" s="77">
        <v>1.63</v>
      </c>
      <c r="I37" s="44" t="s">
        <v>48</v>
      </c>
      <c r="J37" s="25">
        <v>0.25</v>
      </c>
      <c r="K37" s="46">
        <f t="shared" si="0"/>
        <v>2.0374999999999996</v>
      </c>
    </row>
    <row r="38" spans="2:15" ht="15.75" thickBot="1" x14ac:dyDescent="0.3">
      <c r="B38" s="133"/>
      <c r="C38" s="106" t="s">
        <v>121</v>
      </c>
      <c r="D38" s="103" t="s">
        <v>171</v>
      </c>
      <c r="E38" s="13"/>
      <c r="F38" s="62">
        <f t="shared" si="1"/>
        <v>0</v>
      </c>
      <c r="G38" s="85"/>
      <c r="H38" s="78">
        <v>3.66</v>
      </c>
      <c r="I38" s="59" t="s">
        <v>49</v>
      </c>
      <c r="J38" s="26">
        <v>0.25</v>
      </c>
      <c r="K38" s="48">
        <f t="shared" si="0"/>
        <v>4.5750000000000002</v>
      </c>
      <c r="M38" s="138" t="s">
        <v>131</v>
      </c>
      <c r="N38" s="139"/>
      <c r="O38" s="140"/>
    </row>
    <row r="39" spans="2:15" ht="20.45" customHeight="1" thickBot="1" x14ac:dyDescent="0.3">
      <c r="B39" s="133"/>
      <c r="C39" s="122" t="s">
        <v>128</v>
      </c>
      <c r="D39" s="123"/>
      <c r="E39" s="123"/>
      <c r="F39" s="60"/>
      <c r="G39" s="85"/>
      <c r="H39" s="83"/>
      <c r="I39" s="61"/>
      <c r="J39" s="61"/>
      <c r="K39" s="61"/>
      <c r="M39" s="141">
        <f>O4/14</f>
        <v>0</v>
      </c>
      <c r="N39" s="142"/>
      <c r="O39" s="143"/>
    </row>
    <row r="40" spans="2:15" ht="15.75" thickBot="1" x14ac:dyDescent="0.3">
      <c r="B40" s="133"/>
      <c r="C40" s="2" t="s">
        <v>113</v>
      </c>
      <c r="D40" s="107" t="s">
        <v>156</v>
      </c>
      <c r="E40" s="18"/>
      <c r="F40" s="2">
        <f>E40*K40</f>
        <v>0</v>
      </c>
      <c r="G40" s="85"/>
      <c r="H40" s="82">
        <v>1.1000000000000001</v>
      </c>
      <c r="I40" s="52" t="s">
        <v>50</v>
      </c>
      <c r="J40" s="28">
        <v>0.5</v>
      </c>
      <c r="K40" s="50">
        <f>H40*J40+H40</f>
        <v>1.6500000000000001</v>
      </c>
    </row>
    <row r="41" spans="2:15" ht="15.75" thickBot="1" x14ac:dyDescent="0.3">
      <c r="B41" s="133"/>
      <c r="C41" s="1" t="s">
        <v>112</v>
      </c>
      <c r="D41" s="98" t="s">
        <v>156</v>
      </c>
      <c r="E41" s="11"/>
      <c r="F41" s="1">
        <f t="shared" ref="F41:F43" si="5">E41*K41</f>
        <v>0</v>
      </c>
      <c r="G41" s="85"/>
      <c r="H41" s="77">
        <v>0.154</v>
      </c>
      <c r="I41" s="44" t="s">
        <v>51</v>
      </c>
      <c r="J41" s="25">
        <v>0.25</v>
      </c>
      <c r="K41" s="46">
        <f>H41*J41+H41</f>
        <v>0.1925</v>
      </c>
    </row>
    <row r="42" spans="2:15" ht="15.75" thickBot="1" x14ac:dyDescent="0.3">
      <c r="B42" s="133"/>
      <c r="C42" s="1" t="s">
        <v>111</v>
      </c>
      <c r="D42" s="98" t="s">
        <v>156</v>
      </c>
      <c r="E42" s="11"/>
      <c r="F42" s="1">
        <f t="shared" si="5"/>
        <v>0</v>
      </c>
      <c r="G42" s="85"/>
      <c r="H42" s="77">
        <v>0.31</v>
      </c>
      <c r="I42" s="44" t="s">
        <v>52</v>
      </c>
      <c r="J42" s="25">
        <v>0.25</v>
      </c>
      <c r="K42" s="46">
        <f>H42*J42+H42</f>
        <v>0.38750000000000001</v>
      </c>
    </row>
    <row r="43" spans="2:15" ht="15.75" thickBot="1" x14ac:dyDescent="0.3">
      <c r="B43" s="134"/>
      <c r="C43" s="3" t="s">
        <v>110</v>
      </c>
      <c r="D43" s="101" t="s">
        <v>172</v>
      </c>
      <c r="E43" s="17"/>
      <c r="F43" s="3">
        <f t="shared" si="5"/>
        <v>0</v>
      </c>
      <c r="G43" s="68"/>
      <c r="H43" s="80">
        <v>3</v>
      </c>
      <c r="I43" s="54" t="s">
        <v>53</v>
      </c>
      <c r="J43" s="27">
        <v>0.25</v>
      </c>
      <c r="K43" s="51">
        <f>H43*J43+H43</f>
        <v>3.75</v>
      </c>
    </row>
    <row r="44" spans="2:15" ht="20.45" customHeight="1" thickBot="1" x14ac:dyDescent="0.3">
      <c r="B44" s="113"/>
      <c r="C44" s="117" t="s">
        <v>28</v>
      </c>
      <c r="D44" s="118"/>
      <c r="E44" s="118"/>
      <c r="F44" s="69"/>
      <c r="G44" s="86"/>
      <c r="H44" s="81"/>
      <c r="I44" s="70"/>
      <c r="J44" s="70"/>
      <c r="K44" s="70"/>
    </row>
    <row r="45" spans="2:15" x14ac:dyDescent="0.25">
      <c r="B45" s="119" t="s">
        <v>20</v>
      </c>
      <c r="C45" s="2" t="s">
        <v>114</v>
      </c>
      <c r="D45" s="107" t="s">
        <v>157</v>
      </c>
      <c r="E45" s="18"/>
      <c r="F45" s="39">
        <f>E45*K45</f>
        <v>0</v>
      </c>
      <c r="G45" s="85"/>
      <c r="H45" s="82">
        <v>17.399999999999999</v>
      </c>
      <c r="I45" s="52" t="s">
        <v>54</v>
      </c>
      <c r="J45" s="28">
        <v>1</v>
      </c>
      <c r="K45" s="53">
        <f>H45*J45+H45</f>
        <v>34.799999999999997</v>
      </c>
    </row>
    <row r="46" spans="2:15" x14ac:dyDescent="0.25">
      <c r="B46" s="120"/>
      <c r="C46" s="1" t="s">
        <v>115</v>
      </c>
      <c r="D46" s="107" t="s">
        <v>157</v>
      </c>
      <c r="E46" s="11"/>
      <c r="F46" s="39">
        <f t="shared" ref="F46:F48" si="6">E46*K46</f>
        <v>0</v>
      </c>
      <c r="G46" s="85"/>
      <c r="H46" s="77">
        <v>4</v>
      </c>
      <c r="I46" s="52" t="s">
        <v>55</v>
      </c>
      <c r="J46" s="25">
        <v>0.5</v>
      </c>
      <c r="K46" s="53">
        <f t="shared" ref="K46:K48" si="7">H46*J46+H46</f>
        <v>6</v>
      </c>
    </row>
    <row r="47" spans="2:15" x14ac:dyDescent="0.25">
      <c r="B47" s="120"/>
      <c r="C47" s="1" t="s">
        <v>116</v>
      </c>
      <c r="D47" s="107" t="s">
        <v>157</v>
      </c>
      <c r="E47" s="11"/>
      <c r="F47" s="39">
        <f t="shared" si="6"/>
        <v>0</v>
      </c>
      <c r="G47" s="85"/>
      <c r="H47" s="77">
        <v>8</v>
      </c>
      <c r="I47" s="52" t="s">
        <v>56</v>
      </c>
      <c r="J47" s="25">
        <v>0</v>
      </c>
      <c r="K47" s="53">
        <f t="shared" si="7"/>
        <v>8</v>
      </c>
    </row>
    <row r="48" spans="2:15" ht="15.75" thickBot="1" x14ac:dyDescent="0.3">
      <c r="B48" s="120"/>
      <c r="C48" s="4" t="s">
        <v>117</v>
      </c>
      <c r="D48" s="107" t="s">
        <v>157</v>
      </c>
      <c r="E48" s="13"/>
      <c r="F48" s="63">
        <f t="shared" si="6"/>
        <v>0</v>
      </c>
      <c r="G48" s="85"/>
      <c r="H48" s="78">
        <v>19</v>
      </c>
      <c r="I48" s="64" t="s">
        <v>57</v>
      </c>
      <c r="J48" s="26">
        <v>0.25</v>
      </c>
      <c r="K48" s="48">
        <f t="shared" si="7"/>
        <v>23.75</v>
      </c>
    </row>
    <row r="49" spans="2:11" ht="19.899999999999999" customHeight="1" thickBot="1" x14ac:dyDescent="0.3">
      <c r="B49" s="120"/>
      <c r="C49" s="122" t="s">
        <v>27</v>
      </c>
      <c r="D49" s="123"/>
      <c r="E49" s="123"/>
      <c r="F49" s="60"/>
      <c r="G49" s="85"/>
      <c r="H49" s="83"/>
      <c r="I49" s="61"/>
      <c r="J49" s="61"/>
      <c r="K49" s="61"/>
    </row>
    <row r="50" spans="2:11" x14ac:dyDescent="0.25">
      <c r="B50" s="120"/>
      <c r="C50" s="2" t="s">
        <v>29</v>
      </c>
      <c r="D50" s="107" t="s">
        <v>157</v>
      </c>
      <c r="E50" s="18"/>
      <c r="F50" s="39">
        <f>E50*K50</f>
        <v>0</v>
      </c>
      <c r="G50" s="85"/>
      <c r="H50" s="82">
        <v>14.5</v>
      </c>
      <c r="I50" s="52" t="s">
        <v>58</v>
      </c>
      <c r="J50" s="28">
        <v>0.25</v>
      </c>
      <c r="K50" s="53">
        <f t="shared" ref="K50:K89" si="8">H50*J50+H50</f>
        <v>18.125</v>
      </c>
    </row>
    <row r="51" spans="2:11" x14ac:dyDescent="0.25">
      <c r="B51" s="120"/>
      <c r="C51" s="1" t="s">
        <v>17</v>
      </c>
      <c r="D51" s="107" t="s">
        <v>157</v>
      </c>
      <c r="E51" s="11"/>
      <c r="F51" s="39">
        <f t="shared" ref="F51:F89" si="9">E51*K51</f>
        <v>0</v>
      </c>
      <c r="G51" s="85"/>
      <c r="H51" s="77">
        <v>3.5</v>
      </c>
      <c r="I51" s="52" t="s">
        <v>59</v>
      </c>
      <c r="J51" s="25">
        <v>0.1</v>
      </c>
      <c r="K51" s="46">
        <f t="shared" si="8"/>
        <v>3.85</v>
      </c>
    </row>
    <row r="52" spans="2:11" x14ac:dyDescent="0.25">
      <c r="B52" s="120"/>
      <c r="C52" s="1" t="s">
        <v>18</v>
      </c>
      <c r="D52" s="107" t="s">
        <v>157</v>
      </c>
      <c r="E52" s="11"/>
      <c r="F52" s="39">
        <f t="shared" si="9"/>
        <v>0</v>
      </c>
      <c r="G52" s="85"/>
      <c r="H52" s="77">
        <v>6</v>
      </c>
      <c r="I52" s="52" t="s">
        <v>60</v>
      </c>
      <c r="J52" s="25">
        <v>0</v>
      </c>
      <c r="K52" s="46">
        <f t="shared" si="8"/>
        <v>6</v>
      </c>
    </row>
    <row r="53" spans="2:11" ht="15.75" thickBot="1" x14ac:dyDescent="0.3">
      <c r="B53" s="120"/>
      <c r="C53" s="4" t="s">
        <v>19</v>
      </c>
      <c r="D53" s="107" t="s">
        <v>157</v>
      </c>
      <c r="E53" s="13"/>
      <c r="F53" s="4">
        <f t="shared" si="9"/>
        <v>0</v>
      </c>
      <c r="G53" s="85"/>
      <c r="H53" s="78">
        <v>18.5</v>
      </c>
      <c r="I53" s="64" t="s">
        <v>61</v>
      </c>
      <c r="J53" s="22">
        <v>0.1</v>
      </c>
      <c r="K53" s="48">
        <f t="shared" si="8"/>
        <v>20.350000000000001</v>
      </c>
    </row>
    <row r="54" spans="2:11" ht="15.75" thickBot="1" x14ac:dyDescent="0.3">
      <c r="B54" s="120"/>
      <c r="C54" s="10" t="s">
        <v>133</v>
      </c>
      <c r="D54" s="107" t="s">
        <v>157</v>
      </c>
      <c r="E54" s="90"/>
      <c r="F54" s="10">
        <f t="shared" si="9"/>
        <v>0</v>
      </c>
      <c r="G54" s="90"/>
      <c r="H54" s="55">
        <v>25.8</v>
      </c>
      <c r="I54" s="54" t="s">
        <v>62</v>
      </c>
      <c r="J54" s="91">
        <v>0.5</v>
      </c>
      <c r="K54" s="55">
        <f t="shared" si="8"/>
        <v>38.700000000000003</v>
      </c>
    </row>
    <row r="55" spans="2:11" x14ac:dyDescent="0.25">
      <c r="B55" s="120"/>
      <c r="C55" s="5" t="s">
        <v>118</v>
      </c>
      <c r="D55" s="107" t="s">
        <v>157</v>
      </c>
      <c r="E55" s="14"/>
      <c r="F55" s="65">
        <f t="shared" si="9"/>
        <v>0</v>
      </c>
      <c r="G55" s="85"/>
      <c r="H55" s="79">
        <v>6.6</v>
      </c>
      <c r="I55" s="44" t="s">
        <v>62</v>
      </c>
      <c r="J55" s="24">
        <v>0.5</v>
      </c>
      <c r="K55" s="45">
        <f t="shared" si="8"/>
        <v>9.8999999999999986</v>
      </c>
    </row>
    <row r="56" spans="2:11" ht="15.75" thickBot="1" x14ac:dyDescent="0.3">
      <c r="B56" s="121"/>
      <c r="C56" s="4" t="s">
        <v>119</v>
      </c>
      <c r="D56" s="107" t="s">
        <v>157</v>
      </c>
      <c r="E56" s="13"/>
      <c r="F56" s="3">
        <f t="shared" si="9"/>
        <v>0</v>
      </c>
      <c r="G56" s="92"/>
      <c r="H56" s="78">
        <v>12</v>
      </c>
      <c r="I56" s="52" t="s">
        <v>63</v>
      </c>
      <c r="J56" s="26">
        <v>1</v>
      </c>
      <c r="K56" s="48">
        <f t="shared" si="8"/>
        <v>24</v>
      </c>
    </row>
    <row r="57" spans="2:11" ht="15.75" thickBot="1" x14ac:dyDescent="0.3">
      <c r="B57" s="119" t="s">
        <v>21</v>
      </c>
      <c r="C57" s="164" t="s">
        <v>31</v>
      </c>
      <c r="D57" s="165" t="s">
        <v>156</v>
      </c>
      <c r="E57" s="166"/>
      <c r="F57" s="63">
        <f t="shared" si="9"/>
        <v>0</v>
      </c>
      <c r="G57" s="183"/>
      <c r="H57" s="167">
        <v>18</v>
      </c>
      <c r="I57" s="59" t="s">
        <v>64</v>
      </c>
      <c r="J57" s="168">
        <v>0.5</v>
      </c>
      <c r="K57" s="169">
        <f t="shared" si="8"/>
        <v>27</v>
      </c>
    </row>
    <row r="58" spans="2:11" ht="15.75" thickBot="1" x14ac:dyDescent="0.3">
      <c r="B58" s="120"/>
      <c r="C58" s="171" t="s">
        <v>137</v>
      </c>
      <c r="D58" s="172" t="s">
        <v>155</v>
      </c>
      <c r="E58" s="173"/>
      <c r="F58" s="174">
        <f t="shared" si="9"/>
        <v>0</v>
      </c>
      <c r="G58" s="175"/>
      <c r="H58" s="176">
        <v>7.5</v>
      </c>
      <c r="I58" s="177" t="s">
        <v>65</v>
      </c>
      <c r="J58" s="178">
        <v>0.5</v>
      </c>
      <c r="K58" s="179">
        <f t="shared" si="8"/>
        <v>11.25</v>
      </c>
    </row>
    <row r="59" spans="2:11" ht="15.75" thickBot="1" x14ac:dyDescent="0.3">
      <c r="B59" s="120"/>
      <c r="C59" s="1" t="s">
        <v>138</v>
      </c>
      <c r="D59" s="98" t="s">
        <v>155</v>
      </c>
      <c r="E59" s="11"/>
      <c r="F59" s="39">
        <f t="shared" si="9"/>
        <v>0</v>
      </c>
      <c r="G59" s="85"/>
      <c r="H59" s="77">
        <v>13.5</v>
      </c>
      <c r="I59" s="44" t="s">
        <v>66</v>
      </c>
      <c r="J59" s="25">
        <v>0.5</v>
      </c>
      <c r="K59" s="46">
        <f t="shared" si="8"/>
        <v>20.25</v>
      </c>
    </row>
    <row r="60" spans="2:11" ht="15.75" thickBot="1" x14ac:dyDescent="0.3">
      <c r="B60" s="120"/>
      <c r="C60" s="1" t="s">
        <v>139</v>
      </c>
      <c r="D60" s="98" t="s">
        <v>155</v>
      </c>
      <c r="E60" s="11"/>
      <c r="F60" s="39">
        <f t="shared" si="9"/>
        <v>0</v>
      </c>
      <c r="G60" s="85"/>
      <c r="H60" s="77">
        <v>6.45</v>
      </c>
      <c r="I60" s="44" t="s">
        <v>67</v>
      </c>
      <c r="J60" s="29">
        <v>0.25</v>
      </c>
      <c r="K60" s="46">
        <f t="shared" si="8"/>
        <v>8.0625</v>
      </c>
    </row>
    <row r="61" spans="2:11" ht="15.75" thickBot="1" x14ac:dyDescent="0.3">
      <c r="B61" s="120"/>
      <c r="C61" s="1" t="s">
        <v>140</v>
      </c>
      <c r="D61" s="98" t="s">
        <v>155</v>
      </c>
      <c r="E61" s="11"/>
      <c r="F61" s="39">
        <f t="shared" si="9"/>
        <v>0</v>
      </c>
      <c r="G61" s="85"/>
      <c r="H61" s="77">
        <v>14</v>
      </c>
      <c r="I61" s="44" t="s">
        <v>68</v>
      </c>
      <c r="J61" s="25">
        <v>0.25</v>
      </c>
      <c r="K61" s="46">
        <f t="shared" si="8"/>
        <v>17.5</v>
      </c>
    </row>
    <row r="62" spans="2:11" ht="15.75" thickBot="1" x14ac:dyDescent="0.3">
      <c r="B62" s="120"/>
      <c r="C62" s="152" t="s">
        <v>141</v>
      </c>
      <c r="D62" s="153" t="s">
        <v>155</v>
      </c>
      <c r="E62" s="154"/>
      <c r="F62" s="180">
        <f t="shared" si="9"/>
        <v>0</v>
      </c>
      <c r="G62" s="155"/>
      <c r="H62" s="156">
        <v>6.5</v>
      </c>
      <c r="I62" s="181" t="s">
        <v>69</v>
      </c>
      <c r="J62" s="182">
        <v>0.25</v>
      </c>
      <c r="K62" s="159">
        <f t="shared" si="8"/>
        <v>8.125</v>
      </c>
    </row>
    <row r="63" spans="2:11" x14ac:dyDescent="0.25">
      <c r="B63" s="120"/>
      <c r="C63" s="2" t="s">
        <v>134</v>
      </c>
      <c r="D63" s="109" t="s">
        <v>174</v>
      </c>
      <c r="E63" s="15"/>
      <c r="F63" s="108">
        <f t="shared" si="9"/>
        <v>0</v>
      </c>
      <c r="G63" s="163"/>
      <c r="H63" s="84">
        <v>10.3</v>
      </c>
      <c r="I63" s="64" t="s">
        <v>70</v>
      </c>
      <c r="J63" s="170">
        <v>0.25</v>
      </c>
      <c r="K63" s="50">
        <f t="shared" si="8"/>
        <v>12.875</v>
      </c>
    </row>
    <row r="64" spans="2:11" x14ac:dyDescent="0.25">
      <c r="B64" s="120"/>
      <c r="C64" s="1" t="s">
        <v>135</v>
      </c>
      <c r="D64" s="99" t="s">
        <v>174</v>
      </c>
      <c r="E64" s="11"/>
      <c r="F64" s="1">
        <f t="shared" si="9"/>
        <v>0</v>
      </c>
      <c r="G64" s="11"/>
      <c r="H64" s="46">
        <v>10.3</v>
      </c>
      <c r="I64" s="42" t="s">
        <v>70</v>
      </c>
      <c r="J64" s="25">
        <v>0.25</v>
      </c>
      <c r="K64" s="46">
        <f t="shared" si="8"/>
        <v>12.875</v>
      </c>
    </row>
    <row r="65" spans="2:11" ht="15.75" thickBot="1" x14ac:dyDescent="0.3">
      <c r="B65" s="121"/>
      <c r="C65" s="3" t="s">
        <v>136</v>
      </c>
      <c r="D65" s="101" t="s">
        <v>174</v>
      </c>
      <c r="E65" s="17"/>
      <c r="F65" s="3">
        <f t="shared" si="9"/>
        <v>0</v>
      </c>
      <c r="G65" s="17"/>
      <c r="H65" s="51">
        <v>10.3</v>
      </c>
      <c r="I65" s="71" t="s">
        <v>70</v>
      </c>
      <c r="J65" s="27">
        <v>0.25</v>
      </c>
      <c r="K65" s="51">
        <f t="shared" si="8"/>
        <v>12.875</v>
      </c>
    </row>
    <row r="66" spans="2:11" ht="15" customHeight="1" thickBot="1" x14ac:dyDescent="0.3">
      <c r="B66" s="119" t="s">
        <v>22</v>
      </c>
      <c r="C66" s="108" t="s">
        <v>30</v>
      </c>
      <c r="D66" s="109" t="s">
        <v>157</v>
      </c>
      <c r="E66" s="15"/>
      <c r="F66" s="72">
        <f t="shared" si="9"/>
        <v>0</v>
      </c>
      <c r="G66" s="163"/>
      <c r="H66" s="84">
        <v>5.5</v>
      </c>
      <c r="I66" s="73" t="s">
        <v>72</v>
      </c>
      <c r="J66" s="74">
        <v>0.5</v>
      </c>
      <c r="K66" s="75">
        <f t="shared" si="8"/>
        <v>8.25</v>
      </c>
    </row>
    <row r="67" spans="2:11" x14ac:dyDescent="0.25">
      <c r="B67" s="120"/>
      <c r="C67" s="5" t="s">
        <v>196</v>
      </c>
      <c r="D67" s="100" t="s">
        <v>173</v>
      </c>
      <c r="E67" s="14"/>
      <c r="F67" s="39">
        <f t="shared" si="9"/>
        <v>0</v>
      </c>
      <c r="G67" s="150"/>
      <c r="H67" s="79">
        <v>13.8</v>
      </c>
      <c r="I67" s="52" t="s">
        <v>73</v>
      </c>
      <c r="J67" s="28">
        <v>0.25</v>
      </c>
      <c r="K67" s="53">
        <f t="shared" si="8"/>
        <v>17.25</v>
      </c>
    </row>
    <row r="68" spans="2:11" ht="15.75" thickBot="1" x14ac:dyDescent="0.3">
      <c r="B68" s="120"/>
      <c r="C68" s="4" t="s">
        <v>195</v>
      </c>
      <c r="D68" s="99" t="s">
        <v>173</v>
      </c>
      <c r="E68" s="13"/>
      <c r="F68" s="4">
        <f t="shared" si="9"/>
        <v>0</v>
      </c>
      <c r="G68" s="92"/>
      <c r="H68" s="78">
        <v>14.2</v>
      </c>
      <c r="I68" s="64" t="s">
        <v>74</v>
      </c>
      <c r="J68" s="26">
        <v>0.25</v>
      </c>
      <c r="K68" s="48">
        <f t="shared" si="8"/>
        <v>17.75</v>
      </c>
    </row>
    <row r="69" spans="2:11" x14ac:dyDescent="0.25">
      <c r="B69" s="120"/>
      <c r="C69" s="5" t="s">
        <v>142</v>
      </c>
      <c r="D69" s="98" t="s">
        <v>155</v>
      </c>
      <c r="E69" s="14"/>
      <c r="F69" s="5">
        <f t="shared" si="9"/>
        <v>0</v>
      </c>
      <c r="G69" s="150"/>
      <c r="H69" s="79">
        <v>14</v>
      </c>
      <c r="I69" s="66" t="s">
        <v>71</v>
      </c>
      <c r="J69" s="67">
        <v>0.5</v>
      </c>
      <c r="K69" s="45">
        <f t="shared" si="8"/>
        <v>21</v>
      </c>
    </row>
    <row r="70" spans="2:11" x14ac:dyDescent="0.25">
      <c r="B70" s="120"/>
      <c r="C70" s="2" t="s">
        <v>197</v>
      </c>
      <c r="D70" s="98" t="s">
        <v>162</v>
      </c>
      <c r="E70" s="18"/>
      <c r="F70" s="39">
        <f t="shared" si="9"/>
        <v>0</v>
      </c>
      <c r="G70" s="85"/>
      <c r="H70" s="82">
        <v>1.25</v>
      </c>
      <c r="I70" s="56" t="s">
        <v>75</v>
      </c>
      <c r="J70" s="149">
        <v>0.1</v>
      </c>
      <c r="K70" s="53">
        <f t="shared" si="8"/>
        <v>1.375</v>
      </c>
    </row>
    <row r="71" spans="2:11" x14ac:dyDescent="0.25">
      <c r="B71" s="120"/>
      <c r="C71" s="1" t="s">
        <v>143</v>
      </c>
      <c r="D71" s="98" t="s">
        <v>155</v>
      </c>
      <c r="E71" s="11"/>
      <c r="F71" s="39">
        <f t="shared" si="9"/>
        <v>0</v>
      </c>
      <c r="G71" s="85"/>
      <c r="H71" s="77">
        <v>16.2</v>
      </c>
      <c r="I71" s="56" t="s">
        <v>76</v>
      </c>
      <c r="J71" s="25">
        <v>0.25</v>
      </c>
      <c r="K71" s="46">
        <f t="shared" si="8"/>
        <v>20.25</v>
      </c>
    </row>
    <row r="72" spans="2:11" x14ac:dyDescent="0.25">
      <c r="B72" s="120"/>
      <c r="C72" s="1" t="s">
        <v>144</v>
      </c>
      <c r="D72" s="98" t="s">
        <v>155</v>
      </c>
      <c r="E72" s="11"/>
      <c r="F72" s="39">
        <f t="shared" si="9"/>
        <v>0</v>
      </c>
      <c r="G72" s="85"/>
      <c r="H72" s="77">
        <v>19</v>
      </c>
      <c r="I72" s="56" t="s">
        <v>77</v>
      </c>
      <c r="J72" s="25">
        <v>0.25</v>
      </c>
      <c r="K72" s="46">
        <f t="shared" si="8"/>
        <v>23.75</v>
      </c>
    </row>
    <row r="73" spans="2:11" ht="30.75" customHeight="1" x14ac:dyDescent="0.25">
      <c r="B73" s="120"/>
      <c r="C73" s="110" t="s">
        <v>208</v>
      </c>
      <c r="D73" s="98" t="s">
        <v>207</v>
      </c>
      <c r="E73" s="11"/>
      <c r="F73" s="39">
        <f t="shared" si="9"/>
        <v>0</v>
      </c>
      <c r="G73" s="85"/>
      <c r="H73" s="77">
        <v>17.899999999999999</v>
      </c>
      <c r="I73" s="56"/>
      <c r="J73" s="25">
        <v>0.1</v>
      </c>
      <c r="K73" s="46">
        <f t="shared" si="8"/>
        <v>19.689999999999998</v>
      </c>
    </row>
    <row r="74" spans="2:11" x14ac:dyDescent="0.25">
      <c r="B74" s="120"/>
      <c r="C74" s="1" t="s">
        <v>151</v>
      </c>
      <c r="D74" s="98" t="s">
        <v>162</v>
      </c>
      <c r="E74" s="11"/>
      <c r="F74" s="39">
        <f t="shared" si="9"/>
        <v>0</v>
      </c>
      <c r="G74" s="85"/>
      <c r="H74" s="77">
        <v>2</v>
      </c>
      <c r="I74" s="56" t="s">
        <v>78</v>
      </c>
      <c r="J74" s="25">
        <v>0.25</v>
      </c>
      <c r="K74" s="46">
        <f t="shared" si="8"/>
        <v>2.5</v>
      </c>
    </row>
    <row r="75" spans="2:11" ht="30" x14ac:dyDescent="0.25">
      <c r="B75" s="120"/>
      <c r="C75" s="110" t="s">
        <v>150</v>
      </c>
      <c r="D75" s="111" t="s">
        <v>173</v>
      </c>
      <c r="E75" s="11"/>
      <c r="F75" s="39">
        <f t="shared" si="9"/>
        <v>0</v>
      </c>
      <c r="G75" s="85"/>
      <c r="H75" s="77">
        <v>4</v>
      </c>
      <c r="I75" s="56" t="s">
        <v>79</v>
      </c>
      <c r="J75" s="25">
        <v>0</v>
      </c>
      <c r="K75" s="46">
        <f t="shared" si="8"/>
        <v>4</v>
      </c>
    </row>
    <row r="76" spans="2:11" x14ac:dyDescent="0.25">
      <c r="B76" s="120"/>
      <c r="C76" s="1" t="s">
        <v>124</v>
      </c>
      <c r="D76" s="98" t="s">
        <v>173</v>
      </c>
      <c r="E76" s="11"/>
      <c r="F76" s="39">
        <f t="shared" si="9"/>
        <v>0</v>
      </c>
      <c r="G76" s="85"/>
      <c r="H76" s="77">
        <v>0.65</v>
      </c>
      <c r="I76" s="56" t="s">
        <v>80</v>
      </c>
      <c r="J76" s="29">
        <v>0.2</v>
      </c>
      <c r="K76" s="46">
        <f t="shared" si="8"/>
        <v>0.78</v>
      </c>
    </row>
    <row r="77" spans="2:11" x14ac:dyDescent="0.25">
      <c r="B77" s="120"/>
      <c r="C77" s="1" t="s">
        <v>149</v>
      </c>
      <c r="D77" s="98" t="s">
        <v>171</v>
      </c>
      <c r="E77" s="11"/>
      <c r="F77" s="39">
        <f t="shared" si="9"/>
        <v>0</v>
      </c>
      <c r="G77" s="85"/>
      <c r="H77" s="77">
        <v>8</v>
      </c>
      <c r="I77" s="56" t="s">
        <v>81</v>
      </c>
      <c r="J77" s="25">
        <v>0.5</v>
      </c>
      <c r="K77" s="46">
        <f t="shared" si="8"/>
        <v>12</v>
      </c>
    </row>
    <row r="78" spans="2:11" ht="30" x14ac:dyDescent="0.25">
      <c r="B78" s="120"/>
      <c r="C78" s="110" t="s">
        <v>206</v>
      </c>
      <c r="D78" s="111" t="s">
        <v>171</v>
      </c>
      <c r="E78" s="19"/>
      <c r="F78" s="39">
        <f t="shared" si="9"/>
        <v>0</v>
      </c>
      <c r="G78" s="85"/>
      <c r="H78" s="77">
        <v>8.1999999999999993</v>
      </c>
      <c r="I78" s="56" t="s">
        <v>86</v>
      </c>
      <c r="J78" s="25">
        <v>1</v>
      </c>
      <c r="K78" s="46">
        <f t="shared" si="8"/>
        <v>16.399999999999999</v>
      </c>
    </row>
    <row r="79" spans="2:11" ht="15" customHeight="1" thickBot="1" x14ac:dyDescent="0.3">
      <c r="B79" s="121"/>
      <c r="C79" s="3" t="s">
        <v>10</v>
      </c>
      <c r="D79" s="101" t="s">
        <v>157</v>
      </c>
      <c r="E79" s="17"/>
      <c r="F79" s="3">
        <f t="shared" si="9"/>
        <v>0</v>
      </c>
      <c r="G79" s="68"/>
      <c r="H79" s="80">
        <f>17</f>
        <v>17</v>
      </c>
      <c r="I79" s="56" t="s">
        <v>87</v>
      </c>
      <c r="J79" s="27">
        <v>0.5</v>
      </c>
      <c r="K79" s="51">
        <f t="shared" si="8"/>
        <v>25.5</v>
      </c>
    </row>
    <row r="80" spans="2:11" ht="14.45" customHeight="1" x14ac:dyDescent="0.25">
      <c r="B80" s="124" t="s">
        <v>23</v>
      </c>
      <c r="C80" s="2" t="s">
        <v>3</v>
      </c>
      <c r="D80" s="107" t="s">
        <v>157</v>
      </c>
      <c r="E80" s="18"/>
      <c r="F80" s="39">
        <f t="shared" si="9"/>
        <v>0</v>
      </c>
      <c r="G80" s="86"/>
      <c r="H80" s="82">
        <v>13</v>
      </c>
      <c r="I80" s="52" t="s">
        <v>82</v>
      </c>
      <c r="J80" s="28">
        <v>0.25</v>
      </c>
      <c r="K80" s="53">
        <f t="shared" si="8"/>
        <v>16.25</v>
      </c>
    </row>
    <row r="81" spans="1:12" x14ac:dyDescent="0.25">
      <c r="B81" s="124"/>
      <c r="C81" s="1" t="s">
        <v>1</v>
      </c>
      <c r="D81" s="98" t="s">
        <v>157</v>
      </c>
      <c r="E81" s="11"/>
      <c r="F81" s="39">
        <f t="shared" si="9"/>
        <v>0</v>
      </c>
      <c r="G81" s="85"/>
      <c r="H81" s="77">
        <v>13</v>
      </c>
      <c r="I81" s="52" t="s">
        <v>83</v>
      </c>
      <c r="J81" s="25">
        <v>0.25</v>
      </c>
      <c r="K81" s="46">
        <f t="shared" si="8"/>
        <v>16.25</v>
      </c>
    </row>
    <row r="82" spans="1:12" x14ac:dyDescent="0.25">
      <c r="B82" s="124"/>
      <c r="C82" s="1" t="s">
        <v>4</v>
      </c>
      <c r="D82" s="98" t="s">
        <v>157</v>
      </c>
      <c r="E82" s="11"/>
      <c r="F82" s="39">
        <f t="shared" si="9"/>
        <v>0</v>
      </c>
      <c r="G82" s="85"/>
      <c r="H82" s="77">
        <v>10</v>
      </c>
      <c r="I82" s="52" t="s">
        <v>84</v>
      </c>
      <c r="J82" s="29">
        <v>0.25</v>
      </c>
      <c r="K82" s="46">
        <f t="shared" si="8"/>
        <v>12.5</v>
      </c>
    </row>
    <row r="83" spans="1:12" x14ac:dyDescent="0.25">
      <c r="B83" s="125"/>
      <c r="C83" s="4" t="s">
        <v>2</v>
      </c>
      <c r="D83" s="98" t="s">
        <v>157</v>
      </c>
      <c r="E83" s="13"/>
      <c r="F83" s="4">
        <f t="shared" si="9"/>
        <v>0</v>
      </c>
      <c r="G83" s="92"/>
      <c r="H83" s="78">
        <v>10</v>
      </c>
      <c r="I83" s="43" t="s">
        <v>85</v>
      </c>
      <c r="J83" s="26">
        <v>0.25</v>
      </c>
      <c r="K83" s="48">
        <f t="shared" si="8"/>
        <v>12.5</v>
      </c>
    </row>
    <row r="84" spans="1:12" ht="14.45" customHeight="1" x14ac:dyDescent="0.25">
      <c r="B84" s="116" t="s">
        <v>24</v>
      </c>
      <c r="C84" s="1" t="s">
        <v>126</v>
      </c>
      <c r="D84" s="98" t="s">
        <v>172</v>
      </c>
      <c r="E84" s="11"/>
      <c r="F84" s="1">
        <f t="shared" si="9"/>
        <v>0</v>
      </c>
      <c r="G84" s="12"/>
      <c r="H84" s="57">
        <f>40</f>
        <v>40</v>
      </c>
      <c r="I84" s="93" t="s">
        <v>86</v>
      </c>
      <c r="J84" s="25">
        <v>0</v>
      </c>
      <c r="K84" s="46">
        <f t="shared" si="8"/>
        <v>40</v>
      </c>
    </row>
    <row r="85" spans="1:12" x14ac:dyDescent="0.25">
      <c r="B85" s="116"/>
      <c r="C85" s="1" t="s">
        <v>125</v>
      </c>
      <c r="D85" s="98" t="s">
        <v>172</v>
      </c>
      <c r="E85" s="11"/>
      <c r="F85" s="1">
        <f t="shared" si="9"/>
        <v>0</v>
      </c>
      <c r="G85" s="12"/>
      <c r="H85" s="57">
        <f>15</f>
        <v>15</v>
      </c>
      <c r="I85" s="93" t="s">
        <v>87</v>
      </c>
      <c r="J85" s="25">
        <v>0</v>
      </c>
      <c r="K85" s="46">
        <f t="shared" si="8"/>
        <v>15</v>
      </c>
    </row>
    <row r="86" spans="1:12" x14ac:dyDescent="0.25">
      <c r="B86" s="116"/>
      <c r="C86" s="1" t="s">
        <v>125</v>
      </c>
      <c r="D86" s="98" t="s">
        <v>172</v>
      </c>
      <c r="E86" s="11"/>
      <c r="F86" s="1">
        <f t="shared" si="9"/>
        <v>0</v>
      </c>
      <c r="G86" s="12"/>
      <c r="H86" s="94">
        <f>15</f>
        <v>15</v>
      </c>
      <c r="I86" s="95" t="s">
        <v>87</v>
      </c>
      <c r="J86" s="6">
        <v>0</v>
      </c>
      <c r="K86" s="6">
        <f t="shared" si="8"/>
        <v>15</v>
      </c>
    </row>
    <row r="87" spans="1:12" x14ac:dyDescent="0.25">
      <c r="B87" s="116"/>
      <c r="C87" s="1" t="s">
        <v>125</v>
      </c>
      <c r="D87" s="98" t="s">
        <v>172</v>
      </c>
      <c r="E87" s="11"/>
      <c r="F87" s="1">
        <f t="shared" ref="F87" si="10">E87*K87</f>
        <v>0</v>
      </c>
      <c r="G87" s="12"/>
      <c r="H87" s="94">
        <f>15</f>
        <v>15</v>
      </c>
      <c r="I87" s="95" t="s">
        <v>205</v>
      </c>
      <c r="J87" s="6">
        <v>0</v>
      </c>
      <c r="K87" s="6">
        <v>15</v>
      </c>
    </row>
    <row r="88" spans="1:12" x14ac:dyDescent="0.25">
      <c r="B88" s="116"/>
      <c r="C88" s="1" t="s">
        <v>125</v>
      </c>
      <c r="D88" s="98" t="s">
        <v>172</v>
      </c>
      <c r="E88" s="11"/>
      <c r="F88" s="1">
        <f t="shared" si="9"/>
        <v>0</v>
      </c>
      <c r="G88" s="12"/>
      <c r="H88" s="94">
        <f>15</f>
        <v>15</v>
      </c>
      <c r="I88" s="95" t="s">
        <v>87</v>
      </c>
      <c r="J88" s="6">
        <v>0</v>
      </c>
      <c r="K88" s="6">
        <f t="shared" si="8"/>
        <v>15</v>
      </c>
    </row>
    <row r="89" spans="1:12" x14ac:dyDescent="0.25">
      <c r="B89" s="116"/>
      <c r="C89" s="1" t="s">
        <v>125</v>
      </c>
      <c r="D89" s="98" t="s">
        <v>172</v>
      </c>
      <c r="E89" s="11"/>
      <c r="F89" s="1">
        <f t="shared" si="9"/>
        <v>0</v>
      </c>
      <c r="G89" s="12"/>
      <c r="H89" s="94">
        <f>15</f>
        <v>15</v>
      </c>
      <c r="I89" s="95" t="s">
        <v>87</v>
      </c>
      <c r="J89" s="6">
        <v>0</v>
      </c>
      <c r="K89" s="6">
        <f t="shared" si="8"/>
        <v>15</v>
      </c>
    </row>
    <row r="90" spans="1:12" x14ac:dyDescent="0.25">
      <c r="C90" s="34"/>
      <c r="D90" s="34"/>
      <c r="E90" s="34"/>
      <c r="F90" s="34"/>
      <c r="G90" s="34"/>
      <c r="H90" s="34"/>
      <c r="I90" s="34"/>
      <c r="J90" s="34"/>
    </row>
    <row r="91" spans="1:12" x14ac:dyDescent="0.25">
      <c r="C91" s="34"/>
      <c r="D91" s="34"/>
      <c r="E91" s="34"/>
      <c r="F91" s="34"/>
      <c r="G91" s="34"/>
      <c r="H91" s="34"/>
      <c r="I91" s="34"/>
      <c r="J91" s="34"/>
    </row>
    <row r="92" spans="1:12" x14ac:dyDescent="0.25">
      <c r="C92" s="34"/>
      <c r="D92" s="34"/>
      <c r="E92" s="34"/>
      <c r="F92" s="34"/>
      <c r="G92" s="34"/>
      <c r="H92" s="34"/>
      <c r="I92" s="34"/>
      <c r="J92" s="34"/>
    </row>
    <row r="93" spans="1:12" s="34" customFormat="1" x14ac:dyDescent="0.25">
      <c r="A93" s="30"/>
      <c r="B93" s="30"/>
      <c r="L93" s="31"/>
    </row>
    <row r="94" spans="1:12" s="34" customFormat="1" x14ac:dyDescent="0.25">
      <c r="A94" s="30"/>
      <c r="B94" s="30"/>
      <c r="L94" s="31"/>
    </row>
    <row r="95" spans="1:12" s="34" customFormat="1" x14ac:dyDescent="0.25">
      <c r="A95" s="30"/>
      <c r="B95" s="30"/>
      <c r="L95" s="31"/>
    </row>
    <row r="96" spans="1:12" s="34" customFormat="1" ht="31.5" customHeight="1" x14ac:dyDescent="0.25">
      <c r="A96" s="30"/>
      <c r="B96" s="30"/>
      <c r="C96" s="37"/>
      <c r="D96" s="37"/>
      <c r="E96" s="37"/>
      <c r="F96" s="37"/>
      <c r="G96" s="37"/>
      <c r="L96" s="31"/>
    </row>
    <row r="97" spans="1:12" s="34" customFormat="1" x14ac:dyDescent="0.25">
      <c r="A97" s="30"/>
      <c r="B97" s="30"/>
      <c r="L97" s="31"/>
    </row>
    <row r="98" spans="1:12" s="34" customFormat="1" x14ac:dyDescent="0.25">
      <c r="A98" s="30"/>
      <c r="B98" s="30"/>
      <c r="L98" s="31"/>
    </row>
    <row r="99" spans="1:12" s="34" customFormat="1" x14ac:dyDescent="0.25">
      <c r="A99" s="30"/>
      <c r="B99" s="30"/>
      <c r="L99" s="31"/>
    </row>
    <row r="100" spans="1:12" s="34" customFormat="1" x14ac:dyDescent="0.25">
      <c r="A100" s="30"/>
      <c r="B100" s="30"/>
      <c r="L100" s="31"/>
    </row>
    <row r="101" spans="1:12" s="34" customFormat="1" x14ac:dyDescent="0.25">
      <c r="A101" s="30"/>
      <c r="B101" s="30"/>
      <c r="L101" s="31"/>
    </row>
    <row r="102" spans="1:12" s="34" customFormat="1" x14ac:dyDescent="0.25">
      <c r="A102" s="30"/>
      <c r="B102" s="30"/>
      <c r="L102" s="31"/>
    </row>
    <row r="103" spans="1:12" s="34" customFormat="1" x14ac:dyDescent="0.25">
      <c r="A103" s="30"/>
      <c r="B103" s="30"/>
      <c r="L103" s="31"/>
    </row>
    <row r="104" spans="1:12" s="34" customFormat="1" x14ac:dyDescent="0.25">
      <c r="A104" s="30"/>
      <c r="B104" s="30"/>
      <c r="L104" s="31"/>
    </row>
    <row r="105" spans="1:12" s="34" customFormat="1" x14ac:dyDescent="0.25">
      <c r="A105" s="30"/>
      <c r="B105" s="30"/>
      <c r="L105" s="31"/>
    </row>
    <row r="106" spans="1:12" s="34" customFormat="1" x14ac:dyDescent="0.25">
      <c r="A106" s="30"/>
      <c r="B106" s="30"/>
      <c r="L106" s="31"/>
    </row>
    <row r="107" spans="1:12" s="34" customFormat="1" x14ac:dyDescent="0.25">
      <c r="A107" s="30"/>
      <c r="B107" s="30"/>
      <c r="L107" s="31"/>
    </row>
    <row r="108" spans="1:12" s="34" customFormat="1" x14ac:dyDescent="0.25">
      <c r="A108" s="30"/>
      <c r="B108" s="30"/>
      <c r="L108" s="31"/>
    </row>
    <row r="109" spans="1:12" s="34" customFormat="1" x14ac:dyDescent="0.25">
      <c r="A109" s="30"/>
      <c r="B109" s="30"/>
      <c r="L109" s="31"/>
    </row>
    <row r="110" spans="1:12" s="34" customFormat="1" x14ac:dyDescent="0.25">
      <c r="A110" s="30"/>
      <c r="B110" s="30"/>
      <c r="L110" s="31"/>
    </row>
    <row r="111" spans="1:12" s="34" customFormat="1" x14ac:dyDescent="0.25">
      <c r="A111" s="30"/>
      <c r="B111" s="30"/>
      <c r="L111" s="31"/>
    </row>
    <row r="112" spans="1:12" s="34" customFormat="1" x14ac:dyDescent="0.25">
      <c r="A112" s="30"/>
      <c r="B112" s="30"/>
      <c r="L112" s="31"/>
    </row>
    <row r="113" spans="1:12" s="34" customFormat="1" x14ac:dyDescent="0.25">
      <c r="A113" s="30"/>
      <c r="B113" s="30"/>
      <c r="L113" s="31"/>
    </row>
  </sheetData>
  <sheetProtection algorithmName="SHA-512" hashValue="AvB8HQsijaiipoKQJe5f11zg6wIL2AdxN5k2WaVt5xf/q/EhErcWv+FVt8qm3REqJG/f775yCr+viPKnra93Fw==" saltValue="bS19NKWWUNmg9REGtftL2A==" spinCount="100000" sheet="1" objects="1" scenarios="1"/>
  <mergeCells count="18">
    <mergeCell ref="B3:B10"/>
    <mergeCell ref="M3:N3"/>
    <mergeCell ref="M4:N4"/>
    <mergeCell ref="B11:B32"/>
    <mergeCell ref="B33:B43"/>
    <mergeCell ref="C33:E33"/>
    <mergeCell ref="C39:E39"/>
    <mergeCell ref="M38:O38"/>
    <mergeCell ref="M39:O39"/>
    <mergeCell ref="C35:E35"/>
    <mergeCell ref="C21:K21"/>
    <mergeCell ref="B84:B89"/>
    <mergeCell ref="C44:E44"/>
    <mergeCell ref="B45:B56"/>
    <mergeCell ref="C49:E49"/>
    <mergeCell ref="B57:B65"/>
    <mergeCell ref="B66:B79"/>
    <mergeCell ref="B80:B83"/>
  </mergeCells>
  <phoneticPr fontId="17" type="noConversion"/>
  <conditionalFormatting sqref="O7:O32">
    <cfRule type="cellIs" dxfId="123" priority="1" operator="between">
      <formula>0.75</formula>
      <formula>1.5</formula>
    </cfRule>
    <cfRule type="cellIs" dxfId="122" priority="2" operator="between">
      <formula>0.5</formula>
      <formula>0.75</formula>
    </cfRule>
    <cfRule type="cellIs" dxfId="121" priority="3" operator="between">
      <formula>35%</formula>
      <formula>50%</formula>
    </cfRule>
    <cfRule type="cellIs" dxfId="120" priority="4" operator="between">
      <formula>0.1%</formula>
      <formula>0.35</formula>
    </cfRule>
  </conditionalFormatting>
  <dataValidations count="1">
    <dataValidation type="list" allowBlank="1" showInputMessage="1" showErrorMessage="1" sqref="G3:G20 G22:G89" xr:uid="{FBC6EDB1-6FEB-4947-9FB6-156F8D2AE035}">
      <formula1>$M$7:$M$32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8100-861D-4B09-82AE-5F0E335FFA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01.06.2023</vt:lpstr>
      <vt:lpstr>02.06.2023</vt:lpstr>
      <vt:lpstr>03.06.2023</vt:lpstr>
      <vt:lpstr>04.06.2023</vt:lpstr>
      <vt:lpstr>05.06.2023</vt:lpstr>
      <vt:lpstr>06.06.2023</vt:lpstr>
      <vt:lpstr>07.06.2023</vt:lpstr>
      <vt:lpstr>08.06.2023</vt:lpstr>
      <vt:lpstr>09.06.2023</vt:lpstr>
      <vt:lpstr>10.06.2023</vt:lpstr>
      <vt:lpstr>11.06.2023</vt:lpstr>
      <vt:lpstr>12.06.2023</vt:lpstr>
      <vt:lpstr>13.06.2023</vt:lpstr>
      <vt:lpstr>14.06.2023</vt:lpstr>
      <vt:lpstr>15.06.2023</vt:lpstr>
      <vt:lpstr>16.06.2023</vt:lpstr>
      <vt:lpstr>17.06.2023</vt:lpstr>
      <vt:lpstr>18.06.2023</vt:lpstr>
      <vt:lpstr>19.06.2023</vt:lpstr>
      <vt:lpstr>20.06.2023</vt:lpstr>
      <vt:lpstr>21.06.2023</vt:lpstr>
      <vt:lpstr>22.06.2023</vt:lpstr>
      <vt:lpstr>23.06.2023</vt:lpstr>
      <vt:lpstr>24.06.2023</vt:lpstr>
      <vt:lpstr>25.06.2023</vt:lpstr>
      <vt:lpstr>26.06.2023</vt:lpstr>
      <vt:lpstr>27.06.2023</vt:lpstr>
      <vt:lpstr>28.06.2023</vt:lpstr>
      <vt:lpstr>29.06.2023</vt:lpstr>
      <vt:lpstr>30.06.2023</vt:lpstr>
      <vt:lpstr>Sablon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bigbelly_i5</dc:creator>
  <cp:lastModifiedBy>Cazac Andrei</cp:lastModifiedBy>
  <cp:lastPrinted>2022-11-20T13:00:01Z</cp:lastPrinted>
  <dcterms:created xsi:type="dcterms:W3CDTF">2015-06-05T18:17:20Z</dcterms:created>
  <dcterms:modified xsi:type="dcterms:W3CDTF">2023-05-31T18:34:41Z</dcterms:modified>
</cp:coreProperties>
</file>