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pendss_atividade\"/>
    </mc:Choice>
  </mc:AlternateContent>
  <bookViews>
    <workbookView xWindow="0" yWindow="0" windowWidth="20400" windowHeight="7500" activeTab="2"/>
  </bookViews>
  <sheets>
    <sheet name="69_Loads_avalia" sheetId="1" r:id="rId1"/>
    <sheet name="Planilha3" sheetId="4" r:id="rId2"/>
    <sheet name="Resumo_Potencias_Sessoes" sheetId="2" r:id="rId3"/>
    <sheet name="Planilha2" sheetId="3" r:id="rId4"/>
  </sheets>
  <definedNames>
    <definedName name="_xlnm._FilterDatabase" localSheetId="0" hidden="1">'69_Loads_avalia'!$E$1:$AP$49</definedName>
  </definedNames>
  <calcPr calcId="0"/>
</workbook>
</file>

<file path=xl/calcChain.xml><?xml version="1.0" encoding="utf-8"?>
<calcChain xmlns="http://schemas.openxmlformats.org/spreadsheetml/2006/main">
  <c r="H13" i="4" l="1"/>
  <c r="D11" i="4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AO43" i="1"/>
  <c r="AP43" i="1" s="1"/>
  <c r="AO45" i="1"/>
  <c r="AP45" i="1" s="1"/>
  <c r="AO47" i="1"/>
  <c r="AP47" i="1" s="1"/>
  <c r="AO49" i="1"/>
  <c r="AP49" i="1" s="1"/>
  <c r="AO2" i="1"/>
  <c r="AP2" i="1" s="1"/>
  <c r="AO3" i="1"/>
  <c r="AP3" i="1" s="1"/>
  <c r="AO4" i="1"/>
  <c r="AP4" i="1" s="1"/>
  <c r="AO5" i="1"/>
  <c r="AP5" i="1" s="1"/>
  <c r="AO6" i="1"/>
  <c r="AP6" i="1" s="1"/>
  <c r="AO7" i="1"/>
  <c r="AP7" i="1" s="1"/>
  <c r="AO8" i="1"/>
  <c r="AP8" i="1" s="1"/>
  <c r="AO9" i="1"/>
  <c r="AP9" i="1" s="1"/>
  <c r="AO10" i="1"/>
  <c r="AP10" i="1" s="1"/>
  <c r="AO11" i="1"/>
  <c r="AP11" i="1" s="1"/>
  <c r="AO12" i="1"/>
  <c r="AP12" i="1" s="1"/>
  <c r="AO13" i="1"/>
  <c r="AP13" i="1" s="1"/>
  <c r="AO14" i="1"/>
  <c r="AP14" i="1" s="1"/>
  <c r="AO15" i="1"/>
  <c r="AP15" i="1" s="1"/>
  <c r="AO17" i="1"/>
  <c r="AP17" i="1" s="1"/>
  <c r="AO19" i="1"/>
  <c r="AP19" i="1" s="1"/>
  <c r="AO20" i="1"/>
  <c r="AP20" i="1" s="1"/>
  <c r="AO21" i="1"/>
  <c r="AP21" i="1" s="1"/>
  <c r="AO16" i="1"/>
  <c r="AP16" i="1" s="1"/>
  <c r="AO18" i="1"/>
  <c r="AP18" i="1" s="1"/>
  <c r="AO40" i="1"/>
  <c r="AP40" i="1" s="1"/>
  <c r="AO41" i="1"/>
  <c r="AP41" i="1" s="1"/>
  <c r="AO42" i="1"/>
  <c r="AP42" i="1" s="1"/>
  <c r="AO44" i="1"/>
  <c r="AP44" i="1" s="1"/>
  <c r="AO46" i="1"/>
  <c r="AP46" i="1" s="1"/>
  <c r="AO48" i="1"/>
  <c r="AP48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P29" i="1" s="1"/>
  <c r="AO30" i="1"/>
  <c r="AP30" i="1" s="1"/>
  <c r="AO31" i="1"/>
  <c r="AP31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R2" i="1" l="1"/>
  <c r="AQ49" i="1" s="1"/>
  <c r="C6" i="2"/>
  <c r="C7" i="2"/>
  <c r="C8" i="2"/>
  <c r="C5" i="2"/>
  <c r="C4" i="2"/>
  <c r="H4" i="2" s="1"/>
  <c r="C2" i="2"/>
  <c r="C3" i="2"/>
  <c r="H3" i="2" s="1"/>
  <c r="H5" i="2" l="1"/>
  <c r="F6" i="2"/>
  <c r="H6" i="2"/>
  <c r="G2" i="2"/>
  <c r="H2" i="2"/>
  <c r="AQ11" i="1"/>
  <c r="G3" i="2"/>
  <c r="AQ31" i="1"/>
  <c r="AQ14" i="1"/>
  <c r="AQ27" i="1"/>
  <c r="AQ20" i="1"/>
  <c r="G5" i="2"/>
  <c r="AQ3" i="1"/>
  <c r="AQ47" i="1"/>
  <c r="AQ29" i="1"/>
  <c r="AQ24" i="1"/>
  <c r="AQ2" i="1"/>
  <c r="AQ33" i="1"/>
  <c r="AQ15" i="1"/>
  <c r="AQ35" i="1"/>
  <c r="AQ4" i="1"/>
  <c r="AQ36" i="1"/>
  <c r="AQ13" i="1"/>
  <c r="AQ45" i="1"/>
  <c r="AQ19" i="1"/>
  <c r="AQ43" i="1"/>
  <c r="AQ8" i="1"/>
  <c r="AQ40" i="1"/>
  <c r="AQ17" i="1"/>
  <c r="AQ26" i="1"/>
  <c r="AQ42" i="1"/>
  <c r="AQ22" i="1"/>
  <c r="AQ30" i="1"/>
  <c r="AQ38" i="1"/>
  <c r="AQ18" i="1"/>
  <c r="AQ34" i="1"/>
  <c r="AQ12" i="1"/>
  <c r="AQ28" i="1"/>
  <c r="AQ44" i="1"/>
  <c r="AQ5" i="1"/>
  <c r="AQ21" i="1"/>
  <c r="AQ37" i="1"/>
  <c r="AQ6" i="1"/>
  <c r="AQ7" i="1"/>
  <c r="AQ23" i="1"/>
  <c r="AQ39" i="1"/>
  <c r="AQ10" i="1"/>
  <c r="AQ16" i="1"/>
  <c r="AQ32" i="1"/>
  <c r="AQ48" i="1"/>
  <c r="AQ9" i="1"/>
  <c r="AQ25" i="1"/>
  <c r="AQ41" i="1"/>
  <c r="AQ46" i="1"/>
  <c r="F8" i="2"/>
  <c r="G8" i="2"/>
  <c r="F3" i="2"/>
  <c r="G7" i="2"/>
  <c r="F7" i="2"/>
  <c r="F2" i="2"/>
  <c r="G4" i="2"/>
  <c r="F4" i="2"/>
  <c r="G6" i="2"/>
  <c r="F5" i="2"/>
</calcChain>
</file>

<file path=xl/sharedStrings.xml><?xml version="1.0" encoding="utf-8"?>
<sst xmlns="http://schemas.openxmlformats.org/spreadsheetml/2006/main" count="1109" uniqueCount="209">
  <si>
    <t>New</t>
  </si>
  <si>
    <t>phases</t>
  </si>
  <si>
    <t>=</t>
  </si>
  <si>
    <t>model</t>
  </si>
  <si>
    <t>bus1=</t>
  </si>
  <si>
    <t>5BT</t>
  </si>
  <si>
    <t>conn</t>
  </si>
  <si>
    <t>delta</t>
  </si>
  <si>
    <t>kv</t>
  </si>
  <si>
    <t>kW</t>
  </si>
  <si>
    <t>kvar</t>
  </si>
  <si>
    <t>Vminpu=</t>
  </si>
  <si>
    <t>daily</t>
  </si>
  <si>
    <t>curve_load_5BT</t>
  </si>
  <si>
    <t>6BT</t>
  </si>
  <si>
    <t>curve_load_6BT</t>
  </si>
  <si>
    <t>7BT</t>
  </si>
  <si>
    <t>curve_load_7BT</t>
  </si>
  <si>
    <t>8BT</t>
  </si>
  <si>
    <t>curve_load_8BT</t>
  </si>
  <si>
    <t>9BT</t>
  </si>
  <si>
    <t>curve_load_9BT</t>
  </si>
  <si>
    <t>ew</t>
  </si>
  <si>
    <t>10BT</t>
  </si>
  <si>
    <t>curve_load_10BT</t>
  </si>
  <si>
    <t>11BT</t>
  </si>
  <si>
    <t>curve_load_11BT</t>
  </si>
  <si>
    <t>12BT</t>
  </si>
  <si>
    <t>curve_load_12BT</t>
  </si>
  <si>
    <t>13BT</t>
  </si>
  <si>
    <t>curve_load_13BT</t>
  </si>
  <si>
    <t>15BT</t>
  </si>
  <si>
    <t>curve_load_15BT</t>
  </si>
  <si>
    <t>16BT</t>
  </si>
  <si>
    <t>curve_load_16BT</t>
  </si>
  <si>
    <t>17BT</t>
  </si>
  <si>
    <t>curve_load_17BT</t>
  </si>
  <si>
    <t>19BT</t>
  </si>
  <si>
    <t>curve_load_19BT</t>
  </si>
  <si>
    <t>20BT</t>
  </si>
  <si>
    <t>curve_load_20BT</t>
  </si>
  <si>
    <t>21BT</t>
  </si>
  <si>
    <t>curve_load_21BT</t>
  </si>
  <si>
    <t>23BT</t>
  </si>
  <si>
    <t>curve_load_23BT</t>
  </si>
  <si>
    <t>25BT</t>
  </si>
  <si>
    <t>curve_load_25BT</t>
  </si>
  <si>
    <t>26BT</t>
  </si>
  <si>
    <t>curve_load_26BT</t>
  </si>
  <si>
    <t>27BT</t>
  </si>
  <si>
    <t>curve_load_27BT</t>
  </si>
  <si>
    <t>28BT</t>
  </si>
  <si>
    <t>curve_load_28BT</t>
  </si>
  <si>
    <t>32BT</t>
  </si>
  <si>
    <t>curve_load_32BT</t>
  </si>
  <si>
    <t>33BT</t>
  </si>
  <si>
    <t>curve_load_33BT</t>
  </si>
  <si>
    <t>34BT</t>
  </si>
  <si>
    <t>curve_load_34BT</t>
  </si>
  <si>
    <t>w</t>
  </si>
  <si>
    <t>27eBT</t>
  </si>
  <si>
    <t>con</t>
  </si>
  <si>
    <t>curve_load_27eBT</t>
  </si>
  <si>
    <t>28eBT</t>
  </si>
  <si>
    <t>curve_load_28eBT</t>
  </si>
  <si>
    <t>66BT</t>
  </si>
  <si>
    <t>curve_load_66BT</t>
  </si>
  <si>
    <t>67BT</t>
  </si>
  <si>
    <t>curve_load_67BT</t>
  </si>
  <si>
    <t>68BT</t>
  </si>
  <si>
    <t>curve_load_68BT</t>
  </si>
  <si>
    <t>70BT</t>
  </si>
  <si>
    <t>curve_load_70BT</t>
  </si>
  <si>
    <t>89BT</t>
  </si>
  <si>
    <t>curve_load_89BT</t>
  </si>
  <si>
    <t>90BT</t>
  </si>
  <si>
    <t>curve_load_90BT</t>
  </si>
  <si>
    <t>36BT</t>
  </si>
  <si>
    <t>curve_load_36BT</t>
  </si>
  <si>
    <t>37BT</t>
  </si>
  <si>
    <t>curve_load_37BT</t>
  </si>
  <si>
    <t>38BT</t>
  </si>
  <si>
    <t>curve_load_38BT</t>
  </si>
  <si>
    <t>40BT</t>
  </si>
  <si>
    <t>curve_load_40BT</t>
  </si>
  <si>
    <t>41BT</t>
  </si>
  <si>
    <t>curve_load_41BT</t>
  </si>
  <si>
    <t>42BT</t>
  </si>
  <si>
    <t>curve_load_42BT</t>
  </si>
  <si>
    <t>43BT</t>
  </si>
  <si>
    <t>curve_load_43BT</t>
  </si>
  <si>
    <t>44BT</t>
  </si>
  <si>
    <t>curve_load_44BT</t>
  </si>
  <si>
    <t>48BT</t>
  </si>
  <si>
    <t>curve_load_48BT</t>
  </si>
  <si>
    <t>50BT</t>
  </si>
  <si>
    <t>curve_load_50BT</t>
  </si>
  <si>
    <t>51BT</t>
  </si>
  <si>
    <t>curve_load_51BT</t>
  </si>
  <si>
    <t>53BT</t>
  </si>
  <si>
    <t>curve_load_53BT</t>
  </si>
  <si>
    <t>54BT</t>
  </si>
  <si>
    <t>curve_load_54BT</t>
  </si>
  <si>
    <t>55BT</t>
  </si>
  <si>
    <t>curve_load_55BT</t>
  </si>
  <si>
    <t>56BT</t>
  </si>
  <si>
    <t>curve_load_56BT</t>
  </si>
  <si>
    <t>57BT</t>
  </si>
  <si>
    <t>curve_load_57BT</t>
  </si>
  <si>
    <t>58BT</t>
  </si>
  <si>
    <t>curve_load_58BT</t>
  </si>
  <si>
    <t>Load,5BT</t>
  </si>
  <si>
    <t>Load,6BT</t>
  </si>
  <si>
    <t>Load,7BT</t>
  </si>
  <si>
    <t>Load,8BT</t>
  </si>
  <si>
    <t>Load,9BT</t>
  </si>
  <si>
    <t>Load,10BT</t>
  </si>
  <si>
    <t>Load,11BT</t>
  </si>
  <si>
    <t>Load,12BT</t>
  </si>
  <si>
    <t>Load,13BT</t>
  </si>
  <si>
    <t>Load,15BT</t>
  </si>
  <si>
    <t>Load,16BT</t>
  </si>
  <si>
    <t>Load,17BT</t>
  </si>
  <si>
    <t>Load,19BT</t>
  </si>
  <si>
    <t>Load,20BT</t>
  </si>
  <si>
    <t>Load,21BT</t>
  </si>
  <si>
    <t>Load,23BT</t>
  </si>
  <si>
    <t>Load,25BT</t>
  </si>
  <si>
    <t>Load,26BT</t>
  </si>
  <si>
    <t>Load,27BT</t>
  </si>
  <si>
    <t>Load,28BT</t>
  </si>
  <si>
    <t>Load,32BT</t>
  </si>
  <si>
    <t>Load,33BT</t>
  </si>
  <si>
    <t>Load,34BT</t>
  </si>
  <si>
    <t>Load,27eBT</t>
  </si>
  <si>
    <t>Load,28eBT</t>
  </si>
  <si>
    <t>Load,66BT</t>
  </si>
  <si>
    <t>Load,67BT</t>
  </si>
  <si>
    <t>Load,68BT</t>
  </si>
  <si>
    <t>Load,70BT</t>
  </si>
  <si>
    <t>Load,89BT</t>
  </si>
  <si>
    <t>Load,90BT</t>
  </si>
  <si>
    <t>Load,36BT</t>
  </si>
  <si>
    <t>Load,37BT</t>
  </si>
  <si>
    <t>Load,38BT</t>
  </si>
  <si>
    <t>Load,40BT</t>
  </si>
  <si>
    <t>Load,41BT</t>
  </si>
  <si>
    <t>Load,42BT</t>
  </si>
  <si>
    <t>Load,43BT</t>
  </si>
  <si>
    <t>Load,44BT</t>
  </si>
  <si>
    <t>Load,48BT</t>
  </si>
  <si>
    <t>Load,50BT</t>
  </si>
  <si>
    <t>Load,51BT</t>
  </si>
  <si>
    <t>Load,53BT</t>
  </si>
  <si>
    <t>Load,54BT</t>
  </si>
  <si>
    <t>Load,55BT</t>
  </si>
  <si>
    <t>Load,56BT</t>
  </si>
  <si>
    <t>Load,57BT</t>
  </si>
  <si>
    <t>Load,58BT</t>
  </si>
  <si>
    <t>P</t>
  </si>
  <si>
    <t>Q</t>
  </si>
  <si>
    <t>S</t>
  </si>
  <si>
    <t>FP</t>
  </si>
  <si>
    <t>barra</t>
  </si>
  <si>
    <t>2E</t>
  </si>
  <si>
    <t>1E</t>
  </si>
  <si>
    <t>I1</t>
  </si>
  <si>
    <t>R1</t>
  </si>
  <si>
    <t>R4</t>
  </si>
  <si>
    <t>R2</t>
  </si>
  <si>
    <t>R3</t>
  </si>
  <si>
    <t>R5</t>
  </si>
  <si>
    <t>Zonas</t>
  </si>
  <si>
    <t>Bus2</t>
  </si>
  <si>
    <t>Bus2e</t>
  </si>
  <si>
    <t>Bus3</t>
  </si>
  <si>
    <t>Bus7</t>
  </si>
  <si>
    <t>Bus8</t>
  </si>
  <si>
    <t>Bus10</t>
  </si>
  <si>
    <t>Bus11</t>
  </si>
  <si>
    <t>LP</t>
  </si>
  <si>
    <t>%carga</t>
  </si>
  <si>
    <t>Total</t>
  </si>
  <si>
    <t xml:space="preserve"> &lt;--- Cargas Antes do Banco do Capacitor</t>
  </si>
  <si>
    <t xml:space="preserve"> &lt;--- Cobertas pelo Banco de Capacitor</t>
  </si>
  <si>
    <t>%Carga</t>
  </si>
  <si>
    <t>3BT</t>
  </si>
  <si>
    <t>Results for Actor ID # 1
CPU selected : -1
Status = SOLVED
Solution Mode = Snap
Number = 1
Load Mult = 1.000
Devices = 177
Buses = 118
Nodes = 354
Control Mode =STATIC
Total Iterations = 2
Control Iterations = 1
Max Sol Iter = 2
 - Circuit Summary -
Year = 0 
Hour = 0 
Max pu. voltage = 0.9996 
Min pu. voltage = 0.90034 
Total Active Power:   1.18019 MW
Total Reactive Power: 0.949255 Mvar
Total Active Losses:   0.0722855 MW, (6.125 %)
Total Reactive Losses: 0.0513253 Mvar
Frequency = 60 Hz
Mode = Snap
Control Mode = STATIC
Load Model = PowerFlow</t>
  </si>
  <si>
    <t xml:space="preserve">Results for Actor ID # 1
CPU selected : -1
Status = SOLVED
Solution Mode = Snap
Number = 1
Load Mult = 1.000
Devices = 178
Buses = 118
Nodes = 354
Control Mode =STATIC
Total Iterations = 2
Control Iterations = 1
Max Sol Iter = 2
 - Circuit Summary -
Year = 0 
Hour = 0 
Max pu. voltage = 0.99975 
Min pu. voltage = 0.90548 
Total Active Power:   1.17333 MW
Total Reactive Power: 0.465638 Mvar
Total Active Losses:   0.0654268 MW, (5.576 %)
Total Reactive Losses: 0.0473203 Mvar
Frequency = 60 Hz
Mode = Snap
Control Mode = STATIC
Load Model = PowerFlow
------------------------
</t>
  </si>
  <si>
    <t>Results for Actor ID # 1
CPU selected : -1
Status = SOLVED
Solution Mode = Snap
Number = 1
Load Mult = 1.000
Devices = 178
Buses = 118
Nodes = 354
Control Mode =STATIC
Total Iterations = 4
Control Iterations = 1
Max Sol Iter = 4
 - Circuit Summary -
Year = 0 
Hour = 0 
Max pu. voltage = 0.99988 
Min pu. voltage = 0.90946 
Total Active Power:   1.18071 MW
Total Reactive Power: 0.073506 Mvar
Total Active Losses:   0.0728615 MW, (6.171 %)
Total Reactive Losses: 0.0496504 Mvar
Frequency = 60 Hz
Mode = Snap
Control Mode = STATIC
Load Model = PowerFlow
------------------------</t>
  </si>
  <si>
    <t>Results for Actor ID # 1
CPU selected : -1
Status = SOLVED
Solution Mode = Snap
Number = 1
Load Mult = 1.000
Devices = 178
Buses = 118
Nodes = 354
Control Mode =STATIC
Total Iterations = 4
Control Iterations = 1
Max Sol Iter = 4
 - Circuit Summary -
Year = 0 
Hour = 0 
Max pu. voltage = 0.99969 
Min pu. voltage = 0.90345 
Total Active Power:   1.17388 MW
Total Reactive Power: 0.659933 Mvar
Total Active Losses:   0.0660401 MW, (5.626 %)
Total Reactive Losses: 0.0480071 Mvar
Frequency = 60 Hz
Mode = Snap
Control Mode = STATIC
Load Model = PowerFlow</t>
  </si>
  <si>
    <t>Potência fornecida pelo gerador:</t>
  </si>
  <si>
    <t>kVA</t>
  </si>
  <si>
    <t>Reativa (kvar)</t>
  </si>
  <si>
    <t>Fator de Potência:</t>
  </si>
  <si>
    <t>Linha (kW)</t>
  </si>
  <si>
    <t>Transformador (kW)</t>
  </si>
  <si>
    <t>Total (kW)</t>
  </si>
  <si>
    <t>Potência na Carga (kW):</t>
  </si>
  <si>
    <t>Perdas na Rede(%)</t>
  </si>
  <si>
    <t>S (KVA)</t>
  </si>
  <si>
    <t>P (kW)</t>
  </si>
  <si>
    <t>Q (kvar)</t>
  </si>
  <si>
    <t>Barra:</t>
  </si>
  <si>
    <t>% Capacitor</t>
  </si>
  <si>
    <t>Melhorada:</t>
  </si>
  <si>
    <t>Inicial:</t>
  </si>
  <si>
    <t>Aparente (kVA)</t>
  </si>
  <si>
    <t>Redução: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</si>
</sst>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%"/>
    <numFmt numFmtId="168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3" fontId="0" fillId="0" borderId="0" xfId="0" applyNumberFormat="1"/>
    <xf numFmtId="2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quotePrefix="1" applyAlignment="1">
      <alignment wrapText="1"/>
    </xf>
    <xf numFmtId="0" fontId="0" fillId="0" borderId="10" xfId="0" applyBorder="1"/>
    <xf numFmtId="2" fontId="0" fillId="0" borderId="10" xfId="0" applyNumberFormat="1" applyBorder="1"/>
    <xf numFmtId="9" fontId="0" fillId="0" borderId="10" xfId="1" applyFont="1" applyBorder="1"/>
    <xf numFmtId="167" fontId="19" fillId="0" borderId="10" xfId="1" applyNumberFormat="1" applyFont="1" applyBorder="1"/>
    <xf numFmtId="2" fontId="14" fillId="0" borderId="10" xfId="0" applyNumberFormat="1" applyFont="1" applyBorder="1"/>
    <xf numFmtId="9" fontId="14" fillId="0" borderId="10" xfId="1" applyFont="1" applyBorder="1"/>
    <xf numFmtId="167" fontId="0" fillId="0" borderId="10" xfId="1" applyNumberFormat="1" applyFont="1" applyBorder="1"/>
    <xf numFmtId="0" fontId="20" fillId="0" borderId="0" xfId="0" applyFont="1" applyAlignment="1">
      <alignment horizontal="center"/>
    </xf>
    <xf numFmtId="168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49"/>
  <sheetViews>
    <sheetView topLeftCell="I1" workbookViewId="0">
      <selection activeCell="AP31" sqref="AP31"/>
    </sheetView>
  </sheetViews>
  <sheetFormatPr defaultRowHeight="15" x14ac:dyDescent="0.25"/>
  <cols>
    <col min="1" max="1" width="6.42578125" hidden="1" customWidth="1"/>
    <col min="2" max="2" width="11" hidden="1" customWidth="1"/>
    <col min="3" max="8" width="4.7109375" hidden="1" customWidth="1"/>
    <col min="9" max="9" width="8.28515625" customWidth="1"/>
    <col min="10" max="10" width="8.5703125" bestFit="1" customWidth="1"/>
    <col min="11" max="11" width="13.5703125" bestFit="1" customWidth="1"/>
    <col min="12" max="12" width="8" customWidth="1"/>
    <col min="13" max="15" width="13.5703125" customWidth="1"/>
    <col min="16" max="16" width="15" customWidth="1"/>
    <col min="17" max="17" width="6.140625" bestFit="1" customWidth="1"/>
    <col min="18" max="18" width="8.42578125" customWidth="1"/>
    <col min="19" max="25" width="4.7109375" hidden="1" customWidth="1"/>
    <col min="26" max="26" width="2" hidden="1" customWidth="1"/>
    <col min="27" max="27" width="0" hidden="1" customWidth="1"/>
    <col min="28" max="28" width="4.7109375" hidden="1" customWidth="1"/>
    <col min="29" max="29" width="2" hidden="1" customWidth="1"/>
    <col min="30" max="30" width="0" hidden="1" customWidth="1"/>
    <col min="31" max="36" width="5.28515625" hidden="1" customWidth="1"/>
    <col min="37" max="38" width="0" hidden="1" customWidth="1"/>
    <col min="39" max="41" width="9.5703125" bestFit="1" customWidth="1"/>
    <col min="42" max="42" width="9.28515625" bestFit="1" customWidth="1"/>
  </cols>
  <sheetData>
    <row r="1" spans="1:44" x14ac:dyDescent="0.25">
      <c r="I1" t="s">
        <v>173</v>
      </c>
      <c r="J1" t="s">
        <v>174</v>
      </c>
      <c r="K1" t="s">
        <v>186</v>
      </c>
      <c r="L1" t="s">
        <v>16</v>
      </c>
      <c r="M1" t="s">
        <v>18</v>
      </c>
      <c r="N1" t="s">
        <v>23</v>
      </c>
      <c r="O1" t="s">
        <v>25</v>
      </c>
      <c r="P1" t="s">
        <v>172</v>
      </c>
      <c r="R1" t="s">
        <v>163</v>
      </c>
      <c r="AM1" t="s">
        <v>159</v>
      </c>
      <c r="AN1" t="s">
        <v>160</v>
      </c>
      <c r="AO1" t="s">
        <v>161</v>
      </c>
      <c r="AP1" t="s">
        <v>162</v>
      </c>
      <c r="AQ1" t="s">
        <v>181</v>
      </c>
      <c r="AR1" t="s">
        <v>182</v>
      </c>
    </row>
    <row r="2" spans="1:44" x14ac:dyDescent="0.25">
      <c r="A2" t="s">
        <v>0</v>
      </c>
      <c r="B2" t="s">
        <v>111</v>
      </c>
      <c r="C2" t="s">
        <v>1</v>
      </c>
      <c r="D2" t="s">
        <v>2</v>
      </c>
      <c r="E2">
        <v>3</v>
      </c>
      <c r="F2" t="s">
        <v>3</v>
      </c>
      <c r="G2" t="s">
        <v>2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P2" t="s">
        <v>180</v>
      </c>
      <c r="Q2" t="s">
        <v>4</v>
      </c>
      <c r="R2" t="s">
        <v>23</v>
      </c>
      <c r="S2" t="s">
        <v>6</v>
      </c>
      <c r="T2" t="s">
        <v>2</v>
      </c>
      <c r="U2" t="s">
        <v>7</v>
      </c>
      <c r="V2" t="s">
        <v>8</v>
      </c>
      <c r="W2" t="s">
        <v>2</v>
      </c>
      <c r="X2">
        <v>0.22</v>
      </c>
      <c r="Y2" t="s">
        <v>9</v>
      </c>
      <c r="Z2" t="s">
        <v>2</v>
      </c>
      <c r="AA2">
        <v>48.5</v>
      </c>
      <c r="AB2" t="s">
        <v>10</v>
      </c>
      <c r="AC2" t="s">
        <v>2</v>
      </c>
      <c r="AD2" s="1">
        <v>346090</v>
      </c>
      <c r="AE2" t="s">
        <v>11</v>
      </c>
      <c r="AF2">
        <v>0.9</v>
      </c>
      <c r="AG2" t="s">
        <v>12</v>
      </c>
      <c r="AH2" t="s">
        <v>2</v>
      </c>
      <c r="AI2" t="s">
        <v>24</v>
      </c>
      <c r="AM2" s="2">
        <v>48.5</v>
      </c>
      <c r="AN2" s="2">
        <v>34.609000000000002</v>
      </c>
      <c r="AO2" s="2">
        <f>SQRT(AM2^2+AN2^2)</f>
        <v>59.582152369648412</v>
      </c>
      <c r="AP2" s="2">
        <f>AM2/AO2</f>
        <v>0.81400214780938762</v>
      </c>
      <c r="AQ2" s="3">
        <f>AO2/$AR$2</f>
        <v>4.0921708772439024E-2</v>
      </c>
      <c r="AR2" s="2">
        <f>SUM(AO2:AO49)</f>
        <v>1456.0035286155326</v>
      </c>
    </row>
    <row r="3" spans="1:44" x14ac:dyDescent="0.25">
      <c r="A3" t="s">
        <v>0</v>
      </c>
      <c r="B3" t="s">
        <v>112</v>
      </c>
      <c r="C3" t="s">
        <v>1</v>
      </c>
      <c r="D3" t="s">
        <v>2</v>
      </c>
      <c r="E3">
        <v>3</v>
      </c>
      <c r="F3" t="s">
        <v>3</v>
      </c>
      <c r="G3" t="s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 t="s">
        <v>168</v>
      </c>
      <c r="Q3" t="s">
        <v>4</v>
      </c>
      <c r="R3" t="s">
        <v>25</v>
      </c>
      <c r="S3" t="s">
        <v>6</v>
      </c>
      <c r="T3" t="s">
        <v>2</v>
      </c>
      <c r="U3" t="s">
        <v>7</v>
      </c>
      <c r="V3" t="s">
        <v>8</v>
      </c>
      <c r="W3" t="s">
        <v>2</v>
      </c>
      <c r="X3">
        <v>0.22</v>
      </c>
      <c r="Y3" t="s">
        <v>9</v>
      </c>
      <c r="Z3" t="s">
        <v>2</v>
      </c>
      <c r="AA3">
        <v>48.5</v>
      </c>
      <c r="AB3" t="s">
        <v>10</v>
      </c>
      <c r="AC3" t="s">
        <v>2</v>
      </c>
      <c r="AD3" s="1">
        <v>346090</v>
      </c>
      <c r="AE3" t="s">
        <v>11</v>
      </c>
      <c r="AF3">
        <v>0.9</v>
      </c>
      <c r="AG3" t="s">
        <v>12</v>
      </c>
      <c r="AH3" t="s">
        <v>2</v>
      </c>
      <c r="AI3" t="s">
        <v>26</v>
      </c>
      <c r="AM3" s="2">
        <v>48.5</v>
      </c>
      <c r="AN3" s="2">
        <v>34.609000000000002</v>
      </c>
      <c r="AO3" s="2">
        <f>SQRT(AM3^2+AN3^2)</f>
        <v>59.582152369648412</v>
      </c>
      <c r="AP3" s="2">
        <f>AM3/AO3</f>
        <v>0.81400214780938762</v>
      </c>
      <c r="AQ3" s="3">
        <f t="shared" ref="AQ3:AQ49" si="0">AO3/$AR$2</f>
        <v>4.0921708772439024E-2</v>
      </c>
    </row>
    <row r="4" spans="1:44" x14ac:dyDescent="0.25">
      <c r="A4" t="s">
        <v>0</v>
      </c>
      <c r="B4" t="s">
        <v>113</v>
      </c>
      <c r="C4" t="s">
        <v>1</v>
      </c>
      <c r="D4" t="s">
        <v>2</v>
      </c>
      <c r="E4">
        <v>3</v>
      </c>
      <c r="F4" t="s">
        <v>3</v>
      </c>
      <c r="G4" t="s">
        <v>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 t="s">
        <v>168</v>
      </c>
      <c r="Q4" t="s">
        <v>4</v>
      </c>
      <c r="R4" t="s">
        <v>27</v>
      </c>
      <c r="S4" t="s">
        <v>6</v>
      </c>
      <c r="T4" t="s">
        <v>2</v>
      </c>
      <c r="U4" t="s">
        <v>7</v>
      </c>
      <c r="V4" t="s">
        <v>8</v>
      </c>
      <c r="W4" t="s">
        <v>2</v>
      </c>
      <c r="X4">
        <v>0.22</v>
      </c>
      <c r="Y4" t="s">
        <v>9</v>
      </c>
      <c r="Z4" t="s">
        <v>2</v>
      </c>
      <c r="AA4">
        <v>2.71</v>
      </c>
      <c r="AB4" t="s">
        <v>10</v>
      </c>
      <c r="AC4" t="s">
        <v>2</v>
      </c>
      <c r="AD4" s="1">
        <v>18210</v>
      </c>
      <c r="AE4" t="s">
        <v>11</v>
      </c>
      <c r="AF4">
        <v>0.9</v>
      </c>
      <c r="AG4" t="s">
        <v>12</v>
      </c>
      <c r="AH4" t="s">
        <v>2</v>
      </c>
      <c r="AI4" t="s">
        <v>28</v>
      </c>
      <c r="AM4" s="2">
        <v>2.71</v>
      </c>
      <c r="AN4" s="2">
        <v>1.821</v>
      </c>
      <c r="AO4" s="2">
        <f>SQRT(AM4^2+AN4^2)</f>
        <v>3.2649871362686866</v>
      </c>
      <c r="AP4" s="2">
        <f>AM4/AO4</f>
        <v>0.83001858411517648</v>
      </c>
      <c r="AQ4" s="3">
        <f t="shared" si="0"/>
        <v>2.2424307854344689E-3</v>
      </c>
    </row>
    <row r="5" spans="1:44" x14ac:dyDescent="0.25">
      <c r="A5" t="s">
        <v>0</v>
      </c>
      <c r="B5" t="s">
        <v>114</v>
      </c>
      <c r="C5" t="s">
        <v>1</v>
      </c>
      <c r="D5" t="s">
        <v>2</v>
      </c>
      <c r="E5">
        <v>3</v>
      </c>
      <c r="F5" t="s">
        <v>3</v>
      </c>
      <c r="G5" t="s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 t="s">
        <v>168</v>
      </c>
      <c r="Q5" t="s">
        <v>4</v>
      </c>
      <c r="R5" t="s">
        <v>29</v>
      </c>
      <c r="S5" t="s">
        <v>6</v>
      </c>
      <c r="T5" t="s">
        <v>2</v>
      </c>
      <c r="U5" t="s">
        <v>7</v>
      </c>
      <c r="V5" t="s">
        <v>8</v>
      </c>
      <c r="W5" t="s">
        <v>2</v>
      </c>
      <c r="X5">
        <v>0.22</v>
      </c>
      <c r="Y5" t="s">
        <v>9</v>
      </c>
      <c r="Z5" t="s">
        <v>2</v>
      </c>
      <c r="AA5">
        <v>2.71</v>
      </c>
      <c r="AB5" t="s">
        <v>10</v>
      </c>
      <c r="AC5" t="s">
        <v>2</v>
      </c>
      <c r="AD5" s="1">
        <v>18210</v>
      </c>
      <c r="AE5" t="s">
        <v>11</v>
      </c>
      <c r="AF5">
        <v>0.9</v>
      </c>
      <c r="AG5" t="s">
        <v>12</v>
      </c>
      <c r="AH5" t="s">
        <v>2</v>
      </c>
      <c r="AI5" t="s">
        <v>30</v>
      </c>
      <c r="AM5" s="2">
        <v>2.71</v>
      </c>
      <c r="AN5" s="2">
        <v>1.821</v>
      </c>
      <c r="AO5" s="2">
        <f>SQRT(AM5^2+AN5^2)</f>
        <v>3.2649871362686866</v>
      </c>
      <c r="AP5" s="2">
        <f>AM5/AO5</f>
        <v>0.83001858411517648</v>
      </c>
      <c r="AQ5" s="3">
        <f t="shared" si="0"/>
        <v>2.2424307854344689E-3</v>
      </c>
    </row>
    <row r="6" spans="1:44" x14ac:dyDescent="0.25">
      <c r="A6" t="s">
        <v>0</v>
      </c>
      <c r="B6" t="s">
        <v>115</v>
      </c>
      <c r="C6" t="s">
        <v>1</v>
      </c>
      <c r="D6" t="s">
        <v>2</v>
      </c>
      <c r="E6">
        <v>3</v>
      </c>
      <c r="F6" t="s">
        <v>3</v>
      </c>
      <c r="G6" t="s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 t="s">
        <v>168</v>
      </c>
      <c r="Q6" t="s">
        <v>4</v>
      </c>
      <c r="R6" t="s">
        <v>31</v>
      </c>
      <c r="S6" t="s">
        <v>6</v>
      </c>
      <c r="T6" t="s">
        <v>2</v>
      </c>
      <c r="U6" t="s">
        <v>7</v>
      </c>
      <c r="V6" t="s">
        <v>8</v>
      </c>
      <c r="W6" t="s">
        <v>2</v>
      </c>
      <c r="X6">
        <v>0.22</v>
      </c>
      <c r="Y6" t="s">
        <v>9</v>
      </c>
      <c r="Z6" t="s">
        <v>2</v>
      </c>
      <c r="AA6" s="1">
        <v>15176</v>
      </c>
      <c r="AB6" t="s">
        <v>10</v>
      </c>
      <c r="AC6" t="s">
        <v>2</v>
      </c>
      <c r="AD6" s="1">
        <v>101980</v>
      </c>
      <c r="AE6" t="s">
        <v>11</v>
      </c>
      <c r="AF6">
        <v>0.9</v>
      </c>
      <c r="AG6" t="s">
        <v>12</v>
      </c>
      <c r="AH6" t="s">
        <v>2</v>
      </c>
      <c r="AI6" t="s">
        <v>32</v>
      </c>
      <c r="AM6" s="2">
        <v>15.176</v>
      </c>
      <c r="AN6" s="2">
        <v>10.198</v>
      </c>
      <c r="AO6" s="2">
        <f>SQRT(AM6^2+AN6^2)</f>
        <v>18.284151060412949</v>
      </c>
      <c r="AP6" s="2">
        <f>AM6/AO6</f>
        <v>0.83000845649637989</v>
      </c>
      <c r="AQ6" s="3">
        <f t="shared" si="0"/>
        <v>1.2557765624234968E-2</v>
      </c>
    </row>
    <row r="7" spans="1:44" x14ac:dyDescent="0.25">
      <c r="A7" t="s">
        <v>22</v>
      </c>
      <c r="B7" t="s">
        <v>116</v>
      </c>
      <c r="C7" t="s">
        <v>1</v>
      </c>
      <c r="D7" t="s">
        <v>2</v>
      </c>
      <c r="E7">
        <v>3</v>
      </c>
      <c r="F7" t="s">
        <v>3</v>
      </c>
      <c r="G7" t="s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 t="s">
        <v>168</v>
      </c>
      <c r="Q7" t="s">
        <v>4</v>
      </c>
      <c r="R7" t="s">
        <v>33</v>
      </c>
      <c r="S7" t="s">
        <v>6</v>
      </c>
      <c r="T7" t="s">
        <v>2</v>
      </c>
      <c r="U7" t="s">
        <v>7</v>
      </c>
      <c r="V7" t="s">
        <v>8</v>
      </c>
      <c r="W7" t="s">
        <v>2</v>
      </c>
      <c r="X7">
        <v>0.22</v>
      </c>
      <c r="Y7" t="s">
        <v>9</v>
      </c>
      <c r="Z7" t="s">
        <v>2</v>
      </c>
      <c r="AA7">
        <v>16.5</v>
      </c>
      <c r="AB7" t="s">
        <v>10</v>
      </c>
      <c r="AC7" t="s">
        <v>2</v>
      </c>
      <c r="AD7" s="1">
        <v>117750</v>
      </c>
      <c r="AE7" t="s">
        <v>11</v>
      </c>
      <c r="AF7">
        <v>0.9</v>
      </c>
      <c r="AG7" t="s">
        <v>12</v>
      </c>
      <c r="AH7" t="s">
        <v>2</v>
      </c>
      <c r="AI7" t="s">
        <v>34</v>
      </c>
      <c r="AM7" s="2">
        <v>16.5</v>
      </c>
      <c r="AN7" s="2">
        <v>11.775</v>
      </c>
      <c r="AO7" s="2">
        <f>SQRT(AM7^2+AN7^2)</f>
        <v>20.270683880915314</v>
      </c>
      <c r="AP7" s="2">
        <f>AM7/AO7</f>
        <v>0.81398339083836324</v>
      </c>
      <c r="AQ7" s="3">
        <f t="shared" si="0"/>
        <v>1.392213925483413E-2</v>
      </c>
    </row>
    <row r="8" spans="1:44" x14ac:dyDescent="0.25">
      <c r="A8" t="s">
        <v>22</v>
      </c>
      <c r="B8" t="s">
        <v>117</v>
      </c>
      <c r="C8" t="s">
        <v>1</v>
      </c>
      <c r="D8" t="s">
        <v>2</v>
      </c>
      <c r="E8">
        <v>3</v>
      </c>
      <c r="F8" t="s">
        <v>3</v>
      </c>
      <c r="G8" t="s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 t="s">
        <v>168</v>
      </c>
      <c r="Q8" t="s">
        <v>4</v>
      </c>
      <c r="R8" t="s">
        <v>35</v>
      </c>
      <c r="S8" t="s">
        <v>6</v>
      </c>
      <c r="T8" t="s">
        <v>2</v>
      </c>
      <c r="U8" t="s">
        <v>7</v>
      </c>
      <c r="V8" t="s">
        <v>8</v>
      </c>
      <c r="W8" t="s">
        <v>2</v>
      </c>
      <c r="X8">
        <v>0.22</v>
      </c>
      <c r="Y8" t="s">
        <v>9</v>
      </c>
      <c r="Z8" t="s">
        <v>2</v>
      </c>
      <c r="AA8">
        <v>16.5</v>
      </c>
      <c r="AB8" t="s">
        <v>10</v>
      </c>
      <c r="AC8" t="s">
        <v>2</v>
      </c>
      <c r="AD8" s="1">
        <v>117750</v>
      </c>
      <c r="AE8" t="s">
        <v>11</v>
      </c>
      <c r="AF8">
        <v>0.9</v>
      </c>
      <c r="AG8" t="s">
        <v>12</v>
      </c>
      <c r="AH8" t="s">
        <v>2</v>
      </c>
      <c r="AI8" t="s">
        <v>36</v>
      </c>
      <c r="AM8" s="2">
        <v>16.5</v>
      </c>
      <c r="AN8" s="2">
        <v>11.775</v>
      </c>
      <c r="AO8" s="2">
        <f>SQRT(AM8^2+AN8^2)</f>
        <v>20.270683880915314</v>
      </c>
      <c r="AP8" s="2">
        <f>AM8/AO8</f>
        <v>0.81398339083836324</v>
      </c>
      <c r="AQ8" s="3">
        <f t="shared" si="0"/>
        <v>1.392213925483413E-2</v>
      </c>
    </row>
    <row r="9" spans="1:44" x14ac:dyDescent="0.25">
      <c r="A9" t="s">
        <v>22</v>
      </c>
      <c r="B9" t="s">
        <v>118</v>
      </c>
      <c r="C9" t="s">
        <v>1</v>
      </c>
      <c r="D9" t="s">
        <v>2</v>
      </c>
      <c r="E9">
        <v>3</v>
      </c>
      <c r="F9" t="s">
        <v>3</v>
      </c>
      <c r="G9" t="s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 t="s">
        <v>168</v>
      </c>
      <c r="Q9" t="s">
        <v>4</v>
      </c>
      <c r="R9" t="s">
        <v>37</v>
      </c>
      <c r="S9" t="s">
        <v>6</v>
      </c>
      <c r="T9" t="s">
        <v>2</v>
      </c>
      <c r="U9" t="s">
        <v>7</v>
      </c>
      <c r="V9" t="s">
        <v>8</v>
      </c>
      <c r="W9" t="s">
        <v>2</v>
      </c>
      <c r="X9">
        <v>0.22</v>
      </c>
      <c r="Y9" t="s">
        <v>9</v>
      </c>
      <c r="Z9" t="s">
        <v>2</v>
      </c>
      <c r="AA9">
        <v>0.316</v>
      </c>
      <c r="AB9" t="s">
        <v>10</v>
      </c>
      <c r="AC9" t="s">
        <v>2</v>
      </c>
      <c r="AD9">
        <v>0.21199999999999999</v>
      </c>
      <c r="AE9" t="s">
        <v>11</v>
      </c>
      <c r="AF9">
        <v>0.9</v>
      </c>
      <c r="AG9" t="s">
        <v>12</v>
      </c>
      <c r="AH9" t="s">
        <v>2</v>
      </c>
      <c r="AI9" t="s">
        <v>38</v>
      </c>
      <c r="AM9" s="2">
        <v>0.316</v>
      </c>
      <c r="AN9" s="2">
        <v>0.21199999999999999</v>
      </c>
      <c r="AO9" s="2">
        <f>SQRT(AM9^2+AN9^2)</f>
        <v>0.38052595180880894</v>
      </c>
      <c r="AP9" s="2">
        <f>AM9/AO9</f>
        <v>0.830429563339666</v>
      </c>
      <c r="AQ9" s="3">
        <f t="shared" si="0"/>
        <v>2.6134960824623752E-4</v>
      </c>
    </row>
    <row r="10" spans="1:44" x14ac:dyDescent="0.25">
      <c r="A10" t="s">
        <v>22</v>
      </c>
      <c r="B10" t="s">
        <v>119</v>
      </c>
      <c r="C10" t="s">
        <v>1</v>
      </c>
      <c r="D10" t="s">
        <v>2</v>
      </c>
      <c r="E10">
        <v>3</v>
      </c>
      <c r="F10" t="s">
        <v>3</v>
      </c>
      <c r="G10" t="s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 t="s">
        <v>168</v>
      </c>
      <c r="Q10" t="s">
        <v>4</v>
      </c>
      <c r="R10" t="s">
        <v>39</v>
      </c>
      <c r="S10" t="s">
        <v>6</v>
      </c>
      <c r="T10" t="s">
        <v>2</v>
      </c>
      <c r="U10" t="s">
        <v>7</v>
      </c>
      <c r="V10" t="s">
        <v>8</v>
      </c>
      <c r="W10" t="s">
        <v>2</v>
      </c>
      <c r="X10">
        <v>0.22</v>
      </c>
      <c r="Y10" t="s">
        <v>9</v>
      </c>
      <c r="Z10" t="s">
        <v>2</v>
      </c>
      <c r="AA10" s="1">
        <v>37983</v>
      </c>
      <c r="AB10" t="s">
        <v>10</v>
      </c>
      <c r="AC10" t="s">
        <v>2</v>
      </c>
      <c r="AD10" s="1">
        <v>271000</v>
      </c>
      <c r="AE10" t="s">
        <v>11</v>
      </c>
      <c r="AF10">
        <v>0.9</v>
      </c>
      <c r="AG10" t="s">
        <v>12</v>
      </c>
      <c r="AH10" t="s">
        <v>2</v>
      </c>
      <c r="AI10" t="s">
        <v>40</v>
      </c>
      <c r="AM10" s="2">
        <v>37.982999999999997</v>
      </c>
      <c r="AN10" s="2">
        <v>27.1</v>
      </c>
      <c r="AO10" s="2">
        <f>SQRT(AM10^2+AN10^2)</f>
        <v>46.659600180455897</v>
      </c>
      <c r="AP10" s="2">
        <f>AM10/AO10</f>
        <v>0.81404469504883947</v>
      </c>
      <c r="AQ10" s="3">
        <f t="shared" si="0"/>
        <v>3.2046351031046624E-2</v>
      </c>
    </row>
    <row r="11" spans="1:44" x14ac:dyDescent="0.25">
      <c r="A11" t="s">
        <v>22</v>
      </c>
      <c r="B11" t="s">
        <v>120</v>
      </c>
      <c r="C11" t="s">
        <v>1</v>
      </c>
      <c r="D11" t="s">
        <v>2</v>
      </c>
      <c r="E11">
        <v>3</v>
      </c>
      <c r="F11" t="s">
        <v>3</v>
      </c>
      <c r="G11" t="s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 t="s">
        <v>168</v>
      </c>
      <c r="Q11" t="s">
        <v>4</v>
      </c>
      <c r="R11" t="s">
        <v>41</v>
      </c>
      <c r="S11" t="s">
        <v>6</v>
      </c>
      <c r="T11" t="s">
        <v>2</v>
      </c>
      <c r="U11" t="s">
        <v>7</v>
      </c>
      <c r="V11" t="s">
        <v>8</v>
      </c>
      <c r="W11" t="s">
        <v>2</v>
      </c>
      <c r="X11">
        <v>0.22</v>
      </c>
      <c r="Y11" t="s">
        <v>9</v>
      </c>
      <c r="Z11" t="s">
        <v>2</v>
      </c>
      <c r="AA11" s="1">
        <v>1762</v>
      </c>
      <c r="AB11" t="s">
        <v>10</v>
      </c>
      <c r="AC11" t="s">
        <v>2</v>
      </c>
      <c r="AD11" s="1">
        <v>11840</v>
      </c>
      <c r="AE11" t="s">
        <v>11</v>
      </c>
      <c r="AF11">
        <v>0.9</v>
      </c>
      <c r="AG11" t="s">
        <v>12</v>
      </c>
      <c r="AH11" t="s">
        <v>2</v>
      </c>
      <c r="AI11" t="s">
        <v>42</v>
      </c>
      <c r="AM11" s="2">
        <v>1.762</v>
      </c>
      <c r="AN11" s="2">
        <v>1.1839999999999999</v>
      </c>
      <c r="AO11" s="2">
        <f>SQRT(AM11^2+AN11^2)</f>
        <v>2.1228518554058358</v>
      </c>
      <c r="AP11" s="2">
        <f>AM11/AO11</f>
        <v>0.83001552628982211</v>
      </c>
      <c r="AQ11" s="3">
        <f t="shared" si="0"/>
        <v>1.4579991144831827E-3</v>
      </c>
    </row>
    <row r="12" spans="1:44" x14ac:dyDescent="0.25">
      <c r="A12" t="s">
        <v>22</v>
      </c>
      <c r="B12" t="s">
        <v>121</v>
      </c>
      <c r="C12" t="s">
        <v>1</v>
      </c>
      <c r="D12" t="s">
        <v>2</v>
      </c>
      <c r="E12">
        <v>3</v>
      </c>
      <c r="F12" t="s">
        <v>3</v>
      </c>
      <c r="G12" t="s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 t="s">
        <v>168</v>
      </c>
      <c r="Q12" t="s">
        <v>4</v>
      </c>
      <c r="R12" t="s">
        <v>43</v>
      </c>
      <c r="S12" t="s">
        <v>6</v>
      </c>
      <c r="T12" t="s">
        <v>2</v>
      </c>
      <c r="U12" t="s">
        <v>7</v>
      </c>
      <c r="V12" t="s">
        <v>8</v>
      </c>
      <c r="W12" t="s">
        <v>2</v>
      </c>
      <c r="X12">
        <v>0.22</v>
      </c>
      <c r="Y12" t="s">
        <v>9</v>
      </c>
      <c r="Z12" t="s">
        <v>2</v>
      </c>
      <c r="AA12">
        <v>9.39</v>
      </c>
      <c r="AB12" t="s">
        <v>10</v>
      </c>
      <c r="AC12" t="s">
        <v>2</v>
      </c>
      <c r="AD12" s="1">
        <v>66700</v>
      </c>
      <c r="AE12" t="s">
        <v>11</v>
      </c>
      <c r="AF12">
        <v>0.9</v>
      </c>
      <c r="AG12" t="s">
        <v>12</v>
      </c>
      <c r="AH12" t="s">
        <v>2</v>
      </c>
      <c r="AI12" t="s">
        <v>44</v>
      </c>
      <c r="AM12" s="2">
        <v>9.39</v>
      </c>
      <c r="AN12" s="2">
        <v>6.67</v>
      </c>
      <c r="AO12" s="2">
        <f>SQRT(AM12^2+AN12^2)</f>
        <v>11.517855703211428</v>
      </c>
      <c r="AP12" s="2">
        <f>AM12/AO12</f>
        <v>0.81525591585436041</v>
      </c>
      <c r="AQ12" s="3">
        <f t="shared" si="0"/>
        <v>7.9105960094501895E-3</v>
      </c>
    </row>
    <row r="13" spans="1:44" x14ac:dyDescent="0.25">
      <c r="A13" t="s">
        <v>22</v>
      </c>
      <c r="B13" t="s">
        <v>122</v>
      </c>
      <c r="C13" t="s">
        <v>1</v>
      </c>
      <c r="D13" t="s">
        <v>2</v>
      </c>
      <c r="E13">
        <v>3</v>
      </c>
      <c r="F13" t="s">
        <v>3</v>
      </c>
      <c r="G13" t="s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 t="s">
        <v>168</v>
      </c>
      <c r="Q13" t="s">
        <v>4</v>
      </c>
      <c r="R13" t="s">
        <v>45</v>
      </c>
      <c r="S13" t="s">
        <v>6</v>
      </c>
      <c r="T13" t="s">
        <v>2</v>
      </c>
      <c r="U13" t="s">
        <v>7</v>
      </c>
      <c r="V13" t="s">
        <v>8</v>
      </c>
      <c r="W13" t="s">
        <v>2</v>
      </c>
      <c r="X13">
        <v>0.22</v>
      </c>
      <c r="Y13" t="s">
        <v>9</v>
      </c>
      <c r="Z13" t="s">
        <v>2</v>
      </c>
      <c r="AA13" s="1">
        <v>4667</v>
      </c>
      <c r="AB13" t="s">
        <v>10</v>
      </c>
      <c r="AC13" t="s">
        <v>2</v>
      </c>
      <c r="AD13" s="1">
        <v>33300</v>
      </c>
      <c r="AE13" t="s">
        <v>11</v>
      </c>
      <c r="AF13">
        <v>0.9</v>
      </c>
      <c r="AG13" t="s">
        <v>12</v>
      </c>
      <c r="AH13" t="s">
        <v>2</v>
      </c>
      <c r="AI13" t="s">
        <v>46</v>
      </c>
      <c r="AM13" s="2">
        <v>4.6669999999999998</v>
      </c>
      <c r="AN13" s="2">
        <v>3.33</v>
      </c>
      <c r="AO13" s="2">
        <f>SQRT(AM13^2+AN13^2)</f>
        <v>5.733218031786337</v>
      </c>
      <c r="AP13" s="2">
        <f>AM13/AO13</f>
        <v>0.81402799860829145</v>
      </c>
      <c r="AQ13" s="3">
        <f t="shared" si="0"/>
        <v>3.9376402042362296E-3</v>
      </c>
    </row>
    <row r="14" spans="1:44" x14ac:dyDescent="0.25">
      <c r="A14" t="s">
        <v>22</v>
      </c>
      <c r="B14" t="s">
        <v>123</v>
      </c>
      <c r="C14" t="s">
        <v>1</v>
      </c>
      <c r="D14" t="s">
        <v>2</v>
      </c>
      <c r="E14">
        <v>3</v>
      </c>
      <c r="F14" t="s">
        <v>3</v>
      </c>
      <c r="G14" t="s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 t="s">
        <v>168</v>
      </c>
      <c r="Q14" t="s">
        <v>4</v>
      </c>
      <c r="R14" t="s">
        <v>47</v>
      </c>
      <c r="S14" t="s">
        <v>6</v>
      </c>
      <c r="T14" t="s">
        <v>2</v>
      </c>
      <c r="U14" t="s">
        <v>7</v>
      </c>
      <c r="V14" t="s">
        <v>8</v>
      </c>
      <c r="W14" t="s">
        <v>2</v>
      </c>
      <c r="X14">
        <v>0.22</v>
      </c>
      <c r="Y14" t="s">
        <v>9</v>
      </c>
      <c r="Z14" t="s">
        <v>2</v>
      </c>
      <c r="AA14" s="1">
        <v>4667</v>
      </c>
      <c r="AB14" t="s">
        <v>10</v>
      </c>
      <c r="AC14" t="s">
        <v>2</v>
      </c>
      <c r="AD14" s="1">
        <v>33300</v>
      </c>
      <c r="AE14" t="s">
        <v>11</v>
      </c>
      <c r="AF14">
        <v>0.9</v>
      </c>
      <c r="AG14" t="s">
        <v>12</v>
      </c>
      <c r="AH14" t="s">
        <v>2</v>
      </c>
      <c r="AI14" t="s">
        <v>48</v>
      </c>
      <c r="AM14" s="2">
        <v>4.6669999999999998</v>
      </c>
      <c r="AN14" s="2">
        <v>3.33</v>
      </c>
      <c r="AO14" s="2">
        <f>SQRT(AM14^2+AN14^2)</f>
        <v>5.733218031786337</v>
      </c>
      <c r="AP14" s="2">
        <f>AM14/AO14</f>
        <v>0.81402799860829145</v>
      </c>
      <c r="AQ14" s="3">
        <f t="shared" si="0"/>
        <v>3.9376402042362296E-3</v>
      </c>
    </row>
    <row r="15" spans="1:44" ht="15" hidden="1" customHeight="1" x14ac:dyDescent="0.25">
      <c r="A15" t="s">
        <v>22</v>
      </c>
      <c r="B15" t="s">
        <v>124</v>
      </c>
      <c r="C15" t="s">
        <v>1</v>
      </c>
      <c r="D15" t="s">
        <v>2</v>
      </c>
      <c r="E15">
        <v>3</v>
      </c>
      <c r="F15" t="s">
        <v>3</v>
      </c>
      <c r="G15" t="s">
        <v>2</v>
      </c>
      <c r="H15">
        <v>1</v>
      </c>
      <c r="I15">
        <v>1</v>
      </c>
      <c r="P15" t="s">
        <v>164</v>
      </c>
      <c r="Q15" t="s">
        <v>4</v>
      </c>
      <c r="R15" t="s">
        <v>49</v>
      </c>
      <c r="S15" t="s">
        <v>6</v>
      </c>
      <c r="T15" t="s">
        <v>2</v>
      </c>
      <c r="U15" t="s">
        <v>7</v>
      </c>
      <c r="V15" t="s">
        <v>8</v>
      </c>
      <c r="W15" t="s">
        <v>2</v>
      </c>
      <c r="X15">
        <v>0.44</v>
      </c>
      <c r="Y15" t="s">
        <v>9</v>
      </c>
      <c r="Z15" t="s">
        <v>2</v>
      </c>
      <c r="AA15" s="1">
        <v>8667</v>
      </c>
      <c r="AB15" t="s">
        <v>10</v>
      </c>
      <c r="AC15" t="s">
        <v>2</v>
      </c>
      <c r="AD15" s="1">
        <v>61850</v>
      </c>
      <c r="AE15" t="s">
        <v>11</v>
      </c>
      <c r="AF15">
        <v>0.9</v>
      </c>
      <c r="AG15" t="s">
        <v>12</v>
      </c>
      <c r="AH15" t="s">
        <v>2</v>
      </c>
      <c r="AI15" t="s">
        <v>50</v>
      </c>
      <c r="AM15" s="2">
        <v>8.6669999999999998</v>
      </c>
      <c r="AN15" s="2">
        <v>6.1849999999999996</v>
      </c>
      <c r="AO15" s="2">
        <f>SQRT(AM15^2+AN15^2)</f>
        <v>10.647587238431061</v>
      </c>
      <c r="AP15" s="2">
        <f>AM15/AO15</f>
        <v>0.81398722601845486</v>
      </c>
      <c r="AQ15" s="3">
        <f t="shared" si="0"/>
        <v>7.3128856003223516E-3</v>
      </c>
    </row>
    <row r="16" spans="1:44" ht="15" hidden="1" customHeight="1" x14ac:dyDescent="0.25">
      <c r="A16" t="s">
        <v>22</v>
      </c>
      <c r="B16" t="s">
        <v>125</v>
      </c>
      <c r="C16" t="s">
        <v>1</v>
      </c>
      <c r="D16" t="s">
        <v>2</v>
      </c>
      <c r="E16">
        <v>3</v>
      </c>
      <c r="F16" t="s">
        <v>3</v>
      </c>
      <c r="G16" t="s">
        <v>2</v>
      </c>
      <c r="H16">
        <v>1</v>
      </c>
      <c r="I16">
        <v>1</v>
      </c>
      <c r="J16">
        <v>1</v>
      </c>
      <c r="P16" t="s">
        <v>165</v>
      </c>
      <c r="Q16" t="s">
        <v>4</v>
      </c>
      <c r="R16" t="s">
        <v>60</v>
      </c>
      <c r="S16" t="s">
        <v>61</v>
      </c>
      <c r="T16" t="s">
        <v>2</v>
      </c>
      <c r="U16" t="s">
        <v>7</v>
      </c>
      <c r="V16" t="s">
        <v>8</v>
      </c>
      <c r="W16" t="s">
        <v>2</v>
      </c>
      <c r="X16">
        <v>0.44</v>
      </c>
      <c r="Y16" t="s">
        <v>9</v>
      </c>
      <c r="Z16" t="s">
        <v>2</v>
      </c>
      <c r="AA16" s="1">
        <v>8667</v>
      </c>
      <c r="AB16" t="s">
        <v>10</v>
      </c>
      <c r="AC16" t="s">
        <v>2</v>
      </c>
      <c r="AD16" s="1">
        <v>61850</v>
      </c>
      <c r="AE16" t="s">
        <v>11</v>
      </c>
      <c r="AF16">
        <v>0.9</v>
      </c>
      <c r="AG16" t="s">
        <v>12</v>
      </c>
      <c r="AH16" t="s">
        <v>2</v>
      </c>
      <c r="AI16" t="s">
        <v>62</v>
      </c>
      <c r="AM16" s="2">
        <v>8.6669999999999998</v>
      </c>
      <c r="AN16" s="2">
        <v>6.1849999999999996</v>
      </c>
      <c r="AO16" s="2">
        <f>SQRT(AM16^2+AN16^2)</f>
        <v>10.647587238431061</v>
      </c>
      <c r="AP16" s="2">
        <f>AM16/AO16</f>
        <v>0.81398722601845486</v>
      </c>
      <c r="AQ16" s="3">
        <f t="shared" si="0"/>
        <v>7.3128856003223516E-3</v>
      </c>
    </row>
    <row r="17" spans="1:43" ht="15" hidden="1" customHeight="1" x14ac:dyDescent="0.25">
      <c r="A17" t="s">
        <v>22</v>
      </c>
      <c r="B17" t="s">
        <v>126</v>
      </c>
      <c r="C17" t="s">
        <v>1</v>
      </c>
      <c r="D17" t="s">
        <v>2</v>
      </c>
      <c r="E17">
        <v>3</v>
      </c>
      <c r="F17" t="s">
        <v>3</v>
      </c>
      <c r="G17" t="s">
        <v>2</v>
      </c>
      <c r="H17">
        <v>1</v>
      </c>
      <c r="I17">
        <v>1</v>
      </c>
      <c r="P17" t="s">
        <v>164</v>
      </c>
      <c r="Q17" t="s">
        <v>4</v>
      </c>
      <c r="R17" t="s">
        <v>51</v>
      </c>
      <c r="S17" t="s">
        <v>6</v>
      </c>
      <c r="T17" t="s">
        <v>2</v>
      </c>
      <c r="U17" t="s">
        <v>7</v>
      </c>
      <c r="V17" t="s">
        <v>8</v>
      </c>
      <c r="W17" t="s">
        <v>2</v>
      </c>
      <c r="X17">
        <v>0.44</v>
      </c>
      <c r="Y17" t="s">
        <v>9</v>
      </c>
      <c r="Z17" t="s">
        <v>2</v>
      </c>
      <c r="AA17" s="1">
        <v>8667</v>
      </c>
      <c r="AB17" t="s">
        <v>10</v>
      </c>
      <c r="AC17" t="s">
        <v>2</v>
      </c>
      <c r="AD17" s="1">
        <v>61850</v>
      </c>
      <c r="AE17" t="s">
        <v>11</v>
      </c>
      <c r="AF17">
        <v>0.9</v>
      </c>
      <c r="AG17" t="s">
        <v>12</v>
      </c>
      <c r="AH17" t="s">
        <v>2</v>
      </c>
      <c r="AI17" t="s">
        <v>52</v>
      </c>
      <c r="AM17" s="2">
        <v>8.6669999999999998</v>
      </c>
      <c r="AN17" s="2">
        <v>6.1849999999999996</v>
      </c>
      <c r="AO17" s="2">
        <f>SQRT(AM17^2+AN17^2)</f>
        <v>10.647587238431061</v>
      </c>
      <c r="AP17" s="2">
        <f>AM17/AO17</f>
        <v>0.81398722601845486</v>
      </c>
      <c r="AQ17" s="3">
        <f t="shared" si="0"/>
        <v>7.3128856003223516E-3</v>
      </c>
    </row>
    <row r="18" spans="1:43" ht="15" hidden="1" customHeight="1" x14ac:dyDescent="0.25">
      <c r="A18" t="s">
        <v>22</v>
      </c>
      <c r="B18" t="s">
        <v>127</v>
      </c>
      <c r="C18" t="s">
        <v>1</v>
      </c>
      <c r="D18" t="s">
        <v>2</v>
      </c>
      <c r="E18">
        <v>3</v>
      </c>
      <c r="F18" t="s">
        <v>3</v>
      </c>
      <c r="G18" t="s">
        <v>2</v>
      </c>
      <c r="H18">
        <v>1</v>
      </c>
      <c r="I18">
        <v>1</v>
      </c>
      <c r="J18">
        <v>1</v>
      </c>
      <c r="P18" t="s">
        <v>165</v>
      </c>
      <c r="Q18" t="s">
        <v>4</v>
      </c>
      <c r="R18" t="s">
        <v>63</v>
      </c>
      <c r="S18" t="s">
        <v>61</v>
      </c>
      <c r="T18" t="s">
        <v>2</v>
      </c>
      <c r="U18" t="s">
        <v>7</v>
      </c>
      <c r="V18" t="s">
        <v>8</v>
      </c>
      <c r="W18" t="s">
        <v>2</v>
      </c>
      <c r="X18">
        <v>0.44</v>
      </c>
      <c r="Y18" t="s">
        <v>9</v>
      </c>
      <c r="Z18" t="s">
        <v>2</v>
      </c>
      <c r="AA18" s="1">
        <v>8667</v>
      </c>
      <c r="AB18" t="s">
        <v>10</v>
      </c>
      <c r="AC18" t="s">
        <v>2</v>
      </c>
      <c r="AD18" s="1">
        <v>61850</v>
      </c>
      <c r="AE18" t="s">
        <v>11</v>
      </c>
      <c r="AF18">
        <v>0.9</v>
      </c>
      <c r="AG18" t="s">
        <v>12</v>
      </c>
      <c r="AH18" t="s">
        <v>2</v>
      </c>
      <c r="AI18" t="s">
        <v>64</v>
      </c>
      <c r="AM18" s="2">
        <v>8.6669999999999998</v>
      </c>
      <c r="AN18" s="2">
        <v>6.1849999999999996</v>
      </c>
      <c r="AO18" s="2">
        <f>SQRT(AM18^2+AN18^2)</f>
        <v>10.647587238431061</v>
      </c>
      <c r="AP18" s="2">
        <f>AM18/AO18</f>
        <v>0.81398722601845486</v>
      </c>
      <c r="AQ18" s="3">
        <f t="shared" si="0"/>
        <v>7.3128856003223516E-3</v>
      </c>
    </row>
    <row r="19" spans="1:43" ht="15" hidden="1" customHeight="1" x14ac:dyDescent="0.25">
      <c r="A19" t="s">
        <v>22</v>
      </c>
      <c r="B19" t="s">
        <v>128</v>
      </c>
      <c r="C19" t="s">
        <v>1</v>
      </c>
      <c r="D19" t="s">
        <v>2</v>
      </c>
      <c r="E19">
        <v>3</v>
      </c>
      <c r="F19" t="s">
        <v>3</v>
      </c>
      <c r="G19" t="s">
        <v>2</v>
      </c>
      <c r="H19">
        <v>1</v>
      </c>
      <c r="I19">
        <v>1</v>
      </c>
      <c r="P19" t="s">
        <v>164</v>
      </c>
      <c r="Q19" t="s">
        <v>4</v>
      </c>
      <c r="R19" t="s">
        <v>53</v>
      </c>
      <c r="S19" t="s">
        <v>6</v>
      </c>
      <c r="T19" t="s">
        <v>2</v>
      </c>
      <c r="U19" t="s">
        <v>7</v>
      </c>
      <c r="V19" t="s">
        <v>8</v>
      </c>
      <c r="W19" t="s">
        <v>2</v>
      </c>
      <c r="X19">
        <v>0.44</v>
      </c>
      <c r="Y19" t="s">
        <v>9</v>
      </c>
      <c r="Z19" t="s">
        <v>2</v>
      </c>
      <c r="AA19" s="1">
        <v>4582</v>
      </c>
      <c r="AB19" t="s">
        <v>10</v>
      </c>
      <c r="AC19" t="s">
        <v>2</v>
      </c>
      <c r="AD19" s="1">
        <v>32600</v>
      </c>
      <c r="AE19" t="s">
        <v>11</v>
      </c>
      <c r="AF19">
        <v>0.9</v>
      </c>
      <c r="AG19" t="s">
        <v>12</v>
      </c>
      <c r="AH19" t="s">
        <v>2</v>
      </c>
      <c r="AI19" t="s">
        <v>54</v>
      </c>
      <c r="AM19" s="2">
        <v>4.5819999999999999</v>
      </c>
      <c r="AN19" s="2">
        <v>3.26</v>
      </c>
      <c r="AO19" s="2">
        <f>SQRT(AM19^2+AN19^2)</f>
        <v>5.623373009146734</v>
      </c>
      <c r="AP19" s="2">
        <f>AM19/AO19</f>
        <v>0.8148134567184353</v>
      </c>
      <c r="AQ19" s="3">
        <f t="shared" si="0"/>
        <v>3.8621973770172251E-3</v>
      </c>
    </row>
    <row r="20" spans="1:43" ht="15" hidden="1" customHeight="1" x14ac:dyDescent="0.25">
      <c r="A20" t="s">
        <v>22</v>
      </c>
      <c r="B20" t="s">
        <v>129</v>
      </c>
      <c r="C20" t="s">
        <v>1</v>
      </c>
      <c r="D20" t="s">
        <v>2</v>
      </c>
      <c r="E20">
        <v>3</v>
      </c>
      <c r="F20" t="s">
        <v>3</v>
      </c>
      <c r="G20" t="s">
        <v>2</v>
      </c>
      <c r="H20">
        <v>1</v>
      </c>
      <c r="I20">
        <v>1</v>
      </c>
      <c r="P20" t="s">
        <v>164</v>
      </c>
      <c r="Q20" t="s">
        <v>4</v>
      </c>
      <c r="R20" t="s">
        <v>55</v>
      </c>
      <c r="S20" t="s">
        <v>6</v>
      </c>
      <c r="T20" t="s">
        <v>2</v>
      </c>
      <c r="U20" t="s">
        <v>7</v>
      </c>
      <c r="V20" t="s">
        <v>8</v>
      </c>
      <c r="W20" t="s">
        <v>2</v>
      </c>
      <c r="X20">
        <v>0.44</v>
      </c>
      <c r="Y20" t="s">
        <v>9</v>
      </c>
      <c r="Z20" t="s">
        <v>2</v>
      </c>
      <c r="AA20" s="1">
        <v>6501</v>
      </c>
      <c r="AB20" t="s">
        <v>10</v>
      </c>
      <c r="AC20" t="s">
        <v>2</v>
      </c>
      <c r="AD20" s="1">
        <v>45490</v>
      </c>
      <c r="AE20" t="s">
        <v>11</v>
      </c>
      <c r="AF20">
        <v>0.9</v>
      </c>
      <c r="AG20" t="s">
        <v>12</v>
      </c>
      <c r="AH20" t="s">
        <v>2</v>
      </c>
      <c r="AI20" t="s">
        <v>56</v>
      </c>
      <c r="AM20" s="2">
        <v>6.5010000000000003</v>
      </c>
      <c r="AN20" s="2">
        <v>4.5490000000000004</v>
      </c>
      <c r="AO20" s="2">
        <f>SQRT(AM20^2+AN20^2)</f>
        <v>7.9345070420285095</v>
      </c>
      <c r="AP20" s="2">
        <f>AM20/AO20</f>
        <v>0.81933256414855693</v>
      </c>
      <c r="AQ20" s="3">
        <f t="shared" si="0"/>
        <v>5.4495108604394526E-3</v>
      </c>
    </row>
    <row r="21" spans="1:43" ht="15" hidden="1" customHeight="1" x14ac:dyDescent="0.25">
      <c r="A21" t="s">
        <v>22</v>
      </c>
      <c r="B21" t="s">
        <v>130</v>
      </c>
      <c r="C21" t="s">
        <v>1</v>
      </c>
      <c r="D21" t="s">
        <v>2</v>
      </c>
      <c r="E21">
        <v>3</v>
      </c>
      <c r="F21" t="s">
        <v>3</v>
      </c>
      <c r="G21" t="s">
        <v>2</v>
      </c>
      <c r="H21">
        <v>1</v>
      </c>
      <c r="I21">
        <v>1</v>
      </c>
      <c r="P21" t="s">
        <v>164</v>
      </c>
      <c r="Q21" t="s">
        <v>4</v>
      </c>
      <c r="R21" t="s">
        <v>57</v>
      </c>
      <c r="S21" t="s">
        <v>6</v>
      </c>
      <c r="T21" t="s">
        <v>2</v>
      </c>
      <c r="U21" t="s">
        <v>7</v>
      </c>
      <c r="V21" t="s">
        <v>8</v>
      </c>
      <c r="W21" t="s">
        <v>2</v>
      </c>
      <c r="X21">
        <v>0.44</v>
      </c>
      <c r="Y21" t="s">
        <v>9</v>
      </c>
      <c r="Z21" t="s">
        <v>2</v>
      </c>
      <c r="AA21">
        <v>1.92</v>
      </c>
      <c r="AB21" t="s">
        <v>10</v>
      </c>
      <c r="AC21" t="s">
        <v>2</v>
      </c>
      <c r="AD21" s="1">
        <v>12900</v>
      </c>
      <c r="AE21" t="s">
        <v>11</v>
      </c>
      <c r="AF21">
        <v>0.9</v>
      </c>
      <c r="AG21" t="s">
        <v>12</v>
      </c>
      <c r="AH21" t="s">
        <v>2</v>
      </c>
      <c r="AI21" t="s">
        <v>58</v>
      </c>
      <c r="AM21" s="2">
        <v>1.92</v>
      </c>
      <c r="AN21" s="2">
        <v>1.29</v>
      </c>
      <c r="AO21" s="2">
        <f>SQRT(AM21^2+AN21^2)</f>
        <v>2.3131147831441483</v>
      </c>
      <c r="AP21" s="2">
        <f>AM21/AO21</f>
        <v>0.83004959978259307</v>
      </c>
      <c r="AQ21" s="3">
        <f t="shared" si="0"/>
        <v>1.5886738855252745E-3</v>
      </c>
    </row>
    <row r="22" spans="1:43" ht="15" hidden="1" customHeight="1" x14ac:dyDescent="0.25">
      <c r="A22" t="s">
        <v>22</v>
      </c>
      <c r="B22" t="s">
        <v>131</v>
      </c>
      <c r="C22" t="s">
        <v>1</v>
      </c>
      <c r="D22" t="s">
        <v>2</v>
      </c>
      <c r="E22">
        <v>3</v>
      </c>
      <c r="F22" t="s">
        <v>3</v>
      </c>
      <c r="G22" t="s">
        <v>2</v>
      </c>
      <c r="H22">
        <v>1</v>
      </c>
      <c r="I22">
        <v>1</v>
      </c>
      <c r="J22">
        <v>1</v>
      </c>
      <c r="K22">
        <v>1</v>
      </c>
      <c r="P22" t="s">
        <v>167</v>
      </c>
      <c r="Q22" t="s">
        <v>4</v>
      </c>
      <c r="R22" t="s">
        <v>77</v>
      </c>
      <c r="S22" t="s">
        <v>6</v>
      </c>
      <c r="T22" t="s">
        <v>2</v>
      </c>
      <c r="U22" t="s">
        <v>7</v>
      </c>
      <c r="V22" t="s">
        <v>8</v>
      </c>
      <c r="W22" t="s">
        <v>2</v>
      </c>
      <c r="X22">
        <v>0.22</v>
      </c>
      <c r="Y22" t="s">
        <v>9</v>
      </c>
      <c r="Z22" t="s">
        <v>2</v>
      </c>
      <c r="AA22">
        <v>26.35</v>
      </c>
      <c r="AB22" t="s">
        <v>10</v>
      </c>
      <c r="AC22" t="s">
        <v>2</v>
      </c>
      <c r="AD22" s="1">
        <v>188000</v>
      </c>
      <c r="AE22" t="s">
        <v>11</v>
      </c>
      <c r="AF22">
        <v>0.9</v>
      </c>
      <c r="AG22" t="s">
        <v>12</v>
      </c>
      <c r="AH22" t="s">
        <v>2</v>
      </c>
      <c r="AI22" t="s">
        <v>78</v>
      </c>
      <c r="AM22" s="2">
        <v>26.35</v>
      </c>
      <c r="AN22" s="2">
        <v>18.8</v>
      </c>
      <c r="AO22" s="2">
        <f>SQRT(AM22^2+AN22^2)</f>
        <v>32.369159704879586</v>
      </c>
      <c r="AP22" s="2">
        <f>AM22/AO22</f>
        <v>0.81404646398737968</v>
      </c>
      <c r="AQ22" s="3">
        <f t="shared" si="0"/>
        <v>2.2231511853311504E-2</v>
      </c>
    </row>
    <row r="23" spans="1:43" ht="15" hidden="1" customHeight="1" x14ac:dyDescent="0.25">
      <c r="A23" t="s">
        <v>22</v>
      </c>
      <c r="B23" t="s">
        <v>132</v>
      </c>
      <c r="C23" t="s">
        <v>1</v>
      </c>
      <c r="D23" t="s">
        <v>2</v>
      </c>
      <c r="E23">
        <v>3</v>
      </c>
      <c r="F23" t="s">
        <v>3</v>
      </c>
      <c r="G23" t="s">
        <v>2</v>
      </c>
      <c r="H23">
        <v>1</v>
      </c>
      <c r="I23">
        <v>1</v>
      </c>
      <c r="J23">
        <v>1</v>
      </c>
      <c r="K23">
        <v>1</v>
      </c>
      <c r="P23" t="s">
        <v>167</v>
      </c>
      <c r="Q23" t="s">
        <v>4</v>
      </c>
      <c r="R23" t="s">
        <v>79</v>
      </c>
      <c r="S23" t="s">
        <v>6</v>
      </c>
      <c r="T23" t="s">
        <v>2</v>
      </c>
      <c r="U23" t="s">
        <v>7</v>
      </c>
      <c r="V23" t="s">
        <v>8</v>
      </c>
      <c r="W23" t="s">
        <v>2</v>
      </c>
      <c r="X23">
        <v>0.22</v>
      </c>
      <c r="Y23" t="s">
        <v>9</v>
      </c>
      <c r="Z23" t="s">
        <v>2</v>
      </c>
      <c r="AA23" s="1">
        <v>28226</v>
      </c>
      <c r="AB23" t="s">
        <v>10</v>
      </c>
      <c r="AC23" t="s">
        <v>2</v>
      </c>
      <c r="AD23" s="1">
        <v>914920</v>
      </c>
      <c r="AE23" t="s">
        <v>11</v>
      </c>
      <c r="AF23">
        <v>0.9</v>
      </c>
      <c r="AG23" t="s">
        <v>12</v>
      </c>
      <c r="AH23" t="s">
        <v>2</v>
      </c>
      <c r="AI23" t="s">
        <v>80</v>
      </c>
      <c r="AM23" s="2">
        <v>28.225999999999999</v>
      </c>
      <c r="AN23" s="2">
        <v>91.492000000000004</v>
      </c>
      <c r="AO23" s="2">
        <f>SQRT(AM23^2+AN23^2)</f>
        <v>95.747026794569464</v>
      </c>
      <c r="AP23" s="2">
        <f>AM23/AO23</f>
        <v>0.29479766573389732</v>
      </c>
      <c r="AQ23" s="3">
        <f t="shared" si="0"/>
        <v>6.5760161230936212E-2</v>
      </c>
    </row>
    <row r="24" spans="1:43" ht="15" hidden="1" customHeight="1" x14ac:dyDescent="0.25">
      <c r="A24" t="s">
        <v>22</v>
      </c>
      <c r="B24" t="s">
        <v>133</v>
      </c>
      <c r="C24" t="s">
        <v>1</v>
      </c>
      <c r="D24" t="s">
        <v>2</v>
      </c>
      <c r="E24">
        <v>3</v>
      </c>
      <c r="F24" t="s">
        <v>3</v>
      </c>
      <c r="G24" t="s">
        <v>2</v>
      </c>
      <c r="H24">
        <v>1</v>
      </c>
      <c r="I24">
        <v>1</v>
      </c>
      <c r="J24">
        <v>1</v>
      </c>
      <c r="K24">
        <v>1</v>
      </c>
      <c r="P24" t="s">
        <v>167</v>
      </c>
      <c r="Q24" t="s">
        <v>4</v>
      </c>
      <c r="R24" t="s">
        <v>81</v>
      </c>
      <c r="S24" t="s">
        <v>6</v>
      </c>
      <c r="T24" t="s">
        <v>2</v>
      </c>
      <c r="U24" t="s">
        <v>7</v>
      </c>
      <c r="V24" t="s">
        <v>8</v>
      </c>
      <c r="W24" t="s">
        <v>2</v>
      </c>
      <c r="X24">
        <v>0.22</v>
      </c>
      <c r="Y24" t="s">
        <v>9</v>
      </c>
      <c r="Z24" t="s">
        <v>2</v>
      </c>
      <c r="AA24" s="1">
        <v>128226</v>
      </c>
      <c r="AB24" t="s">
        <v>10</v>
      </c>
      <c r="AC24" t="s">
        <v>2</v>
      </c>
      <c r="AD24" s="1">
        <v>914920</v>
      </c>
      <c r="AE24" t="s">
        <v>11</v>
      </c>
      <c r="AF24">
        <v>0.9</v>
      </c>
      <c r="AG24" t="s">
        <v>12</v>
      </c>
      <c r="AH24" t="s">
        <v>2</v>
      </c>
      <c r="AI24" t="s">
        <v>82</v>
      </c>
      <c r="AM24" s="2">
        <v>128.226</v>
      </c>
      <c r="AN24" s="2">
        <v>91.492000000000004</v>
      </c>
      <c r="AO24" s="2">
        <f>SQRT(AM24^2+AN24^2)</f>
        <v>157.52045308467089</v>
      </c>
      <c r="AP24" s="2">
        <f>AM24/AO24</f>
        <v>0.81402762301017229</v>
      </c>
      <c r="AQ24" s="3">
        <f t="shared" si="0"/>
        <v>0.10818686218051414</v>
      </c>
    </row>
    <row r="25" spans="1:43" ht="15" hidden="1" customHeight="1" x14ac:dyDescent="0.25">
      <c r="A25" t="s">
        <v>59</v>
      </c>
      <c r="B25" t="s">
        <v>134</v>
      </c>
      <c r="C25" t="s">
        <v>1</v>
      </c>
      <c r="D25" t="s">
        <v>2</v>
      </c>
      <c r="E25">
        <v>3</v>
      </c>
      <c r="F25" t="s">
        <v>3</v>
      </c>
      <c r="G25" t="s">
        <v>2</v>
      </c>
      <c r="H25">
        <v>1</v>
      </c>
      <c r="I25">
        <v>1</v>
      </c>
      <c r="J25">
        <v>1</v>
      </c>
      <c r="K25">
        <v>1</v>
      </c>
      <c r="L25">
        <v>1</v>
      </c>
      <c r="P25" t="s">
        <v>169</v>
      </c>
      <c r="Q25" t="s">
        <v>4</v>
      </c>
      <c r="R25" t="s">
        <v>83</v>
      </c>
      <c r="S25" t="s">
        <v>6</v>
      </c>
      <c r="T25" t="s">
        <v>2</v>
      </c>
      <c r="U25" t="s">
        <v>7</v>
      </c>
      <c r="V25" t="s">
        <v>8</v>
      </c>
      <c r="W25" t="s">
        <v>2</v>
      </c>
      <c r="X25">
        <v>0.22</v>
      </c>
      <c r="Y25" t="s">
        <v>9</v>
      </c>
      <c r="Z25" t="s">
        <v>2</v>
      </c>
      <c r="AA25" s="1">
        <v>13512</v>
      </c>
      <c r="AB25" t="s">
        <v>10</v>
      </c>
      <c r="AC25" t="s">
        <v>2</v>
      </c>
      <c r="AD25" s="1">
        <v>94420</v>
      </c>
      <c r="AE25" t="s">
        <v>11</v>
      </c>
      <c r="AF25">
        <v>0.9</v>
      </c>
      <c r="AG25" t="s">
        <v>12</v>
      </c>
      <c r="AH25" t="s">
        <v>2</v>
      </c>
      <c r="AI25" t="s">
        <v>84</v>
      </c>
      <c r="AM25" s="2">
        <v>13.512</v>
      </c>
      <c r="AN25" s="2">
        <v>9.4420000000000002</v>
      </c>
      <c r="AO25" s="2">
        <f>SQRT(AM25^2+AN25^2)</f>
        <v>16.484098640811393</v>
      </c>
      <c r="AP25" s="2">
        <f>AM25/AO25</f>
        <v>0.81969905024390843</v>
      </c>
      <c r="AQ25" s="3">
        <f t="shared" si="0"/>
        <v>1.1321468881662394E-2</v>
      </c>
    </row>
    <row r="26" spans="1:43" ht="15" hidden="1" customHeight="1" x14ac:dyDescent="0.25">
      <c r="A26" t="s">
        <v>59</v>
      </c>
      <c r="B26" t="s">
        <v>135</v>
      </c>
      <c r="C26" t="s">
        <v>1</v>
      </c>
      <c r="D26" t="s">
        <v>2</v>
      </c>
      <c r="E26">
        <v>3</v>
      </c>
      <c r="F26" t="s">
        <v>3</v>
      </c>
      <c r="G26" t="s">
        <v>2</v>
      </c>
      <c r="H26">
        <v>1</v>
      </c>
      <c r="I26">
        <v>1</v>
      </c>
      <c r="J26">
        <v>1</v>
      </c>
      <c r="K26">
        <v>1</v>
      </c>
      <c r="L26">
        <v>1</v>
      </c>
      <c r="P26" t="s">
        <v>169</v>
      </c>
      <c r="Q26" t="s">
        <v>4</v>
      </c>
      <c r="R26" t="s">
        <v>85</v>
      </c>
      <c r="S26" t="s">
        <v>6</v>
      </c>
      <c r="T26" t="s">
        <v>2</v>
      </c>
      <c r="U26" t="s">
        <v>7</v>
      </c>
      <c r="V26" t="s">
        <v>8</v>
      </c>
      <c r="W26" t="s">
        <v>2</v>
      </c>
      <c r="X26">
        <v>0.22</v>
      </c>
      <c r="Y26" t="s">
        <v>9</v>
      </c>
      <c r="Z26" t="s">
        <v>2</v>
      </c>
      <c r="AA26" s="1">
        <v>1202</v>
      </c>
      <c r="AB26" t="s">
        <v>10</v>
      </c>
      <c r="AC26" t="s">
        <v>2</v>
      </c>
      <c r="AD26">
        <v>0.89400000000000002</v>
      </c>
      <c r="AE26" t="s">
        <v>11</v>
      </c>
      <c r="AF26">
        <v>0.9</v>
      </c>
      <c r="AG26" t="s">
        <v>12</v>
      </c>
      <c r="AH26" t="s">
        <v>2</v>
      </c>
      <c r="AI26" t="s">
        <v>86</v>
      </c>
      <c r="AM26" s="2">
        <v>1.202</v>
      </c>
      <c r="AN26" s="2">
        <v>0.89400000000000002</v>
      </c>
      <c r="AO26" s="2">
        <f>SQRT(AM26^2+AN26^2)</f>
        <v>1.4980120159731698</v>
      </c>
      <c r="AP26" s="2">
        <f>AM26/AO26</f>
        <v>0.80239676797193893</v>
      </c>
      <c r="AQ26" s="3">
        <f t="shared" si="0"/>
        <v>1.0288519131526981E-3</v>
      </c>
    </row>
    <row r="27" spans="1:43" x14ac:dyDescent="0.25">
      <c r="A27" t="s">
        <v>22</v>
      </c>
      <c r="B27" t="s">
        <v>136</v>
      </c>
      <c r="C27" t="s">
        <v>1</v>
      </c>
      <c r="D27" t="s">
        <v>2</v>
      </c>
      <c r="E27">
        <v>3</v>
      </c>
      <c r="F27" t="s">
        <v>3</v>
      </c>
      <c r="G27" t="s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P27" t="s">
        <v>166</v>
      </c>
      <c r="Q27" t="s">
        <v>4</v>
      </c>
      <c r="R27" t="s">
        <v>87</v>
      </c>
      <c r="S27" t="s">
        <v>6</v>
      </c>
      <c r="T27" t="s">
        <v>2</v>
      </c>
      <c r="U27" t="s">
        <v>7</v>
      </c>
      <c r="V27" t="s">
        <v>8</v>
      </c>
      <c r="W27" t="s">
        <v>2</v>
      </c>
      <c r="X27">
        <v>0.44</v>
      </c>
      <c r="Y27" t="s">
        <v>9</v>
      </c>
      <c r="Z27" t="s">
        <v>2</v>
      </c>
      <c r="AA27" s="1">
        <v>1449</v>
      </c>
      <c r="AB27" t="s">
        <v>10</v>
      </c>
      <c r="AC27" t="s">
        <v>2</v>
      </c>
      <c r="AD27" s="1">
        <v>11620</v>
      </c>
      <c r="AE27" t="s">
        <v>11</v>
      </c>
      <c r="AF27">
        <v>0.9</v>
      </c>
      <c r="AG27" t="s">
        <v>12</v>
      </c>
      <c r="AH27" t="s">
        <v>2</v>
      </c>
      <c r="AI27" t="s">
        <v>88</v>
      </c>
      <c r="AM27" s="2">
        <v>1.4490000000000001</v>
      </c>
      <c r="AN27" s="2">
        <v>1.1619999999999999</v>
      </c>
      <c r="AO27" s="2">
        <f>SQRT(AM27^2+AN27^2)</f>
        <v>1.8573758370346052</v>
      </c>
      <c r="AP27" s="2">
        <f>AM27/AO27</f>
        <v>0.78013290100370969</v>
      </c>
      <c r="AQ27" s="3">
        <f t="shared" si="0"/>
        <v>1.2756671261646769E-3</v>
      </c>
    </row>
    <row r="28" spans="1:43" x14ac:dyDescent="0.25">
      <c r="A28" t="s">
        <v>22</v>
      </c>
      <c r="B28" t="s">
        <v>137</v>
      </c>
      <c r="C28" t="s">
        <v>1</v>
      </c>
      <c r="D28" t="s">
        <v>2</v>
      </c>
      <c r="E28">
        <v>3</v>
      </c>
      <c r="F28" t="s">
        <v>3</v>
      </c>
      <c r="G28" t="s">
        <v>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P28" t="s">
        <v>166</v>
      </c>
      <c r="Q28" t="s">
        <v>4</v>
      </c>
      <c r="R28" t="s">
        <v>89</v>
      </c>
      <c r="S28" t="s">
        <v>6</v>
      </c>
      <c r="T28" t="s">
        <v>2</v>
      </c>
      <c r="U28" t="s">
        <v>7</v>
      </c>
      <c r="V28" t="s">
        <v>8</v>
      </c>
      <c r="W28" t="s">
        <v>2</v>
      </c>
      <c r="X28">
        <v>0.44</v>
      </c>
      <c r="Y28" t="s">
        <v>9</v>
      </c>
      <c r="Z28" t="s">
        <v>2</v>
      </c>
      <c r="AA28" s="1">
        <v>8787</v>
      </c>
      <c r="AB28" t="s">
        <v>10</v>
      </c>
      <c r="AC28" t="s">
        <v>2</v>
      </c>
      <c r="AD28" s="1">
        <v>63220</v>
      </c>
      <c r="AE28" t="s">
        <v>11</v>
      </c>
      <c r="AF28">
        <v>0.9</v>
      </c>
      <c r="AG28" t="s">
        <v>12</v>
      </c>
      <c r="AH28" t="s">
        <v>2</v>
      </c>
      <c r="AI28" t="s">
        <v>90</v>
      </c>
      <c r="AM28" s="2">
        <v>8.7870000000000008</v>
      </c>
      <c r="AN28" s="2">
        <v>6.3220000000000001</v>
      </c>
      <c r="AO28" s="2">
        <f>SQRT(AM28^2+AN28^2)</f>
        <v>10.824927390056711</v>
      </c>
      <c r="AP28" s="2">
        <f>AM28/AO28</f>
        <v>0.8117375464403892</v>
      </c>
      <c r="AQ28" s="3">
        <f t="shared" si="0"/>
        <v>7.4346848598298319E-3</v>
      </c>
    </row>
    <row r="29" spans="1:43" x14ac:dyDescent="0.25">
      <c r="A29" t="s">
        <v>22</v>
      </c>
      <c r="B29" t="s">
        <v>138</v>
      </c>
      <c r="C29" t="s">
        <v>1</v>
      </c>
      <c r="D29" t="s">
        <v>2</v>
      </c>
      <c r="E29">
        <v>3</v>
      </c>
      <c r="F29" t="s">
        <v>3</v>
      </c>
      <c r="G29" t="s"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P29" t="s">
        <v>166</v>
      </c>
      <c r="Q29" t="s">
        <v>4</v>
      </c>
      <c r="R29" t="s">
        <v>91</v>
      </c>
      <c r="S29" t="s">
        <v>6</v>
      </c>
      <c r="T29" t="s">
        <v>2</v>
      </c>
      <c r="U29" t="s">
        <v>7</v>
      </c>
      <c r="V29" t="s">
        <v>8</v>
      </c>
      <c r="W29" t="s">
        <v>2</v>
      </c>
      <c r="X29">
        <v>0.44</v>
      </c>
      <c r="Y29" t="s">
        <v>9</v>
      </c>
      <c r="Z29" t="s">
        <v>2</v>
      </c>
      <c r="AA29">
        <v>8</v>
      </c>
      <c r="AB29" t="s">
        <v>10</v>
      </c>
      <c r="AC29" t="s">
        <v>2</v>
      </c>
      <c r="AD29" s="1">
        <v>57080</v>
      </c>
      <c r="AE29" t="s">
        <v>11</v>
      </c>
      <c r="AF29">
        <v>0.9</v>
      </c>
      <c r="AG29" t="s">
        <v>12</v>
      </c>
      <c r="AH29" t="s">
        <v>2</v>
      </c>
      <c r="AI29" t="s">
        <v>92</v>
      </c>
      <c r="AM29" s="2">
        <v>8</v>
      </c>
      <c r="AN29" s="2">
        <v>5.7080000000000002</v>
      </c>
      <c r="AO29" s="2">
        <f>SQRT(AM29^2+AN29^2)</f>
        <v>9.8275767104612317</v>
      </c>
      <c r="AP29" s="2">
        <f>AM29/AO29</f>
        <v>0.81403587432537483</v>
      </c>
      <c r="AQ29" s="3">
        <f t="shared" si="0"/>
        <v>6.7496929212843065E-3</v>
      </c>
    </row>
    <row r="30" spans="1:43" x14ac:dyDescent="0.25">
      <c r="A30" t="s">
        <v>22</v>
      </c>
      <c r="B30" t="s">
        <v>139</v>
      </c>
      <c r="C30" t="s">
        <v>1</v>
      </c>
      <c r="D30" t="s">
        <v>2</v>
      </c>
      <c r="E30">
        <v>3</v>
      </c>
      <c r="F30" t="s">
        <v>3</v>
      </c>
      <c r="G30" t="s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P30" t="s">
        <v>166</v>
      </c>
      <c r="Q30" t="s">
        <v>4</v>
      </c>
      <c r="R30" t="s">
        <v>93</v>
      </c>
      <c r="S30" t="s">
        <v>6</v>
      </c>
      <c r="T30" t="s">
        <v>2</v>
      </c>
      <c r="U30" t="s">
        <v>7</v>
      </c>
      <c r="V30" t="s">
        <v>8</v>
      </c>
      <c r="W30" t="s">
        <v>2</v>
      </c>
      <c r="X30">
        <v>0.44</v>
      </c>
      <c r="Y30" t="s">
        <v>9</v>
      </c>
      <c r="Z30" t="s">
        <v>2</v>
      </c>
      <c r="AA30">
        <v>0.66700000000000004</v>
      </c>
      <c r="AB30" t="s">
        <v>10</v>
      </c>
      <c r="AC30" t="s">
        <v>2</v>
      </c>
      <c r="AD30" s="1">
        <v>240250</v>
      </c>
      <c r="AE30" t="s">
        <v>11</v>
      </c>
      <c r="AF30">
        <v>0.9</v>
      </c>
      <c r="AG30" t="s">
        <v>12</v>
      </c>
      <c r="AH30" t="s">
        <v>2</v>
      </c>
      <c r="AI30" t="s">
        <v>94</v>
      </c>
      <c r="AM30" s="2">
        <v>0.66700000000000004</v>
      </c>
      <c r="AN30" s="2">
        <v>24.024999999999999</v>
      </c>
      <c r="AO30" s="2">
        <f>SQRT(AM30^2+AN30^2)</f>
        <v>24.034257092741601</v>
      </c>
      <c r="AP30" s="2">
        <f>AM30/AO30</f>
        <v>2.7752053971388843E-2</v>
      </c>
      <c r="AQ30" s="3">
        <f t="shared" si="0"/>
        <v>1.6507004701832702E-2</v>
      </c>
    </row>
    <row r="31" spans="1:43" x14ac:dyDescent="0.25">
      <c r="A31" t="s">
        <v>22</v>
      </c>
      <c r="B31" t="s">
        <v>140</v>
      </c>
      <c r="C31" t="s">
        <v>1</v>
      </c>
      <c r="D31" t="s">
        <v>2</v>
      </c>
      <c r="E31">
        <v>3</v>
      </c>
      <c r="F31" t="s">
        <v>3</v>
      </c>
      <c r="G31" t="s">
        <v>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P31" t="s">
        <v>166</v>
      </c>
      <c r="Q31" t="s">
        <v>4</v>
      </c>
      <c r="R31" t="s">
        <v>95</v>
      </c>
      <c r="S31" t="s">
        <v>6</v>
      </c>
      <c r="T31" t="s">
        <v>2</v>
      </c>
      <c r="U31" t="s">
        <v>7</v>
      </c>
      <c r="V31" t="s">
        <v>8</v>
      </c>
      <c r="W31" t="s">
        <v>2</v>
      </c>
      <c r="X31">
        <v>0.44</v>
      </c>
      <c r="Y31" t="s">
        <v>9</v>
      </c>
      <c r="Z31" t="s">
        <v>2</v>
      </c>
      <c r="AA31" s="1">
        <v>414667</v>
      </c>
      <c r="AB31" t="s">
        <v>10</v>
      </c>
      <c r="AC31" t="s">
        <v>2</v>
      </c>
      <c r="AD31" s="1">
        <v>2959100</v>
      </c>
      <c r="AE31" t="s">
        <v>11</v>
      </c>
      <c r="AF31">
        <v>0.9</v>
      </c>
      <c r="AG31" t="s">
        <v>12</v>
      </c>
      <c r="AH31" t="s">
        <v>2</v>
      </c>
      <c r="AI31" t="s">
        <v>96</v>
      </c>
      <c r="AM31" s="2">
        <v>414.66699999999997</v>
      </c>
      <c r="AN31" s="2">
        <v>295.91000000000003</v>
      </c>
      <c r="AO31" s="2">
        <f>SQRT(AM31^2+AN31^2)</f>
        <v>509.42266242188322</v>
      </c>
      <c r="AP31" s="2">
        <f>AM31/AO31</f>
        <v>0.81399401830417506</v>
      </c>
      <c r="AQ31" s="3">
        <f t="shared" si="0"/>
        <v>0.34987735428517608</v>
      </c>
    </row>
    <row r="32" spans="1:43" x14ac:dyDescent="0.25">
      <c r="A32" t="s">
        <v>22</v>
      </c>
      <c r="B32" t="s">
        <v>141</v>
      </c>
      <c r="C32" t="s">
        <v>1</v>
      </c>
      <c r="D32" t="s">
        <v>2</v>
      </c>
      <c r="E32">
        <v>3</v>
      </c>
      <c r="F32" t="s">
        <v>3</v>
      </c>
      <c r="G32" t="s">
        <v>2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P32" t="s">
        <v>166</v>
      </c>
      <c r="Q32" t="s">
        <v>4</v>
      </c>
      <c r="R32" t="s">
        <v>97</v>
      </c>
      <c r="S32" t="s">
        <v>6</v>
      </c>
      <c r="T32" t="s">
        <v>2</v>
      </c>
      <c r="U32" t="s">
        <v>7</v>
      </c>
      <c r="V32" t="s">
        <v>8</v>
      </c>
      <c r="W32" t="s">
        <v>2</v>
      </c>
      <c r="X32">
        <v>0.44</v>
      </c>
      <c r="Y32" t="s">
        <v>9</v>
      </c>
      <c r="Z32" t="s">
        <v>2</v>
      </c>
      <c r="AA32" s="1">
        <v>10667</v>
      </c>
      <c r="AB32" t="s">
        <v>10</v>
      </c>
      <c r="AC32" t="s">
        <v>2</v>
      </c>
      <c r="AD32" s="1">
        <v>76120</v>
      </c>
      <c r="AE32" t="s">
        <v>11</v>
      </c>
      <c r="AF32">
        <v>0.9</v>
      </c>
      <c r="AG32" t="s">
        <v>12</v>
      </c>
      <c r="AH32" t="s">
        <v>2</v>
      </c>
      <c r="AI32" t="s">
        <v>98</v>
      </c>
      <c r="AM32" s="2">
        <v>10.667</v>
      </c>
      <c r="AN32" s="2">
        <v>7.6120000000000001</v>
      </c>
      <c r="AO32" s="2">
        <f>SQRT(AM32^2+AN32^2)</f>
        <v>13.104481409044769</v>
      </c>
      <c r="AP32" s="2">
        <f>AM32/AO32</f>
        <v>0.81399634728296766</v>
      </c>
      <c r="AQ32" s="3">
        <f t="shared" si="0"/>
        <v>9.0003088258346492E-3</v>
      </c>
    </row>
    <row r="33" spans="1:43" x14ac:dyDescent="0.25">
      <c r="A33" t="s">
        <v>22</v>
      </c>
      <c r="B33" t="s">
        <v>142</v>
      </c>
      <c r="C33" t="s">
        <v>1</v>
      </c>
      <c r="D33" t="s">
        <v>2</v>
      </c>
      <c r="E33">
        <v>3</v>
      </c>
      <c r="F33" t="s">
        <v>3</v>
      </c>
      <c r="G33" t="s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P33" t="s">
        <v>166</v>
      </c>
      <c r="Q33" t="s">
        <v>4</v>
      </c>
      <c r="R33" t="s">
        <v>99</v>
      </c>
      <c r="S33" t="s">
        <v>6</v>
      </c>
      <c r="T33" t="s">
        <v>2</v>
      </c>
      <c r="U33" t="s">
        <v>7</v>
      </c>
      <c r="V33" t="s">
        <v>8</v>
      </c>
      <c r="W33" t="s">
        <v>2</v>
      </c>
      <c r="X33">
        <v>0.44</v>
      </c>
      <c r="Y33" t="s">
        <v>9</v>
      </c>
      <c r="Z33" t="s">
        <v>2</v>
      </c>
      <c r="AA33">
        <v>75.67</v>
      </c>
      <c r="AB33" t="s">
        <v>10</v>
      </c>
      <c r="AC33" t="s">
        <v>2</v>
      </c>
      <c r="AD33" s="1">
        <v>538730</v>
      </c>
      <c r="AE33" t="s">
        <v>11</v>
      </c>
      <c r="AF33">
        <v>0.9</v>
      </c>
      <c r="AG33" t="s">
        <v>12</v>
      </c>
      <c r="AH33" t="s">
        <v>2</v>
      </c>
      <c r="AI33" t="s">
        <v>100</v>
      </c>
      <c r="AM33" s="2">
        <v>75.67</v>
      </c>
      <c r="AN33" s="2">
        <v>53.872999999999998</v>
      </c>
      <c r="AO33" s="2">
        <f>SQRT(AM33^2+AN33^2)</f>
        <v>92.88836864215024</v>
      </c>
      <c r="AP33" s="2">
        <f>AM33/AO33</f>
        <v>0.81463374915665165</v>
      </c>
      <c r="AQ33" s="3">
        <f t="shared" si="0"/>
        <v>6.379680187346444E-2</v>
      </c>
    </row>
    <row r="34" spans="1:43" x14ac:dyDescent="0.25">
      <c r="A34" t="s">
        <v>22</v>
      </c>
      <c r="B34" t="s">
        <v>143</v>
      </c>
      <c r="C34" t="s">
        <v>1</v>
      </c>
      <c r="D34" t="s">
        <v>2</v>
      </c>
      <c r="E34">
        <v>3</v>
      </c>
      <c r="F34" t="s">
        <v>3</v>
      </c>
      <c r="G34" t="s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P34" t="s">
        <v>166</v>
      </c>
      <c r="Q34" t="s">
        <v>4</v>
      </c>
      <c r="R34" t="s">
        <v>101</v>
      </c>
      <c r="S34" t="s">
        <v>6</v>
      </c>
      <c r="T34" t="s">
        <v>2</v>
      </c>
      <c r="U34" t="s">
        <v>7</v>
      </c>
      <c r="V34" t="s">
        <v>8</v>
      </c>
      <c r="W34" t="s">
        <v>2</v>
      </c>
      <c r="X34">
        <v>0.44</v>
      </c>
      <c r="Y34" t="s">
        <v>9</v>
      </c>
      <c r="Z34" t="s">
        <v>2</v>
      </c>
      <c r="AA34">
        <v>19.670000000000002</v>
      </c>
      <c r="AB34" t="s">
        <v>10</v>
      </c>
      <c r="AC34" t="s">
        <v>2</v>
      </c>
      <c r="AD34" s="1">
        <v>139120</v>
      </c>
      <c r="AE34" t="s">
        <v>11</v>
      </c>
      <c r="AF34">
        <v>0.9</v>
      </c>
      <c r="AG34" t="s">
        <v>12</v>
      </c>
      <c r="AH34" t="s">
        <v>2</v>
      </c>
      <c r="AI34" t="s">
        <v>102</v>
      </c>
      <c r="AM34" s="2">
        <v>19.670000000000002</v>
      </c>
      <c r="AN34" s="2">
        <v>13.912000000000001</v>
      </c>
      <c r="AO34" s="2">
        <f>SQRT(AM34^2+AN34^2)</f>
        <v>24.092584834342706</v>
      </c>
      <c r="AP34" s="2">
        <f>AM34/AO34</f>
        <v>0.81643377558897112</v>
      </c>
      <c r="AQ34" s="3">
        <f t="shared" si="0"/>
        <v>1.6547064866835576E-2</v>
      </c>
    </row>
    <row r="35" spans="1:43" x14ac:dyDescent="0.25">
      <c r="A35" t="s">
        <v>22</v>
      </c>
      <c r="B35" t="s">
        <v>144</v>
      </c>
      <c r="C35" t="s">
        <v>1</v>
      </c>
      <c r="D35" t="s">
        <v>2</v>
      </c>
      <c r="E35">
        <v>3</v>
      </c>
      <c r="F35" t="s">
        <v>3</v>
      </c>
      <c r="G35" t="s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P35" t="s">
        <v>170</v>
      </c>
      <c r="Q35" t="s">
        <v>4</v>
      </c>
      <c r="R35" t="s">
        <v>103</v>
      </c>
      <c r="S35" t="s">
        <v>6</v>
      </c>
      <c r="T35" t="s">
        <v>2</v>
      </c>
      <c r="U35" t="s">
        <v>7</v>
      </c>
      <c r="V35" t="s">
        <v>8</v>
      </c>
      <c r="W35" t="s">
        <v>2</v>
      </c>
      <c r="X35">
        <v>0.22</v>
      </c>
      <c r="Y35" t="s">
        <v>9</v>
      </c>
      <c r="Z35" t="s">
        <v>2</v>
      </c>
      <c r="AA35">
        <v>6</v>
      </c>
      <c r="AB35" t="s">
        <v>10</v>
      </c>
      <c r="AC35" t="s">
        <v>2</v>
      </c>
      <c r="AD35" s="1">
        <v>42820</v>
      </c>
      <c r="AE35" t="s">
        <v>11</v>
      </c>
      <c r="AF35">
        <v>0.9</v>
      </c>
      <c r="AG35" t="s">
        <v>12</v>
      </c>
      <c r="AH35" t="s">
        <v>2</v>
      </c>
      <c r="AI35" t="s">
        <v>104</v>
      </c>
      <c r="AM35" s="2">
        <v>6</v>
      </c>
      <c r="AN35" s="2">
        <v>4.282</v>
      </c>
      <c r="AO35" s="2">
        <f>SQRT(AM35^2+AN35^2)</f>
        <v>7.3712633923907509</v>
      </c>
      <c r="AP35" s="2">
        <f>AM35/AO35</f>
        <v>0.81397172785790206</v>
      </c>
      <c r="AQ35" s="3">
        <f t="shared" si="0"/>
        <v>5.0626686319914698E-3</v>
      </c>
    </row>
    <row r="36" spans="1:43" x14ac:dyDescent="0.25">
      <c r="A36" t="s">
        <v>22</v>
      </c>
      <c r="B36" t="s">
        <v>145</v>
      </c>
      <c r="C36" t="s">
        <v>1</v>
      </c>
      <c r="D36" t="s">
        <v>2</v>
      </c>
      <c r="E36">
        <v>3</v>
      </c>
      <c r="F36" t="s">
        <v>3</v>
      </c>
      <c r="G36" t="s">
        <v>2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P36" t="s">
        <v>170</v>
      </c>
      <c r="Q36" t="s">
        <v>4</v>
      </c>
      <c r="R36" t="s">
        <v>105</v>
      </c>
      <c r="S36" t="s">
        <v>6</v>
      </c>
      <c r="T36" t="s">
        <v>2</v>
      </c>
      <c r="U36" t="s">
        <v>7</v>
      </c>
      <c r="V36" t="s">
        <v>8</v>
      </c>
      <c r="W36" t="s">
        <v>2</v>
      </c>
      <c r="X36">
        <v>0.22</v>
      </c>
      <c r="Y36" t="s">
        <v>9</v>
      </c>
      <c r="Z36" t="s">
        <v>2</v>
      </c>
      <c r="AA36">
        <v>6</v>
      </c>
      <c r="AB36" t="s">
        <v>10</v>
      </c>
      <c r="AC36" t="s">
        <v>2</v>
      </c>
      <c r="AD36" s="1">
        <v>42820</v>
      </c>
      <c r="AE36" t="s">
        <v>11</v>
      </c>
      <c r="AF36">
        <v>0.9</v>
      </c>
      <c r="AG36" t="s">
        <v>12</v>
      </c>
      <c r="AH36" t="s">
        <v>2</v>
      </c>
      <c r="AI36" t="s">
        <v>106</v>
      </c>
      <c r="AM36" s="2">
        <v>6</v>
      </c>
      <c r="AN36" s="2">
        <v>4.282</v>
      </c>
      <c r="AO36" s="2">
        <f>SQRT(AM36^2+AN36^2)</f>
        <v>7.3712633923907509</v>
      </c>
      <c r="AP36" s="2">
        <f>AM36/AO36</f>
        <v>0.81397172785790206</v>
      </c>
      <c r="AQ36" s="3">
        <f t="shared" si="0"/>
        <v>5.0626686319914698E-3</v>
      </c>
    </row>
    <row r="37" spans="1:43" x14ac:dyDescent="0.25">
      <c r="A37" t="s">
        <v>22</v>
      </c>
      <c r="B37" t="s">
        <v>146</v>
      </c>
      <c r="C37" t="s">
        <v>1</v>
      </c>
      <c r="D37" t="s">
        <v>2</v>
      </c>
      <c r="E37">
        <v>3</v>
      </c>
      <c r="F37" t="s">
        <v>3</v>
      </c>
      <c r="G37" t="s">
        <v>2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 t="s">
        <v>171</v>
      </c>
      <c r="Q37" t="s">
        <v>4</v>
      </c>
      <c r="R37" t="s">
        <v>107</v>
      </c>
      <c r="S37" t="s">
        <v>6</v>
      </c>
      <c r="T37" t="s">
        <v>2</v>
      </c>
      <c r="U37" t="s">
        <v>7</v>
      </c>
      <c r="V37" t="s">
        <v>8</v>
      </c>
      <c r="W37" t="s">
        <v>2</v>
      </c>
      <c r="X37">
        <v>0.22</v>
      </c>
      <c r="Y37" t="s">
        <v>9</v>
      </c>
      <c r="Z37" t="s">
        <v>2</v>
      </c>
      <c r="AA37" s="1">
        <v>9333</v>
      </c>
      <c r="AB37" t="s">
        <v>10</v>
      </c>
      <c r="AC37" t="s">
        <v>2</v>
      </c>
      <c r="AD37" s="1">
        <v>66600</v>
      </c>
      <c r="AE37" t="s">
        <v>11</v>
      </c>
      <c r="AF37">
        <v>0.9</v>
      </c>
      <c r="AG37" t="s">
        <v>12</v>
      </c>
      <c r="AH37" t="s">
        <v>2</v>
      </c>
      <c r="AI37" t="s">
        <v>108</v>
      </c>
      <c r="AM37" s="2">
        <v>9.3330000000000002</v>
      </c>
      <c r="AN37" s="2">
        <v>6.66</v>
      </c>
      <c r="AO37" s="2">
        <f>SQRT(AM37^2+AN37^2)</f>
        <v>11.465622050285802</v>
      </c>
      <c r="AP37" s="2">
        <f>AM37/AO37</f>
        <v>0.81399857409108978</v>
      </c>
      <c r="AQ37" s="3">
        <f t="shared" si="0"/>
        <v>7.8747213347677095E-3</v>
      </c>
    </row>
    <row r="38" spans="1:43" x14ac:dyDescent="0.25">
      <c r="A38" t="s">
        <v>22</v>
      </c>
      <c r="B38" t="s">
        <v>147</v>
      </c>
      <c r="C38" t="s">
        <v>1</v>
      </c>
      <c r="D38" t="s">
        <v>2</v>
      </c>
      <c r="E38">
        <v>3</v>
      </c>
      <c r="F38" t="s">
        <v>3</v>
      </c>
      <c r="G38" t="s">
        <v>2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 t="s">
        <v>171</v>
      </c>
      <c r="Q38" t="s">
        <v>4</v>
      </c>
      <c r="R38" t="s">
        <v>109</v>
      </c>
      <c r="S38" t="s">
        <v>6</v>
      </c>
      <c r="T38" t="s">
        <v>2</v>
      </c>
      <c r="U38" t="s">
        <v>7</v>
      </c>
      <c r="V38" t="s">
        <v>8</v>
      </c>
      <c r="W38" t="s">
        <v>2</v>
      </c>
      <c r="X38">
        <v>0.22</v>
      </c>
      <c r="Y38" t="s">
        <v>9</v>
      </c>
      <c r="Z38" t="s">
        <v>2</v>
      </c>
      <c r="AA38" s="1">
        <v>9333</v>
      </c>
      <c r="AB38" t="s">
        <v>10</v>
      </c>
      <c r="AC38" t="s">
        <v>2</v>
      </c>
      <c r="AD38" s="1">
        <v>66600</v>
      </c>
      <c r="AE38" t="s">
        <v>11</v>
      </c>
      <c r="AF38">
        <v>0.9</v>
      </c>
      <c r="AG38" t="s">
        <v>12</v>
      </c>
      <c r="AH38" t="s">
        <v>2</v>
      </c>
      <c r="AI38" t="s">
        <v>110</v>
      </c>
      <c r="AM38" s="2">
        <v>9.3330000000000002</v>
      </c>
      <c r="AN38" s="2">
        <v>6.66</v>
      </c>
      <c r="AO38" s="2">
        <f>SQRT(AM38^2+AN38^2)</f>
        <v>11.465622050285802</v>
      </c>
      <c r="AP38" s="2">
        <f>AM38/AO38</f>
        <v>0.81399857409108978</v>
      </c>
      <c r="AQ38" s="3">
        <f t="shared" si="0"/>
        <v>7.8747213347677095E-3</v>
      </c>
    </row>
    <row r="39" spans="1:43" ht="15" hidden="1" customHeight="1" x14ac:dyDescent="0.25">
      <c r="A39" t="s">
        <v>22</v>
      </c>
      <c r="B39" t="s">
        <v>148</v>
      </c>
      <c r="C39" t="s">
        <v>1</v>
      </c>
      <c r="D39" t="s">
        <v>2</v>
      </c>
      <c r="E39">
        <v>3</v>
      </c>
      <c r="F39" t="s">
        <v>3</v>
      </c>
      <c r="G39" t="s">
        <v>2</v>
      </c>
      <c r="H39">
        <v>1</v>
      </c>
      <c r="I39">
        <v>1</v>
      </c>
      <c r="J39">
        <v>1</v>
      </c>
      <c r="K39">
        <v>1</v>
      </c>
      <c r="P39" t="s">
        <v>180</v>
      </c>
      <c r="Q39" t="s">
        <v>4</v>
      </c>
      <c r="R39" t="s">
        <v>5</v>
      </c>
      <c r="S39" t="s">
        <v>6</v>
      </c>
      <c r="T39" t="s">
        <v>2</v>
      </c>
      <c r="U39" t="s">
        <v>7</v>
      </c>
      <c r="V39" t="s">
        <v>8</v>
      </c>
      <c r="W39" t="s">
        <v>2</v>
      </c>
      <c r="X39">
        <v>0.22</v>
      </c>
      <c r="Y39" t="s">
        <v>9</v>
      </c>
      <c r="Z39" t="s">
        <v>2</v>
      </c>
      <c r="AA39">
        <v>0.878</v>
      </c>
      <c r="AB39" t="s">
        <v>10</v>
      </c>
      <c r="AC39" t="s">
        <v>2</v>
      </c>
      <c r="AD39">
        <v>0.72</v>
      </c>
      <c r="AE39" t="s">
        <v>11</v>
      </c>
      <c r="AF39">
        <v>0.9</v>
      </c>
      <c r="AG39" t="s">
        <v>12</v>
      </c>
      <c r="AH39" t="s">
        <v>2</v>
      </c>
      <c r="AI39" t="s">
        <v>13</v>
      </c>
      <c r="AM39" s="2">
        <v>0.878</v>
      </c>
      <c r="AN39" s="2">
        <v>0.72</v>
      </c>
      <c r="AO39" s="2">
        <f>SQRT(AM39^2+AN39^2)</f>
        <v>1.135466423986196</v>
      </c>
      <c r="AP39" s="2">
        <f>AM39/AO39</f>
        <v>0.77325051754297747</v>
      </c>
      <c r="AQ39" s="3">
        <f t="shared" si="0"/>
        <v>7.7985142320765861E-4</v>
      </c>
    </row>
    <row r="40" spans="1:43" ht="15" hidden="1" customHeight="1" x14ac:dyDescent="0.25">
      <c r="A40" t="s">
        <v>22</v>
      </c>
      <c r="B40" t="s">
        <v>149</v>
      </c>
      <c r="C40" t="s">
        <v>1</v>
      </c>
      <c r="D40" t="s">
        <v>2</v>
      </c>
      <c r="E40">
        <v>3</v>
      </c>
      <c r="F40" t="s">
        <v>3</v>
      </c>
      <c r="G40" t="s">
        <v>2</v>
      </c>
      <c r="H40">
        <v>1</v>
      </c>
      <c r="I40">
        <v>1</v>
      </c>
      <c r="J40">
        <v>1</v>
      </c>
      <c r="P40" t="s">
        <v>165</v>
      </c>
      <c r="Q40" t="s">
        <v>4</v>
      </c>
      <c r="R40" t="s">
        <v>65</v>
      </c>
      <c r="S40" t="s">
        <v>6</v>
      </c>
      <c r="T40" t="s">
        <v>2</v>
      </c>
      <c r="U40" t="s">
        <v>7</v>
      </c>
      <c r="V40" t="s">
        <v>8</v>
      </c>
      <c r="W40" t="s">
        <v>2</v>
      </c>
      <c r="X40">
        <v>0.44</v>
      </c>
      <c r="Y40" t="s">
        <v>9</v>
      </c>
      <c r="Z40" t="s">
        <v>2</v>
      </c>
      <c r="AA40">
        <v>8</v>
      </c>
      <c r="AB40" t="s">
        <v>10</v>
      </c>
      <c r="AC40" t="s">
        <v>2</v>
      </c>
      <c r="AD40" s="1">
        <v>57090</v>
      </c>
      <c r="AE40" t="s">
        <v>11</v>
      </c>
      <c r="AF40">
        <v>0.9</v>
      </c>
      <c r="AG40" t="s">
        <v>12</v>
      </c>
      <c r="AH40" t="s">
        <v>2</v>
      </c>
      <c r="AI40" t="s">
        <v>66</v>
      </c>
      <c r="AM40" s="2">
        <v>8</v>
      </c>
      <c r="AN40" s="2">
        <v>5.7089999999999996</v>
      </c>
      <c r="AO40" s="2">
        <f>SQRT(AM40^2+AN40^2)</f>
        <v>9.8281575587695986</v>
      </c>
      <c r="AP40" s="2">
        <f>AM40/AO40</f>
        <v>0.81398776445760723</v>
      </c>
      <c r="AQ40" s="3">
        <f t="shared" si="0"/>
        <v>6.7500918545952155E-3</v>
      </c>
    </row>
    <row r="41" spans="1:43" ht="15" hidden="1" customHeight="1" x14ac:dyDescent="0.25">
      <c r="A41" t="s">
        <v>22</v>
      </c>
      <c r="B41" t="s">
        <v>150</v>
      </c>
      <c r="C41" t="s">
        <v>1</v>
      </c>
      <c r="D41" t="s">
        <v>2</v>
      </c>
      <c r="E41">
        <v>3</v>
      </c>
      <c r="F41" t="s">
        <v>3</v>
      </c>
      <c r="G41" t="s">
        <v>2</v>
      </c>
      <c r="H41">
        <v>1</v>
      </c>
      <c r="I41">
        <v>1</v>
      </c>
      <c r="J41">
        <v>1</v>
      </c>
      <c r="P41" t="s">
        <v>165</v>
      </c>
      <c r="Q41" t="s">
        <v>4</v>
      </c>
      <c r="R41" t="s">
        <v>67</v>
      </c>
      <c r="S41" t="s">
        <v>6</v>
      </c>
      <c r="T41" t="s">
        <v>2</v>
      </c>
      <c r="U41" t="s">
        <v>7</v>
      </c>
      <c r="V41" t="s">
        <v>8</v>
      </c>
      <c r="W41" t="s">
        <v>2</v>
      </c>
      <c r="X41">
        <v>0.44</v>
      </c>
      <c r="Y41" t="s">
        <v>9</v>
      </c>
      <c r="Z41" t="s">
        <v>2</v>
      </c>
      <c r="AA41">
        <v>8</v>
      </c>
      <c r="AB41" t="s">
        <v>10</v>
      </c>
      <c r="AC41" t="s">
        <v>2</v>
      </c>
      <c r="AD41" s="1">
        <v>57090</v>
      </c>
      <c r="AE41" t="s">
        <v>11</v>
      </c>
      <c r="AF41">
        <v>0.9</v>
      </c>
      <c r="AG41" t="s">
        <v>12</v>
      </c>
      <c r="AH41" t="s">
        <v>2</v>
      </c>
      <c r="AI41" t="s">
        <v>68</v>
      </c>
      <c r="AM41" s="2">
        <v>8</v>
      </c>
      <c r="AN41" s="2">
        <v>5.7089999999999996</v>
      </c>
      <c r="AO41" s="2">
        <f>SQRT(AM41^2+AN41^2)</f>
        <v>9.8281575587695986</v>
      </c>
      <c r="AP41" s="2">
        <f>AM41/AO41</f>
        <v>0.81398776445760723</v>
      </c>
      <c r="AQ41" s="3">
        <f t="shared" si="0"/>
        <v>6.7500918545952155E-3</v>
      </c>
    </row>
    <row r="42" spans="1:43" ht="15" hidden="1" customHeight="1" x14ac:dyDescent="0.25">
      <c r="A42" t="s">
        <v>22</v>
      </c>
      <c r="B42" t="s">
        <v>151</v>
      </c>
      <c r="C42" t="s">
        <v>1</v>
      </c>
      <c r="D42" t="s">
        <v>2</v>
      </c>
      <c r="E42">
        <v>3</v>
      </c>
      <c r="F42" t="s">
        <v>3</v>
      </c>
      <c r="G42" t="s">
        <v>2</v>
      </c>
      <c r="H42">
        <v>1</v>
      </c>
      <c r="I42">
        <v>1</v>
      </c>
      <c r="J42">
        <v>1</v>
      </c>
      <c r="P42" t="s">
        <v>165</v>
      </c>
      <c r="Q42" t="s">
        <v>4</v>
      </c>
      <c r="R42" t="s">
        <v>69</v>
      </c>
      <c r="S42" t="s">
        <v>6</v>
      </c>
      <c r="T42" t="s">
        <v>2</v>
      </c>
      <c r="U42" t="s">
        <v>7</v>
      </c>
      <c r="V42" t="s">
        <v>8</v>
      </c>
      <c r="W42" t="s">
        <v>2</v>
      </c>
      <c r="X42">
        <v>0.44</v>
      </c>
      <c r="Y42" t="s">
        <v>9</v>
      </c>
      <c r="Z42" t="s">
        <v>2</v>
      </c>
      <c r="AA42">
        <v>0.39200000000000002</v>
      </c>
      <c r="AB42" t="s">
        <v>10</v>
      </c>
      <c r="AC42" t="s">
        <v>2</v>
      </c>
      <c r="AD42">
        <v>0.32500000000000001</v>
      </c>
      <c r="AE42" t="s">
        <v>11</v>
      </c>
      <c r="AF42">
        <v>0.9</v>
      </c>
      <c r="AG42" t="s">
        <v>12</v>
      </c>
      <c r="AH42" t="s">
        <v>2</v>
      </c>
      <c r="AI42" t="s">
        <v>70</v>
      </c>
      <c r="AM42" s="2">
        <v>0.39200000000000002</v>
      </c>
      <c r="AN42" s="2">
        <v>0.32500000000000001</v>
      </c>
      <c r="AO42" s="2">
        <f>SQRT(AM42^2+AN42^2)</f>
        <v>0.5092042812074542</v>
      </c>
      <c r="AP42" s="2">
        <f>AM42/AO42</f>
        <v>0.76982856285196044</v>
      </c>
      <c r="AQ42" s="3">
        <f t="shared" si="0"/>
        <v>3.4972736755084678E-4</v>
      </c>
    </row>
    <row r="43" spans="1:43" ht="15" hidden="1" customHeight="1" x14ac:dyDescent="0.25">
      <c r="A43" t="s">
        <v>22</v>
      </c>
      <c r="B43" t="s">
        <v>152</v>
      </c>
      <c r="C43" t="s">
        <v>1</v>
      </c>
      <c r="D43" t="s">
        <v>2</v>
      </c>
      <c r="E43">
        <v>3</v>
      </c>
      <c r="F43" t="s">
        <v>3</v>
      </c>
      <c r="G43" t="s">
        <v>2</v>
      </c>
      <c r="H43">
        <v>1</v>
      </c>
      <c r="I43">
        <v>1</v>
      </c>
      <c r="J43">
        <v>1</v>
      </c>
      <c r="K43">
        <v>1</v>
      </c>
      <c r="P43" t="s">
        <v>180</v>
      </c>
      <c r="Q43" t="s">
        <v>4</v>
      </c>
      <c r="R43" t="s">
        <v>14</v>
      </c>
      <c r="S43" t="s">
        <v>6</v>
      </c>
      <c r="T43" t="s">
        <v>2</v>
      </c>
      <c r="U43" t="s">
        <v>7</v>
      </c>
      <c r="V43" t="s">
        <v>8</v>
      </c>
      <c r="W43" t="s">
        <v>2</v>
      </c>
      <c r="X43">
        <v>0.22</v>
      </c>
      <c r="Y43" t="s">
        <v>9</v>
      </c>
      <c r="Z43" t="s">
        <v>2</v>
      </c>
      <c r="AA43" s="1">
        <v>13455</v>
      </c>
      <c r="AB43" t="s">
        <v>10</v>
      </c>
      <c r="AC43" t="s">
        <v>2</v>
      </c>
      <c r="AD43" s="1">
        <v>99820</v>
      </c>
      <c r="AE43" t="s">
        <v>11</v>
      </c>
      <c r="AF43">
        <v>0.9</v>
      </c>
      <c r="AG43" t="s">
        <v>12</v>
      </c>
      <c r="AH43" t="s">
        <v>2</v>
      </c>
      <c r="AI43" t="s">
        <v>15</v>
      </c>
      <c r="AM43" s="2">
        <v>13.455</v>
      </c>
      <c r="AN43" s="2">
        <v>9.9819999999999993</v>
      </c>
      <c r="AO43" s="2">
        <f>SQRT(AM43^2+AN43^2)</f>
        <v>16.753427977581186</v>
      </c>
      <c r="AP43" s="2">
        <f>AM43/AO43</f>
        <v>0.80311921942213738</v>
      </c>
      <c r="AQ43" s="3">
        <f t="shared" si="0"/>
        <v>1.1506447373456222E-2</v>
      </c>
    </row>
    <row r="44" spans="1:43" ht="15" hidden="1" customHeight="1" x14ac:dyDescent="0.25">
      <c r="A44" t="s">
        <v>22</v>
      </c>
      <c r="B44" t="s">
        <v>153</v>
      </c>
      <c r="C44" t="s">
        <v>1</v>
      </c>
      <c r="D44" t="s">
        <v>2</v>
      </c>
      <c r="E44">
        <v>3</v>
      </c>
      <c r="F44" t="s">
        <v>3</v>
      </c>
      <c r="G44" t="s">
        <v>2</v>
      </c>
      <c r="H44">
        <v>1</v>
      </c>
      <c r="I44">
        <v>1</v>
      </c>
      <c r="J44">
        <v>1</v>
      </c>
      <c r="P44" t="s">
        <v>165</v>
      </c>
      <c r="Q44" t="s">
        <v>4</v>
      </c>
      <c r="R44" t="s">
        <v>71</v>
      </c>
      <c r="S44" t="s">
        <v>6</v>
      </c>
      <c r="T44" t="s">
        <v>2</v>
      </c>
      <c r="U44" t="s">
        <v>7</v>
      </c>
      <c r="V44" t="s">
        <v>8</v>
      </c>
      <c r="W44" t="s">
        <v>2</v>
      </c>
      <c r="X44">
        <v>0.44</v>
      </c>
      <c r="Y44" t="s">
        <v>9</v>
      </c>
      <c r="Z44" t="s">
        <v>2</v>
      </c>
      <c r="AA44">
        <v>2</v>
      </c>
      <c r="AB44" t="s">
        <v>10</v>
      </c>
      <c r="AC44" t="s">
        <v>2</v>
      </c>
      <c r="AD44" s="1">
        <v>14270</v>
      </c>
      <c r="AE44" t="s">
        <v>11</v>
      </c>
      <c r="AF44">
        <v>0.9</v>
      </c>
      <c r="AG44" t="s">
        <v>12</v>
      </c>
      <c r="AH44" t="s">
        <v>2</v>
      </c>
      <c r="AI44" t="s">
        <v>72</v>
      </c>
      <c r="AM44" s="2">
        <v>2</v>
      </c>
      <c r="AN44" s="2">
        <v>1.427</v>
      </c>
      <c r="AO44" s="2">
        <f>SQRT(AM44^2+AN44^2)</f>
        <v>2.4568941776153079</v>
      </c>
      <c r="AP44" s="2">
        <f>AM44/AO44</f>
        <v>0.81403587432537483</v>
      </c>
      <c r="AQ44" s="3">
        <f t="shared" si="0"/>
        <v>1.6874232303210766E-3</v>
      </c>
    </row>
    <row r="45" spans="1:43" ht="15" hidden="1" customHeight="1" x14ac:dyDescent="0.25">
      <c r="A45" t="s">
        <v>22</v>
      </c>
      <c r="B45" t="s">
        <v>154</v>
      </c>
      <c r="C45" t="s">
        <v>1</v>
      </c>
      <c r="D45" t="s">
        <v>2</v>
      </c>
      <c r="E45">
        <v>3</v>
      </c>
      <c r="F45" t="s">
        <v>3</v>
      </c>
      <c r="G45" t="s">
        <v>2</v>
      </c>
      <c r="H45">
        <v>1</v>
      </c>
      <c r="I45">
        <v>1</v>
      </c>
      <c r="J45">
        <v>1</v>
      </c>
      <c r="K45">
        <v>1</v>
      </c>
      <c r="L45">
        <v>1</v>
      </c>
      <c r="P45" t="s">
        <v>180</v>
      </c>
      <c r="Q45" t="s">
        <v>4</v>
      </c>
      <c r="R45" t="s">
        <v>16</v>
      </c>
      <c r="S45" t="s">
        <v>6</v>
      </c>
      <c r="T45" t="s">
        <v>2</v>
      </c>
      <c r="U45" t="s">
        <v>7</v>
      </c>
      <c r="V45" t="s">
        <v>8</v>
      </c>
      <c r="W45" t="s">
        <v>2</v>
      </c>
      <c r="X45">
        <v>0.22</v>
      </c>
      <c r="Y45" t="s">
        <v>9</v>
      </c>
      <c r="Z45" t="s">
        <v>2</v>
      </c>
      <c r="AA45" s="1">
        <v>24887</v>
      </c>
      <c r="AB45" t="s">
        <v>10</v>
      </c>
      <c r="AC45" t="s">
        <v>2</v>
      </c>
      <c r="AD45" s="1">
        <v>178100</v>
      </c>
      <c r="AE45" t="s">
        <v>11</v>
      </c>
      <c r="AF45">
        <v>0.9</v>
      </c>
      <c r="AG45" t="s">
        <v>12</v>
      </c>
      <c r="AH45" t="s">
        <v>2</v>
      </c>
      <c r="AI45" t="s">
        <v>17</v>
      </c>
      <c r="AM45" s="2">
        <v>24.887</v>
      </c>
      <c r="AN45" s="2">
        <v>17.809999999999999</v>
      </c>
      <c r="AO45" s="2">
        <f>SQRT(AM45^2+AN45^2)</f>
        <v>30.603249320946297</v>
      </c>
      <c r="AP45" s="2">
        <f>AM45/AO45</f>
        <v>0.81321430084112578</v>
      </c>
      <c r="AQ45" s="3">
        <f t="shared" si="0"/>
        <v>2.1018664254231548E-2</v>
      </c>
    </row>
    <row r="46" spans="1:43" ht="15" hidden="1" customHeight="1" x14ac:dyDescent="0.25">
      <c r="A46" t="s">
        <v>22</v>
      </c>
      <c r="B46" t="s">
        <v>155</v>
      </c>
      <c r="C46" t="s">
        <v>1</v>
      </c>
      <c r="D46" t="s">
        <v>2</v>
      </c>
      <c r="E46">
        <v>3</v>
      </c>
      <c r="F46" t="s">
        <v>3</v>
      </c>
      <c r="G46" t="s">
        <v>2</v>
      </c>
      <c r="H46">
        <v>1</v>
      </c>
      <c r="I46">
        <v>1</v>
      </c>
      <c r="J46">
        <v>1</v>
      </c>
      <c r="P46" t="s">
        <v>165</v>
      </c>
      <c r="Q46" t="s">
        <v>4</v>
      </c>
      <c r="R46" t="s">
        <v>73</v>
      </c>
      <c r="S46" t="s">
        <v>6</v>
      </c>
      <c r="T46" t="s">
        <v>2</v>
      </c>
      <c r="U46" t="s">
        <v>7</v>
      </c>
      <c r="V46" t="s">
        <v>8</v>
      </c>
      <c r="W46" t="s">
        <v>2</v>
      </c>
      <c r="X46">
        <v>0.44</v>
      </c>
      <c r="Y46" t="s">
        <v>9</v>
      </c>
      <c r="Z46" t="s">
        <v>2</v>
      </c>
      <c r="AA46" s="1">
        <v>3076</v>
      </c>
      <c r="AB46" t="s">
        <v>10</v>
      </c>
      <c r="AC46" t="s">
        <v>2</v>
      </c>
      <c r="AD46" s="1">
        <v>87870</v>
      </c>
      <c r="AE46" t="s">
        <v>11</v>
      </c>
      <c r="AF46">
        <v>0.9</v>
      </c>
      <c r="AG46" t="s">
        <v>12</v>
      </c>
      <c r="AH46" t="s">
        <v>2</v>
      </c>
      <c r="AI46" t="s">
        <v>74</v>
      </c>
      <c r="AM46" s="2">
        <v>3.0760000000000001</v>
      </c>
      <c r="AN46" s="2">
        <v>8.7870000000000008</v>
      </c>
      <c r="AO46" s="2">
        <f>SQRT(AM46^2+AN46^2)</f>
        <v>9.3098412983251233</v>
      </c>
      <c r="AP46" s="2">
        <f>AM46/AO46</f>
        <v>0.33040305429839972</v>
      </c>
      <c r="AQ46" s="3">
        <f t="shared" si="0"/>
        <v>6.3941062747131907E-3</v>
      </c>
    </row>
    <row r="47" spans="1:43" x14ac:dyDescent="0.25">
      <c r="A47" t="s">
        <v>22</v>
      </c>
      <c r="B47" t="s">
        <v>156</v>
      </c>
      <c r="C47" t="s">
        <v>1</v>
      </c>
      <c r="D47" t="s">
        <v>2</v>
      </c>
      <c r="E47">
        <v>3</v>
      </c>
      <c r="F47" t="s">
        <v>3</v>
      </c>
      <c r="G47" t="s">
        <v>2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P47" t="s">
        <v>180</v>
      </c>
      <c r="Q47" t="s">
        <v>4</v>
      </c>
      <c r="R47" t="s">
        <v>18</v>
      </c>
      <c r="S47" t="s">
        <v>6</v>
      </c>
      <c r="T47" t="s">
        <v>2</v>
      </c>
      <c r="U47" t="s">
        <v>7</v>
      </c>
      <c r="V47" t="s">
        <v>8</v>
      </c>
      <c r="W47" t="s">
        <v>2</v>
      </c>
      <c r="X47">
        <v>0.22</v>
      </c>
      <c r="Y47" t="s">
        <v>9</v>
      </c>
      <c r="Z47" t="s">
        <v>2</v>
      </c>
      <c r="AA47">
        <v>10</v>
      </c>
      <c r="AB47" t="s">
        <v>10</v>
      </c>
      <c r="AC47" t="s">
        <v>2</v>
      </c>
      <c r="AD47" s="1">
        <v>72080</v>
      </c>
      <c r="AE47" t="s">
        <v>11</v>
      </c>
      <c r="AF47">
        <v>0.9</v>
      </c>
      <c r="AG47" t="s">
        <v>12</v>
      </c>
      <c r="AH47" t="s">
        <v>2</v>
      </c>
      <c r="AI47" t="s">
        <v>19</v>
      </c>
      <c r="AM47" s="2">
        <v>10</v>
      </c>
      <c r="AN47" s="2">
        <v>7.2080000000000002</v>
      </c>
      <c r="AO47" s="2">
        <f>SQRT(AM47^2+AN47^2)</f>
        <v>12.327013588051244</v>
      </c>
      <c r="AP47" s="2">
        <f>AM47/AO47</f>
        <v>0.81122649282167969</v>
      </c>
      <c r="AQ47" s="3">
        <f t="shared" si="0"/>
        <v>8.4663349681388545E-3</v>
      </c>
    </row>
    <row r="48" spans="1:43" ht="15" hidden="1" customHeight="1" x14ac:dyDescent="0.25">
      <c r="A48" t="s">
        <v>22</v>
      </c>
      <c r="B48" t="s">
        <v>157</v>
      </c>
      <c r="C48" t="s">
        <v>1</v>
      </c>
      <c r="D48" t="s">
        <v>2</v>
      </c>
      <c r="E48">
        <v>3</v>
      </c>
      <c r="F48" t="s">
        <v>3</v>
      </c>
      <c r="G48" t="s">
        <v>2</v>
      </c>
      <c r="H48">
        <v>1</v>
      </c>
      <c r="I48">
        <v>1</v>
      </c>
      <c r="J48">
        <v>1</v>
      </c>
      <c r="P48" t="s">
        <v>165</v>
      </c>
      <c r="Q48" t="s">
        <v>4</v>
      </c>
      <c r="R48" t="s">
        <v>75</v>
      </c>
      <c r="S48" t="s">
        <v>6</v>
      </c>
      <c r="T48" t="s">
        <v>2</v>
      </c>
      <c r="U48" t="s">
        <v>7</v>
      </c>
      <c r="V48" t="s">
        <v>8</v>
      </c>
      <c r="W48" t="s">
        <v>2</v>
      </c>
      <c r="X48">
        <v>0.44</v>
      </c>
      <c r="Y48" t="s">
        <v>9</v>
      </c>
      <c r="Z48" t="s">
        <v>2</v>
      </c>
      <c r="AA48" s="1">
        <v>3076</v>
      </c>
      <c r="AB48" t="s">
        <v>10</v>
      </c>
      <c r="AC48" t="s">
        <v>2</v>
      </c>
      <c r="AD48" s="1">
        <v>87870</v>
      </c>
      <c r="AE48" t="s">
        <v>11</v>
      </c>
      <c r="AF48">
        <v>0.9</v>
      </c>
      <c r="AG48" t="s">
        <v>12</v>
      </c>
      <c r="AH48" t="s">
        <v>2</v>
      </c>
      <c r="AI48" t="s">
        <v>76</v>
      </c>
      <c r="AM48" s="2">
        <v>3.0760000000000001</v>
      </c>
      <c r="AN48" s="2">
        <v>8.7870000000000008</v>
      </c>
      <c r="AO48" s="2">
        <f>SQRT(AM48^2+AN48^2)</f>
        <v>9.3098412983251233</v>
      </c>
      <c r="AP48" s="2">
        <f>AM48/AO48</f>
        <v>0.33040305429839972</v>
      </c>
      <c r="AQ48" s="3">
        <f t="shared" si="0"/>
        <v>6.3941062747131907E-3</v>
      </c>
    </row>
    <row r="49" spans="1:43" x14ac:dyDescent="0.25">
      <c r="A49" t="s">
        <v>22</v>
      </c>
      <c r="B49" t="s">
        <v>158</v>
      </c>
      <c r="C49" t="s">
        <v>1</v>
      </c>
      <c r="D49" t="s">
        <v>2</v>
      </c>
      <c r="E49">
        <v>3</v>
      </c>
      <c r="F49" t="s">
        <v>3</v>
      </c>
      <c r="G49" t="s">
        <v>2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P49" t="s">
        <v>180</v>
      </c>
      <c r="Q49" t="s">
        <v>4</v>
      </c>
      <c r="R49" t="s">
        <v>20</v>
      </c>
      <c r="S49" t="s">
        <v>6</v>
      </c>
      <c r="T49" t="s">
        <v>2</v>
      </c>
      <c r="U49" t="s">
        <v>7</v>
      </c>
      <c r="V49" t="s">
        <v>8</v>
      </c>
      <c r="W49" t="s">
        <v>2</v>
      </c>
      <c r="X49">
        <v>0.22</v>
      </c>
      <c r="Y49" t="s">
        <v>9</v>
      </c>
      <c r="Z49" t="s">
        <v>2</v>
      </c>
      <c r="AA49" s="1">
        <v>9333</v>
      </c>
      <c r="AB49" t="s">
        <v>10</v>
      </c>
      <c r="AC49" t="s">
        <v>2</v>
      </c>
      <c r="AD49" s="1">
        <v>66660</v>
      </c>
      <c r="AE49" t="s">
        <v>11</v>
      </c>
      <c r="AF49">
        <v>0.9</v>
      </c>
      <c r="AG49" t="s">
        <v>12</v>
      </c>
      <c r="AH49" t="s">
        <v>2</v>
      </c>
      <c r="AI49" t="s">
        <v>21</v>
      </c>
      <c r="AM49" s="2">
        <v>9.3330000000000002</v>
      </c>
      <c r="AN49" s="2">
        <v>6.6660000000000004</v>
      </c>
      <c r="AO49" s="2">
        <f>SQRT(AM49^2+AN49^2)</f>
        <v>11.469108291406094</v>
      </c>
      <c r="AP49" s="2">
        <f>AM49/AO49</f>
        <v>0.81375114462850617</v>
      </c>
      <c r="AQ49" s="3">
        <f t="shared" si="0"/>
        <v>7.8771157253387323E-3</v>
      </c>
    </row>
  </sheetData>
  <autoFilter ref="E1:AP49">
    <filterColumn colId="8">
      <customFilters>
        <customFilter operator="notEqual" val=" "/>
      </customFilters>
    </filterColumn>
  </autoFilter>
  <sortState ref="P2:AP49">
    <sortCondition ref="R2:R49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14"/>
  <sheetViews>
    <sheetView topLeftCell="A4" workbookViewId="0">
      <selection activeCell="F19" sqref="F19"/>
    </sheetView>
  </sheetViews>
  <sheetFormatPr defaultRowHeight="15" x14ac:dyDescent="0.25"/>
  <cols>
    <col min="3" max="3" width="11.5703125" bestFit="1" customWidth="1"/>
    <col min="4" max="4" width="17.7109375" customWidth="1"/>
    <col min="5" max="5" width="23.85546875" bestFit="1" customWidth="1"/>
    <col min="6" max="6" width="24.140625" customWidth="1"/>
  </cols>
  <sheetData>
    <row r="4" spans="3:13" ht="15.75" x14ac:dyDescent="0.25"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3:13" ht="15.75" x14ac:dyDescent="0.25"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3:13" ht="15.75" x14ac:dyDescent="0.25"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3:13" ht="15.75" x14ac:dyDescent="0.25">
      <c r="C7" s="5"/>
      <c r="D7" s="5" t="s">
        <v>191</v>
      </c>
      <c r="E7" s="5"/>
      <c r="F7" s="5"/>
      <c r="G7" s="5"/>
      <c r="H7" s="5">
        <v>504.8</v>
      </c>
      <c r="I7" s="5" t="s">
        <v>192</v>
      </c>
      <c r="J7" s="5"/>
      <c r="K7" s="5"/>
      <c r="L7" s="5"/>
      <c r="M7" s="5"/>
    </row>
    <row r="8" spans="3:13" ht="15.75" x14ac:dyDescent="0.25">
      <c r="C8" s="5"/>
      <c r="D8" s="6" t="s">
        <v>207</v>
      </c>
      <c r="E8" s="6" t="s">
        <v>193</v>
      </c>
      <c r="F8" s="6" t="s">
        <v>194</v>
      </c>
      <c r="G8" s="6"/>
      <c r="H8" s="5">
        <v>-316.39999999999998</v>
      </c>
      <c r="I8" s="5" t="s">
        <v>10</v>
      </c>
      <c r="J8" s="5"/>
      <c r="K8" s="5"/>
      <c r="L8" s="5"/>
      <c r="M8" s="5"/>
    </row>
    <row r="9" spans="3:13" ht="15.75" x14ac:dyDescent="0.25">
      <c r="C9" s="15" t="s">
        <v>206</v>
      </c>
      <c r="D9" s="6">
        <v>504.8</v>
      </c>
      <c r="E9" s="6">
        <v>-316.39999999999998</v>
      </c>
      <c r="F9" s="6">
        <v>0.7792</v>
      </c>
      <c r="G9" s="6"/>
      <c r="H9" s="5">
        <v>0.7792</v>
      </c>
      <c r="I9" s="5" t="s">
        <v>162</v>
      </c>
      <c r="J9" s="5"/>
      <c r="K9" s="5"/>
      <c r="L9" s="5"/>
      <c r="M9" s="5"/>
    </row>
    <row r="10" spans="3:13" ht="15.75" x14ac:dyDescent="0.25">
      <c r="C10" s="15" t="s">
        <v>205</v>
      </c>
      <c r="D10" s="6">
        <v>385</v>
      </c>
      <c r="E10" s="6">
        <v>0.8</v>
      </c>
      <c r="F10" s="16">
        <v>1</v>
      </c>
      <c r="G10" s="5"/>
      <c r="H10" s="5"/>
      <c r="I10" s="5"/>
      <c r="J10" s="5"/>
      <c r="K10" s="5"/>
      <c r="L10" s="5"/>
      <c r="M10" s="5"/>
    </row>
    <row r="11" spans="3:13" ht="15.75" x14ac:dyDescent="0.25">
      <c r="C11" s="15" t="s">
        <v>208</v>
      </c>
      <c r="D11" s="17">
        <f>D10/D9</f>
        <v>0.76267828843106178</v>
      </c>
      <c r="E11" s="6"/>
      <c r="F11" s="16"/>
      <c r="G11" s="5"/>
      <c r="H11" s="5"/>
      <c r="I11" s="5"/>
      <c r="J11" s="5"/>
      <c r="K11" s="5"/>
      <c r="L11" s="5"/>
      <c r="M11" s="5"/>
    </row>
    <row r="12" spans="3:13" ht="15.75" x14ac:dyDescent="0.25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3:13" ht="15.75" x14ac:dyDescent="0.25">
      <c r="C13" s="5"/>
      <c r="D13" s="6" t="s">
        <v>195</v>
      </c>
      <c r="E13" s="6" t="s">
        <v>196</v>
      </c>
      <c r="F13" s="6" t="s">
        <v>197</v>
      </c>
      <c r="G13" s="5"/>
      <c r="H13" s="5">
        <f>1-0.76</f>
        <v>0.24</v>
      </c>
      <c r="I13" s="5"/>
      <c r="J13" s="5"/>
      <c r="K13" s="5"/>
      <c r="L13" s="5"/>
      <c r="M13" s="5"/>
    </row>
    <row r="14" spans="3:13" ht="15.75" x14ac:dyDescent="0.25">
      <c r="C14" s="15" t="s">
        <v>206</v>
      </c>
      <c r="D14" s="6">
        <v>71.3</v>
      </c>
      <c r="E14" s="6">
        <v>1</v>
      </c>
      <c r="F14" s="6">
        <v>72.3</v>
      </c>
      <c r="G14" s="5"/>
      <c r="H14" s="5"/>
      <c r="I14" s="5"/>
      <c r="J14" s="5"/>
      <c r="K14" s="5"/>
      <c r="L14" s="5"/>
      <c r="M14" s="5"/>
    </row>
    <row r="15" spans="3:13" ht="15.75" x14ac:dyDescent="0.25">
      <c r="C15" s="15" t="s">
        <v>205</v>
      </c>
      <c r="D15" s="6">
        <v>63.5</v>
      </c>
      <c r="E15" s="6">
        <v>1</v>
      </c>
      <c r="F15" s="6">
        <v>64.400000000000006</v>
      </c>
      <c r="G15" s="5"/>
      <c r="H15" s="5"/>
      <c r="I15" s="5"/>
      <c r="J15" s="5"/>
      <c r="K15" s="5"/>
      <c r="L15" s="5"/>
      <c r="M15" s="5"/>
    </row>
    <row r="16" spans="3:13" ht="15.75" x14ac:dyDescent="0.25">
      <c r="C16" s="5"/>
      <c r="D16" s="5"/>
      <c r="G16" s="5"/>
      <c r="H16" s="5"/>
      <c r="I16" s="5"/>
      <c r="J16" s="5"/>
      <c r="K16" s="5"/>
      <c r="L16" s="5"/>
      <c r="M16" s="5"/>
    </row>
    <row r="17" spans="3:13" ht="15.75" x14ac:dyDescent="0.25">
      <c r="C17" s="5"/>
      <c r="D17" s="5"/>
      <c r="E17" s="6" t="s">
        <v>198</v>
      </c>
      <c r="F17" s="6" t="s">
        <v>199</v>
      </c>
      <c r="G17" s="5"/>
      <c r="H17" s="5"/>
      <c r="I17" s="5"/>
      <c r="J17" s="5"/>
      <c r="K17" s="5"/>
      <c r="L17" s="5"/>
      <c r="M17" s="5"/>
    </row>
    <row r="18" spans="3:13" ht="15.75" x14ac:dyDescent="0.25">
      <c r="C18" s="5"/>
      <c r="D18" s="5"/>
      <c r="E18" s="6">
        <v>1107.9000000000001</v>
      </c>
      <c r="F18" s="6">
        <v>5.82</v>
      </c>
      <c r="G18" s="5"/>
      <c r="H18" s="5"/>
      <c r="I18" s="5"/>
      <c r="J18" s="5"/>
      <c r="K18" s="5"/>
      <c r="L18" s="5"/>
      <c r="M18" s="5"/>
    </row>
    <row r="19" spans="3:13" ht="15.75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3:13" ht="15.75" x14ac:dyDescent="0.25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3:13" ht="15.75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3:13" ht="15.75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3:13" ht="15.75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3:13" ht="15.75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3:13" ht="15.75" x14ac:dyDescent="0.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3:13" ht="15.75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3:13" ht="15.75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3:13" ht="15.75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3:13" ht="15.75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3:13" ht="15.75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3:13" ht="15.75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3:13" ht="15.75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3:13" ht="15.75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3:13" ht="15.75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3:13" ht="15.75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3:13" ht="15.75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3:13" ht="15.75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3:13" ht="15.75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3:13" ht="15.75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3:13" ht="15.75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3:13" ht="15.75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3:13" ht="15.75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3:13" ht="15.75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3:13" ht="15.75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3:13" ht="15.75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3:13" ht="15.75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3:13" ht="15.75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3:13" ht="15.75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3:13" ht="15.75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3:13" ht="15.75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3:13" ht="15.75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3:13" ht="15.75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3:13" ht="15.75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3:13" ht="15.75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3:13" ht="15.75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3:13" ht="15.75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3:13" ht="15.75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3:13" ht="15.75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3:13" ht="15.75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3:13" ht="15.75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3:13" ht="15.75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3:13" ht="15.75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3:13" ht="15.75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3:13" ht="15.75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3:13" ht="15.75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3:13" ht="15.75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3:13" ht="15.75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3:13" ht="15.75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3:13" ht="15.75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3:13" ht="15.75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3:13" ht="15.75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3:13" ht="15.75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3:13" ht="15.75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3:13" ht="15.75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3:13" ht="15.75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3:13" ht="15.75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3:13" ht="15.75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3:13" ht="15.75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3:13" ht="15.75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3:13" ht="15.75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3:13" ht="15.75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3:13" ht="15.75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3:13" ht="15.75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3:13" ht="15.75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3:13" ht="15.75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3:13" ht="15.75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3:13" ht="15.75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3:13" ht="15.75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3:13" ht="15.75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3:13" ht="15.75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3:13" ht="15.75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3:13" ht="15.75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3:13" ht="15.75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3:13" ht="15.75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3:13" ht="15.75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3:13" ht="15.75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3:13" ht="15.75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3:13" ht="15.75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3:13" ht="15.75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3:13" ht="15.75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3:13" ht="15.75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3:13" ht="15.75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3:13" ht="15.75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3:13" ht="15.75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3:13" ht="15.75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3:13" ht="15.75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3:13" ht="15.75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3:13" ht="15.75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3:13" ht="15.75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3:13" ht="15.75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3:13" ht="15.75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3:13" ht="15.75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3:13" ht="15.75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3:13" ht="15.75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tabSelected="1" workbookViewId="0">
      <selection activeCell="F6" sqref="F6"/>
    </sheetView>
  </sheetViews>
  <sheetFormatPr defaultRowHeight="15" x14ac:dyDescent="0.25"/>
  <cols>
    <col min="3" max="4" width="10.5703125" bestFit="1" customWidth="1"/>
    <col min="5" max="5" width="9.5703125" bestFit="1" customWidth="1"/>
    <col min="6" max="6" width="9.42578125" bestFit="1" customWidth="1"/>
    <col min="8" max="8" width="11.28515625" bestFit="1" customWidth="1"/>
    <col min="9" max="9" width="37.42578125" customWidth="1"/>
  </cols>
  <sheetData>
    <row r="1" spans="2:9" x14ac:dyDescent="0.25">
      <c r="B1" s="8" t="s">
        <v>203</v>
      </c>
      <c r="C1" s="8" t="s">
        <v>200</v>
      </c>
      <c r="D1" s="8" t="s">
        <v>201</v>
      </c>
      <c r="E1" s="8" t="s">
        <v>202</v>
      </c>
      <c r="F1" s="8" t="s">
        <v>162</v>
      </c>
      <c r="G1" s="8" t="s">
        <v>185</v>
      </c>
      <c r="H1" s="8" t="s">
        <v>204</v>
      </c>
    </row>
    <row r="2" spans="2:9" x14ac:dyDescent="0.25">
      <c r="B2" s="8" t="s">
        <v>173</v>
      </c>
      <c r="C2" s="9">
        <f>SUMIF('69_Loads_avalia'!$I$2:$I$49,1,'69_Loads_avalia'!$AO$2:$AO$49)</f>
        <v>1456.0035286155326</v>
      </c>
      <c r="D2" s="9">
        <f>SUMIF('69_Loads_avalia'!$I$2:$I$49,1,'69_Loads_avalia'!$AM$2:$AM$49)</f>
        <v>1107.9079999999999</v>
      </c>
      <c r="E2" s="9">
        <f>SUMIF('69_Loads_avalia'!$I$2:$I$49,1,'69_Loads_avalia'!$AN$2:$AN$49)</f>
        <v>897.93100000000015</v>
      </c>
      <c r="F2" s="9">
        <f>D2/C2</f>
        <v>0.76092398007680273</v>
      </c>
      <c r="G2" s="10">
        <f>C2/$C$2</f>
        <v>1</v>
      </c>
      <c r="H2" s="11">
        <f t="shared" ref="H2:H4" si="0">(C2-$C$6)/C2</f>
        <v>0.31031129049123274</v>
      </c>
      <c r="I2" s="7" t="s">
        <v>183</v>
      </c>
    </row>
    <row r="3" spans="2:9" x14ac:dyDescent="0.25">
      <c r="B3" s="8" t="s">
        <v>174</v>
      </c>
      <c r="C3" s="9">
        <f>SUMIF('69_Loads_avalia'!$J$2:$J$49,1,'69_Loads_avalia'!$AO$2:$AO$49)</f>
        <v>1418.8373593043511</v>
      </c>
      <c r="D3" s="9">
        <f>SUMIF('69_Loads_avalia'!$J$2:$J$49,1,'69_Loads_avalia'!$AM$2:$AM$49)</f>
        <v>1077.5709999999999</v>
      </c>
      <c r="E3" s="9">
        <f>SUMIF('69_Loads_avalia'!$J$2:$J$49,1,'69_Loads_avalia'!$AN$2:$AN$49)</f>
        <v>876.46200000000022</v>
      </c>
      <c r="F3" s="9">
        <f t="shared" ref="F3:F8" si="1">D3/C3</f>
        <v>0.75947464516181584</v>
      </c>
      <c r="G3" s="10">
        <f t="shared" ref="G3:G8" si="2">C3/$C$2</f>
        <v>0.97447384667637338</v>
      </c>
      <c r="H3" s="11">
        <f t="shared" si="0"/>
        <v>0.29224502857508133</v>
      </c>
      <c r="I3" s="4"/>
    </row>
    <row r="4" spans="2:9" x14ac:dyDescent="0.25">
      <c r="B4" s="8" t="s">
        <v>175</v>
      </c>
      <c r="C4" s="9">
        <f>SUMIF('69_Loads_avalia'!$K$2:$K$49,1,'69_Loads_avalia'!$AO$2:$AO$49)</f>
        <v>1356.3000886544764</v>
      </c>
      <c r="D4" s="9">
        <f>SUMIF('69_Loads_avalia'!$K$2:$K$49,1,'69_Loads_avalia'!$AM$2:$AM$49)</f>
        <v>1035.693</v>
      </c>
      <c r="E4" s="9">
        <f>SUMIF('69_Loads_avalia'!$K$2:$K$49,1,'69_Loads_avalia'!$AN$2:$AN$49)</f>
        <v>833.34800000000007</v>
      </c>
      <c r="F4" s="9">
        <f t="shared" si="1"/>
        <v>0.76361640662241925</v>
      </c>
      <c r="G4" s="10">
        <f t="shared" si="2"/>
        <v>0.93152252861923968</v>
      </c>
      <c r="H4" s="11">
        <f t="shared" si="0"/>
        <v>0.2596113477458602</v>
      </c>
      <c r="I4" s="4"/>
    </row>
    <row r="5" spans="2:9" x14ac:dyDescent="0.25">
      <c r="B5" s="8" t="s">
        <v>176</v>
      </c>
      <c r="C5" s="9">
        <f>SUMIF('69_Loads_avalia'!$L$2:$L$49,1,'69_Loads_avalia'!$AO$2:$AO$49)</f>
        <v>1052.7745546687888</v>
      </c>
      <c r="D5" s="9">
        <f>SUMIF('69_Loads_avalia'!$L$2:$L$49,1,'69_Loads_avalia'!$AM$2:$AM$49)</f>
        <v>838.55799999999988</v>
      </c>
      <c r="E5" s="9">
        <f>SUMIF('69_Loads_avalia'!$L$2:$L$49,1,'69_Loads_avalia'!$AN$2:$AN$49)</f>
        <v>620.86200000000008</v>
      </c>
      <c r="F5" s="9">
        <f t="shared" si="1"/>
        <v>0.79652191086990776</v>
      </c>
      <c r="G5" s="10">
        <f t="shared" si="2"/>
        <v>0.72305769455781377</v>
      </c>
      <c r="H5" s="11">
        <f>(C5-$C$6)/C5</f>
        <v>4.6149823589739077E-2</v>
      </c>
      <c r="I5" s="4"/>
    </row>
    <row r="6" spans="2:9" ht="30" x14ac:dyDescent="0.25">
      <c r="B6" s="8" t="s">
        <v>177</v>
      </c>
      <c r="C6" s="12">
        <f>SUMIF('69_Loads_avalia'!M$2:M$49,1,'69_Loads_avalia'!$AO$2:$AO$49)</f>
        <v>1004.1891946910581</v>
      </c>
      <c r="D6" s="12">
        <f>SUMIF('69_Loads_avalia'!M$2:M$49,1,'69_Loads_avalia'!$AM$2:$AM$49)</f>
        <v>798.95699999999988</v>
      </c>
      <c r="E6" s="12">
        <f>SUMIF('69_Loads_avalia'!M$2:M$49,1,'69_Loads_avalia'!$AN$2:$AN$49)</f>
        <v>592.71600000000012</v>
      </c>
      <c r="F6" s="12">
        <f t="shared" si="1"/>
        <v>0.7956239762625622</v>
      </c>
      <c r="G6" s="13">
        <f t="shared" si="2"/>
        <v>0.68968870950876726</v>
      </c>
      <c r="H6" s="11">
        <f>(C6-$C$6)/C6</f>
        <v>0</v>
      </c>
      <c r="I6" s="7" t="s">
        <v>184</v>
      </c>
    </row>
    <row r="7" spans="2:9" x14ac:dyDescent="0.25">
      <c r="B7" s="8" t="s">
        <v>178</v>
      </c>
      <c r="C7" s="9">
        <f>SUMIF('69_Loads_avalia'!N$2:N$49,1,'69_Loads_avalia'!$AO$2:$AO$49)</f>
        <v>294.34083847388553</v>
      </c>
      <c r="D7" s="9">
        <f>SUMIF('69_Loads_avalia'!N$2:N$49,1,'69_Loads_avalia'!$AM$2:$AM$49)</f>
        <v>240.04700000000003</v>
      </c>
      <c r="E7" s="9">
        <f>SUMIF('69_Loads_avalia'!N$2:N$49,1,'69_Loads_avalia'!$AN$2:$AN$49)</f>
        <v>170.31800000000004</v>
      </c>
      <c r="F7" s="9">
        <f t="shared" si="1"/>
        <v>0.81554092610664841</v>
      </c>
      <c r="G7" s="10">
        <f t="shared" si="2"/>
        <v>0.20215667935486728</v>
      </c>
      <c r="H7" s="14"/>
      <c r="I7" s="4"/>
    </row>
    <row r="8" spans="2:9" x14ac:dyDescent="0.25">
      <c r="B8" s="8" t="s">
        <v>179</v>
      </c>
      <c r="C8" s="9">
        <f>SUMIF('69_Loads_avalia'!O$2:O$49,1,'69_Loads_avalia'!$AO$2:$AO$49)</f>
        <v>220.01615931945565</v>
      </c>
      <c r="D8" s="9">
        <f>SUMIF('69_Loads_avalia'!O$2:O$49,1,'69_Loads_avalia'!$AM$2:$AM$49)</f>
        <v>179.54700000000003</v>
      </c>
      <c r="E8" s="9">
        <f>SUMIF('69_Loads_avalia'!O$2:O$49,1,'69_Loads_avalia'!$AN$2:$AN$49)</f>
        <v>127.145</v>
      </c>
      <c r="F8" s="9">
        <f t="shared" si="1"/>
        <v>0.81606278627609419</v>
      </c>
      <c r="G8" s="10">
        <f t="shared" si="2"/>
        <v>0.15110963331844535</v>
      </c>
      <c r="H8" s="1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zoomScale="70" zoomScaleNormal="70" workbookViewId="0">
      <selection activeCell="D3" sqref="D3"/>
    </sheetView>
  </sheetViews>
  <sheetFormatPr defaultRowHeight="15" x14ac:dyDescent="0.25"/>
  <cols>
    <col min="2" max="2" width="45.42578125" customWidth="1"/>
    <col min="3" max="3" width="70.42578125" customWidth="1"/>
    <col min="4" max="4" width="58.5703125" customWidth="1"/>
    <col min="5" max="5" width="68.140625" customWidth="1"/>
  </cols>
  <sheetData>
    <row r="1" spans="2:5" x14ac:dyDescent="0.25">
      <c r="E1" t="s">
        <v>10</v>
      </c>
    </row>
    <row r="2" spans="2:5" x14ac:dyDescent="0.25">
      <c r="C2">
        <v>300</v>
      </c>
      <c r="D2">
        <v>500</v>
      </c>
      <c r="E2">
        <v>900</v>
      </c>
    </row>
    <row r="3" spans="2:5" ht="409.5" x14ac:dyDescent="0.25">
      <c r="B3" s="4" t="s">
        <v>187</v>
      </c>
      <c r="C3" s="4" t="s">
        <v>190</v>
      </c>
      <c r="D3" s="4" t="s">
        <v>188</v>
      </c>
      <c r="E3" s="4" t="s">
        <v>189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69_Loads_avalia</vt:lpstr>
      <vt:lpstr>Planilha3</vt:lpstr>
      <vt:lpstr>Resumo_Potencias_Sessoes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Hertz Ganzenmuller</dc:creator>
  <cp:lastModifiedBy>William Hertz Ganzenmuller</cp:lastModifiedBy>
  <dcterms:created xsi:type="dcterms:W3CDTF">2021-09-03T16:33:09Z</dcterms:created>
  <dcterms:modified xsi:type="dcterms:W3CDTF">2021-09-04T02:22:18Z</dcterms:modified>
</cp:coreProperties>
</file>