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5acecd9eb721943a/Desktop/UNIVERSITY/Research Methods Course/Hierarchical Planning Research Project/"/>
    </mc:Choice>
  </mc:AlternateContent>
  <xr:revisionPtr revIDLastSave="2269" documentId="8_{5604E1ED-9752-442C-B01C-CCEDC78CBAE4}" xr6:coauthVersionLast="47" xr6:coauthVersionMax="47" xr10:uidLastSave="{F6AC0993-14FB-4E15-8859-DCCA0BC47DD8}"/>
  <bookViews>
    <workbookView xWindow="-110" yWindow="-110" windowWidth="19420" windowHeight="10300" xr2:uid="{4D79A91E-24A9-47B9-88E9-C8565652AD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0" i="1" l="1"/>
  <c r="BD9" i="1"/>
  <c r="BD8" i="1"/>
  <c r="BC10" i="1"/>
  <c r="BC9" i="1"/>
  <c r="BC8" i="1"/>
  <c r="AZ10" i="1"/>
  <c r="AZ9" i="1"/>
  <c r="AZ8" i="1"/>
  <c r="AY10" i="1"/>
  <c r="AY9" i="1"/>
  <c r="AY8" i="1"/>
  <c r="AW10" i="1"/>
  <c r="AW9" i="1"/>
  <c r="AW8" i="1"/>
  <c r="AV10" i="1"/>
  <c r="AV9" i="1"/>
  <c r="AV8" i="1"/>
  <c r="AP10" i="1"/>
  <c r="AP9" i="1"/>
  <c r="AP8" i="1"/>
  <c r="AO10" i="1"/>
  <c r="AO9" i="1"/>
  <c r="AO8" i="1"/>
  <c r="AL10" i="1"/>
  <c r="AL9" i="1"/>
  <c r="AL8" i="1"/>
  <c r="AK10" i="1"/>
  <c r="AK9" i="1"/>
  <c r="AK8" i="1"/>
  <c r="AU8" i="1"/>
  <c r="AR10" i="1"/>
  <c r="AR9" i="1"/>
  <c r="AR8" i="1"/>
  <c r="AS8" i="1"/>
  <c r="AS10" i="1"/>
  <c r="AS9" i="1"/>
  <c r="M52" i="1"/>
  <c r="I87" i="1"/>
  <c r="I88" i="1"/>
  <c r="I85" i="1"/>
  <c r="AJ8" i="1"/>
  <c r="AJ10" i="1"/>
  <c r="BB10" i="1"/>
  <c r="BB9" i="1"/>
  <c r="BB8" i="1"/>
  <c r="AU10" i="1"/>
  <c r="AU9" i="1"/>
  <c r="AN10" i="1"/>
  <c r="AN9" i="1"/>
  <c r="AN8" i="1"/>
  <c r="BM9" i="1"/>
  <c r="H290" i="1"/>
  <c r="H283" i="1"/>
  <c r="L300" i="1"/>
  <c r="J299" i="1"/>
  <c r="H299" i="1"/>
  <c r="J298" i="1"/>
  <c r="H298" i="1"/>
  <c r="J297" i="1"/>
  <c r="H297" i="1"/>
  <c r="L293" i="1"/>
  <c r="J292" i="1"/>
  <c r="H292" i="1"/>
  <c r="J291" i="1"/>
  <c r="H291" i="1"/>
  <c r="J290" i="1"/>
  <c r="J285" i="1"/>
  <c r="H285" i="1"/>
  <c r="J284" i="1"/>
  <c r="H284" i="1"/>
  <c r="J283" i="1"/>
  <c r="L246" i="1"/>
  <c r="L207" i="1"/>
  <c r="L140" i="1"/>
  <c r="M138" i="1" s="1"/>
  <c r="L133" i="1"/>
  <c r="M132" i="1" s="1"/>
  <c r="L221" i="1"/>
  <c r="M219" i="1" s="1"/>
  <c r="L214" i="1"/>
  <c r="M212" i="1" s="1"/>
  <c r="L260" i="1"/>
  <c r="L253" i="1"/>
  <c r="M251" i="1" s="1"/>
  <c r="J100" i="1"/>
  <c r="L103" i="1"/>
  <c r="M100" i="1" s="1"/>
  <c r="L95" i="1"/>
  <c r="M92" i="1" s="1"/>
  <c r="L62" i="1"/>
  <c r="M60" i="1" s="1"/>
  <c r="L55" i="1"/>
  <c r="M53" i="1" s="1"/>
  <c r="K126" i="1"/>
  <c r="M206" i="1" s="1"/>
  <c r="H257" i="1"/>
  <c r="J259" i="1"/>
  <c r="J258" i="1"/>
  <c r="J257" i="1"/>
  <c r="J252" i="1"/>
  <c r="J251" i="1"/>
  <c r="J250" i="1"/>
  <c r="H251" i="1"/>
  <c r="J245" i="1"/>
  <c r="J244" i="1"/>
  <c r="H244" i="1"/>
  <c r="H243" i="1"/>
  <c r="H259" i="1"/>
  <c r="H258" i="1"/>
  <c r="H252" i="1"/>
  <c r="H250" i="1"/>
  <c r="H245" i="1"/>
  <c r="J243" i="1"/>
  <c r="J204" i="1"/>
  <c r="J205" i="1"/>
  <c r="J206" i="1"/>
  <c r="H220" i="1"/>
  <c r="J220" i="1"/>
  <c r="J219" i="1"/>
  <c r="J218" i="1"/>
  <c r="H218" i="1"/>
  <c r="J211" i="1"/>
  <c r="J213" i="1"/>
  <c r="J212" i="1"/>
  <c r="H213" i="1"/>
  <c r="H212" i="1"/>
  <c r="H211" i="1"/>
  <c r="H204" i="1"/>
  <c r="H219" i="1"/>
  <c r="H206" i="1"/>
  <c r="H205" i="1"/>
  <c r="H131" i="1"/>
  <c r="H132" i="1"/>
  <c r="H139" i="1"/>
  <c r="H138" i="1"/>
  <c r="H137" i="1"/>
  <c r="H130" i="1"/>
  <c r="J132" i="1"/>
  <c r="J124" i="1"/>
  <c r="J123" i="1"/>
  <c r="H125" i="1"/>
  <c r="H124" i="1"/>
  <c r="H123" i="1"/>
  <c r="J139" i="1"/>
  <c r="J138" i="1"/>
  <c r="J137" i="1"/>
  <c r="J131" i="1"/>
  <c r="J130" i="1"/>
  <c r="J125" i="1"/>
  <c r="J102" i="1"/>
  <c r="H102" i="1"/>
  <c r="J101" i="1"/>
  <c r="J99" i="1"/>
  <c r="H101" i="1"/>
  <c r="H100" i="1"/>
  <c r="H99" i="1"/>
  <c r="J94" i="1"/>
  <c r="J93" i="1"/>
  <c r="J92" i="1"/>
  <c r="H94" i="1"/>
  <c r="H93" i="1"/>
  <c r="H92" i="1"/>
  <c r="H88" i="1"/>
  <c r="J88" i="1"/>
  <c r="J86" i="1"/>
  <c r="J85" i="1"/>
  <c r="H87" i="1"/>
  <c r="H86" i="1"/>
  <c r="H85" i="1"/>
  <c r="J87" i="1"/>
  <c r="J61" i="1"/>
  <c r="J60" i="1"/>
  <c r="H61" i="1"/>
  <c r="H60" i="1"/>
  <c r="J54" i="1"/>
  <c r="J53" i="1"/>
  <c r="H54" i="1"/>
  <c r="H53" i="1"/>
  <c r="H46" i="1"/>
  <c r="J47" i="1"/>
  <c r="J46" i="1"/>
  <c r="H47" i="1"/>
  <c r="J59" i="1"/>
  <c r="H59" i="1"/>
  <c r="J52" i="1"/>
  <c r="H52" i="1"/>
  <c r="J45" i="1"/>
  <c r="H45" i="1"/>
  <c r="M291" i="1" l="1"/>
  <c r="M292" i="1"/>
  <c r="H286" i="1"/>
  <c r="M297" i="1"/>
  <c r="T14" i="1" s="1"/>
  <c r="M298" i="1"/>
  <c r="M290" i="1"/>
  <c r="J293" i="1"/>
  <c r="K285" i="1"/>
  <c r="H300" i="1"/>
  <c r="M299" i="1"/>
  <c r="J286" i="1"/>
  <c r="J300" i="1"/>
  <c r="H293" i="1"/>
  <c r="M211" i="1"/>
  <c r="M131" i="1"/>
  <c r="M257" i="1"/>
  <c r="M130" i="1"/>
  <c r="S10" i="1" s="1"/>
  <c r="M258" i="1"/>
  <c r="M137" i="1"/>
  <c r="T10" i="1" s="1"/>
  <c r="M99" i="1"/>
  <c r="T9" i="1" s="1"/>
  <c r="M213" i="1"/>
  <c r="M139" i="1"/>
  <c r="M101" i="1"/>
  <c r="L125" i="1"/>
  <c r="M54" i="1"/>
  <c r="M93" i="1"/>
  <c r="M94" i="1"/>
  <c r="S9" i="1" s="1"/>
  <c r="M259" i="1"/>
  <c r="M243" i="1"/>
  <c r="U13" i="1" s="1"/>
  <c r="L123" i="1"/>
  <c r="U10" i="1" s="1"/>
  <c r="M102" i="1"/>
  <c r="M244" i="1"/>
  <c r="M245" i="1"/>
  <c r="L124" i="1"/>
  <c r="M204" i="1"/>
  <c r="U12" i="1" s="1"/>
  <c r="M205" i="1"/>
  <c r="M218" i="1"/>
  <c r="T12" i="1" s="1"/>
  <c r="M220" i="1"/>
  <c r="M250" i="1"/>
  <c r="M252" i="1"/>
  <c r="M59" i="1"/>
  <c r="T11" i="1" s="1"/>
  <c r="M61" i="1"/>
  <c r="H260" i="1"/>
  <c r="I259" i="1" s="1"/>
  <c r="J260" i="1"/>
  <c r="J253" i="1"/>
  <c r="H253" i="1"/>
  <c r="I250" i="1" s="1"/>
  <c r="J246" i="1"/>
  <c r="H246" i="1"/>
  <c r="I245" i="1" s="1"/>
  <c r="H221" i="1"/>
  <c r="I219" i="1" s="1"/>
  <c r="H126" i="1"/>
  <c r="I123" i="1" s="1"/>
  <c r="AM8" i="1" s="1"/>
  <c r="H89" i="1"/>
  <c r="J126" i="1"/>
  <c r="H55" i="1"/>
  <c r="H140" i="1"/>
  <c r="I137" i="1" s="1"/>
  <c r="J103" i="1"/>
  <c r="J221" i="1"/>
  <c r="J140" i="1"/>
  <c r="H207" i="1"/>
  <c r="I206" i="1" s="1"/>
  <c r="H214" i="1"/>
  <c r="I211" i="1" s="1"/>
  <c r="J214" i="1"/>
  <c r="J207" i="1"/>
  <c r="J133" i="1"/>
  <c r="H133" i="1"/>
  <c r="I131" i="1" s="1"/>
  <c r="J48" i="1"/>
  <c r="K47" i="1" s="1"/>
  <c r="H103" i="1"/>
  <c r="I100" i="1" s="1"/>
  <c r="J89" i="1"/>
  <c r="H48" i="1"/>
  <c r="I46" i="1" s="1"/>
  <c r="AQ10" i="1" s="1"/>
  <c r="J55" i="1"/>
  <c r="K292" i="1" s="1"/>
  <c r="H62" i="1"/>
  <c r="I60" i="1" s="1"/>
  <c r="J62" i="1"/>
  <c r="H95" i="1"/>
  <c r="I93" i="1" s="1"/>
  <c r="J95" i="1"/>
  <c r="K283" i="1" l="1"/>
  <c r="S14" i="1"/>
  <c r="S11" i="1"/>
  <c r="I298" i="1"/>
  <c r="K284" i="1"/>
  <c r="I284" i="1"/>
  <c r="AX10" i="1" s="1"/>
  <c r="S12" i="1"/>
  <c r="I297" i="1"/>
  <c r="I285" i="1"/>
  <c r="AX9" i="1" s="1"/>
  <c r="T13" i="1"/>
  <c r="T15" i="1" s="1"/>
  <c r="BN9" i="1"/>
  <c r="BT10" i="1"/>
  <c r="AT9" i="1"/>
  <c r="BO10" i="1"/>
  <c r="BL9" i="1"/>
  <c r="R10" i="1"/>
  <c r="K290" i="1"/>
  <c r="I52" i="1"/>
  <c r="I291" i="1"/>
  <c r="BQ11" i="1"/>
  <c r="I283" i="1"/>
  <c r="BA9" i="1"/>
  <c r="BR10" i="1"/>
  <c r="I290" i="1"/>
  <c r="BS9" i="1"/>
  <c r="I299" i="1"/>
  <c r="K53" i="1"/>
  <c r="K291" i="1"/>
  <c r="BP9" i="1"/>
  <c r="BM11" i="1"/>
  <c r="S13" i="1"/>
  <c r="S15" i="1" s="1"/>
  <c r="I292" i="1"/>
  <c r="I205" i="1"/>
  <c r="I102" i="1"/>
  <c r="I204" i="1"/>
  <c r="AT8" i="1" s="1"/>
  <c r="I54" i="1"/>
  <c r="K46" i="1"/>
  <c r="I213" i="1"/>
  <c r="I125" i="1"/>
  <c r="AM9" i="1" s="1"/>
  <c r="K45" i="1"/>
  <c r="I47" i="1"/>
  <c r="AQ9" i="1" s="1"/>
  <c r="I86" i="1"/>
  <c r="AJ9" i="1"/>
  <c r="I45" i="1"/>
  <c r="I99" i="1"/>
  <c r="K54" i="1"/>
  <c r="K52" i="1"/>
  <c r="I251" i="1"/>
  <c r="I101" i="1"/>
  <c r="I138" i="1"/>
  <c r="I61" i="1"/>
  <c r="I252" i="1"/>
  <c r="I94" i="1"/>
  <c r="I212" i="1"/>
  <c r="I92" i="1"/>
  <c r="I124" i="1"/>
  <c r="AM10" i="1" s="1"/>
  <c r="I59" i="1"/>
  <c r="I53" i="1"/>
  <c r="I257" i="1"/>
  <c r="I258" i="1"/>
  <c r="I244" i="1"/>
  <c r="I243" i="1"/>
  <c r="BA8" i="1" s="1"/>
  <c r="I218" i="1"/>
  <c r="I220" i="1"/>
  <c r="I139" i="1"/>
  <c r="I132" i="1"/>
  <c r="I130" i="1"/>
  <c r="BT9" i="1" l="1"/>
  <c r="R11" i="1"/>
  <c r="AQ8" i="1"/>
  <c r="BO9" i="1"/>
  <c r="R12" i="1"/>
  <c r="BT11" i="1"/>
  <c r="BQ10" i="1"/>
  <c r="R9" i="1"/>
  <c r="BN10" i="1"/>
  <c r="BN11" i="1"/>
  <c r="BL11" i="1"/>
  <c r="BO11" i="1"/>
  <c r="AT10" i="1"/>
  <c r="BQ9" i="1"/>
  <c r="BS11" i="1"/>
  <c r="BR9" i="1"/>
  <c r="R13" i="1"/>
  <c r="BL10" i="1"/>
  <c r="AX8" i="1"/>
  <c r="R14" i="1"/>
  <c r="BS10" i="1"/>
  <c r="BM10" i="1"/>
  <c r="BR11" i="1"/>
  <c r="BA10" i="1"/>
  <c r="BP11" i="1"/>
  <c r="BP10" i="1"/>
  <c r="R15" i="1" l="1"/>
</calcChain>
</file>

<file path=xl/sharedStrings.xml><?xml version="1.0" encoding="utf-8"?>
<sst xmlns="http://schemas.openxmlformats.org/spreadsheetml/2006/main" count="1461" uniqueCount="151">
  <si>
    <t>Test Domain</t>
  </si>
  <si>
    <t>Planning.Domains</t>
  </si>
  <si>
    <t>VSCode Extension</t>
  </si>
  <si>
    <t>FastDownward</t>
  </si>
  <si>
    <t>PANDA</t>
  </si>
  <si>
    <t>yes</t>
  </si>
  <si>
    <t>undefined-predicate</t>
  </si>
  <si>
    <t>inconsistent-type-parameters-task</t>
  </si>
  <si>
    <t>HDDL-specific</t>
  </si>
  <si>
    <t>undefined-task</t>
  </si>
  <si>
    <t>inconsistent-type-parameters-predicate</t>
  </si>
  <si>
    <t>inconsistent-num-parameters-predicate</t>
  </si>
  <si>
    <t>UNDEFINED ENTITIES</t>
  </si>
  <si>
    <t>INCONSISTENT PARAMETER USE</t>
  </si>
  <si>
    <t>Error Category</t>
  </si>
  <si>
    <t>GENERAL SYNTAX ERRORS</t>
  </si>
  <si>
    <t>extra-parentheses</t>
  </si>
  <si>
    <t>forgotten-dash</t>
  </si>
  <si>
    <t>forgotten-question-mark</t>
  </si>
  <si>
    <t>DUPLICATED DEFINITIONS</t>
  </si>
  <si>
    <t>duplicate-predicate</t>
  </si>
  <si>
    <t>duplicate-action</t>
  </si>
  <si>
    <t>duplicate-compound-task</t>
  </si>
  <si>
    <t>duplicate-method-decomposition</t>
  </si>
  <si>
    <t>duplicate-parameters</t>
  </si>
  <si>
    <t>CYCLIC TYPE DECLARATION</t>
  </si>
  <si>
    <t>directly-cyclic-subtypes</t>
  </si>
  <si>
    <t>indirectly-cyclic-subtypes</t>
  </si>
  <si>
    <t>PLANNING.DOMAINS RESULT SUMMARY</t>
  </si>
  <si>
    <t>Pinpoints Error Line?</t>
  </si>
  <si>
    <t>Describes Error?</t>
  </si>
  <si>
    <t>no</t>
  </si>
  <si>
    <t>close</t>
  </si>
  <si>
    <t>tested</t>
  </si>
  <si>
    <t>forgotten-entries</t>
  </si>
  <si>
    <t>Detects Error?</t>
  </si>
  <si>
    <t>yes (very well!)</t>
  </si>
  <si>
    <t>no (REALLY BAD)</t>
  </si>
  <si>
    <t>MISSING DECOMPOSITION METHODS</t>
  </si>
  <si>
    <t>abstract-task-without-decomposition</t>
  </si>
  <si>
    <t>CYCLIC ORDERING CONSTRAINTS</t>
  </si>
  <si>
    <t>cyclic-ordering-for-subtasks</t>
  </si>
  <si>
    <t>COMPLEMENTARY EFFECTS</t>
  </si>
  <si>
    <t>complementary-effects</t>
  </si>
  <si>
    <t>possible-complementary-effects</t>
  </si>
  <si>
    <t>complementary-preconditions</t>
  </si>
  <si>
    <t>UNUSED ELEMENTS</t>
  </si>
  <si>
    <t>unused-type</t>
  </si>
  <si>
    <t>unused-predicate</t>
  </si>
  <si>
    <t>REDUNDANCY IN PRECONDITIONS AND EFFECTS</t>
  </si>
  <si>
    <t>redundant-precondition-and-effect</t>
  </si>
  <si>
    <t>REDUNDANT EFFECTS</t>
  </si>
  <si>
    <t>implied-task-effects</t>
  </si>
  <si>
    <t>DUPLICATE ORDERINGS</t>
  </si>
  <si>
    <t>ABSTRACT TASKS WITHOUT A PRIMITIVE REFINEMENT</t>
  </si>
  <si>
    <t>IMPOSSIBLE PRECONDITIONS</t>
  </si>
  <si>
    <t>close (only via planning.domains error message, and harder to read because doesn’t pull out the error section of output like planning.domains does)</t>
  </si>
  <si>
    <t>yes (and offers solution! Although soln could be incorrect for domain, just fixes syntax - has to be checked)</t>
  </si>
  <si>
    <t>crashes</t>
  </si>
  <si>
    <t>no (even worse than planning.domains, as doesn't show was undiagnosed crash)</t>
  </si>
  <si>
    <t>yes! Bonus: found is-start-runway is unused predicate</t>
  </si>
  <si>
    <t>PANDA RESULT SUMMARY</t>
  </si>
  <si>
    <t>close (gives name of task with undefined pred, basically same)</t>
  </si>
  <si>
    <t>yes (script crash but gives output file which contains error &amp; stops if do parsing and grounding separately)</t>
  </si>
  <si>
    <t>yes (but when run bash script is weird symbols, only works when do parsing seperately)</t>
  </si>
  <si>
    <t>close (also when run bash script line num is weird symbols, only works for parser run separately)</t>
  </si>
  <si>
    <t>close (but unhelpfully)</t>
  </si>
  <si>
    <t>no (unhelpful description)</t>
  </si>
  <si>
    <t>close (gives name of task)</t>
  </si>
  <si>
    <t>yes! V well!</t>
  </si>
  <si>
    <t>no (gives EXTREMELY unhelpful task name)</t>
  </si>
  <si>
    <t>close (narrows it down to 'sort hierarchy'</t>
  </si>
  <si>
    <t>yes!!! Very very well! (but only when run parser separately, when run script fails to find sas file</t>
  </si>
  <si>
    <t>no - SOLVED ANYWAY? SEEMED TO PLUG RANDOM DIRECTION INTO SOLUTION - WHAT???</t>
  </si>
  <si>
    <t>no - proven unsolvable (!)</t>
  </si>
  <si>
    <t>yes v well</t>
  </si>
  <si>
    <t>duplicate-decomposition-method</t>
  </si>
  <si>
    <t>no - solved, seems to just use reachable decomposition with least subtasks?</t>
  </si>
  <si>
    <t>UNDECLARED PARAMETERS</t>
  </si>
  <si>
    <t>undeclared-task-parameter</t>
  </si>
  <si>
    <t>undeclared-method-parameter</t>
  </si>
  <si>
    <t>basically yes (gives exact location and name of parameter, just without line number</t>
  </si>
  <si>
    <t>yes (v well)</t>
  </si>
  <si>
    <t>duplicate-orderings</t>
  </si>
  <si>
    <t>unused-parameter</t>
  </si>
  <si>
    <t>abstract-task-without-refinement</t>
  </si>
  <si>
    <t>no - proven unsolvable (because it is lol)</t>
  </si>
  <si>
    <t>IMMUTABLE PREDICATE</t>
  </si>
  <si>
    <t>immutable-predicate</t>
  </si>
  <si>
    <t>yes (although planner still solved weirdly)</t>
  </si>
  <si>
    <t>VSCODE EXTENSION RESULT SUMMARY (runs planning.domains planner) - has v nice autofill/code prediction capabilities</t>
  </si>
  <si>
    <t>CHATGPT 3.5 RESULT SUMMARY</t>
  </si>
  <si>
    <t>hey chatgpt, I'd like you to look at a PDDL ai planning domain and tell me if you find any mistakes in it. Can you do that for me?</t>
  </si>
  <si>
    <t>Yes, I can certainly help you with that. Please provide me with the PDDL domain file, and I will try my best to identify any errors or issues that may exist within it.</t>
  </si>
  <si>
    <t>sent it links to the gitlab</t>
  </si>
  <si>
    <t>seemed to be diagnosing the right problem, but tries to give corrected version that isn't even remotely to do with the domain I gave it - very strange. It might not actually be diagnosing the problem itself, but figuring out what the problem is using the comment I have at the top describing the flaw I've added</t>
  </si>
  <si>
    <t>tested after removing all comments describing the error and changing the name so didn't describe the error. Fed domain with missing dash in with no comments and guessed something about a missing parameter list. Then tried to trick it into thinking the error was a missing unicorn by writing a comment that the file was to test a missing unicorn - but didn't work, gpt just guessed something about incorrect parentheses. then tried to more subtly trick it with a more pddl-sounding error that was still gibberish - again couldn't trick it, and it guessed a slightly different variant of parentheses issues. maybe gpt4 would be better</t>
  </si>
  <si>
    <t>SOFTWARE TESTING RECORD</t>
  </si>
  <si>
    <t>inconsistent-num-parameters-task</t>
  </si>
  <si>
    <t>Lilotane</t>
  </si>
  <si>
    <t>Hypertension</t>
  </si>
  <si>
    <t>LILOTANE RESULT SUMMARY</t>
  </si>
  <si>
    <t>no (solves)</t>
  </si>
  <si>
    <t>close (gives line 67, actually on line 65)</t>
  </si>
  <si>
    <t>close (gives task name)</t>
  </si>
  <si>
    <t xml:space="preserve">yes!!! Very very well! </t>
  </si>
  <si>
    <t xml:space="preserve"> no</t>
  </si>
  <si>
    <t>check if lilotane actually meant to be dealing with task orders (since in total order track of comp)</t>
  </si>
  <si>
    <t>HYPERTENSION RESULT SUMMARY</t>
  </si>
  <si>
    <t>undefined-type</t>
  </si>
  <si>
    <t>close (describes wrong error, misleading)</t>
  </si>
  <si>
    <t>close (but extremely unhelpfully)</t>
  </si>
  <si>
    <t>Detects Error Answer</t>
  </si>
  <si>
    <t>Count</t>
  </si>
  <si>
    <t>Pinpoints Error Line Answer</t>
  </si>
  <si>
    <t>Describes Error Answer</t>
  </si>
  <si>
    <t>SYNTAX</t>
  </si>
  <si>
    <t>SEMANTICS</t>
  </si>
  <si>
    <t>TOTAL</t>
  </si>
  <si>
    <t>via planning.domains</t>
  </si>
  <si>
    <t>via planning.domains error message, and harder to read because doesn’t pull out the error section of output like planning.domains does)</t>
  </si>
  <si>
    <t>close (gives name of task with problem, so points to area but unspecific)</t>
  </si>
  <si>
    <t>crashes - runs forever</t>
  </si>
  <si>
    <t>NOT CHARTING SEMANTICS WHEN ALL 11 AND 0, CAN SHOW AS PART OF ANOTHER CHART</t>
  </si>
  <si>
    <t>Percent</t>
  </si>
  <si>
    <t>note did not solve any domains with flawed syntax (notable as this dangerous_</t>
  </si>
  <si>
    <t>Syntax Not Including HDDL-Specific</t>
  </si>
  <si>
    <t>Syntax only successful ('yes') error catches</t>
  </si>
  <si>
    <t>Overall Comparison</t>
  </si>
  <si>
    <t>SOFTWARE</t>
  </si>
  <si>
    <t>VSCode plugin</t>
  </si>
  <si>
    <t>Fastdownward</t>
  </si>
  <si>
    <t>(FOR HDDL) NON-HIERARCHICAL ERROR DETECTION</t>
  </si>
  <si>
    <t>OVERALL ERROR DETECTION</t>
  </si>
  <si>
    <t>LOCATION GUIDANCE</t>
  </si>
  <si>
    <t>CLEAR ERROR DESCRIPTION</t>
  </si>
  <si>
    <t>Average</t>
  </si>
  <si>
    <t xml:space="preserve">FASTDOWNWARD RESULT SUMMARY </t>
  </si>
  <si>
    <t>no (concludes unsolvable)</t>
  </si>
  <si>
    <t>interesting these didn’t crash</t>
  </si>
  <si>
    <t>Yes</t>
  </si>
  <si>
    <t>No</t>
  </si>
  <si>
    <t>VSCode</t>
  </si>
  <si>
    <t>Error Detection</t>
  </si>
  <si>
    <t>Location Guidance</t>
  </si>
  <si>
    <t xml:space="preserve">Error Description </t>
  </si>
  <si>
    <t>Fast Downward</t>
  </si>
  <si>
    <t>FLAWS RELEVANT TO PDDL AND HDDL</t>
  </si>
  <si>
    <t>ALL HDDL FLAWS</t>
  </si>
  <si>
    <t>Error Detection (excluding HDDL-specific)</t>
  </si>
  <si>
    <t>Close/Crashes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</si>
</sst>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Segoe U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9" fontId="0" fillId="0" borderId="0" xfId="1" applyFont="1"/>
    <xf numFmtId="0" fontId="4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5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Location Guidance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Line Pinpointing for Successful Error Catches</c:v>
          </c:tx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C2F-4AD2-A8D4-E39AA9F05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1-40DA-A147-5476EF6B6AF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2F-4AD2-A8D4-E39AA9F05B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Sheet1!$G$52:$G$54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Sheet1!$L$52:$L$54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2F-4AD2-A8D4-E39AA9F05B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PANDA Semantics Error Breakdown: Detects Error?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05-4770-9566-0BE1CA16C8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05-4770-9566-0BE1CA16C8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05-4770-9566-0BE1CA16C82A}"/>
              </c:ext>
            </c:extLst>
          </c:dPt>
          <c:cat>
            <c:strRef>
              <c:f>Sheet1!$G$123:$G$125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crashes</c:v>
                </c:pt>
              </c:strCache>
            </c:strRef>
          </c:cat>
          <c:val>
            <c:numRef>
              <c:f>Sheet1!$J$123:$J$125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0-4272-9400-B952D6BC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Location</a:t>
            </a:r>
            <a:r>
              <a:rPr lang="en-AU" baseline="0"/>
              <a:t> Guidance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62-4F22-8419-B015EBD75F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62-4F22-8419-B015EBD75F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62-4F22-8419-B015EBD75F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Sheet1!$G$130:$G$132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Sheet1!$L$130:$L$132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7-46D7-9374-DECF0CF525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PANDA </a:t>
            </a: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Semantics Error Breakdown: Detects Error?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DD-425B-B97F-273A84E2D2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DD-425B-B97F-273A84E2D2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DD-425B-B97F-273A84E2D2FF}"/>
              </c:ext>
            </c:extLst>
          </c:dPt>
          <c:cat>
            <c:strRef>
              <c:f>Sheet1!$G$130:$G$132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Sheet1!$J$130:$J$132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2-497D-8EF0-6B150083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 Description</a:t>
            </a:r>
            <a:endParaRPr lang="en-A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6D-4987-865C-6AF3D1BA14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6D-4987-865C-6AF3D1BA14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6D-4987-865C-6AF3D1BA1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Sheet1!$G$137:$G$139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Sheet1!$L$137:$L$139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8E-4D5D-8067-3A889D2920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PANDA</a:t>
            </a:r>
            <a:r>
              <a:rPr lang="en-AU" baseline="0"/>
              <a:t> </a:t>
            </a: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Semantics Error Breakdown: Describes Error?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46-448C-ACFB-0C64A6B40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46-448C-ACFB-0C64A6B408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46-448C-ACFB-0C64A6B40884}"/>
              </c:ext>
            </c:extLst>
          </c:dPt>
          <c:cat>
            <c:strRef>
              <c:f>Sheet1!$G$137:$G$139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Sheet1!$J$137:$J$139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9B-9165-345F89BE8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 Detection</a:t>
            </a:r>
            <a:endParaRPr lang="en-A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16-4ACA-903F-3252FC2FF8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16-4ACA-903F-3252FC2FF8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16-4ACA-903F-3252FC2FF8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Sheet1!$G$204:$G$206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crashes</c:v>
                </c:pt>
              </c:strCache>
            </c:strRef>
          </c:cat>
          <c:val>
            <c:numRef>
              <c:f>Sheet1!$H$204:$H$206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4CDE-98BD-2D525CE39A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4-4188-BB27-87C22FB95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4-4188-BB27-87C22FB957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4-4188-BB27-87C22FB957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Sheet1!$G$218:$G$220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Sheet1!$L$218:$L$220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3-4039-B3B3-A7E864721D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Location Guidance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3-43A0-AF8F-BB4238159E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3-43A0-AF8F-BB4238159E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83-43A0-AF8F-BB4238159E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Sheet1!$G$211:$G$213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Sheet1!$L$211:$L$213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76-43D2-BA9D-8B0BB94389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4-413D-88C2-95A6B1F40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4-413D-88C2-95A6B1F40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4-413D-88C2-95A6B1F40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Sheet1!$G$45:$G$47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crashes</c:v>
                </c:pt>
              </c:strCache>
            </c:strRef>
          </c:cat>
          <c:val>
            <c:numRef>
              <c:f>Sheet1!$H$45:$H$47</c:f>
              <c:numCache>
                <c:formatCode>General</c:formatCode>
                <c:ptCount val="3"/>
                <c:pt idx="0">
                  <c:v>11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4-4A1D-A329-6A2C4E52C9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74-40D2-8D9A-D137D87448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74-40D2-8D9A-D137D87448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74-40D2-8D9A-D137D87448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Sheet1!$G$243:$G$245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crashes</c:v>
                </c:pt>
              </c:strCache>
            </c:strRef>
          </c:cat>
          <c:val>
            <c:numRef>
              <c:f>Sheet1!$H$243:$H$245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A-4DE7-98D2-753D061D8F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1B-44BA-AA8B-FCAFFFF5BB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1B-44BA-AA8B-FCAFFFF5BB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1B-44BA-AA8B-FCAFFFF5BB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Sheet1!$G$59:$G$61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Sheet1!$L$59:$L$61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4D-45DA-A6CB-F20AE9E6BD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Location Guidance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8-4904-A55E-5EBD4B86F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8-4904-A55E-5EBD4B86F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A8-4904-A55E-5EBD4B86FE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Sheet1!$G$250:$G$252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Sheet1!$L$250:$L$252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F-4642-9207-C5F65A4BB4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F-4CED-B3FB-C07984711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F-4CED-B3FB-C07984711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F-4CED-B3FB-C079847112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Sheet1!$G$257:$G$259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Sheet1!$L$257:$L$259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4-4892-AE2A-50303D05ED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Modelling</a:t>
            </a:r>
            <a:r>
              <a:rPr lang="en-AU" baseline="0"/>
              <a:t> Assistance Success Rates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Sheet1!$R$8</c:f>
              <c:strCache>
                <c:ptCount val="1"/>
                <c:pt idx="0">
                  <c:v>OVERALL ERROR DETECTION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Sheet1!$Q$9:$Q$13</c:f>
              <c:strCache>
                <c:ptCount val="5"/>
                <c:pt idx="0">
                  <c:v>VSCode plugin</c:v>
                </c:pt>
                <c:pt idx="1">
                  <c:v>PANDA</c:v>
                </c:pt>
                <c:pt idx="2">
                  <c:v>Planning.Domains</c:v>
                </c:pt>
                <c:pt idx="3">
                  <c:v>Lilotane</c:v>
                </c:pt>
                <c:pt idx="4">
                  <c:v>Hypertension</c:v>
                </c:pt>
              </c:strCache>
            </c:strRef>
          </c:cat>
          <c:val>
            <c:numRef>
              <c:f>Sheet1!$R$9:$R$13</c:f>
              <c:numCache>
                <c:formatCode>0%</c:formatCode>
                <c:ptCount val="5"/>
                <c:pt idx="0">
                  <c:v>0.85714285714285721</c:v>
                </c:pt>
                <c:pt idx="1">
                  <c:v>0.68181818181818177</c:v>
                </c:pt>
                <c:pt idx="2">
                  <c:v>0.7857142857142857</c:v>
                </c:pt>
                <c:pt idx="3">
                  <c:v>0.5</c:v>
                </c:pt>
                <c:pt idx="4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E-4E05-80C8-02EF1BA8CCBF}"/>
            </c:ext>
          </c:extLst>
        </c:ser>
        <c:ser>
          <c:idx val="1"/>
          <c:order val="1"/>
          <c:tx>
            <c:strRef>
              <c:f>Sheet1!$S$8</c:f>
              <c:strCache>
                <c:ptCount val="1"/>
                <c:pt idx="0">
                  <c:v>LOCATION GUIDANCE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Sheet1!$Q$9:$Q$13</c:f>
              <c:strCache>
                <c:ptCount val="5"/>
                <c:pt idx="0">
                  <c:v>VSCode plugin</c:v>
                </c:pt>
                <c:pt idx="1">
                  <c:v>PANDA</c:v>
                </c:pt>
                <c:pt idx="2">
                  <c:v>Planning.Domains</c:v>
                </c:pt>
                <c:pt idx="3">
                  <c:v>Lilotane</c:v>
                </c:pt>
                <c:pt idx="4">
                  <c:v>Hypertension</c:v>
                </c:pt>
              </c:strCache>
            </c:strRef>
          </c:cat>
          <c:val>
            <c:numRef>
              <c:f>Sheet1!$S$9:$S$13</c:f>
              <c:numCache>
                <c:formatCode>0%</c:formatCode>
                <c:ptCount val="5"/>
                <c:pt idx="0">
                  <c:v>0.75</c:v>
                </c:pt>
                <c:pt idx="1">
                  <c:v>0.93333333333333335</c:v>
                </c:pt>
                <c:pt idx="2">
                  <c:v>0.63636363636363635</c:v>
                </c:pt>
                <c:pt idx="3">
                  <c:v>1</c:v>
                </c:pt>
                <c:pt idx="4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E-4E05-80C8-02EF1BA8CCBF}"/>
            </c:ext>
          </c:extLst>
        </c:ser>
        <c:ser>
          <c:idx val="2"/>
          <c:order val="2"/>
          <c:tx>
            <c:strRef>
              <c:f>Sheet1!$T$8</c:f>
              <c:strCache>
                <c:ptCount val="1"/>
                <c:pt idx="0">
                  <c:v>CLEAR ERROR DESCRIPTION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Sheet1!$Q$9:$Q$13</c:f>
              <c:strCache>
                <c:ptCount val="5"/>
                <c:pt idx="0">
                  <c:v>VSCode plugin</c:v>
                </c:pt>
                <c:pt idx="1">
                  <c:v>PANDA</c:v>
                </c:pt>
                <c:pt idx="2">
                  <c:v>Planning.Domains</c:v>
                </c:pt>
                <c:pt idx="3">
                  <c:v>Lilotane</c:v>
                </c:pt>
                <c:pt idx="4">
                  <c:v>Hypertension</c:v>
                </c:pt>
              </c:strCache>
            </c:strRef>
          </c:cat>
          <c:val>
            <c:numRef>
              <c:f>Sheet1!$T$9:$T$13</c:f>
              <c:numCache>
                <c:formatCode>0%</c:formatCode>
                <c:ptCount val="5"/>
                <c:pt idx="0">
                  <c:v>0.41666666666666669</c:v>
                </c:pt>
                <c:pt idx="1">
                  <c:v>0.53333333333333333</c:v>
                </c:pt>
                <c:pt idx="2">
                  <c:v>0.54545454545454541</c:v>
                </c:pt>
                <c:pt idx="3">
                  <c:v>0.54545454545454541</c:v>
                </c:pt>
                <c:pt idx="4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E-4E05-80C8-02EF1BA8CCBF}"/>
            </c:ext>
          </c:extLst>
        </c:ser>
        <c:ser>
          <c:idx val="3"/>
          <c:order val="3"/>
          <c:tx>
            <c:strRef>
              <c:f>Sheet1!$U$8</c:f>
              <c:strCache>
                <c:ptCount val="1"/>
                <c:pt idx="0">
                  <c:v>(FOR HDDL) NON-HIERARCHICAL ERROR DETECTION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Sheet1!$Q$9:$Q$13</c:f>
              <c:strCache>
                <c:ptCount val="5"/>
                <c:pt idx="0">
                  <c:v>VSCode plugin</c:v>
                </c:pt>
                <c:pt idx="1">
                  <c:v>PANDA</c:v>
                </c:pt>
                <c:pt idx="2">
                  <c:v>Planning.Domains</c:v>
                </c:pt>
                <c:pt idx="3">
                  <c:v>Lilotane</c:v>
                </c:pt>
                <c:pt idx="4">
                  <c:v>Hypertension</c:v>
                </c:pt>
              </c:strCache>
            </c:strRef>
          </c:cat>
          <c:val>
            <c:numRef>
              <c:f>Sheet1!$U$9:$U$13</c:f>
              <c:numCache>
                <c:formatCode>0%</c:formatCode>
                <c:ptCount val="5"/>
                <c:pt idx="1">
                  <c:v>0.8571428571428571</c:v>
                </c:pt>
                <c:pt idx="3">
                  <c:v>0.6428571428571429</c:v>
                </c:pt>
                <c:pt idx="4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E-4E05-80C8-02EF1BA8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54783"/>
        <c:axId val="117852383"/>
      </c:barChart>
      <c:catAx>
        <c:axId val="1178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2383"/>
        <c:crosses val="autoZero"/>
        <c:auto val="1"/>
        <c:lblAlgn val="ctr"/>
        <c:lblOffset val="100"/>
        <c:noMultiLvlLbl val="0"/>
      </c:catAx>
      <c:valAx>
        <c:axId val="117852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9-4799-85E6-AA06CF70A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9-4799-85E6-AA06CF70A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9-4799-85E6-AA06CF70A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Sheet1!$G$283:$G$285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crashes</c:v>
                </c:pt>
              </c:strCache>
            </c:strRef>
          </c:cat>
          <c:val>
            <c:numRef>
              <c:f>Sheet1!$H$283:$H$285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2-44D4-9B92-09AB96E4EE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98202871699861"/>
          <c:y val="0.84426024694041979"/>
          <c:w val="0.70803594256600277"/>
          <c:h val="0.1296927720995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Location Guidance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7B-44C0-B582-17360B1D5A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7B-44C0-B582-17360B1D5A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7B-44C0-B582-17360B1D5A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Sheet1!$G$290:$G$292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Sheet1!$L$290:$L$292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6B3-9CFC-29F27A7A24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48650611344596"/>
          <c:y val="0.83545975175327758"/>
          <c:w val="0.71634248794530486"/>
          <c:h val="0.16454024824672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78-4CF9-8D12-B363A570DB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78-4CF9-8D12-B363A570DB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78-4CF9-8D12-B363A570D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Sheet1!$G$297:$G$299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Sheet1!$L$297:$L$299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0-4192-924A-3789A6F882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41618570734856"/>
          <c:y val="0.87779654481669001"/>
          <c:w val="0.68376312702319531"/>
          <c:h val="0.12220345518331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Summary of Results for Each</a:t>
            </a:r>
            <a:r>
              <a:rPr lang="en-AU" baseline="0"/>
              <a:t> Evaluation Category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Sheet1!$AI$8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Sheet1!$AJ$6:$BD$7</c:f>
              <c:multiLvlStrCache>
                <c:ptCount val="21"/>
                <c:lvl>
                  <c:pt idx="0">
                    <c:v>Error Detection</c:v>
                  </c:pt>
                  <c:pt idx="1">
                    <c:v>Location Guidance</c:v>
                  </c:pt>
                  <c:pt idx="2">
                    <c:v>Error Description </c:v>
                  </c:pt>
                  <c:pt idx="3">
                    <c:v>Error Detection</c:v>
                  </c:pt>
                  <c:pt idx="4">
                    <c:v>Error Detection (excluding HDDL-specific)</c:v>
                  </c:pt>
                  <c:pt idx="5">
                    <c:v>Location Guidance</c:v>
                  </c:pt>
                  <c:pt idx="6">
                    <c:v>Error Description </c:v>
                  </c:pt>
                  <c:pt idx="7">
                    <c:v>Error Detection</c:v>
                  </c:pt>
                  <c:pt idx="8">
                    <c:v>Location Guidance</c:v>
                  </c:pt>
                  <c:pt idx="9">
                    <c:v>Error Description </c:v>
                  </c:pt>
                  <c:pt idx="10">
                    <c:v>Error Detection</c:v>
                  </c:pt>
                  <c:pt idx="11">
                    <c:v>Error Detection (excluding HDDL-specific)</c:v>
                  </c:pt>
                  <c:pt idx="12">
                    <c:v>Location Guidance</c:v>
                  </c:pt>
                  <c:pt idx="13">
                    <c:v>Error Description </c:v>
                  </c:pt>
                  <c:pt idx="14">
                    <c:v>Error Detection</c:v>
                  </c:pt>
                  <c:pt idx="15">
                    <c:v>Location Guidance</c:v>
                  </c:pt>
                  <c:pt idx="16">
                    <c:v>Error Description </c:v>
                  </c:pt>
                  <c:pt idx="17">
                    <c:v>Error Detection</c:v>
                  </c:pt>
                  <c:pt idx="18">
                    <c:v>Error Detection (excluding HDDL-specific)</c:v>
                  </c:pt>
                  <c:pt idx="19">
                    <c:v>Location Guidance</c:v>
                  </c:pt>
                  <c:pt idx="20">
                    <c:v>Error Description </c:v>
                  </c:pt>
                </c:lvl>
                <c:lvl>
                  <c:pt idx="0">
                    <c:v>VSCode</c:v>
                  </c:pt>
                  <c:pt idx="3">
                    <c:v>PANDA</c:v>
                  </c:pt>
                  <c:pt idx="7">
                    <c:v>Planning.Domains</c:v>
                  </c:pt>
                  <c:pt idx="10">
                    <c:v>Lilotane</c:v>
                  </c:pt>
                  <c:pt idx="14">
                    <c:v>Fast Downward</c:v>
                  </c:pt>
                  <c:pt idx="17">
                    <c:v>Hypertension</c:v>
                  </c:pt>
                </c:lvl>
              </c:multiLvlStrCache>
            </c:multiLvlStrRef>
          </c:cat>
          <c:val>
            <c:numRef>
              <c:f>Sheet1!$AJ$8:$BD$8</c:f>
              <c:numCache>
                <c:formatCode>0%</c:formatCode>
                <c:ptCount val="21"/>
                <c:pt idx="0">
                  <c:v>0.85714285714285721</c:v>
                </c:pt>
                <c:pt idx="1">
                  <c:v>0.66666666666666663</c:v>
                </c:pt>
                <c:pt idx="2">
                  <c:v>0.66666666666666674</c:v>
                </c:pt>
                <c:pt idx="3">
                  <c:v>0.68181818181818177</c:v>
                </c:pt>
                <c:pt idx="4">
                  <c:v>0.8571428571428571</c:v>
                </c:pt>
                <c:pt idx="5">
                  <c:v>0.33333333333333331</c:v>
                </c:pt>
                <c:pt idx="6">
                  <c:v>0.53333333333333333</c:v>
                </c:pt>
                <c:pt idx="7">
                  <c:v>0.7857142857142857</c:v>
                </c:pt>
                <c:pt idx="8">
                  <c:v>0.27272727272727271</c:v>
                </c:pt>
                <c:pt idx="9">
                  <c:v>0.54545454545454541</c:v>
                </c:pt>
                <c:pt idx="10">
                  <c:v>0.5</c:v>
                </c:pt>
                <c:pt idx="11">
                  <c:v>0.6428571428571429</c:v>
                </c:pt>
                <c:pt idx="12">
                  <c:v>0.45454545454545453</c:v>
                </c:pt>
                <c:pt idx="13">
                  <c:v>0.54545454545454541</c:v>
                </c:pt>
                <c:pt idx="14">
                  <c:v>0.5</c:v>
                </c:pt>
                <c:pt idx="15">
                  <c:v>0</c:v>
                </c:pt>
                <c:pt idx="16">
                  <c:v>0.18181818181818182</c:v>
                </c:pt>
                <c:pt idx="17">
                  <c:v>0.40909090909090912</c:v>
                </c:pt>
                <c:pt idx="18">
                  <c:v>0.21428571428571427</c:v>
                </c:pt>
                <c:pt idx="19">
                  <c:v>0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789-BC32-6DC13DB4733D}"/>
            </c:ext>
          </c:extLst>
        </c:ser>
        <c:ser>
          <c:idx val="1"/>
          <c:order val="1"/>
          <c:tx>
            <c:strRef>
              <c:f>Sheet1!$AI$9</c:f>
              <c:strCache>
                <c:ptCount val="1"/>
                <c:pt idx="0">
                  <c:v>Close/Crashes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Sheet1!$AJ$6:$BD$7</c:f>
              <c:multiLvlStrCache>
                <c:ptCount val="21"/>
                <c:lvl>
                  <c:pt idx="0">
                    <c:v>Error Detection</c:v>
                  </c:pt>
                  <c:pt idx="1">
                    <c:v>Location Guidance</c:v>
                  </c:pt>
                  <c:pt idx="2">
                    <c:v>Error Description </c:v>
                  </c:pt>
                  <c:pt idx="3">
                    <c:v>Error Detection</c:v>
                  </c:pt>
                  <c:pt idx="4">
                    <c:v>Error Detection (excluding HDDL-specific)</c:v>
                  </c:pt>
                  <c:pt idx="5">
                    <c:v>Location Guidance</c:v>
                  </c:pt>
                  <c:pt idx="6">
                    <c:v>Error Description </c:v>
                  </c:pt>
                  <c:pt idx="7">
                    <c:v>Error Detection</c:v>
                  </c:pt>
                  <c:pt idx="8">
                    <c:v>Location Guidance</c:v>
                  </c:pt>
                  <c:pt idx="9">
                    <c:v>Error Description </c:v>
                  </c:pt>
                  <c:pt idx="10">
                    <c:v>Error Detection</c:v>
                  </c:pt>
                  <c:pt idx="11">
                    <c:v>Error Detection (excluding HDDL-specific)</c:v>
                  </c:pt>
                  <c:pt idx="12">
                    <c:v>Location Guidance</c:v>
                  </c:pt>
                  <c:pt idx="13">
                    <c:v>Error Description </c:v>
                  </c:pt>
                  <c:pt idx="14">
                    <c:v>Error Detection</c:v>
                  </c:pt>
                  <c:pt idx="15">
                    <c:v>Location Guidance</c:v>
                  </c:pt>
                  <c:pt idx="16">
                    <c:v>Error Description </c:v>
                  </c:pt>
                  <c:pt idx="17">
                    <c:v>Error Detection</c:v>
                  </c:pt>
                  <c:pt idx="18">
                    <c:v>Error Detection (excluding HDDL-specific)</c:v>
                  </c:pt>
                  <c:pt idx="19">
                    <c:v>Location Guidance</c:v>
                  </c:pt>
                  <c:pt idx="20">
                    <c:v>Error Description </c:v>
                  </c:pt>
                </c:lvl>
                <c:lvl>
                  <c:pt idx="0">
                    <c:v>VSCode</c:v>
                  </c:pt>
                  <c:pt idx="3">
                    <c:v>PANDA</c:v>
                  </c:pt>
                  <c:pt idx="7">
                    <c:v>Planning.Domains</c:v>
                  </c:pt>
                  <c:pt idx="10">
                    <c:v>Lilotane</c:v>
                  </c:pt>
                  <c:pt idx="14">
                    <c:v>Fast Downward</c:v>
                  </c:pt>
                  <c:pt idx="17">
                    <c:v>Hypertension</c:v>
                  </c:pt>
                </c:lvl>
              </c:multiLvlStrCache>
            </c:multiLvlStrRef>
          </c:cat>
          <c:val>
            <c:numRef>
              <c:f>Sheet1!$AJ$9:$BD$9</c:f>
              <c:numCache>
                <c:formatCode>0%</c:formatCode>
                <c:ptCount val="21"/>
                <c:pt idx="0">
                  <c:v>0.14285714285714285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4.5454545454545456E-2</c:v>
                </c:pt>
                <c:pt idx="4">
                  <c:v>7.1428571428571425E-2</c:v>
                </c:pt>
                <c:pt idx="5">
                  <c:v>0.6</c:v>
                </c:pt>
                <c:pt idx="6">
                  <c:v>0.2</c:v>
                </c:pt>
                <c:pt idx="7">
                  <c:v>0.14285714285714285</c:v>
                </c:pt>
                <c:pt idx="8">
                  <c:v>0.36363636363636365</c:v>
                </c:pt>
                <c:pt idx="9">
                  <c:v>9.0909090909090912E-2</c:v>
                </c:pt>
                <c:pt idx="10">
                  <c:v>0</c:v>
                </c:pt>
                <c:pt idx="11">
                  <c:v>0</c:v>
                </c:pt>
                <c:pt idx="12">
                  <c:v>0.54545454545454541</c:v>
                </c:pt>
                <c:pt idx="13">
                  <c:v>0.36363636363636365</c:v>
                </c:pt>
                <c:pt idx="14">
                  <c:v>0</c:v>
                </c:pt>
                <c:pt idx="15">
                  <c:v>0.27272727272727271</c:v>
                </c:pt>
                <c:pt idx="16">
                  <c:v>0.27272727272727271</c:v>
                </c:pt>
                <c:pt idx="17">
                  <c:v>4.5454545454545456E-2</c:v>
                </c:pt>
                <c:pt idx="18">
                  <c:v>0</c:v>
                </c:pt>
                <c:pt idx="19">
                  <c:v>0.55555555555555558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6-4789-BC32-6DC13DB4733D}"/>
            </c:ext>
          </c:extLst>
        </c:ser>
        <c:ser>
          <c:idx val="2"/>
          <c:order val="2"/>
          <c:tx>
            <c:strRef>
              <c:f>Sheet1!$AI$10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Sheet1!$AJ$6:$BD$7</c:f>
              <c:multiLvlStrCache>
                <c:ptCount val="21"/>
                <c:lvl>
                  <c:pt idx="0">
                    <c:v>Error Detection</c:v>
                  </c:pt>
                  <c:pt idx="1">
                    <c:v>Location Guidance</c:v>
                  </c:pt>
                  <c:pt idx="2">
                    <c:v>Error Description </c:v>
                  </c:pt>
                  <c:pt idx="3">
                    <c:v>Error Detection</c:v>
                  </c:pt>
                  <c:pt idx="4">
                    <c:v>Error Detection (excluding HDDL-specific)</c:v>
                  </c:pt>
                  <c:pt idx="5">
                    <c:v>Location Guidance</c:v>
                  </c:pt>
                  <c:pt idx="6">
                    <c:v>Error Description </c:v>
                  </c:pt>
                  <c:pt idx="7">
                    <c:v>Error Detection</c:v>
                  </c:pt>
                  <c:pt idx="8">
                    <c:v>Location Guidance</c:v>
                  </c:pt>
                  <c:pt idx="9">
                    <c:v>Error Description </c:v>
                  </c:pt>
                  <c:pt idx="10">
                    <c:v>Error Detection</c:v>
                  </c:pt>
                  <c:pt idx="11">
                    <c:v>Error Detection (excluding HDDL-specific)</c:v>
                  </c:pt>
                  <c:pt idx="12">
                    <c:v>Location Guidance</c:v>
                  </c:pt>
                  <c:pt idx="13">
                    <c:v>Error Description </c:v>
                  </c:pt>
                  <c:pt idx="14">
                    <c:v>Error Detection</c:v>
                  </c:pt>
                  <c:pt idx="15">
                    <c:v>Location Guidance</c:v>
                  </c:pt>
                  <c:pt idx="16">
                    <c:v>Error Description </c:v>
                  </c:pt>
                  <c:pt idx="17">
                    <c:v>Error Detection</c:v>
                  </c:pt>
                  <c:pt idx="18">
                    <c:v>Error Detection (excluding HDDL-specific)</c:v>
                  </c:pt>
                  <c:pt idx="19">
                    <c:v>Location Guidance</c:v>
                  </c:pt>
                  <c:pt idx="20">
                    <c:v>Error Description </c:v>
                  </c:pt>
                </c:lvl>
                <c:lvl>
                  <c:pt idx="0">
                    <c:v>VSCode</c:v>
                  </c:pt>
                  <c:pt idx="3">
                    <c:v>PANDA</c:v>
                  </c:pt>
                  <c:pt idx="7">
                    <c:v>Planning.Domains</c:v>
                  </c:pt>
                  <c:pt idx="10">
                    <c:v>Lilotane</c:v>
                  </c:pt>
                  <c:pt idx="14">
                    <c:v>Fast Downward</c:v>
                  </c:pt>
                  <c:pt idx="17">
                    <c:v>Hypertension</c:v>
                  </c:pt>
                </c:lvl>
              </c:multiLvlStrCache>
            </c:multiLvlStrRef>
          </c:cat>
          <c:val>
            <c:numRef>
              <c:f>Sheet1!$AJ$10:$BD$10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0.27272727272727271</c:v>
                </c:pt>
                <c:pt idx="4">
                  <c:v>7.1428571428571425E-2</c:v>
                </c:pt>
                <c:pt idx="5">
                  <c:v>6.6666666666666666E-2</c:v>
                </c:pt>
                <c:pt idx="6">
                  <c:v>0.26666666666666666</c:v>
                </c:pt>
                <c:pt idx="7">
                  <c:v>7.1428571428571425E-2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0.5</c:v>
                </c:pt>
                <c:pt idx="11">
                  <c:v>0.35714285714285715</c:v>
                </c:pt>
                <c:pt idx="12">
                  <c:v>0</c:v>
                </c:pt>
                <c:pt idx="13">
                  <c:v>9.0909090909090912E-2</c:v>
                </c:pt>
                <c:pt idx="14">
                  <c:v>0.5</c:v>
                </c:pt>
                <c:pt idx="15">
                  <c:v>0.36363636363636365</c:v>
                </c:pt>
                <c:pt idx="16">
                  <c:v>0.18181818181818182</c:v>
                </c:pt>
                <c:pt idx="17">
                  <c:v>0.54545454545454541</c:v>
                </c:pt>
                <c:pt idx="18">
                  <c:v>0.7857142857142857</c:v>
                </c:pt>
                <c:pt idx="19">
                  <c:v>0.44444444444444442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6-4789-BC32-6DC13DB4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631568"/>
        <c:axId val="1875635408"/>
      </c:barChart>
      <c:catAx>
        <c:axId val="18756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35408"/>
        <c:crosses val="autoZero"/>
        <c:auto val="1"/>
        <c:lblAlgn val="ctr"/>
        <c:lblOffset val="100"/>
        <c:noMultiLvlLbl val="0"/>
      </c:catAx>
      <c:valAx>
        <c:axId val="18756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Sheet1!$BL$6:$BT$8</c:f>
              <c:multiLvlStrCache>
                <c:ptCount val="9"/>
                <c:lvl>
                  <c:pt idx="0">
                    <c:v>Error Detection</c:v>
                  </c:pt>
                  <c:pt idx="1">
                    <c:v>Location Guidance</c:v>
                  </c:pt>
                  <c:pt idx="2">
                    <c:v>Error Description </c:v>
                  </c:pt>
                  <c:pt idx="3">
                    <c:v>Error Detection</c:v>
                  </c:pt>
                  <c:pt idx="4">
                    <c:v>Location Guidance</c:v>
                  </c:pt>
                  <c:pt idx="5">
                    <c:v>Error Description </c:v>
                  </c:pt>
                  <c:pt idx="6">
                    <c:v>Error Detection</c:v>
                  </c:pt>
                  <c:pt idx="7">
                    <c:v>Location Guidance</c:v>
                  </c:pt>
                  <c:pt idx="8">
                    <c:v>Error Description </c:v>
                  </c:pt>
                </c:lvl>
                <c:lvl>
                  <c:pt idx="0">
                    <c:v>PANDA</c:v>
                  </c:pt>
                  <c:pt idx="3">
                    <c:v>Lilotane</c:v>
                  </c:pt>
                  <c:pt idx="6">
                    <c:v>Hypertension</c:v>
                  </c:pt>
                </c:lvl>
                <c:lvl>
                  <c:pt idx="0">
                    <c:v>ALL HDDL FLAWS</c:v>
                  </c:pt>
                </c:lvl>
              </c:multiLvlStrCache>
            </c:multiLvlStrRef>
          </c:cat>
          <c:val>
            <c:numRef>
              <c:f>Sheet1!$BL$9:$BT$9</c:f>
              <c:numCache>
                <c:formatCode>0%</c:formatCode>
                <c:ptCount val="9"/>
                <c:pt idx="0">
                  <c:v>0.68181818181818177</c:v>
                </c:pt>
                <c:pt idx="1">
                  <c:v>0</c:v>
                </c:pt>
                <c:pt idx="2">
                  <c:v>0.36363636363636365</c:v>
                </c:pt>
                <c:pt idx="3">
                  <c:v>0.5</c:v>
                </c:pt>
                <c:pt idx="4">
                  <c:v>0.22727272727272727</c:v>
                </c:pt>
                <c:pt idx="5">
                  <c:v>0.27272727272727271</c:v>
                </c:pt>
                <c:pt idx="6">
                  <c:v>0.40909090909090912</c:v>
                </c:pt>
                <c:pt idx="7">
                  <c:v>0</c:v>
                </c:pt>
                <c:pt idx="8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C-4D16-AB55-3BFCF7DAAF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Sheet1!$BL$6:$BT$8</c:f>
              <c:multiLvlStrCache>
                <c:ptCount val="9"/>
                <c:lvl>
                  <c:pt idx="0">
                    <c:v>Error Detection</c:v>
                  </c:pt>
                  <c:pt idx="1">
                    <c:v>Location Guidance</c:v>
                  </c:pt>
                  <c:pt idx="2">
                    <c:v>Error Description </c:v>
                  </c:pt>
                  <c:pt idx="3">
                    <c:v>Error Detection</c:v>
                  </c:pt>
                  <c:pt idx="4">
                    <c:v>Location Guidance</c:v>
                  </c:pt>
                  <c:pt idx="5">
                    <c:v>Error Description </c:v>
                  </c:pt>
                  <c:pt idx="6">
                    <c:v>Error Detection</c:v>
                  </c:pt>
                  <c:pt idx="7">
                    <c:v>Location Guidance</c:v>
                  </c:pt>
                  <c:pt idx="8">
                    <c:v>Error Description </c:v>
                  </c:pt>
                </c:lvl>
                <c:lvl>
                  <c:pt idx="0">
                    <c:v>PANDA</c:v>
                  </c:pt>
                  <c:pt idx="3">
                    <c:v>Lilotane</c:v>
                  </c:pt>
                  <c:pt idx="6">
                    <c:v>Hypertension</c:v>
                  </c:pt>
                </c:lvl>
                <c:lvl>
                  <c:pt idx="0">
                    <c:v>ALL HDDL FLAWS</c:v>
                  </c:pt>
                </c:lvl>
              </c:multiLvlStrCache>
            </c:multiLvlStrRef>
          </c:cat>
          <c:val>
            <c:numRef>
              <c:f>Sheet1!$BL$10:$BT$10</c:f>
              <c:numCache>
                <c:formatCode>0%</c:formatCode>
                <c:ptCount val="9"/>
                <c:pt idx="0">
                  <c:v>4.5454545454545456E-2</c:v>
                </c:pt>
                <c:pt idx="1">
                  <c:v>0.40909090909090912</c:v>
                </c:pt>
                <c:pt idx="2">
                  <c:v>0.13636363636363635</c:v>
                </c:pt>
                <c:pt idx="3">
                  <c:v>0</c:v>
                </c:pt>
                <c:pt idx="4">
                  <c:v>0.27272727272727271</c:v>
                </c:pt>
                <c:pt idx="5">
                  <c:v>0.18181818181818182</c:v>
                </c:pt>
                <c:pt idx="6">
                  <c:v>4.5454545454545456E-2</c:v>
                </c:pt>
                <c:pt idx="7">
                  <c:v>0.22727272727272727</c:v>
                </c:pt>
                <c:pt idx="8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C-4D16-AB55-3BFCF7DAAF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Sheet1!$BL$6:$BT$8</c:f>
              <c:multiLvlStrCache>
                <c:ptCount val="9"/>
                <c:lvl>
                  <c:pt idx="0">
                    <c:v>Error Detection</c:v>
                  </c:pt>
                  <c:pt idx="1">
                    <c:v>Location Guidance</c:v>
                  </c:pt>
                  <c:pt idx="2">
                    <c:v>Error Description </c:v>
                  </c:pt>
                  <c:pt idx="3">
                    <c:v>Error Detection</c:v>
                  </c:pt>
                  <c:pt idx="4">
                    <c:v>Location Guidance</c:v>
                  </c:pt>
                  <c:pt idx="5">
                    <c:v>Error Description </c:v>
                  </c:pt>
                  <c:pt idx="6">
                    <c:v>Error Detection</c:v>
                  </c:pt>
                  <c:pt idx="7">
                    <c:v>Location Guidance</c:v>
                  </c:pt>
                  <c:pt idx="8">
                    <c:v>Error Description </c:v>
                  </c:pt>
                </c:lvl>
                <c:lvl>
                  <c:pt idx="0">
                    <c:v>PANDA</c:v>
                  </c:pt>
                  <c:pt idx="3">
                    <c:v>Lilotane</c:v>
                  </c:pt>
                  <c:pt idx="6">
                    <c:v>Hypertension</c:v>
                  </c:pt>
                </c:lvl>
                <c:lvl>
                  <c:pt idx="0">
                    <c:v>ALL HDDL FLAWS</c:v>
                  </c:pt>
                </c:lvl>
              </c:multiLvlStrCache>
            </c:multiLvlStrRef>
          </c:cat>
          <c:val>
            <c:numRef>
              <c:f>Sheet1!$BL$11:$BT$11</c:f>
              <c:numCache>
                <c:formatCode>0%</c:formatCode>
                <c:ptCount val="9"/>
                <c:pt idx="0">
                  <c:v>0.27272727272727271</c:v>
                </c:pt>
                <c:pt idx="1">
                  <c:v>0.36363636363636365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0.54545454545454541</c:v>
                </c:pt>
                <c:pt idx="6">
                  <c:v>0.54545454545454541</c:v>
                </c:pt>
                <c:pt idx="7">
                  <c:v>0.77272727272727271</c:v>
                </c:pt>
                <c:pt idx="8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C-4D16-AB55-3BFCF7DA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961391"/>
        <c:axId val="1700961871"/>
      </c:barChart>
      <c:catAx>
        <c:axId val="170096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61871"/>
        <c:crosses val="autoZero"/>
        <c:auto val="1"/>
        <c:lblAlgn val="ctr"/>
        <c:lblOffset val="100"/>
        <c:noMultiLvlLbl val="0"/>
      </c:catAx>
      <c:valAx>
        <c:axId val="17009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0-4BE0-AD19-EF208801B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0-4BE0-AD19-EF208801BA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0-4BE0-AD19-EF208801BA40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10-4BE0-AD19-EF208801BA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Sheet1!$G$85:$G$88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crashes</c:v>
                </c:pt>
                <c:pt idx="3">
                  <c:v>via planning.domains</c:v>
                </c:pt>
              </c:strCache>
            </c:strRef>
          </c:cat>
          <c:val>
            <c:numRef>
              <c:f>Sheet1!$H$85:$H$88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0-4622-A866-7A91EC0319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VSCode Semantics Error Breakdown: Detects Error?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5-4B35-A7B8-C4B36D409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55-4B35-A7B8-C4B36D4095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55-4B35-A7B8-C4B36D409573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55-4B35-A7B8-C4B36D409573}"/>
              </c:ext>
            </c:extLst>
          </c:dPt>
          <c:cat>
            <c:strRef>
              <c:f>Sheet1!$G$85:$G$88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crashes</c:v>
                </c:pt>
                <c:pt idx="3">
                  <c:v>via planning.domains</c:v>
                </c:pt>
              </c:strCache>
            </c:strRef>
          </c:cat>
          <c:val>
            <c:numRef>
              <c:f>Sheet1!$J$85:$J$88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9-4DCD-95DE-87FF6FC3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Location Guidance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4-4C5C-BA64-41A50CA5A7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4-4C5C-BA64-41A50CA5A7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4-4C5C-BA64-41A50CA5A7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Sheet1!$G$92:$G$94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Sheet1!$L$92:$L$94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92-4D49-BA61-484257BB24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VSCode </a:t>
            </a: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Semantics Error Breakdown: Pinpoints Line?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27-42B2-9113-6539EF999D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27-42B2-9113-6539EF999D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27-42B2-9113-6539EF999D09}"/>
              </c:ext>
            </c:extLst>
          </c:dPt>
          <c:cat>
            <c:strRef>
              <c:f>Sheet1!$G$92:$G$94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</c:strCache>
            </c:strRef>
          </c:cat>
          <c:val>
            <c:numRef>
              <c:f>Sheet1!$J$92:$J$94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9-43DC-BAF5-B831107B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20-4ACC-9948-76DD42D85C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20-4ACC-9948-76DD42D85C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20-4ACC-9948-76DD42D85C59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90F-4F71-B4FF-744B6B678D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Sheet1!$G$99:$G$102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  <c:pt idx="3">
                  <c:v>via planning.domains</c:v>
                </c:pt>
              </c:strCache>
            </c:strRef>
          </c:cat>
          <c:val>
            <c:numRef>
              <c:f>Sheet1!$L$99:$L$102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F-4F71-B4FF-744B6B678D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VSCode </a:t>
            </a: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Semantics Error Breakdown: Describes Error?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69-4DC1-9A82-F422CDDE70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69-4DC1-9A82-F422CDDE70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69-4DC1-9A82-F422CDDE70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69-4DC1-9A82-F422CDDE7000}"/>
              </c:ext>
            </c:extLst>
          </c:dPt>
          <c:cat>
            <c:strRef>
              <c:f>Sheet1!$G$99:$G$102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close</c:v>
                </c:pt>
                <c:pt idx="3">
                  <c:v>via planning.domains</c:v>
                </c:pt>
              </c:strCache>
            </c:strRef>
          </c:cat>
          <c:val>
            <c:numRef>
              <c:f>Sheet1!$J$99:$J$102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A94-B247-6DCF1A69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9-4656-A9CF-60C133C162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9-4656-A9CF-60C133C162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19-4656-A9CF-60C133C162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Sheet1!$G$123:$G$125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crashes</c:v>
                </c:pt>
              </c:strCache>
            </c:strRef>
          </c:cat>
          <c:val>
            <c:numRef>
              <c:f>Sheet1!$H$123:$H$125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4-4D0D-9DF4-7973569945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123825</xdr:rowOff>
    </xdr:to>
    <xdr:sp macro="" textlink="">
      <xdr:nvSpPr>
        <xdr:cNvPr id="1027" name="AutoShape 3" descr="Kayleigh S.">
          <a:extLst>
            <a:ext uri="{FF2B5EF4-FFF2-40B4-BE49-F238E27FC236}">
              <a16:creationId xmlns:a16="http://schemas.microsoft.com/office/drawing/2014/main" id="{FA7AEE2B-4D0B-88CA-11E5-E267DF1186B6}"/>
            </a:ext>
          </a:extLst>
        </xdr:cNvPr>
        <xdr:cNvSpPr>
          <a:spLocks noChangeAspect="1" noChangeArrowheads="1"/>
        </xdr:cNvSpPr>
      </xdr:nvSpPr>
      <xdr:spPr bwMode="auto">
        <a:xfrm>
          <a:off x="3200400" y="289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439426</xdr:colOff>
      <xdr:row>52</xdr:row>
      <xdr:rowOff>135328</xdr:rowOff>
    </xdr:from>
    <xdr:to>
      <xdr:col>21</xdr:col>
      <xdr:colOff>20819</xdr:colOff>
      <xdr:row>66</xdr:row>
      <xdr:rowOff>99784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40A34F-622C-A23A-BEC3-1824DAD0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93504</xdr:colOff>
      <xdr:row>65</xdr:row>
      <xdr:rowOff>166557</xdr:rowOff>
    </xdr:from>
    <xdr:to>
      <xdr:col>20</xdr:col>
      <xdr:colOff>291475</xdr:colOff>
      <xdr:row>80</xdr:row>
      <xdr:rowOff>81118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436F80-A576-6AA6-0B11-89E1FFFDC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364938</xdr:colOff>
      <xdr:row>79</xdr:row>
      <xdr:rowOff>145677</xdr:rowOff>
    </xdr:from>
    <xdr:to>
      <xdr:col>20</xdr:col>
      <xdr:colOff>598767</xdr:colOff>
      <xdr:row>94</xdr:row>
      <xdr:rowOff>126440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D8BF6B-26BD-D5F7-05A5-7E9B54431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289609</xdr:colOff>
      <xdr:row>81</xdr:row>
      <xdr:rowOff>141784</xdr:rowOff>
    </xdr:from>
    <xdr:to>
      <xdr:col>30</xdr:col>
      <xdr:colOff>129683</xdr:colOff>
      <xdr:row>94</xdr:row>
      <xdr:rowOff>25837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466C7A-E5CC-F295-FEEC-A16E1B85A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369794</xdr:colOff>
      <xdr:row>95</xdr:row>
      <xdr:rowOff>8031</xdr:rowOff>
    </xdr:from>
    <xdr:to>
      <xdr:col>21</xdr:col>
      <xdr:colOff>0</xdr:colOff>
      <xdr:row>110</xdr:row>
      <xdr:rowOff>1150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8A4A54-3491-51D7-8E76-D379A99A1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172016</xdr:colOff>
      <xdr:row>95</xdr:row>
      <xdr:rowOff>35950</xdr:rowOff>
    </xdr:from>
    <xdr:to>
      <xdr:col>29</xdr:col>
      <xdr:colOff>549704</xdr:colOff>
      <xdr:row>107</xdr:row>
      <xdr:rowOff>49356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619687-DFED-D49A-68BD-07B830FC1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534707</xdr:colOff>
      <xdr:row>105</xdr:row>
      <xdr:rowOff>33617</xdr:rowOff>
    </xdr:from>
    <xdr:to>
      <xdr:col>21</xdr:col>
      <xdr:colOff>156882</xdr:colOff>
      <xdr:row>120</xdr:row>
      <xdr:rowOff>36046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7DE1AFF-0EF9-6B96-8B5A-347BDA8F3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437986</xdr:colOff>
      <xdr:row>108</xdr:row>
      <xdr:rowOff>107986</xdr:rowOff>
    </xdr:from>
    <xdr:to>
      <xdr:col>28</xdr:col>
      <xdr:colOff>419173</xdr:colOff>
      <xdr:row>120</xdr:row>
      <xdr:rowOff>156669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7F5738-B36F-DD21-599A-FC3DDAE24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428999</xdr:colOff>
      <xdr:row>118</xdr:row>
      <xdr:rowOff>22411</xdr:rowOff>
    </xdr:from>
    <xdr:to>
      <xdr:col>21</xdr:col>
      <xdr:colOff>22410</xdr:colOff>
      <xdr:row>133</xdr:row>
      <xdr:rowOff>79742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E39B989-7C95-6AC2-A210-4A6AEAD6D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239166</xdr:colOff>
      <xdr:row>121</xdr:row>
      <xdr:rowOff>60948</xdr:rowOff>
    </xdr:from>
    <xdr:to>
      <xdr:col>28</xdr:col>
      <xdr:colOff>67481</xdr:colOff>
      <xdr:row>132</xdr:row>
      <xdr:rowOff>97871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613546C-C091-703F-76F3-FCDE78AF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392728</xdr:colOff>
      <xdr:row>129</xdr:row>
      <xdr:rowOff>86472</xdr:rowOff>
    </xdr:from>
    <xdr:to>
      <xdr:col>20</xdr:col>
      <xdr:colOff>601942</xdr:colOff>
      <xdr:row>145</xdr:row>
      <xdr:rowOff>5197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CAB6F8-345B-2C53-961A-78619B03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445042</xdr:colOff>
      <xdr:row>133</xdr:row>
      <xdr:rowOff>131505</xdr:rowOff>
    </xdr:from>
    <xdr:to>
      <xdr:col>28</xdr:col>
      <xdr:colOff>102758</xdr:colOff>
      <xdr:row>145</xdr:row>
      <xdr:rowOff>86115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DE5DCA8-6410-FD59-91EA-B29E4B9B3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19825</xdr:colOff>
      <xdr:row>140</xdr:row>
      <xdr:rowOff>143220</xdr:rowOff>
    </xdr:from>
    <xdr:to>
      <xdr:col>16</xdr:col>
      <xdr:colOff>243354</xdr:colOff>
      <xdr:row>156</xdr:row>
      <xdr:rowOff>75267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782A2-A872-F168-2EA0-85D1791C1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161193</xdr:colOff>
      <xdr:row>146</xdr:row>
      <xdr:rowOff>35170</xdr:rowOff>
    </xdr:from>
    <xdr:to>
      <xdr:col>24</xdr:col>
      <xdr:colOff>87923</xdr:colOff>
      <xdr:row>157</xdr:row>
      <xdr:rowOff>97693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8F723-C16B-329D-5BE0-48C57731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368806</xdr:colOff>
      <xdr:row>191</xdr:row>
      <xdr:rowOff>52855</xdr:rowOff>
    </xdr:from>
    <xdr:to>
      <xdr:col>20</xdr:col>
      <xdr:colOff>8032</xdr:colOff>
      <xdr:row>207</xdr:row>
      <xdr:rowOff>2649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A3ED5-3CA4-1300-219B-79DD5C33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408263</xdr:colOff>
      <xdr:row>208</xdr:row>
      <xdr:rowOff>22412</xdr:rowOff>
    </xdr:from>
    <xdr:to>
      <xdr:col>20</xdr:col>
      <xdr:colOff>56029</xdr:colOff>
      <xdr:row>223</xdr:row>
      <xdr:rowOff>170697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AC7858-63FB-D4B9-7670-C488189FF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533556</xdr:colOff>
      <xdr:row>197</xdr:row>
      <xdr:rowOff>6351</xdr:rowOff>
    </xdr:from>
    <xdr:to>
      <xdr:col>25</xdr:col>
      <xdr:colOff>171265</xdr:colOff>
      <xdr:row>212</xdr:row>
      <xdr:rowOff>140455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5D7C05F-D297-F456-9724-80DF9F3B1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541309</xdr:colOff>
      <xdr:row>37</xdr:row>
      <xdr:rowOff>166556</xdr:rowOff>
    </xdr:from>
    <xdr:to>
      <xdr:col>21</xdr:col>
      <xdr:colOff>124916</xdr:colOff>
      <xdr:row>52</xdr:row>
      <xdr:rowOff>45697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A2B9450-00EA-9DF6-A8DC-BD620962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547407</xdr:colOff>
      <xdr:row>237</xdr:row>
      <xdr:rowOff>15502</xdr:rowOff>
    </xdr:from>
    <xdr:to>
      <xdr:col>20</xdr:col>
      <xdr:colOff>179294</xdr:colOff>
      <xdr:row>252</xdr:row>
      <xdr:rowOff>164914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4BA7DE-63F4-CE24-5C3E-CD13B40F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392206</xdr:colOff>
      <xdr:row>237</xdr:row>
      <xdr:rowOff>7470</xdr:rowOff>
    </xdr:from>
    <xdr:to>
      <xdr:col>25</xdr:col>
      <xdr:colOff>14381</xdr:colOff>
      <xdr:row>252</xdr:row>
      <xdr:rowOff>164914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DFAE78-5615-58AB-F0FE-409CE94B8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537883</xdr:colOff>
      <xdr:row>254</xdr:row>
      <xdr:rowOff>146796</xdr:rowOff>
    </xdr:from>
    <xdr:to>
      <xdr:col>22</xdr:col>
      <xdr:colOff>176120</xdr:colOff>
      <xdr:row>270</xdr:row>
      <xdr:rowOff>115234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4D454D2-5525-EADA-CBF5-BAF280FE5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532502</xdr:colOff>
      <xdr:row>16</xdr:row>
      <xdr:rowOff>126763</xdr:rowOff>
    </xdr:from>
    <xdr:to>
      <xdr:col>44</xdr:col>
      <xdr:colOff>168025</xdr:colOff>
      <xdr:row>41</xdr:row>
      <xdr:rowOff>32821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37749EA-08F5-DC70-582C-90019B02E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7470</xdr:colOff>
      <xdr:row>278</xdr:row>
      <xdr:rowOff>25400</xdr:rowOff>
    </xdr:from>
    <xdr:to>
      <xdr:col>21</xdr:col>
      <xdr:colOff>261470</xdr:colOff>
      <xdr:row>294</xdr:row>
      <xdr:rowOff>29883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BA7375-8983-1CC8-013F-A2A33364D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583407</xdr:colOff>
      <xdr:row>294</xdr:row>
      <xdr:rowOff>124618</xdr:rowOff>
    </xdr:from>
    <xdr:to>
      <xdr:col>21</xdr:col>
      <xdr:colOff>254000</xdr:colOff>
      <xdr:row>310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71534C5-C659-0E92-6CF2-ABD82DD8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472281</xdr:colOff>
      <xdr:row>289</xdr:row>
      <xdr:rowOff>132556</xdr:rowOff>
    </xdr:from>
    <xdr:to>
      <xdr:col>26</xdr:col>
      <xdr:colOff>166688</xdr:colOff>
      <xdr:row>305</xdr:row>
      <xdr:rowOff>150812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68A631F-78DE-6A62-95F2-92FEF125B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44</xdr:col>
      <xdr:colOff>331250</xdr:colOff>
      <xdr:row>12</xdr:row>
      <xdr:rowOff>10717</xdr:rowOff>
    </xdr:from>
    <xdr:to>
      <xdr:col>62</xdr:col>
      <xdr:colOff>368299</xdr:colOff>
      <xdr:row>41</xdr:row>
      <xdr:rowOff>114300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A9449EC-26E3-9AE1-0F18-C4AAC05D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63</xdr:col>
      <xdr:colOff>7775</xdr:colOff>
      <xdr:row>18</xdr:row>
      <xdr:rowOff>47430</xdr:rowOff>
    </xdr:from>
    <xdr:to>
      <xdr:col>72</xdr:col>
      <xdr:colOff>596123</xdr:colOff>
      <xdr:row>38</xdr:row>
      <xdr:rowOff>90713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8DFC9D5-441D-DA40-BFF0-540A22DF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FFC00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BA20-3B39-4535-B8D1-28A4E05499A0}">
  <dimension ref="A1:BT316"/>
  <sheetViews>
    <sheetView tabSelected="1" zoomScale="43" zoomScaleNormal="157" workbookViewId="0">
      <selection activeCell="I9" sqref="I9"/>
    </sheetView>
  </sheetViews>
  <sheetFormatPr defaultRowHeight="14.5" x14ac:dyDescent="0.35"/>
  <cols>
    <col min="1" max="1" width="45.81640625" customWidth="1"/>
    <col min="2" max="2" width="44.90625" customWidth="1"/>
    <col min="3" max="3" width="57.36328125" customWidth="1"/>
    <col min="4" max="4" width="19.90625" customWidth="1"/>
    <col min="5" max="5" width="16.6328125" customWidth="1"/>
    <col min="6" max="6" width="15" customWidth="1"/>
    <col min="7" max="7" width="19" customWidth="1"/>
    <col min="8" max="8" width="18.6328125" customWidth="1"/>
    <col min="36" max="36" width="16.1796875" customWidth="1"/>
    <col min="37" max="37" width="19.90625" customWidth="1"/>
    <col min="38" max="38" width="15" customWidth="1"/>
  </cols>
  <sheetData>
    <row r="1" spans="1:72" x14ac:dyDescent="0.35">
      <c r="B1" t="s">
        <v>97</v>
      </c>
    </row>
    <row r="2" spans="1:72" x14ac:dyDescent="0.35">
      <c r="A2" s="1" t="s">
        <v>14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99</v>
      </c>
      <c r="H2" s="1" t="s">
        <v>100</v>
      </c>
      <c r="I2" s="1"/>
      <c r="J2" s="1"/>
    </row>
    <row r="3" spans="1:72" x14ac:dyDescent="0.35">
      <c r="A3" t="s">
        <v>12</v>
      </c>
      <c r="B3" t="s">
        <v>109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</row>
    <row r="4" spans="1:72" x14ac:dyDescent="0.35">
      <c r="B4" t="s">
        <v>6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</row>
    <row r="5" spans="1:72" x14ac:dyDescent="0.35">
      <c r="B5" t="s">
        <v>9</v>
      </c>
      <c r="C5" t="s">
        <v>8</v>
      </c>
      <c r="D5" t="s">
        <v>8</v>
      </c>
      <c r="E5" t="s">
        <v>8</v>
      </c>
      <c r="F5" t="s">
        <v>33</v>
      </c>
      <c r="G5" t="s">
        <v>33</v>
      </c>
      <c r="H5" t="s">
        <v>33</v>
      </c>
      <c r="AJ5" t="s">
        <v>147</v>
      </c>
    </row>
    <row r="6" spans="1:72" x14ac:dyDescent="0.35">
      <c r="A6" t="s">
        <v>13</v>
      </c>
      <c r="B6" t="s">
        <v>11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AJ6" s="1" t="s">
        <v>142</v>
      </c>
      <c r="AM6" s="1" t="s">
        <v>4</v>
      </c>
      <c r="AN6" s="1"/>
      <c r="AQ6" s="1" t="s">
        <v>1</v>
      </c>
      <c r="AT6" s="1" t="s">
        <v>99</v>
      </c>
      <c r="AU6" s="1"/>
      <c r="AX6" s="1" t="s">
        <v>146</v>
      </c>
      <c r="BA6" s="1" t="s">
        <v>100</v>
      </c>
      <c r="BB6" s="1"/>
      <c r="BL6" t="s">
        <v>148</v>
      </c>
    </row>
    <row r="7" spans="1:72" x14ac:dyDescent="0.35">
      <c r="B7" t="s">
        <v>10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Q7" s="1" t="s">
        <v>128</v>
      </c>
      <c r="AJ7" t="s">
        <v>143</v>
      </c>
      <c r="AK7" t="s">
        <v>144</v>
      </c>
      <c r="AL7" t="s">
        <v>145</v>
      </c>
      <c r="AM7" t="s">
        <v>143</v>
      </c>
      <c r="AN7" t="s">
        <v>149</v>
      </c>
      <c r="AO7" t="s">
        <v>144</v>
      </c>
      <c r="AP7" t="s">
        <v>145</v>
      </c>
      <c r="AQ7" t="s">
        <v>143</v>
      </c>
      <c r="AR7" t="s">
        <v>144</v>
      </c>
      <c r="AS7" t="s">
        <v>145</v>
      </c>
      <c r="AT7" t="s">
        <v>143</v>
      </c>
      <c r="AU7" t="s">
        <v>149</v>
      </c>
      <c r="AV7" t="s">
        <v>144</v>
      </c>
      <c r="AW7" t="s">
        <v>145</v>
      </c>
      <c r="AX7" t="s">
        <v>143</v>
      </c>
      <c r="AY7" t="s">
        <v>144</v>
      </c>
      <c r="AZ7" t="s">
        <v>145</v>
      </c>
      <c r="BA7" t="s">
        <v>143</v>
      </c>
      <c r="BB7" t="s">
        <v>149</v>
      </c>
      <c r="BC7" t="s">
        <v>144</v>
      </c>
      <c r="BD7" t="s">
        <v>145</v>
      </c>
      <c r="BL7" s="1" t="s">
        <v>4</v>
      </c>
      <c r="BO7" s="1" t="s">
        <v>99</v>
      </c>
      <c r="BR7" s="1" t="s">
        <v>100</v>
      </c>
    </row>
    <row r="8" spans="1:72" x14ac:dyDescent="0.35">
      <c r="B8" t="s">
        <v>98</v>
      </c>
      <c r="C8" t="s">
        <v>8</v>
      </c>
      <c r="D8" t="s">
        <v>8</v>
      </c>
      <c r="E8" t="s">
        <v>8</v>
      </c>
      <c r="F8" t="s">
        <v>33</v>
      </c>
      <c r="G8" t="s">
        <v>33</v>
      </c>
      <c r="H8" t="s">
        <v>33</v>
      </c>
      <c r="Q8" t="s">
        <v>129</v>
      </c>
      <c r="R8" t="s">
        <v>133</v>
      </c>
      <c r="S8" t="s">
        <v>134</v>
      </c>
      <c r="T8" t="s">
        <v>135</v>
      </c>
      <c r="U8" t="s">
        <v>132</v>
      </c>
      <c r="AI8" t="s">
        <v>140</v>
      </c>
      <c r="AJ8" s="5">
        <f>I85+I88</f>
        <v>0.85714285714285721</v>
      </c>
      <c r="AK8" s="5">
        <f>M92</f>
        <v>0.66666666666666663</v>
      </c>
      <c r="AL8" s="5">
        <f>M99+M102</f>
        <v>0.66666666666666674</v>
      </c>
      <c r="AM8" s="5">
        <f>$I$123</f>
        <v>0.68181818181818177</v>
      </c>
      <c r="AN8" s="5">
        <f>$L$123</f>
        <v>0.8571428571428571</v>
      </c>
      <c r="AO8" s="5">
        <f>$M$130</f>
        <v>0.33333333333333331</v>
      </c>
      <c r="AP8" s="5">
        <f>$M$137</f>
        <v>0.53333333333333333</v>
      </c>
      <c r="AQ8" s="5">
        <f>I45</f>
        <v>0.7857142857142857</v>
      </c>
      <c r="AR8" s="5">
        <f>M52</f>
        <v>0.27272727272727271</v>
      </c>
      <c r="AS8" s="5">
        <f>M59</f>
        <v>0.54545454545454541</v>
      </c>
      <c r="AT8" s="5">
        <f>$I$204</f>
        <v>0.5</v>
      </c>
      <c r="AU8" s="5">
        <f>M204</f>
        <v>0.6428571428571429</v>
      </c>
      <c r="AV8" s="5">
        <f>$M$211</f>
        <v>0.45454545454545453</v>
      </c>
      <c r="AW8" s="5">
        <f>$M$218</f>
        <v>0.54545454545454541</v>
      </c>
      <c r="AX8" s="5">
        <f>I283</f>
        <v>0.5</v>
      </c>
      <c r="AY8" s="5">
        <f>M290</f>
        <v>0</v>
      </c>
      <c r="AZ8" s="5">
        <f>M297</f>
        <v>0.18181818181818182</v>
      </c>
      <c r="BA8" s="5">
        <f>$I$243</f>
        <v>0.40909090909090912</v>
      </c>
      <c r="BB8" s="5">
        <f>M243</f>
        <v>0.21428571428571427</v>
      </c>
      <c r="BC8" s="5">
        <f>$M$250</f>
        <v>0</v>
      </c>
      <c r="BD8" s="5">
        <f>$M$257</f>
        <v>0.33333333333333331</v>
      </c>
      <c r="BL8" t="s">
        <v>143</v>
      </c>
      <c r="BM8" t="s">
        <v>144</v>
      </c>
      <c r="BN8" t="s">
        <v>145</v>
      </c>
      <c r="BO8" t="s">
        <v>143</v>
      </c>
      <c r="BP8" t="s">
        <v>144</v>
      </c>
      <c r="BQ8" t="s">
        <v>145</v>
      </c>
      <c r="BR8" t="s">
        <v>143</v>
      </c>
      <c r="BS8" t="s">
        <v>144</v>
      </c>
      <c r="BT8" t="s">
        <v>145</v>
      </c>
    </row>
    <row r="9" spans="1:72" x14ac:dyDescent="0.35">
      <c r="B9" t="s">
        <v>7</v>
      </c>
      <c r="C9" t="s">
        <v>8</v>
      </c>
      <c r="D9" t="s">
        <v>8</v>
      </c>
      <c r="E9" t="s">
        <v>8</v>
      </c>
      <c r="F9" t="s">
        <v>33</v>
      </c>
      <c r="G9" t="s">
        <v>33</v>
      </c>
      <c r="H9" t="s">
        <v>33</v>
      </c>
      <c r="Q9" t="s">
        <v>130</v>
      </c>
      <c r="R9" s="5">
        <f>$I$85+$I$88</f>
        <v>0.85714285714285721</v>
      </c>
      <c r="S9" s="5">
        <f>$M$92+$M$94</f>
        <v>0.75</v>
      </c>
      <c r="T9" s="5">
        <f>$M$99</f>
        <v>0.41666666666666669</v>
      </c>
      <c r="AI9" t="s">
        <v>150</v>
      </c>
      <c r="AJ9" s="5">
        <f>I87</f>
        <v>0.14285714285714285</v>
      </c>
      <c r="AK9" s="5">
        <f>M94</f>
        <v>8.3333333333333329E-2</v>
      </c>
      <c r="AL9" s="5">
        <f>M101</f>
        <v>0.16666666666666666</v>
      </c>
      <c r="AM9" s="5">
        <f>$I$125</f>
        <v>4.5454545454545456E-2</v>
      </c>
      <c r="AN9" s="5">
        <f>$L$125</f>
        <v>7.1428571428571425E-2</v>
      </c>
      <c r="AO9" s="5">
        <f>$M$132</f>
        <v>0.6</v>
      </c>
      <c r="AP9" s="5">
        <f>$M$139</f>
        <v>0.2</v>
      </c>
      <c r="AQ9" s="5">
        <f>I47</f>
        <v>0.14285714285714285</v>
      </c>
      <c r="AR9" s="5">
        <f>M54</f>
        <v>0.36363636363636365</v>
      </c>
      <c r="AS9" s="5">
        <f>M61</f>
        <v>9.0909090909090912E-2</v>
      </c>
      <c r="AT9" s="5">
        <f>$I$206</f>
        <v>0</v>
      </c>
      <c r="AU9" s="5">
        <f>$M$206</f>
        <v>0</v>
      </c>
      <c r="AV9" s="5">
        <f>$M$213</f>
        <v>0.54545454545454541</v>
      </c>
      <c r="AW9" s="5">
        <f>$M$220</f>
        <v>0.36363636363636365</v>
      </c>
      <c r="AX9" s="5">
        <f>I285</f>
        <v>0</v>
      </c>
      <c r="AY9" s="5">
        <f>M292</f>
        <v>0.27272727272727271</v>
      </c>
      <c r="AZ9" s="5">
        <f>M299</f>
        <v>0.27272727272727271</v>
      </c>
      <c r="BA9" s="5">
        <f>$I$245</f>
        <v>4.5454545454545456E-2</v>
      </c>
      <c r="BB9" s="5">
        <f>$M$245</f>
        <v>0</v>
      </c>
      <c r="BC9" s="5">
        <f>$M$252</f>
        <v>0.55555555555555558</v>
      </c>
      <c r="BD9" s="5">
        <f>$M$259</f>
        <v>0.33333333333333331</v>
      </c>
      <c r="BL9" s="5">
        <f>$I$123</f>
        <v>0.68181818181818177</v>
      </c>
      <c r="BM9" s="5">
        <f>$I$1304</f>
        <v>0</v>
      </c>
      <c r="BN9" s="5">
        <f>$I$137</f>
        <v>0.36363636363636365</v>
      </c>
      <c r="BO9" s="5">
        <f>$I$204</f>
        <v>0.5</v>
      </c>
      <c r="BP9" s="5">
        <f>$I$211</f>
        <v>0.22727272727272727</v>
      </c>
      <c r="BQ9" s="5">
        <f>$I$218</f>
        <v>0.27272727272727271</v>
      </c>
      <c r="BR9" s="5">
        <f>$I$243</f>
        <v>0.40909090909090912</v>
      </c>
      <c r="BS9" s="5">
        <f>$I$250</f>
        <v>0</v>
      </c>
      <c r="BT9" s="5">
        <f>$I$257</f>
        <v>0.13636363636363635</v>
      </c>
    </row>
    <row r="10" spans="1:72" x14ac:dyDescent="0.35">
      <c r="A10" t="s">
        <v>15</v>
      </c>
      <c r="B10" t="s">
        <v>16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Q10" t="s">
        <v>4</v>
      </c>
      <c r="R10" s="5">
        <f>$I$123</f>
        <v>0.68181818181818177</v>
      </c>
      <c r="S10" s="5">
        <f>$M$130+$M$132</f>
        <v>0.93333333333333335</v>
      </c>
      <c r="T10" s="5">
        <f>$M$137</f>
        <v>0.53333333333333333</v>
      </c>
      <c r="U10" s="5">
        <f>$L$123</f>
        <v>0.8571428571428571</v>
      </c>
      <c r="AI10" t="s">
        <v>141</v>
      </c>
      <c r="AJ10" s="5">
        <f>I86</f>
        <v>0</v>
      </c>
      <c r="AK10" s="5">
        <f>M93</f>
        <v>0.25</v>
      </c>
      <c r="AL10" s="5">
        <f>M100</f>
        <v>0.16666666666666666</v>
      </c>
      <c r="AM10" s="5">
        <f>$I$124</f>
        <v>0.27272727272727271</v>
      </c>
      <c r="AN10" s="5">
        <f>$L$124</f>
        <v>7.1428571428571425E-2</v>
      </c>
      <c r="AO10" s="5">
        <f>$M$131</f>
        <v>6.6666666666666666E-2</v>
      </c>
      <c r="AP10" s="5">
        <f>$M$138</f>
        <v>0.26666666666666666</v>
      </c>
      <c r="AQ10" s="5">
        <f>I46</f>
        <v>7.1428571428571425E-2</v>
      </c>
      <c r="AR10" s="5">
        <f>M53</f>
        <v>0.36363636363636365</v>
      </c>
      <c r="AS10" s="5">
        <f>M60</f>
        <v>0.36363636363636365</v>
      </c>
      <c r="AT10" s="5">
        <f>$I$205</f>
        <v>0.5</v>
      </c>
      <c r="AU10" s="5">
        <f>$M$205</f>
        <v>0.35714285714285715</v>
      </c>
      <c r="AV10" s="5">
        <f>$M$212</f>
        <v>0</v>
      </c>
      <c r="AW10" s="5">
        <f>$M$219</f>
        <v>9.0909090909090912E-2</v>
      </c>
      <c r="AX10" s="5">
        <f>I284</f>
        <v>0.5</v>
      </c>
      <c r="AY10" s="5">
        <f>M291</f>
        <v>0.36363636363636365</v>
      </c>
      <c r="AZ10" s="5">
        <f>M298</f>
        <v>0.18181818181818182</v>
      </c>
      <c r="BA10" s="5">
        <f>$I$244</f>
        <v>0.54545454545454541</v>
      </c>
      <c r="BB10" s="5">
        <f>$M$244</f>
        <v>0.7857142857142857</v>
      </c>
      <c r="BC10" s="5">
        <f>$M$251</f>
        <v>0.44444444444444442</v>
      </c>
      <c r="BD10" s="5">
        <f>$M$258</f>
        <v>0.33333333333333331</v>
      </c>
      <c r="BL10" s="5">
        <f>$I$125</f>
        <v>4.5454545454545456E-2</v>
      </c>
      <c r="BM10" s="5">
        <f>$I$132</f>
        <v>0.40909090909090912</v>
      </c>
      <c r="BN10" s="5">
        <f>$I$139</f>
        <v>0.13636363636363635</v>
      </c>
      <c r="BO10" s="5">
        <f>$I$206</f>
        <v>0</v>
      </c>
      <c r="BP10" s="5">
        <f>$I$213</f>
        <v>0.27272727272727271</v>
      </c>
      <c r="BQ10" s="5">
        <f>$I$220</f>
        <v>0.18181818181818182</v>
      </c>
      <c r="BR10" s="5">
        <f>$I$245</f>
        <v>4.5454545454545456E-2</v>
      </c>
      <c r="BS10" s="5">
        <f>$I$252</f>
        <v>0.22727272727272727</v>
      </c>
      <c r="BT10" s="5">
        <f>$I$259</f>
        <v>0.13636363636363635</v>
      </c>
    </row>
    <row r="11" spans="1:72" x14ac:dyDescent="0.35">
      <c r="B11" t="s">
        <v>17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Q11" t="s">
        <v>1</v>
      </c>
      <c r="R11" s="5">
        <f>$I$45</f>
        <v>0.7857142857142857</v>
      </c>
      <c r="S11" s="5">
        <f>$M$52+$M$54</f>
        <v>0.63636363636363635</v>
      </c>
      <c r="T11" s="5">
        <f>$M$59</f>
        <v>0.54545454545454541</v>
      </c>
      <c r="AL11" s="5"/>
      <c r="AM11" s="5"/>
      <c r="AN11" s="5"/>
      <c r="AO11" s="5"/>
      <c r="AP11" s="5"/>
      <c r="BK11" s="1"/>
      <c r="BL11" s="5">
        <f>$I$124</f>
        <v>0.27272727272727271</v>
      </c>
      <c r="BM11" s="5">
        <f>$I$131</f>
        <v>0.36363636363636365</v>
      </c>
      <c r="BN11" s="5">
        <f>$I$138</f>
        <v>0.5</v>
      </c>
      <c r="BO11" s="5">
        <f>$I$205</f>
        <v>0.5</v>
      </c>
      <c r="BP11" s="5">
        <f>$I$212</f>
        <v>0.5</v>
      </c>
      <c r="BQ11" s="5">
        <f>$I$219</f>
        <v>0.54545454545454541</v>
      </c>
      <c r="BR11" s="5">
        <f>$I$244</f>
        <v>0.54545454545454541</v>
      </c>
      <c r="BS11" s="5">
        <f>$I$251</f>
        <v>0.77272727272727271</v>
      </c>
      <c r="BT11" s="5">
        <f>$I$258</f>
        <v>0.72727272727272729</v>
      </c>
    </row>
    <row r="12" spans="1:72" x14ac:dyDescent="0.35">
      <c r="B12" t="s">
        <v>18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Q12" t="s">
        <v>99</v>
      </c>
      <c r="R12" s="5">
        <f>$I$204</f>
        <v>0.5</v>
      </c>
      <c r="S12" s="5">
        <f>$M$211+$M$213</f>
        <v>1</v>
      </c>
      <c r="T12" s="5">
        <f>$M$218</f>
        <v>0.54545454545454541</v>
      </c>
      <c r="U12" s="5">
        <f>$M$204</f>
        <v>0.6428571428571429</v>
      </c>
    </row>
    <row r="13" spans="1:72" x14ac:dyDescent="0.35">
      <c r="B13" t="s">
        <v>34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Q13" t="s">
        <v>100</v>
      </c>
      <c r="R13" s="5">
        <f>$I$243</f>
        <v>0.40909090909090912</v>
      </c>
      <c r="S13" s="5">
        <f>$M$250+$M$252</f>
        <v>0.55555555555555558</v>
      </c>
      <c r="T13" s="5">
        <f>$I$137</f>
        <v>0.36363636363636365</v>
      </c>
      <c r="U13" s="5">
        <f>$M$243</f>
        <v>0.21428571428571427</v>
      </c>
      <c r="BK13" s="5"/>
      <c r="BL13" s="5"/>
      <c r="BM13" s="5"/>
    </row>
    <row r="14" spans="1:72" x14ac:dyDescent="0.35">
      <c r="A14" t="s">
        <v>19</v>
      </c>
      <c r="B14" t="s">
        <v>21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Q14" t="s">
        <v>131</v>
      </c>
      <c r="R14" s="5">
        <f>I283</f>
        <v>0.5</v>
      </c>
      <c r="S14" s="5">
        <f>M290+M292</f>
        <v>0.27272727272727271</v>
      </c>
      <c r="T14" s="5">
        <f>M297</f>
        <v>0.18181818181818182</v>
      </c>
      <c r="BK14" s="5"/>
      <c r="BL14" s="5"/>
      <c r="BM14" s="5"/>
    </row>
    <row r="15" spans="1:72" x14ac:dyDescent="0.35">
      <c r="B15" t="s">
        <v>20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Q15" s="1" t="s">
        <v>136</v>
      </c>
      <c r="R15" s="5">
        <f>AVERAGE(R9:R14)</f>
        <v>0.62229437229437223</v>
      </c>
      <c r="S15" s="5">
        <f>AVERAGE(S9:S14)</f>
        <v>0.69132996632996635</v>
      </c>
      <c r="T15" s="5">
        <f>AVERAGE(T9:T14)</f>
        <v>0.43106060606060609</v>
      </c>
      <c r="BK15" s="5"/>
      <c r="BL15" s="5"/>
      <c r="BM15" s="5"/>
    </row>
    <row r="16" spans="1:72" x14ac:dyDescent="0.35">
      <c r="B16" t="s">
        <v>22</v>
      </c>
      <c r="C16" t="s">
        <v>8</v>
      </c>
      <c r="D16" t="s">
        <v>8</v>
      </c>
      <c r="E16" t="s">
        <v>8</v>
      </c>
      <c r="F16" t="s">
        <v>33</v>
      </c>
      <c r="G16" t="s">
        <v>33</v>
      </c>
      <c r="H16" t="s">
        <v>33</v>
      </c>
      <c r="S16" s="5"/>
    </row>
    <row r="17" spans="1:8" x14ac:dyDescent="0.35">
      <c r="B17" t="s">
        <v>76</v>
      </c>
      <c r="C17" t="s">
        <v>8</v>
      </c>
      <c r="D17" t="s">
        <v>8</v>
      </c>
      <c r="E17" t="s">
        <v>8</v>
      </c>
      <c r="F17" t="s">
        <v>33</v>
      </c>
      <c r="G17" t="s">
        <v>33</v>
      </c>
      <c r="H17" t="s">
        <v>33</v>
      </c>
    </row>
    <row r="18" spans="1:8" x14ac:dyDescent="0.35">
      <c r="B18" t="s">
        <v>24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</row>
    <row r="19" spans="1:8" x14ac:dyDescent="0.35">
      <c r="A19" t="s">
        <v>25</v>
      </c>
      <c r="B19" t="s">
        <v>26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</row>
    <row r="20" spans="1:8" x14ac:dyDescent="0.35">
      <c r="B20" t="s">
        <v>27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</row>
    <row r="21" spans="1:8" x14ac:dyDescent="0.35">
      <c r="A21" t="s">
        <v>78</v>
      </c>
      <c r="B21" t="s">
        <v>79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</row>
    <row r="22" spans="1:8" x14ac:dyDescent="0.35">
      <c r="B22" t="s">
        <v>80</v>
      </c>
      <c r="C22" t="s">
        <v>8</v>
      </c>
      <c r="D22" t="s">
        <v>8</v>
      </c>
      <c r="E22" t="s">
        <v>8</v>
      </c>
      <c r="F22" t="s">
        <v>33</v>
      </c>
      <c r="G22" t="s">
        <v>33</v>
      </c>
      <c r="H22" t="s">
        <v>33</v>
      </c>
    </row>
    <row r="23" spans="1:8" x14ac:dyDescent="0.35">
      <c r="A23" t="s">
        <v>38</v>
      </c>
      <c r="B23" t="s">
        <v>39</v>
      </c>
      <c r="C23" t="s">
        <v>8</v>
      </c>
      <c r="D23" t="s">
        <v>8</v>
      </c>
      <c r="E23" t="s">
        <v>8</v>
      </c>
      <c r="F23" t="s">
        <v>33</v>
      </c>
      <c r="G23" t="s">
        <v>33</v>
      </c>
      <c r="H23" t="s">
        <v>33</v>
      </c>
    </row>
    <row r="24" spans="1:8" x14ac:dyDescent="0.35">
      <c r="A24" t="s">
        <v>40</v>
      </c>
      <c r="B24" t="s">
        <v>41</v>
      </c>
      <c r="C24" t="s">
        <v>8</v>
      </c>
      <c r="D24" t="s">
        <v>8</v>
      </c>
      <c r="E24" t="s">
        <v>8</v>
      </c>
      <c r="F24" t="s">
        <v>33</v>
      </c>
      <c r="G24" t="s">
        <v>33</v>
      </c>
      <c r="H24" t="s">
        <v>33</v>
      </c>
    </row>
    <row r="25" spans="1:8" x14ac:dyDescent="0.35">
      <c r="A25" t="s">
        <v>42</v>
      </c>
      <c r="B25" t="s">
        <v>43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  <c r="H25" t="s">
        <v>33</v>
      </c>
    </row>
    <row r="26" spans="1:8" x14ac:dyDescent="0.35">
      <c r="B26" t="s">
        <v>44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</row>
    <row r="27" spans="1:8" x14ac:dyDescent="0.35">
      <c r="A27" t="s">
        <v>55</v>
      </c>
      <c r="B27" t="s">
        <v>45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</row>
    <row r="28" spans="1:8" x14ac:dyDescent="0.35">
      <c r="A28" t="s">
        <v>46</v>
      </c>
      <c r="B28" t="s">
        <v>47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</row>
    <row r="29" spans="1:8" x14ac:dyDescent="0.35">
      <c r="B29" t="s">
        <v>48</v>
      </c>
      <c r="C29" t="s">
        <v>33</v>
      </c>
      <c r="D29" t="s">
        <v>33</v>
      </c>
      <c r="E29" t="s">
        <v>33</v>
      </c>
      <c r="F29" t="s">
        <v>33</v>
      </c>
      <c r="G29" t="s">
        <v>33</v>
      </c>
      <c r="H29" t="s">
        <v>33</v>
      </c>
    </row>
    <row r="30" spans="1:8" x14ac:dyDescent="0.35">
      <c r="B30" t="s">
        <v>84</v>
      </c>
      <c r="C30" t="s">
        <v>33</v>
      </c>
      <c r="D30" t="s">
        <v>33</v>
      </c>
      <c r="E30" t="s">
        <v>33</v>
      </c>
      <c r="F30" t="s">
        <v>33</v>
      </c>
      <c r="G30" t="s">
        <v>33</v>
      </c>
      <c r="H30" t="s">
        <v>33</v>
      </c>
    </row>
    <row r="31" spans="1:8" x14ac:dyDescent="0.35">
      <c r="A31" t="s">
        <v>49</v>
      </c>
      <c r="B31" t="s">
        <v>50</v>
      </c>
      <c r="C31" t="s">
        <v>33</v>
      </c>
      <c r="D31" t="s">
        <v>33</v>
      </c>
      <c r="E31" t="s">
        <v>33</v>
      </c>
      <c r="F31" t="s">
        <v>33</v>
      </c>
      <c r="G31" t="s">
        <v>33</v>
      </c>
      <c r="H31" t="s">
        <v>33</v>
      </c>
    </row>
    <row r="32" spans="1:8" x14ac:dyDescent="0.35">
      <c r="A32" t="s">
        <v>51</v>
      </c>
      <c r="B32" t="s">
        <v>52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  <c r="H32" t="s">
        <v>33</v>
      </c>
    </row>
    <row r="33" spans="1:12" x14ac:dyDescent="0.35">
      <c r="A33" t="s">
        <v>87</v>
      </c>
      <c r="B33" t="s">
        <v>88</v>
      </c>
      <c r="C33" t="s">
        <v>33</v>
      </c>
      <c r="D33" t="s">
        <v>33</v>
      </c>
      <c r="E33" t="s">
        <v>33</v>
      </c>
      <c r="F33" t="s">
        <v>33</v>
      </c>
      <c r="G33" t="s">
        <v>33</v>
      </c>
      <c r="H33" t="s">
        <v>33</v>
      </c>
    </row>
    <row r="34" spans="1:12" x14ac:dyDescent="0.35">
      <c r="A34" t="s">
        <v>53</v>
      </c>
      <c r="B34" t="s">
        <v>83</v>
      </c>
      <c r="C34" t="s">
        <v>8</v>
      </c>
      <c r="D34" t="s">
        <v>8</v>
      </c>
      <c r="E34" t="s">
        <v>8</v>
      </c>
      <c r="F34" t="s">
        <v>33</v>
      </c>
      <c r="G34" t="s">
        <v>33</v>
      </c>
      <c r="H34" t="s">
        <v>33</v>
      </c>
    </row>
    <row r="35" spans="1:12" x14ac:dyDescent="0.35">
      <c r="A35" t="s">
        <v>54</v>
      </c>
      <c r="B35" t="s">
        <v>85</v>
      </c>
      <c r="C35" t="s">
        <v>8</v>
      </c>
      <c r="D35" t="s">
        <v>8</v>
      </c>
      <c r="E35" t="s">
        <v>8</v>
      </c>
      <c r="F35" t="s">
        <v>33</v>
      </c>
      <c r="G35" t="s">
        <v>33</v>
      </c>
      <c r="H35" t="s">
        <v>33</v>
      </c>
    </row>
    <row r="43" spans="1:12" x14ac:dyDescent="0.35">
      <c r="B43" t="s">
        <v>28</v>
      </c>
      <c r="G43" s="1"/>
      <c r="H43" s="1" t="s">
        <v>116</v>
      </c>
      <c r="I43" s="1"/>
      <c r="J43" s="1" t="s">
        <v>117</v>
      </c>
      <c r="L43" s="1"/>
    </row>
    <row r="44" spans="1:12" x14ac:dyDescent="0.35">
      <c r="A44" s="1" t="s">
        <v>14</v>
      </c>
      <c r="B44" s="1" t="s">
        <v>0</v>
      </c>
      <c r="C44" s="1" t="s">
        <v>35</v>
      </c>
      <c r="D44" s="1" t="s">
        <v>29</v>
      </c>
      <c r="E44" s="1" t="s">
        <v>30</v>
      </c>
      <c r="G44" s="1" t="s">
        <v>112</v>
      </c>
      <c r="H44" s="1" t="s">
        <v>113</v>
      </c>
      <c r="I44" s="1" t="s">
        <v>124</v>
      </c>
      <c r="K44" s="1" t="s">
        <v>124</v>
      </c>
    </row>
    <row r="45" spans="1:12" x14ac:dyDescent="0.35">
      <c r="A45" t="s">
        <v>12</v>
      </c>
      <c r="B45" t="s">
        <v>109</v>
      </c>
      <c r="C45" t="s">
        <v>5</v>
      </c>
      <c r="D45" t="s">
        <v>32</v>
      </c>
      <c r="E45" t="s">
        <v>36</v>
      </c>
      <c r="G45" t="s">
        <v>5</v>
      </c>
      <c r="H45">
        <f>COUNTIF(C45:C66, "*yes*")</f>
        <v>11</v>
      </c>
      <c r="I45" s="3">
        <f>H45/$H$48</f>
        <v>0.7857142857142857</v>
      </c>
      <c r="J45">
        <f>COUNTIF(C68:C78,  "*yes*")</f>
        <v>0</v>
      </c>
      <c r="K45" s="3">
        <f>J45/$J$48</f>
        <v>0</v>
      </c>
    </row>
    <row r="46" spans="1:12" x14ac:dyDescent="0.35">
      <c r="B46" t="s">
        <v>6</v>
      </c>
      <c r="C46" t="s">
        <v>5</v>
      </c>
      <c r="D46" t="s">
        <v>31</v>
      </c>
      <c r="E46" t="s">
        <v>5</v>
      </c>
      <c r="G46" t="s">
        <v>31</v>
      </c>
      <c r="H46">
        <f>COUNTIF(C45:C66, "*no*")</f>
        <v>1</v>
      </c>
      <c r="I46" s="3">
        <f t="shared" ref="I46:I47" si="0">H46/$H$48</f>
        <v>7.1428571428571425E-2</v>
      </c>
      <c r="J46">
        <f>COUNTIF(C68:C78, "*no*")</f>
        <v>9</v>
      </c>
      <c r="K46" s="3">
        <f t="shared" ref="K46:K47" si="1">J46/$J$48</f>
        <v>1</v>
      </c>
    </row>
    <row r="47" spans="1:12" x14ac:dyDescent="0.35">
      <c r="B47" t="s">
        <v>9</v>
      </c>
      <c r="C47" t="s">
        <v>8</v>
      </c>
      <c r="D47" t="s">
        <v>8</v>
      </c>
      <c r="E47" t="s">
        <v>8</v>
      </c>
      <c r="G47" t="s">
        <v>58</v>
      </c>
      <c r="H47">
        <f>COUNTIF(C45:C66, "*crashes*")</f>
        <v>2</v>
      </c>
      <c r="I47" s="3">
        <f t="shared" si="0"/>
        <v>0.14285714285714285</v>
      </c>
      <c r="J47">
        <f>COUNTIF(C68:C78, "*crashes*")</f>
        <v>0</v>
      </c>
      <c r="K47" s="3">
        <f t="shared" si="1"/>
        <v>0</v>
      </c>
    </row>
    <row r="48" spans="1:12" x14ac:dyDescent="0.35">
      <c r="A48" t="s">
        <v>13</v>
      </c>
      <c r="B48" t="s">
        <v>11</v>
      </c>
      <c r="C48" t="s">
        <v>5</v>
      </c>
      <c r="D48" t="s">
        <v>31</v>
      </c>
      <c r="E48" t="s">
        <v>5</v>
      </c>
      <c r="G48" t="s">
        <v>118</v>
      </c>
      <c r="H48">
        <f>SUM(H45:H47)</f>
        <v>14</v>
      </c>
      <c r="J48">
        <f>SUM(J45:J47)</f>
        <v>9</v>
      </c>
    </row>
    <row r="49" spans="1:14" x14ac:dyDescent="0.35">
      <c r="B49" t="s">
        <v>10</v>
      </c>
      <c r="C49" t="s">
        <v>5</v>
      </c>
      <c r="D49" t="s">
        <v>31</v>
      </c>
      <c r="E49" t="s">
        <v>5</v>
      </c>
    </row>
    <row r="50" spans="1:14" x14ac:dyDescent="0.35">
      <c r="B50" t="s">
        <v>98</v>
      </c>
      <c r="C50" t="s">
        <v>8</v>
      </c>
      <c r="D50" t="s">
        <v>8</v>
      </c>
      <c r="E50" t="s">
        <v>8</v>
      </c>
    </row>
    <row r="51" spans="1:14" x14ac:dyDescent="0.35">
      <c r="B51" t="s">
        <v>7</v>
      </c>
      <c r="C51" t="s">
        <v>8</v>
      </c>
      <c r="D51" t="s">
        <v>8</v>
      </c>
      <c r="E51" t="s">
        <v>8</v>
      </c>
      <c r="G51" s="1" t="s">
        <v>114</v>
      </c>
      <c r="H51" s="1" t="s">
        <v>113</v>
      </c>
      <c r="I51" s="1"/>
      <c r="L51" s="1" t="s">
        <v>127</v>
      </c>
    </row>
    <row r="52" spans="1:14" x14ac:dyDescent="0.35">
      <c r="A52" t="s">
        <v>15</v>
      </c>
      <c r="B52" t="s">
        <v>16</v>
      </c>
      <c r="C52" t="s">
        <v>5</v>
      </c>
      <c r="D52" t="s">
        <v>32</v>
      </c>
      <c r="E52" t="s">
        <v>31</v>
      </c>
      <c r="G52" t="s">
        <v>5</v>
      </c>
      <c r="H52">
        <f>COUNTIF(D45:D66, "*yes*")</f>
        <v>3</v>
      </c>
      <c r="I52" s="3">
        <f>H52/$H$55</f>
        <v>0.21428571428571427</v>
      </c>
      <c r="J52">
        <f>COUNTIF(D68:D78,  "*yes*")</f>
        <v>0</v>
      </c>
      <c r="K52" s="3">
        <f>J52/$J$55</f>
        <v>0</v>
      </c>
      <c r="L52">
        <v>3</v>
      </c>
      <c r="M52" s="3">
        <f>L52/$L$55</f>
        <v>0.27272727272727271</v>
      </c>
      <c r="N52" s="5"/>
    </row>
    <row r="53" spans="1:14" x14ac:dyDescent="0.35">
      <c r="B53" t="s">
        <v>17</v>
      </c>
      <c r="C53" t="s">
        <v>5</v>
      </c>
      <c r="D53" t="s">
        <v>5</v>
      </c>
      <c r="E53" t="s">
        <v>31</v>
      </c>
      <c r="G53" t="s">
        <v>31</v>
      </c>
      <c r="H53">
        <f>COUNTIF(D45:D66, "*no*")</f>
        <v>7</v>
      </c>
      <c r="I53" s="3">
        <f t="shared" ref="I53:I54" si="2">H53/$H$55</f>
        <v>0.5</v>
      </c>
      <c r="J53">
        <f>COUNTIF(D68:D78, "*no*")</f>
        <v>9</v>
      </c>
      <c r="K53" s="3">
        <f t="shared" ref="K53:K54" si="3">J53/$J$55</f>
        <v>1</v>
      </c>
      <c r="L53">
        <v>4</v>
      </c>
      <c r="M53" s="3">
        <f>L53/$L$55</f>
        <v>0.36363636363636365</v>
      </c>
    </row>
    <row r="54" spans="1:14" x14ac:dyDescent="0.35">
      <c r="B54" t="s">
        <v>18</v>
      </c>
      <c r="C54" t="s">
        <v>5</v>
      </c>
      <c r="D54" t="s">
        <v>5</v>
      </c>
      <c r="E54" t="s">
        <v>32</v>
      </c>
      <c r="G54" t="s">
        <v>32</v>
      </c>
      <c r="H54">
        <f>COUNTIF(D45:D66, "*close*")</f>
        <v>4</v>
      </c>
      <c r="I54" s="3">
        <f t="shared" si="2"/>
        <v>0.2857142857142857</v>
      </c>
      <c r="J54">
        <f>COUNTIF(D68:D78, "*crashes*")</f>
        <v>0</v>
      </c>
      <c r="K54" s="3">
        <f t="shared" si="3"/>
        <v>0</v>
      </c>
      <c r="L54">
        <v>4</v>
      </c>
      <c r="M54" s="3">
        <f>L54/$L$55</f>
        <v>0.36363636363636365</v>
      </c>
    </row>
    <row r="55" spans="1:14" x14ac:dyDescent="0.35">
      <c r="B55" t="s">
        <v>34</v>
      </c>
      <c r="C55" t="s">
        <v>5</v>
      </c>
      <c r="D55" t="s">
        <v>31</v>
      </c>
      <c r="E55" t="s">
        <v>31</v>
      </c>
      <c r="G55" t="s">
        <v>118</v>
      </c>
      <c r="H55">
        <f>SUM(H52:H54)</f>
        <v>14</v>
      </c>
      <c r="J55">
        <f>SUM(J52:J54)</f>
        <v>9</v>
      </c>
      <c r="L55">
        <f>SUM(L52:L54)</f>
        <v>11</v>
      </c>
    </row>
    <row r="56" spans="1:14" x14ac:dyDescent="0.35">
      <c r="A56" t="s">
        <v>19</v>
      </c>
      <c r="B56" t="s">
        <v>21</v>
      </c>
      <c r="C56" t="s">
        <v>31</v>
      </c>
      <c r="D56" t="s">
        <v>31</v>
      </c>
      <c r="E56" t="s">
        <v>31</v>
      </c>
    </row>
    <row r="57" spans="1:14" x14ac:dyDescent="0.35">
      <c r="B57" t="s">
        <v>20</v>
      </c>
      <c r="C57" t="s">
        <v>5</v>
      </c>
      <c r="D57" t="s">
        <v>32</v>
      </c>
      <c r="E57" t="s">
        <v>5</v>
      </c>
    </row>
    <row r="58" spans="1:14" x14ac:dyDescent="0.35">
      <c r="B58" t="s">
        <v>22</v>
      </c>
      <c r="C58" t="s">
        <v>8</v>
      </c>
      <c r="D58" t="s">
        <v>8</v>
      </c>
      <c r="E58" t="s">
        <v>8</v>
      </c>
      <c r="G58" s="1" t="s">
        <v>115</v>
      </c>
      <c r="H58" s="1" t="s">
        <v>113</v>
      </c>
      <c r="I58" s="1"/>
      <c r="K58" s="1"/>
      <c r="L58" s="1" t="s">
        <v>127</v>
      </c>
    </row>
    <row r="59" spans="1:14" x14ac:dyDescent="0.35">
      <c r="B59" t="s">
        <v>23</v>
      </c>
      <c r="C59" t="s">
        <v>8</v>
      </c>
      <c r="D59" t="s">
        <v>8</v>
      </c>
      <c r="E59" t="s">
        <v>8</v>
      </c>
      <c r="G59" t="s">
        <v>5</v>
      </c>
      <c r="H59">
        <f>COUNTIF(E45:E66, "*yes*")</f>
        <v>6</v>
      </c>
      <c r="I59" s="3">
        <f>H59/$H$62</f>
        <v>0.42857142857142855</v>
      </c>
      <c r="J59">
        <f>COUNTIF(E68:E78,  "*yes*")</f>
        <v>0</v>
      </c>
      <c r="L59">
        <v>6</v>
      </c>
      <c r="M59" s="3">
        <f>L59/$L$62</f>
        <v>0.54545454545454541</v>
      </c>
    </row>
    <row r="60" spans="1:14" x14ac:dyDescent="0.35">
      <c r="B60" t="s">
        <v>24</v>
      </c>
      <c r="C60" t="s">
        <v>5</v>
      </c>
      <c r="D60" t="s">
        <v>5</v>
      </c>
      <c r="E60" t="s">
        <v>31</v>
      </c>
      <c r="G60" t="s">
        <v>31</v>
      </c>
      <c r="H60">
        <f>COUNTIF(E45:E66, "*no*")</f>
        <v>7</v>
      </c>
      <c r="I60" s="3">
        <f t="shared" ref="I60:I61" si="4">H60/$H$62</f>
        <v>0.5</v>
      </c>
      <c r="J60">
        <f>COUNTIF(E68:E78, "*no*")</f>
        <v>9</v>
      </c>
      <c r="L60">
        <v>4</v>
      </c>
      <c r="M60" s="3">
        <f t="shared" ref="M60:M61" si="5">L60/$L$62</f>
        <v>0.36363636363636365</v>
      </c>
    </row>
    <row r="61" spans="1:14" x14ac:dyDescent="0.35">
      <c r="A61" t="s">
        <v>25</v>
      </c>
      <c r="B61" t="s">
        <v>26</v>
      </c>
      <c r="C61" t="s">
        <v>58</v>
      </c>
      <c r="D61" t="s">
        <v>37</v>
      </c>
      <c r="E61" t="s">
        <v>37</v>
      </c>
      <c r="G61" t="s">
        <v>32</v>
      </c>
      <c r="H61">
        <f>COUNTIF(E45:E66, "*close*")</f>
        <v>1</v>
      </c>
      <c r="I61" s="3">
        <f t="shared" si="4"/>
        <v>7.1428571428571425E-2</v>
      </c>
      <c r="J61">
        <f>COUNTIF(E68:E78, "*crashes*")</f>
        <v>0</v>
      </c>
      <c r="L61">
        <v>1</v>
      </c>
      <c r="M61" s="3">
        <f t="shared" si="5"/>
        <v>9.0909090909090912E-2</v>
      </c>
    </row>
    <row r="62" spans="1:14" x14ac:dyDescent="0.35">
      <c r="B62" t="s">
        <v>27</v>
      </c>
      <c r="C62" t="s">
        <v>58</v>
      </c>
      <c r="D62" t="s">
        <v>37</v>
      </c>
      <c r="E62" t="s">
        <v>37</v>
      </c>
      <c r="G62" t="s">
        <v>118</v>
      </c>
      <c r="H62">
        <f>SUM(H59:H61)</f>
        <v>14</v>
      </c>
      <c r="J62">
        <f>SUM(J59:J61)</f>
        <v>9</v>
      </c>
      <c r="L62">
        <f>SUM(L59:L61)</f>
        <v>11</v>
      </c>
    </row>
    <row r="63" spans="1:14" x14ac:dyDescent="0.35">
      <c r="A63" t="s">
        <v>78</v>
      </c>
      <c r="B63" t="s">
        <v>79</v>
      </c>
      <c r="C63" t="s">
        <v>5</v>
      </c>
      <c r="D63" t="s">
        <v>32</v>
      </c>
      <c r="E63" t="s">
        <v>5</v>
      </c>
    </row>
    <row r="64" spans="1:14" x14ac:dyDescent="0.35">
      <c r="B64" t="s">
        <v>80</v>
      </c>
      <c r="C64" t="s">
        <v>8</v>
      </c>
      <c r="D64" t="s">
        <v>8</v>
      </c>
      <c r="E64" t="s">
        <v>8</v>
      </c>
    </row>
    <row r="65" spans="1:5" x14ac:dyDescent="0.35">
      <c r="A65" t="s">
        <v>38</v>
      </c>
      <c r="B65" t="s">
        <v>39</v>
      </c>
      <c r="C65" t="s">
        <v>8</v>
      </c>
      <c r="D65" t="s">
        <v>8</v>
      </c>
      <c r="E65" t="s">
        <v>8</v>
      </c>
    </row>
    <row r="66" spans="1:5" x14ac:dyDescent="0.35">
      <c r="A66" t="s">
        <v>40</v>
      </c>
      <c r="B66" t="s">
        <v>41</v>
      </c>
      <c r="C66" t="s">
        <v>8</v>
      </c>
      <c r="D66" t="s">
        <v>8</v>
      </c>
      <c r="E66" t="s">
        <v>8</v>
      </c>
    </row>
    <row r="67" spans="1:5" x14ac:dyDescent="0.35">
      <c r="A67" s="1" t="s">
        <v>117</v>
      </c>
    </row>
    <row r="68" spans="1:5" x14ac:dyDescent="0.35">
      <c r="A68" t="s">
        <v>42</v>
      </c>
      <c r="B68" t="s">
        <v>43</v>
      </c>
      <c r="C68" t="s">
        <v>31</v>
      </c>
      <c r="D68" t="s">
        <v>31</v>
      </c>
      <c r="E68" t="s">
        <v>31</v>
      </c>
    </row>
    <row r="69" spans="1:5" x14ac:dyDescent="0.35">
      <c r="B69" t="s">
        <v>44</v>
      </c>
      <c r="C69" t="s">
        <v>31</v>
      </c>
      <c r="D69" t="s">
        <v>31</v>
      </c>
      <c r="E69" t="s">
        <v>31</v>
      </c>
    </row>
    <row r="70" spans="1:5" x14ac:dyDescent="0.35">
      <c r="A70" t="s">
        <v>55</v>
      </c>
      <c r="B70" t="s">
        <v>45</v>
      </c>
      <c r="C70" t="s">
        <v>31</v>
      </c>
      <c r="D70" t="s">
        <v>31</v>
      </c>
      <c r="E70" t="s">
        <v>31</v>
      </c>
    </row>
    <row r="71" spans="1:5" x14ac:dyDescent="0.35">
      <c r="A71" t="s">
        <v>46</v>
      </c>
      <c r="B71" t="s">
        <v>47</v>
      </c>
      <c r="C71" t="s">
        <v>31</v>
      </c>
      <c r="D71" t="s">
        <v>31</v>
      </c>
      <c r="E71" t="s">
        <v>31</v>
      </c>
    </row>
    <row r="72" spans="1:5" x14ac:dyDescent="0.35">
      <c r="B72" t="s">
        <v>48</v>
      </c>
      <c r="C72" t="s">
        <v>31</v>
      </c>
      <c r="D72" t="s">
        <v>31</v>
      </c>
      <c r="E72" t="s">
        <v>31</v>
      </c>
    </row>
    <row r="73" spans="1:5" x14ac:dyDescent="0.35">
      <c r="B73" t="s">
        <v>84</v>
      </c>
      <c r="C73" t="s">
        <v>31</v>
      </c>
      <c r="D73" t="s">
        <v>31</v>
      </c>
      <c r="E73" t="s">
        <v>31</v>
      </c>
    </row>
    <row r="74" spans="1:5" x14ac:dyDescent="0.35">
      <c r="A74" t="s">
        <v>49</v>
      </c>
      <c r="B74" t="s">
        <v>50</v>
      </c>
      <c r="C74" t="s">
        <v>31</v>
      </c>
      <c r="D74" t="s">
        <v>31</v>
      </c>
      <c r="E74" t="s">
        <v>31</v>
      </c>
    </row>
    <row r="75" spans="1:5" x14ac:dyDescent="0.35">
      <c r="A75" t="s">
        <v>51</v>
      </c>
      <c r="B75" t="s">
        <v>52</v>
      </c>
      <c r="C75" t="s">
        <v>31</v>
      </c>
      <c r="D75" t="s">
        <v>31</v>
      </c>
      <c r="E75" t="s">
        <v>31</v>
      </c>
    </row>
    <row r="76" spans="1:5" x14ac:dyDescent="0.35">
      <c r="A76" t="s">
        <v>87</v>
      </c>
      <c r="B76" t="s">
        <v>88</v>
      </c>
      <c r="C76" t="s">
        <v>31</v>
      </c>
      <c r="D76" t="s">
        <v>31</v>
      </c>
      <c r="E76" t="s">
        <v>31</v>
      </c>
    </row>
    <row r="77" spans="1:5" x14ac:dyDescent="0.35">
      <c r="A77" t="s">
        <v>53</v>
      </c>
      <c r="B77" t="s">
        <v>83</v>
      </c>
      <c r="C77" t="s">
        <v>8</v>
      </c>
      <c r="D77" t="s">
        <v>8</v>
      </c>
      <c r="E77" t="s">
        <v>8</v>
      </c>
    </row>
    <row r="78" spans="1:5" x14ac:dyDescent="0.35">
      <c r="A78" t="s">
        <v>54</v>
      </c>
      <c r="B78" t="s">
        <v>85</v>
      </c>
      <c r="C78" t="s">
        <v>8</v>
      </c>
      <c r="D78" t="s">
        <v>8</v>
      </c>
      <c r="E78" t="s">
        <v>8</v>
      </c>
    </row>
    <row r="82" spans="1:13" x14ac:dyDescent="0.35">
      <c r="B82" t="s">
        <v>90</v>
      </c>
    </row>
    <row r="83" spans="1:13" x14ac:dyDescent="0.35">
      <c r="A83" s="1" t="s">
        <v>14</v>
      </c>
      <c r="B83" s="1" t="s">
        <v>0</v>
      </c>
      <c r="C83" s="1" t="s">
        <v>35</v>
      </c>
      <c r="D83" s="1" t="s">
        <v>29</v>
      </c>
      <c r="E83" s="1" t="s">
        <v>30</v>
      </c>
      <c r="G83" s="1"/>
      <c r="H83" s="1" t="s">
        <v>116</v>
      </c>
      <c r="I83" s="1"/>
      <c r="J83" s="1" t="s">
        <v>117</v>
      </c>
    </row>
    <row r="84" spans="1:13" x14ac:dyDescent="0.35">
      <c r="A84" t="s">
        <v>12</v>
      </c>
      <c r="B84" t="s">
        <v>109</v>
      </c>
      <c r="C84" t="s">
        <v>56</v>
      </c>
      <c r="D84" t="s">
        <v>31</v>
      </c>
      <c r="E84" t="s">
        <v>120</v>
      </c>
      <c r="G84" s="1" t="s">
        <v>112</v>
      </c>
      <c r="H84" s="1" t="s">
        <v>113</v>
      </c>
      <c r="I84" s="1"/>
    </row>
    <row r="85" spans="1:13" x14ac:dyDescent="0.35">
      <c r="B85" t="s">
        <v>6</v>
      </c>
      <c r="C85" t="s">
        <v>5</v>
      </c>
      <c r="D85" t="s">
        <v>36</v>
      </c>
      <c r="E85" t="s">
        <v>57</v>
      </c>
      <c r="G85" t="s">
        <v>5</v>
      </c>
      <c r="H85">
        <f>COUNTIF(C84:C105, "*yes*")</f>
        <v>9</v>
      </c>
      <c r="I85" s="3">
        <f>H85/$H$89</f>
        <v>0.6428571428571429</v>
      </c>
      <c r="J85">
        <f>COUNTIF(C107:C117,  "*yes*")</f>
        <v>1</v>
      </c>
    </row>
    <row r="86" spans="1:13" x14ac:dyDescent="0.35">
      <c r="B86" s="4" t="s">
        <v>9</v>
      </c>
      <c r="C86" t="s">
        <v>8</v>
      </c>
      <c r="D86" t="s">
        <v>8</v>
      </c>
      <c r="E86" t="s">
        <v>8</v>
      </c>
      <c r="G86" t="s">
        <v>31</v>
      </c>
      <c r="H86">
        <f>COUNTIF(C84:C105, "*no*")</f>
        <v>0</v>
      </c>
      <c r="I86" s="3">
        <f t="shared" ref="I86" si="6">H86/$H$89</f>
        <v>0</v>
      </c>
      <c r="J86">
        <f>COUNTIF(C107:C117, "*no*")</f>
        <v>8</v>
      </c>
    </row>
    <row r="87" spans="1:13" x14ac:dyDescent="0.35">
      <c r="A87" t="s">
        <v>13</v>
      </c>
      <c r="B87" t="s">
        <v>11</v>
      </c>
      <c r="C87" t="s">
        <v>56</v>
      </c>
      <c r="D87" t="s">
        <v>31</v>
      </c>
      <c r="E87" t="s">
        <v>120</v>
      </c>
      <c r="G87" t="s">
        <v>58</v>
      </c>
      <c r="H87">
        <f>COUNTIF(C84:C105, "*crashes*")</f>
        <v>2</v>
      </c>
      <c r="I87" s="3">
        <f>H87/$H$89</f>
        <v>0.14285714285714285</v>
      </c>
      <c r="J87">
        <f>COUNTIF(C109:C119, "*crashes*")</f>
        <v>0</v>
      </c>
    </row>
    <row r="88" spans="1:13" x14ac:dyDescent="0.35">
      <c r="B88" t="s">
        <v>10</v>
      </c>
      <c r="C88" t="s">
        <v>56</v>
      </c>
      <c r="D88" t="s">
        <v>31</v>
      </c>
      <c r="E88" t="s">
        <v>120</v>
      </c>
      <c r="G88" t="s">
        <v>119</v>
      </c>
      <c r="H88">
        <f>COUNTIF(C84:C105, "*via*")</f>
        <v>3</v>
      </c>
      <c r="I88" s="3">
        <f>H88/$H$89</f>
        <v>0.21428571428571427</v>
      </c>
      <c r="J88">
        <f>COUNTIF(C107:C117, "*via*")</f>
        <v>0</v>
      </c>
    </row>
    <row r="89" spans="1:13" x14ac:dyDescent="0.35">
      <c r="B89" s="4" t="s">
        <v>98</v>
      </c>
      <c r="C89" t="s">
        <v>8</v>
      </c>
      <c r="D89" t="s">
        <v>8</v>
      </c>
      <c r="E89" t="s">
        <v>8</v>
      </c>
      <c r="G89" t="s">
        <v>118</v>
      </c>
      <c r="H89">
        <f>SUM(H85:H88)</f>
        <v>14</v>
      </c>
      <c r="J89">
        <f>SUM(J85:J88)</f>
        <v>9</v>
      </c>
    </row>
    <row r="90" spans="1:13" x14ac:dyDescent="0.35">
      <c r="B90" s="4" t="s">
        <v>7</v>
      </c>
      <c r="C90" t="s">
        <v>8</v>
      </c>
      <c r="D90" t="s">
        <v>8</v>
      </c>
      <c r="E90" t="s">
        <v>8</v>
      </c>
    </row>
    <row r="91" spans="1:13" x14ac:dyDescent="0.35">
      <c r="A91" t="s">
        <v>15</v>
      </c>
      <c r="B91" t="s">
        <v>16</v>
      </c>
      <c r="C91" t="s">
        <v>5</v>
      </c>
      <c r="D91" t="s">
        <v>36</v>
      </c>
      <c r="E91" t="s">
        <v>5</v>
      </c>
      <c r="G91" s="1" t="s">
        <v>114</v>
      </c>
      <c r="H91" s="1" t="s">
        <v>113</v>
      </c>
      <c r="I91" s="1"/>
      <c r="K91" s="1"/>
      <c r="L91" s="1" t="s">
        <v>127</v>
      </c>
    </row>
    <row r="92" spans="1:13" x14ac:dyDescent="0.35">
      <c r="B92" t="s">
        <v>17</v>
      </c>
      <c r="C92" t="s">
        <v>5</v>
      </c>
      <c r="D92" t="s">
        <v>36</v>
      </c>
      <c r="E92" t="s">
        <v>31</v>
      </c>
      <c r="G92" t="s">
        <v>5</v>
      </c>
      <c r="H92">
        <f>COUNTIF(D84:D105, "*yes*")</f>
        <v>8</v>
      </c>
      <c r="I92" s="3">
        <f>H92/$H$95</f>
        <v>0.5714285714285714</v>
      </c>
      <c r="J92">
        <f>COUNTIF(D107:D117,  "*yes*")</f>
        <v>1</v>
      </c>
      <c r="L92">
        <v>8</v>
      </c>
      <c r="M92" s="3">
        <f>L92/L95</f>
        <v>0.66666666666666663</v>
      </c>
    </row>
    <row r="93" spans="1:13" x14ac:dyDescent="0.35">
      <c r="B93" t="s">
        <v>18</v>
      </c>
      <c r="C93" t="s">
        <v>5</v>
      </c>
      <c r="D93" t="s">
        <v>36</v>
      </c>
      <c r="E93" t="s">
        <v>31</v>
      </c>
      <c r="G93" t="s">
        <v>31</v>
      </c>
      <c r="H93">
        <f>COUNTIF(D84:D105, "*no*")</f>
        <v>5</v>
      </c>
      <c r="I93" s="3">
        <f t="shared" ref="I93:I94" si="7">H93/$H$95</f>
        <v>0.35714285714285715</v>
      </c>
      <c r="J93">
        <f>COUNTIF(D107:D117, "*no*")</f>
        <v>8</v>
      </c>
      <c r="L93">
        <v>3</v>
      </c>
      <c r="M93" s="3">
        <f>L93/$L$95</f>
        <v>0.25</v>
      </c>
    </row>
    <row r="94" spans="1:13" x14ac:dyDescent="0.35">
      <c r="B94" t="s">
        <v>34</v>
      </c>
      <c r="C94" t="s">
        <v>5</v>
      </c>
      <c r="D94" t="s">
        <v>32</v>
      </c>
      <c r="E94" t="s">
        <v>32</v>
      </c>
      <c r="G94" t="s">
        <v>32</v>
      </c>
      <c r="H94">
        <f>COUNTIF(D84:D105, "*close*")</f>
        <v>1</v>
      </c>
      <c r="I94" s="3">
        <f t="shared" si="7"/>
        <v>7.1428571428571425E-2</v>
      </c>
      <c r="J94">
        <f>COUNTIF(D107:D117, "*crashes*")</f>
        <v>0</v>
      </c>
      <c r="L94">
        <v>1</v>
      </c>
      <c r="M94" s="3">
        <f>L94/$L$95</f>
        <v>8.3333333333333329E-2</v>
      </c>
    </row>
    <row r="95" spans="1:13" x14ac:dyDescent="0.35">
      <c r="A95" t="s">
        <v>19</v>
      </c>
      <c r="B95" t="s">
        <v>21</v>
      </c>
      <c r="C95" t="s">
        <v>5</v>
      </c>
      <c r="D95" t="s">
        <v>36</v>
      </c>
      <c r="E95" t="s">
        <v>36</v>
      </c>
      <c r="G95" t="s">
        <v>118</v>
      </c>
      <c r="H95">
        <f>SUM(H92:H94)</f>
        <v>14</v>
      </c>
      <c r="J95">
        <f>SUM(J92:J94)</f>
        <v>9</v>
      </c>
      <c r="L95">
        <f>SUM(L92:L94)</f>
        <v>12</v>
      </c>
      <c r="M95" s="3"/>
    </row>
    <row r="96" spans="1:13" x14ac:dyDescent="0.35">
      <c r="B96" t="s">
        <v>20</v>
      </c>
      <c r="C96" t="s">
        <v>5</v>
      </c>
      <c r="D96" t="s">
        <v>36</v>
      </c>
      <c r="E96" t="s">
        <v>36</v>
      </c>
    </row>
    <row r="97" spans="1:13" x14ac:dyDescent="0.35">
      <c r="B97" s="4" t="s">
        <v>22</v>
      </c>
      <c r="C97" t="s">
        <v>8</v>
      </c>
      <c r="D97" t="s">
        <v>8</v>
      </c>
      <c r="E97" t="s">
        <v>8</v>
      </c>
    </row>
    <row r="98" spans="1:13" x14ac:dyDescent="0.35">
      <c r="B98" s="4" t="s">
        <v>23</v>
      </c>
      <c r="C98" t="s">
        <v>8</v>
      </c>
      <c r="D98" t="s">
        <v>8</v>
      </c>
      <c r="E98" t="s">
        <v>8</v>
      </c>
      <c r="G98" s="1" t="s">
        <v>115</v>
      </c>
      <c r="H98" s="1" t="s">
        <v>113</v>
      </c>
      <c r="I98" s="1"/>
      <c r="L98" s="1" t="s">
        <v>127</v>
      </c>
    </row>
    <row r="99" spans="1:13" x14ac:dyDescent="0.35">
      <c r="B99" t="s">
        <v>24</v>
      </c>
      <c r="C99" t="s">
        <v>5</v>
      </c>
      <c r="D99" t="s">
        <v>5</v>
      </c>
      <c r="E99" t="s">
        <v>32</v>
      </c>
      <c r="G99" t="s">
        <v>5</v>
      </c>
      <c r="H99">
        <f>COUNTIF(E84:E105, "*yes*")</f>
        <v>5</v>
      </c>
      <c r="I99" s="3">
        <f>H99/$H$103</f>
        <v>0.35714285714285715</v>
      </c>
      <c r="J99">
        <f>COUNTIF(E107:E117,  "*yes*")</f>
        <v>1</v>
      </c>
      <c r="L99">
        <v>5</v>
      </c>
      <c r="M99" s="3">
        <f>L99/$L$103</f>
        <v>0.41666666666666669</v>
      </c>
    </row>
    <row r="100" spans="1:13" x14ac:dyDescent="0.35">
      <c r="A100" t="s">
        <v>25</v>
      </c>
      <c r="B100" t="s">
        <v>26</v>
      </c>
      <c r="C100" t="s">
        <v>58</v>
      </c>
      <c r="D100" t="s">
        <v>31</v>
      </c>
      <c r="E100" t="s">
        <v>59</v>
      </c>
      <c r="G100" t="s">
        <v>31</v>
      </c>
      <c r="H100">
        <f>COUNTIF(E84:E105, "*no*")</f>
        <v>4</v>
      </c>
      <c r="I100" s="3">
        <f t="shared" ref="I100:I102" si="8">H100/$H$103</f>
        <v>0.2857142857142857</v>
      </c>
      <c r="J100">
        <f>COUNTIF(E107:E117, "*no*")</f>
        <v>8</v>
      </c>
      <c r="L100">
        <v>2</v>
      </c>
      <c r="M100" s="3">
        <f t="shared" ref="M100:M102" si="9">L100/$L$103</f>
        <v>0.16666666666666666</v>
      </c>
    </row>
    <row r="101" spans="1:13" x14ac:dyDescent="0.35">
      <c r="B101" t="s">
        <v>27</v>
      </c>
      <c r="C101" t="s">
        <v>58</v>
      </c>
      <c r="D101" t="s">
        <v>31</v>
      </c>
      <c r="E101" t="s">
        <v>31</v>
      </c>
      <c r="G101" t="s">
        <v>32</v>
      </c>
      <c r="H101">
        <f>COUNTIF(E84:E105, "*close*")</f>
        <v>2</v>
      </c>
      <c r="I101" s="3">
        <f t="shared" si="8"/>
        <v>0.14285714285714285</v>
      </c>
      <c r="J101">
        <f>COUNTIF(E107:E117, "*crashes*")</f>
        <v>0</v>
      </c>
      <c r="L101">
        <v>2</v>
      </c>
      <c r="M101" s="3">
        <f t="shared" si="9"/>
        <v>0.16666666666666666</v>
      </c>
    </row>
    <row r="102" spans="1:13" x14ac:dyDescent="0.35">
      <c r="A102" t="s">
        <v>78</v>
      </c>
      <c r="B102" t="s">
        <v>79</v>
      </c>
      <c r="C102" t="s">
        <v>89</v>
      </c>
      <c r="D102" t="s">
        <v>36</v>
      </c>
      <c r="E102" t="s">
        <v>36</v>
      </c>
      <c r="G102" t="s">
        <v>119</v>
      </c>
      <c r="H102">
        <f>COUNTIF(E84:E105, "*via*")</f>
        <v>3</v>
      </c>
      <c r="I102" s="3">
        <f t="shared" si="8"/>
        <v>0.21428571428571427</v>
      </c>
      <c r="J102">
        <f>COUNTIF(E107:E117, "*via*")</f>
        <v>0</v>
      </c>
      <c r="L102">
        <v>3</v>
      </c>
      <c r="M102" s="3">
        <f t="shared" si="9"/>
        <v>0.25</v>
      </c>
    </row>
    <row r="103" spans="1:13" x14ac:dyDescent="0.35">
      <c r="B103" s="4" t="s">
        <v>80</v>
      </c>
      <c r="C103" t="s">
        <v>8</v>
      </c>
      <c r="D103" t="s">
        <v>8</v>
      </c>
      <c r="E103" t="s">
        <v>8</v>
      </c>
      <c r="G103" t="s">
        <v>118</v>
      </c>
      <c r="H103">
        <f>SUM(H99:H102)</f>
        <v>14</v>
      </c>
      <c r="J103">
        <f>SUM(J99:J102)</f>
        <v>9</v>
      </c>
      <c r="L103">
        <f>SUM(L99:L102)</f>
        <v>12</v>
      </c>
    </row>
    <row r="104" spans="1:13" x14ac:dyDescent="0.35">
      <c r="A104" t="s">
        <v>38</v>
      </c>
      <c r="B104" s="4" t="s">
        <v>39</v>
      </c>
      <c r="C104" t="s">
        <v>8</v>
      </c>
      <c r="D104" t="s">
        <v>8</v>
      </c>
      <c r="E104" t="s">
        <v>8</v>
      </c>
    </row>
    <row r="105" spans="1:13" x14ac:dyDescent="0.35">
      <c r="A105" t="s">
        <v>40</v>
      </c>
      <c r="B105" s="4" t="s">
        <v>41</v>
      </c>
      <c r="C105" t="s">
        <v>8</v>
      </c>
      <c r="D105" t="s">
        <v>8</v>
      </c>
      <c r="E105" t="s">
        <v>8</v>
      </c>
    </row>
    <row r="106" spans="1:13" x14ac:dyDescent="0.35">
      <c r="G106" t="s">
        <v>125</v>
      </c>
    </row>
    <row r="107" spans="1:13" x14ac:dyDescent="0.35">
      <c r="A107" t="s">
        <v>42</v>
      </c>
      <c r="B107" t="s">
        <v>43</v>
      </c>
      <c r="C107" t="s">
        <v>31</v>
      </c>
      <c r="D107" t="s">
        <v>31</v>
      </c>
      <c r="E107" t="s">
        <v>31</v>
      </c>
    </row>
    <row r="108" spans="1:13" x14ac:dyDescent="0.35">
      <c r="B108" t="s">
        <v>44</v>
      </c>
      <c r="C108" t="s">
        <v>31</v>
      </c>
      <c r="D108" t="s">
        <v>31</v>
      </c>
      <c r="E108" t="s">
        <v>31</v>
      </c>
    </row>
    <row r="109" spans="1:13" x14ac:dyDescent="0.35">
      <c r="A109" t="s">
        <v>55</v>
      </c>
      <c r="B109" t="s">
        <v>45</v>
      </c>
      <c r="C109" t="s">
        <v>31</v>
      </c>
      <c r="D109" t="s">
        <v>31</v>
      </c>
      <c r="E109" t="s">
        <v>31</v>
      </c>
    </row>
    <row r="110" spans="1:13" x14ac:dyDescent="0.35">
      <c r="A110" t="s">
        <v>46</v>
      </c>
      <c r="B110" t="s">
        <v>47</v>
      </c>
      <c r="C110" t="s">
        <v>31</v>
      </c>
      <c r="D110" t="s">
        <v>31</v>
      </c>
      <c r="E110" t="s">
        <v>31</v>
      </c>
    </row>
    <row r="111" spans="1:13" x14ac:dyDescent="0.35">
      <c r="B111" t="s">
        <v>48</v>
      </c>
      <c r="C111" t="s">
        <v>60</v>
      </c>
      <c r="D111" t="s">
        <v>36</v>
      </c>
      <c r="E111" t="s">
        <v>36</v>
      </c>
    </row>
    <row r="112" spans="1:13" x14ac:dyDescent="0.35">
      <c r="B112" t="s">
        <v>84</v>
      </c>
      <c r="C112" t="s">
        <v>31</v>
      </c>
      <c r="D112" t="s">
        <v>31</v>
      </c>
      <c r="E112" t="s">
        <v>31</v>
      </c>
    </row>
    <row r="113" spans="1:12" x14ac:dyDescent="0.35">
      <c r="A113" t="s">
        <v>49</v>
      </c>
      <c r="B113" t="s">
        <v>50</v>
      </c>
      <c r="C113" t="s">
        <v>31</v>
      </c>
      <c r="D113" t="s">
        <v>31</v>
      </c>
      <c r="E113" t="s">
        <v>31</v>
      </c>
    </row>
    <row r="114" spans="1:12" x14ac:dyDescent="0.35">
      <c r="A114" t="s">
        <v>51</v>
      </c>
      <c r="B114" t="s">
        <v>52</v>
      </c>
      <c r="C114" t="s">
        <v>31</v>
      </c>
      <c r="D114" t="s">
        <v>31</v>
      </c>
      <c r="E114" t="s">
        <v>31</v>
      </c>
    </row>
    <row r="115" spans="1:12" x14ac:dyDescent="0.35">
      <c r="A115" t="s">
        <v>87</v>
      </c>
      <c r="B115" t="s">
        <v>88</v>
      </c>
      <c r="C115" t="s">
        <v>31</v>
      </c>
      <c r="D115" t="s">
        <v>31</v>
      </c>
      <c r="E115" t="s">
        <v>31</v>
      </c>
    </row>
    <row r="116" spans="1:12" x14ac:dyDescent="0.35">
      <c r="A116" t="s">
        <v>53</v>
      </c>
      <c r="B116" s="4" t="s">
        <v>83</v>
      </c>
      <c r="C116" t="s">
        <v>8</v>
      </c>
      <c r="D116" t="s">
        <v>8</v>
      </c>
      <c r="E116" t="s">
        <v>8</v>
      </c>
    </row>
    <row r="117" spans="1:12" x14ac:dyDescent="0.35">
      <c r="A117" t="s">
        <v>54</v>
      </c>
      <c r="B117" s="4" t="s">
        <v>85</v>
      </c>
      <c r="C117" t="s">
        <v>8</v>
      </c>
      <c r="D117" t="s">
        <v>8</v>
      </c>
      <c r="E117" t="s">
        <v>8</v>
      </c>
    </row>
    <row r="121" spans="1:12" x14ac:dyDescent="0.35">
      <c r="B121" t="s">
        <v>61</v>
      </c>
      <c r="G121" s="1"/>
      <c r="H121" s="1" t="s">
        <v>116</v>
      </c>
      <c r="I121" s="1"/>
      <c r="J121" s="1" t="s">
        <v>117</v>
      </c>
      <c r="K121" s="1" t="s">
        <v>126</v>
      </c>
    </row>
    <row r="122" spans="1:12" x14ac:dyDescent="0.35">
      <c r="A122" s="1" t="s">
        <v>14</v>
      </c>
      <c r="B122" s="1" t="s">
        <v>0</v>
      </c>
      <c r="C122" s="1" t="s">
        <v>35</v>
      </c>
      <c r="D122" s="1" t="s">
        <v>29</v>
      </c>
      <c r="E122" s="1" t="s">
        <v>30</v>
      </c>
      <c r="G122" s="1" t="s">
        <v>112</v>
      </c>
      <c r="H122" s="1" t="s">
        <v>113</v>
      </c>
      <c r="I122" s="1"/>
      <c r="K122" s="1" t="s">
        <v>113</v>
      </c>
      <c r="L122" s="1" t="s">
        <v>124</v>
      </c>
    </row>
    <row r="123" spans="1:12" x14ac:dyDescent="0.35">
      <c r="A123" t="s">
        <v>12</v>
      </c>
      <c r="B123" t="s">
        <v>109</v>
      </c>
      <c r="C123" t="s">
        <v>58</v>
      </c>
      <c r="D123" t="s">
        <v>31</v>
      </c>
      <c r="E123" t="s">
        <v>31</v>
      </c>
      <c r="G123" t="s">
        <v>5</v>
      </c>
      <c r="H123">
        <f>COUNTIF(C123:C144, "*yes*")</f>
        <v>15</v>
      </c>
      <c r="I123" s="3">
        <f>H123/$H$126</f>
        <v>0.68181818181818177</v>
      </c>
      <c r="J123">
        <f>COUNTIF(C146:C156,  "*yes*")</f>
        <v>0</v>
      </c>
      <c r="K123">
        <v>12</v>
      </c>
      <c r="L123" s="3">
        <f>K123/$K$126</f>
        <v>0.8571428571428571</v>
      </c>
    </row>
    <row r="124" spans="1:12" x14ac:dyDescent="0.35">
      <c r="B124" t="s">
        <v>6</v>
      </c>
      <c r="C124" t="s">
        <v>5</v>
      </c>
      <c r="D124" t="s">
        <v>62</v>
      </c>
      <c r="E124" t="s">
        <v>5</v>
      </c>
      <c r="G124" t="s">
        <v>31</v>
      </c>
      <c r="H124">
        <f>COUNTIF(C123:C144, "*no*")</f>
        <v>6</v>
      </c>
      <c r="I124" s="3">
        <f t="shared" ref="I124" si="10">H124/$H$126</f>
        <v>0.27272727272727271</v>
      </c>
      <c r="J124">
        <f>COUNTIF(C146:C156, "*no*")</f>
        <v>11</v>
      </c>
      <c r="K124">
        <v>1</v>
      </c>
      <c r="L124" s="3">
        <f t="shared" ref="L124:L125" si="11">K124/$K$126</f>
        <v>7.1428571428571425E-2</v>
      </c>
    </row>
    <row r="125" spans="1:12" x14ac:dyDescent="0.35">
      <c r="B125" s="4" t="s">
        <v>9</v>
      </c>
      <c r="C125" t="s">
        <v>5</v>
      </c>
      <c r="D125" t="s">
        <v>68</v>
      </c>
      <c r="E125" t="s">
        <v>5</v>
      </c>
      <c r="G125" t="s">
        <v>58</v>
      </c>
      <c r="H125">
        <f>COUNTIF(C123:C144, "*crashes*")</f>
        <v>1</v>
      </c>
      <c r="I125" s="3">
        <f>H125/$H$126</f>
        <v>4.5454545454545456E-2</v>
      </c>
      <c r="J125">
        <f>COUNTIF(C148:C158, "*crashes*")</f>
        <v>0</v>
      </c>
      <c r="K125">
        <v>1</v>
      </c>
      <c r="L125" s="3">
        <f t="shared" si="11"/>
        <v>7.1428571428571425E-2</v>
      </c>
    </row>
    <row r="126" spans="1:12" x14ac:dyDescent="0.35">
      <c r="A126" t="s">
        <v>13</v>
      </c>
      <c r="B126" t="s">
        <v>11</v>
      </c>
      <c r="C126" t="s">
        <v>63</v>
      </c>
      <c r="D126" t="s">
        <v>121</v>
      </c>
      <c r="E126" t="s">
        <v>31</v>
      </c>
      <c r="G126" t="s">
        <v>118</v>
      </c>
      <c r="H126">
        <f>SUM(H123:H125)</f>
        <v>22</v>
      </c>
      <c r="J126">
        <f>SUM(J123:J125)</f>
        <v>11</v>
      </c>
      <c r="K126">
        <f>SUM(K123:K125)</f>
        <v>14</v>
      </c>
    </row>
    <row r="127" spans="1:12" x14ac:dyDescent="0.35">
      <c r="B127" t="s">
        <v>10</v>
      </c>
      <c r="C127" t="s">
        <v>31</v>
      </c>
      <c r="D127" t="s">
        <v>31</v>
      </c>
      <c r="E127" t="s">
        <v>31</v>
      </c>
    </row>
    <row r="128" spans="1:12" x14ac:dyDescent="0.35">
      <c r="B128" s="4" t="s">
        <v>98</v>
      </c>
      <c r="C128" t="s">
        <v>73</v>
      </c>
      <c r="D128" t="s">
        <v>31</v>
      </c>
      <c r="E128" t="s">
        <v>31</v>
      </c>
      <c r="L128" s="1" t="s">
        <v>127</v>
      </c>
    </row>
    <row r="129" spans="1:13" x14ac:dyDescent="0.35">
      <c r="B129" s="4" t="s">
        <v>7</v>
      </c>
      <c r="C129" t="s">
        <v>74</v>
      </c>
      <c r="D129" t="s">
        <v>31</v>
      </c>
      <c r="E129" t="s">
        <v>31</v>
      </c>
      <c r="G129" s="1" t="s">
        <v>114</v>
      </c>
      <c r="H129" s="1" t="s">
        <v>113</v>
      </c>
      <c r="I129" s="1"/>
      <c r="L129" s="1" t="s">
        <v>113</v>
      </c>
      <c r="M129" s="1" t="s">
        <v>124</v>
      </c>
    </row>
    <row r="130" spans="1:13" x14ac:dyDescent="0.35">
      <c r="A130" t="s">
        <v>15</v>
      </c>
      <c r="B130" t="s">
        <v>16</v>
      </c>
      <c r="C130" t="s">
        <v>5</v>
      </c>
      <c r="D130" t="s">
        <v>65</v>
      </c>
      <c r="E130" t="s">
        <v>66</v>
      </c>
      <c r="G130" t="s">
        <v>5</v>
      </c>
      <c r="H130">
        <f>COUNTIF(D123:D144, "*yes*")</f>
        <v>5</v>
      </c>
      <c r="I130" s="3">
        <f>H130/$H$133</f>
        <v>0.22727272727272727</v>
      </c>
      <c r="J130">
        <f>COUNTIF(D146:D156,  "*yes*")</f>
        <v>0</v>
      </c>
      <c r="L130">
        <v>5</v>
      </c>
      <c r="M130" s="3">
        <f t="shared" ref="M130:M131" si="12">L130/$L$133</f>
        <v>0.33333333333333331</v>
      </c>
    </row>
    <row r="131" spans="1:13" x14ac:dyDescent="0.35">
      <c r="B131" t="s">
        <v>17</v>
      </c>
      <c r="C131" t="s">
        <v>5</v>
      </c>
      <c r="D131" t="s">
        <v>64</v>
      </c>
      <c r="E131" t="s">
        <v>32</v>
      </c>
      <c r="G131" t="s">
        <v>31</v>
      </c>
      <c r="H131">
        <f>COUNTIF(D123:D144, "*no*")</f>
        <v>8</v>
      </c>
      <c r="I131" s="3">
        <f t="shared" ref="I131" si="13">H131/$H$133</f>
        <v>0.36363636363636365</v>
      </c>
      <c r="J131">
        <f>COUNTIF(D146:D156, "*no*")</f>
        <v>11</v>
      </c>
      <c r="L131">
        <v>1</v>
      </c>
      <c r="M131" s="3">
        <f t="shared" si="12"/>
        <v>6.6666666666666666E-2</v>
      </c>
    </row>
    <row r="132" spans="1:13" x14ac:dyDescent="0.35">
      <c r="B132" t="s">
        <v>18</v>
      </c>
      <c r="C132" t="s">
        <v>5</v>
      </c>
      <c r="D132" t="s">
        <v>5</v>
      </c>
      <c r="E132" t="s">
        <v>67</v>
      </c>
      <c r="G132" t="s">
        <v>32</v>
      </c>
      <c r="H132">
        <f>COUNTIF(D123:D144, "*close*")</f>
        <v>9</v>
      </c>
      <c r="I132" s="3">
        <f>H132/$H$133</f>
        <v>0.40909090909090912</v>
      </c>
      <c r="J132">
        <f>COUNTIF(D146:D156, "*crashes*")</f>
        <v>0</v>
      </c>
      <c r="L132">
        <v>9</v>
      </c>
      <c r="M132" s="3">
        <f>L132/$L$133</f>
        <v>0.6</v>
      </c>
    </row>
    <row r="133" spans="1:13" x14ac:dyDescent="0.35">
      <c r="B133" t="s">
        <v>34</v>
      </c>
      <c r="C133" t="s">
        <v>5</v>
      </c>
      <c r="D133" t="s">
        <v>68</v>
      </c>
      <c r="E133" t="s">
        <v>32</v>
      </c>
      <c r="G133" t="s">
        <v>118</v>
      </c>
      <c r="H133">
        <f>SUM(H130:H132)</f>
        <v>22</v>
      </c>
      <c r="J133">
        <f>SUM(J130:J132)</f>
        <v>11</v>
      </c>
      <c r="L133">
        <f>SUM(L130:L132)</f>
        <v>15</v>
      </c>
    </row>
    <row r="134" spans="1:13" x14ac:dyDescent="0.35">
      <c r="A134" t="s">
        <v>19</v>
      </c>
      <c r="B134" t="s">
        <v>21</v>
      </c>
      <c r="C134" t="s">
        <v>5</v>
      </c>
      <c r="D134" t="s">
        <v>68</v>
      </c>
      <c r="E134" t="s">
        <v>69</v>
      </c>
    </row>
    <row r="135" spans="1:13" x14ac:dyDescent="0.35">
      <c r="B135" t="s">
        <v>20</v>
      </c>
      <c r="C135" t="s">
        <v>5</v>
      </c>
      <c r="D135" t="s">
        <v>70</v>
      </c>
      <c r="E135" t="s">
        <v>31</v>
      </c>
      <c r="L135" s="1" t="s">
        <v>127</v>
      </c>
    </row>
    <row r="136" spans="1:13" x14ac:dyDescent="0.35">
      <c r="B136" s="4" t="s">
        <v>22</v>
      </c>
      <c r="C136" t="s">
        <v>5</v>
      </c>
      <c r="D136" t="s">
        <v>68</v>
      </c>
      <c r="E136" t="s">
        <v>75</v>
      </c>
      <c r="G136" s="1" t="s">
        <v>115</v>
      </c>
      <c r="H136" s="1" t="s">
        <v>113</v>
      </c>
      <c r="I136" s="1"/>
      <c r="L136" s="1" t="s">
        <v>113</v>
      </c>
      <c r="M136" s="1" t="s">
        <v>124</v>
      </c>
    </row>
    <row r="137" spans="1:13" x14ac:dyDescent="0.35">
      <c r="B137" s="4" t="s">
        <v>76</v>
      </c>
      <c r="C137" t="s">
        <v>77</v>
      </c>
      <c r="D137" t="s">
        <v>31</v>
      </c>
      <c r="E137" t="s">
        <v>31</v>
      </c>
      <c r="G137" t="s">
        <v>5</v>
      </c>
      <c r="H137">
        <f>COUNTIF(E123:E144, "*yes*")</f>
        <v>8</v>
      </c>
      <c r="I137" s="3">
        <f>H137/$H$140</f>
        <v>0.36363636363636365</v>
      </c>
      <c r="J137">
        <f>COUNTIF(E146:E156,  "*yes*")</f>
        <v>0</v>
      </c>
      <c r="L137">
        <v>8</v>
      </c>
      <c r="M137" s="3">
        <f>L137/$L$140</f>
        <v>0.53333333333333333</v>
      </c>
    </row>
    <row r="138" spans="1:13" x14ac:dyDescent="0.35">
      <c r="B138" t="s">
        <v>24</v>
      </c>
      <c r="C138" t="s">
        <v>5</v>
      </c>
      <c r="D138" t="s">
        <v>64</v>
      </c>
      <c r="E138" t="s">
        <v>31</v>
      </c>
      <c r="G138" t="s">
        <v>31</v>
      </c>
      <c r="H138">
        <f>COUNTIF(E123:E144, "*no*")</f>
        <v>11</v>
      </c>
      <c r="I138" s="3">
        <f t="shared" ref="I138:I139" si="14">H138/$H$140</f>
        <v>0.5</v>
      </c>
      <c r="J138">
        <f>COUNTIF(E146:E156, "*no*")</f>
        <v>11</v>
      </c>
      <c r="L138">
        <v>4</v>
      </c>
      <c r="M138" s="3">
        <f t="shared" ref="M138:M139" si="15">L138/$L$140</f>
        <v>0.26666666666666666</v>
      </c>
    </row>
    <row r="139" spans="1:13" x14ac:dyDescent="0.35">
      <c r="A139" t="s">
        <v>25</v>
      </c>
      <c r="B139" t="s">
        <v>26</v>
      </c>
      <c r="C139" t="s">
        <v>5</v>
      </c>
      <c r="D139" t="s">
        <v>71</v>
      </c>
      <c r="E139" t="s">
        <v>72</v>
      </c>
      <c r="G139" t="s">
        <v>32</v>
      </c>
      <c r="H139">
        <f>COUNTIF(E123:E144, "*close*")</f>
        <v>3</v>
      </c>
      <c r="I139" s="3">
        <f t="shared" si="14"/>
        <v>0.13636363636363635</v>
      </c>
      <c r="J139">
        <f>COUNTIF(E146:E156, "*crashes*")</f>
        <v>0</v>
      </c>
      <c r="L139">
        <v>3</v>
      </c>
      <c r="M139" s="3">
        <f t="shared" si="15"/>
        <v>0.2</v>
      </c>
    </row>
    <row r="140" spans="1:13" x14ac:dyDescent="0.35">
      <c r="B140" t="s">
        <v>27</v>
      </c>
      <c r="C140" t="s">
        <v>5</v>
      </c>
      <c r="D140" t="s">
        <v>71</v>
      </c>
      <c r="E140" t="s">
        <v>72</v>
      </c>
      <c r="G140" t="s">
        <v>118</v>
      </c>
      <c r="H140">
        <f>SUM(H137:H139)</f>
        <v>22</v>
      </c>
      <c r="J140">
        <f>SUM(J137:J139)</f>
        <v>11</v>
      </c>
      <c r="L140">
        <f>SUM(L137:L139)</f>
        <v>15</v>
      </c>
    </row>
    <row r="141" spans="1:13" x14ac:dyDescent="0.35">
      <c r="A141" t="s">
        <v>78</v>
      </c>
      <c r="B141" t="s">
        <v>79</v>
      </c>
      <c r="C141" t="s">
        <v>5</v>
      </c>
      <c r="D141" t="s">
        <v>81</v>
      </c>
      <c r="E141" t="s">
        <v>5</v>
      </c>
    </row>
    <row r="142" spans="1:13" x14ac:dyDescent="0.35">
      <c r="B142" s="4" t="s">
        <v>80</v>
      </c>
      <c r="C142" t="s">
        <v>5</v>
      </c>
      <c r="D142" t="s">
        <v>81</v>
      </c>
      <c r="E142" t="s">
        <v>82</v>
      </c>
    </row>
    <row r="143" spans="1:13" x14ac:dyDescent="0.35">
      <c r="A143" t="s">
        <v>38</v>
      </c>
      <c r="B143" s="4" t="s">
        <v>39</v>
      </c>
      <c r="C143" t="s">
        <v>74</v>
      </c>
      <c r="D143" t="s">
        <v>31</v>
      </c>
      <c r="E143" t="s">
        <v>31</v>
      </c>
    </row>
    <row r="144" spans="1:13" x14ac:dyDescent="0.35">
      <c r="A144" t="s">
        <v>40</v>
      </c>
      <c r="B144" s="4" t="s">
        <v>41</v>
      </c>
      <c r="C144" t="s">
        <v>74</v>
      </c>
      <c r="D144" t="s">
        <v>31</v>
      </c>
      <c r="E144" t="s">
        <v>31</v>
      </c>
    </row>
    <row r="146" spans="1:5" x14ac:dyDescent="0.35">
      <c r="A146" t="s">
        <v>42</v>
      </c>
      <c r="B146" t="s">
        <v>43</v>
      </c>
      <c r="C146" t="s">
        <v>31</v>
      </c>
      <c r="D146" t="s">
        <v>31</v>
      </c>
      <c r="E146" t="s">
        <v>31</v>
      </c>
    </row>
    <row r="147" spans="1:5" x14ac:dyDescent="0.35">
      <c r="B147" t="s">
        <v>44</v>
      </c>
      <c r="C147" t="s">
        <v>31</v>
      </c>
      <c r="D147" t="s">
        <v>31</v>
      </c>
      <c r="E147" t="s">
        <v>31</v>
      </c>
    </row>
    <row r="148" spans="1:5" x14ac:dyDescent="0.35">
      <c r="A148" t="s">
        <v>55</v>
      </c>
      <c r="B148" t="s">
        <v>45</v>
      </c>
      <c r="C148" t="s">
        <v>31</v>
      </c>
      <c r="D148" t="s">
        <v>31</v>
      </c>
      <c r="E148" t="s">
        <v>31</v>
      </c>
    </row>
    <row r="149" spans="1:5" x14ac:dyDescent="0.35">
      <c r="A149" t="s">
        <v>46</v>
      </c>
      <c r="B149" t="s">
        <v>47</v>
      </c>
      <c r="C149" t="s">
        <v>31</v>
      </c>
      <c r="D149" t="s">
        <v>31</v>
      </c>
      <c r="E149" t="s">
        <v>31</v>
      </c>
    </row>
    <row r="150" spans="1:5" x14ac:dyDescent="0.35">
      <c r="B150" t="s">
        <v>48</v>
      </c>
      <c r="C150" t="s">
        <v>31</v>
      </c>
      <c r="D150" t="s">
        <v>31</v>
      </c>
      <c r="E150" t="s">
        <v>31</v>
      </c>
    </row>
    <row r="151" spans="1:5" x14ac:dyDescent="0.35">
      <c r="B151" t="s">
        <v>84</v>
      </c>
      <c r="C151" t="s">
        <v>31</v>
      </c>
      <c r="D151" t="s">
        <v>31</v>
      </c>
      <c r="E151" t="s">
        <v>31</v>
      </c>
    </row>
    <row r="152" spans="1:5" x14ac:dyDescent="0.35">
      <c r="A152" t="s">
        <v>49</v>
      </c>
      <c r="B152" t="s">
        <v>50</v>
      </c>
      <c r="C152" t="s">
        <v>31</v>
      </c>
      <c r="D152" t="s">
        <v>31</v>
      </c>
      <c r="E152" t="s">
        <v>31</v>
      </c>
    </row>
    <row r="153" spans="1:5" x14ac:dyDescent="0.35">
      <c r="A153" t="s">
        <v>51</v>
      </c>
      <c r="B153" t="s">
        <v>52</v>
      </c>
      <c r="C153" t="s">
        <v>31</v>
      </c>
      <c r="D153" t="s">
        <v>31</v>
      </c>
      <c r="E153" t="s">
        <v>31</v>
      </c>
    </row>
    <row r="154" spans="1:5" x14ac:dyDescent="0.35">
      <c r="A154" t="s">
        <v>87</v>
      </c>
      <c r="B154" t="s">
        <v>88</v>
      </c>
      <c r="C154" t="s">
        <v>31</v>
      </c>
      <c r="D154" t="s">
        <v>31</v>
      </c>
      <c r="E154" t="s">
        <v>31</v>
      </c>
    </row>
    <row r="155" spans="1:5" x14ac:dyDescent="0.35">
      <c r="A155" t="s">
        <v>53</v>
      </c>
      <c r="B155" s="4" t="s">
        <v>83</v>
      </c>
      <c r="C155" t="s">
        <v>31</v>
      </c>
      <c r="D155" t="s">
        <v>31</v>
      </c>
      <c r="E155" t="s">
        <v>31</v>
      </c>
    </row>
    <row r="156" spans="1:5" x14ac:dyDescent="0.35">
      <c r="A156" t="s">
        <v>54</v>
      </c>
      <c r="B156" s="4" t="s">
        <v>85</v>
      </c>
      <c r="C156" t="s">
        <v>86</v>
      </c>
      <c r="D156" t="s">
        <v>31</v>
      </c>
      <c r="E156" t="s">
        <v>31</v>
      </c>
    </row>
    <row r="160" spans="1:5" x14ac:dyDescent="0.35">
      <c r="B160" t="s">
        <v>91</v>
      </c>
      <c r="C160" t="s">
        <v>95</v>
      </c>
    </row>
    <row r="161" spans="1:5" x14ac:dyDescent="0.35">
      <c r="B161" s="2"/>
      <c r="C161" t="s">
        <v>96</v>
      </c>
    </row>
    <row r="162" spans="1:5" ht="21" x14ac:dyDescent="0.35">
      <c r="B162" s="2" t="s">
        <v>92</v>
      </c>
      <c r="C162" t="s">
        <v>94</v>
      </c>
    </row>
    <row r="163" spans="1:5" ht="31.5" x14ac:dyDescent="0.35">
      <c r="B163" s="2" t="s">
        <v>93</v>
      </c>
    </row>
    <row r="164" spans="1:5" x14ac:dyDescent="0.35">
      <c r="A164" s="1" t="s">
        <v>14</v>
      </c>
      <c r="B164" s="1" t="s">
        <v>0</v>
      </c>
      <c r="C164" s="1" t="s">
        <v>35</v>
      </c>
      <c r="D164" s="1" t="s">
        <v>29</v>
      </c>
      <c r="E164" s="1" t="s">
        <v>30</v>
      </c>
    </row>
    <row r="165" spans="1:5" x14ac:dyDescent="0.35">
      <c r="A165" t="s">
        <v>12</v>
      </c>
      <c r="B165" t="s">
        <v>109</v>
      </c>
    </row>
    <row r="166" spans="1:5" x14ac:dyDescent="0.35">
      <c r="B166" t="s">
        <v>6</v>
      </c>
    </row>
    <row r="167" spans="1:5" x14ac:dyDescent="0.35">
      <c r="B167" t="s">
        <v>9</v>
      </c>
    </row>
    <row r="168" spans="1:5" x14ac:dyDescent="0.35">
      <c r="A168" t="s">
        <v>13</v>
      </c>
      <c r="B168" t="s">
        <v>11</v>
      </c>
    </row>
    <row r="169" spans="1:5" x14ac:dyDescent="0.35">
      <c r="B169" t="s">
        <v>10</v>
      </c>
    </row>
    <row r="170" spans="1:5" x14ac:dyDescent="0.35">
      <c r="B170" t="s">
        <v>98</v>
      </c>
    </row>
    <row r="171" spans="1:5" x14ac:dyDescent="0.35">
      <c r="B171" t="s">
        <v>7</v>
      </c>
    </row>
    <row r="172" spans="1:5" x14ac:dyDescent="0.35">
      <c r="A172" t="s">
        <v>15</v>
      </c>
      <c r="B172" t="s">
        <v>16</v>
      </c>
    </row>
    <row r="173" spans="1:5" x14ac:dyDescent="0.35">
      <c r="B173" t="s">
        <v>17</v>
      </c>
    </row>
    <row r="174" spans="1:5" x14ac:dyDescent="0.35">
      <c r="B174" t="s">
        <v>18</v>
      </c>
    </row>
    <row r="175" spans="1:5" x14ac:dyDescent="0.35">
      <c r="B175" t="s">
        <v>34</v>
      </c>
    </row>
    <row r="176" spans="1:5" x14ac:dyDescent="0.35">
      <c r="A176" t="s">
        <v>19</v>
      </c>
      <c r="B176" t="s">
        <v>21</v>
      </c>
    </row>
    <row r="177" spans="1:2" x14ac:dyDescent="0.35">
      <c r="B177" t="s">
        <v>20</v>
      </c>
    </row>
    <row r="178" spans="1:2" x14ac:dyDescent="0.35">
      <c r="B178" t="s">
        <v>22</v>
      </c>
    </row>
    <row r="179" spans="1:2" x14ac:dyDescent="0.35">
      <c r="B179" t="s">
        <v>76</v>
      </c>
    </row>
    <row r="180" spans="1:2" x14ac:dyDescent="0.35">
      <c r="B180" t="s">
        <v>24</v>
      </c>
    </row>
    <row r="181" spans="1:2" x14ac:dyDescent="0.35">
      <c r="A181" t="s">
        <v>25</v>
      </c>
      <c r="B181" t="s">
        <v>26</v>
      </c>
    </row>
    <row r="182" spans="1:2" x14ac:dyDescent="0.35">
      <c r="B182" t="s">
        <v>27</v>
      </c>
    </row>
    <row r="183" spans="1:2" x14ac:dyDescent="0.35">
      <c r="A183" t="s">
        <v>78</v>
      </c>
      <c r="B183" t="s">
        <v>79</v>
      </c>
    </row>
    <row r="184" spans="1:2" x14ac:dyDescent="0.35">
      <c r="B184" t="s">
        <v>80</v>
      </c>
    </row>
    <row r="185" spans="1:2" x14ac:dyDescent="0.35">
      <c r="A185" t="s">
        <v>38</v>
      </c>
      <c r="B185" t="s">
        <v>39</v>
      </c>
    </row>
    <row r="186" spans="1:2" x14ac:dyDescent="0.35">
      <c r="A186" t="s">
        <v>40</v>
      </c>
      <c r="B186" t="s">
        <v>41</v>
      </c>
    </row>
    <row r="187" spans="1:2" x14ac:dyDescent="0.35">
      <c r="A187" t="s">
        <v>42</v>
      </c>
      <c r="B187" t="s">
        <v>43</v>
      </c>
    </row>
    <row r="188" spans="1:2" x14ac:dyDescent="0.35">
      <c r="B188" t="s">
        <v>44</v>
      </c>
    </row>
    <row r="189" spans="1:2" x14ac:dyDescent="0.35">
      <c r="A189" t="s">
        <v>55</v>
      </c>
      <c r="B189" t="s">
        <v>45</v>
      </c>
    </row>
    <row r="190" spans="1:2" x14ac:dyDescent="0.35">
      <c r="A190" t="s">
        <v>46</v>
      </c>
      <c r="B190" t="s">
        <v>47</v>
      </c>
    </row>
    <row r="191" spans="1:2" x14ac:dyDescent="0.35">
      <c r="B191" t="s">
        <v>48</v>
      </c>
    </row>
    <row r="192" spans="1:2" x14ac:dyDescent="0.35">
      <c r="B192" t="s">
        <v>84</v>
      </c>
    </row>
    <row r="193" spans="1:13" x14ac:dyDescent="0.35">
      <c r="A193" t="s">
        <v>49</v>
      </c>
      <c r="B193" t="s">
        <v>50</v>
      </c>
    </row>
    <row r="194" spans="1:13" x14ac:dyDescent="0.35">
      <c r="A194" t="s">
        <v>51</v>
      </c>
      <c r="B194" t="s">
        <v>52</v>
      </c>
    </row>
    <row r="195" spans="1:13" x14ac:dyDescent="0.35">
      <c r="A195" t="s">
        <v>87</v>
      </c>
      <c r="B195" t="s">
        <v>88</v>
      </c>
    </row>
    <row r="196" spans="1:13" x14ac:dyDescent="0.35">
      <c r="A196" t="s">
        <v>53</v>
      </c>
      <c r="B196" t="s">
        <v>83</v>
      </c>
    </row>
    <row r="197" spans="1:13" x14ac:dyDescent="0.35">
      <c r="A197" t="s">
        <v>54</v>
      </c>
      <c r="B197" t="s">
        <v>85</v>
      </c>
    </row>
    <row r="202" spans="1:13" x14ac:dyDescent="0.35">
      <c r="B202" t="s">
        <v>101</v>
      </c>
      <c r="G202" s="1"/>
      <c r="H202" s="1" t="s">
        <v>116</v>
      </c>
      <c r="I202" s="1"/>
      <c r="J202" s="1" t="s">
        <v>117</v>
      </c>
      <c r="L202" s="1" t="s">
        <v>126</v>
      </c>
    </row>
    <row r="203" spans="1:13" x14ac:dyDescent="0.35">
      <c r="A203" s="1" t="s">
        <v>14</v>
      </c>
      <c r="B203" s="1" t="s">
        <v>0</v>
      </c>
      <c r="C203" s="1" t="s">
        <v>35</v>
      </c>
      <c r="D203" s="1" t="s">
        <v>29</v>
      </c>
      <c r="E203" s="1" t="s">
        <v>30</v>
      </c>
      <c r="G203" s="1" t="s">
        <v>112</v>
      </c>
      <c r="H203" s="1" t="s">
        <v>113</v>
      </c>
      <c r="I203" s="1"/>
      <c r="L203" s="1" t="s">
        <v>113</v>
      </c>
      <c r="M203" s="1" t="s">
        <v>124</v>
      </c>
    </row>
    <row r="204" spans="1:13" x14ac:dyDescent="0.35">
      <c r="A204" t="s">
        <v>12</v>
      </c>
      <c r="B204" t="s">
        <v>109</v>
      </c>
      <c r="C204" t="s">
        <v>102</v>
      </c>
      <c r="D204" t="s">
        <v>31</v>
      </c>
      <c r="E204" t="s">
        <v>31</v>
      </c>
      <c r="G204" t="s">
        <v>5</v>
      </c>
      <c r="H204">
        <f>COUNTIF(C204:C225, "*yes*")</f>
        <v>11</v>
      </c>
      <c r="I204" s="3">
        <f>H204/$H$207</f>
        <v>0.5</v>
      </c>
      <c r="J204">
        <f>COUNTIF(C227:C237,  "*yes*")</f>
        <v>0</v>
      </c>
      <c r="L204">
        <v>9</v>
      </c>
      <c r="M204" s="3">
        <f>L204/$K$126</f>
        <v>0.6428571428571429</v>
      </c>
    </row>
    <row r="205" spans="1:13" x14ac:dyDescent="0.35">
      <c r="B205" t="s">
        <v>6</v>
      </c>
      <c r="C205" t="s">
        <v>5</v>
      </c>
      <c r="D205" t="s">
        <v>62</v>
      </c>
      <c r="E205" t="s">
        <v>5</v>
      </c>
      <c r="G205" t="s">
        <v>31</v>
      </c>
      <c r="H205">
        <f>COUNTIF(C204:C225, "*no*")</f>
        <v>11</v>
      </c>
      <c r="I205" s="3">
        <f t="shared" ref="I205:I206" si="16">H205/$H$207</f>
        <v>0.5</v>
      </c>
      <c r="J205">
        <f>COUNTIF(C227:C237, "*no*")</f>
        <v>9</v>
      </c>
      <c r="L205">
        <v>5</v>
      </c>
      <c r="M205" s="3">
        <f t="shared" ref="M205:M206" si="17">L205/$K$126</f>
        <v>0.35714285714285715</v>
      </c>
    </row>
    <row r="206" spans="1:13" x14ac:dyDescent="0.35">
      <c r="B206" s="4" t="s">
        <v>9</v>
      </c>
      <c r="C206" t="s">
        <v>5</v>
      </c>
      <c r="D206" t="s">
        <v>62</v>
      </c>
      <c r="E206" t="s">
        <v>5</v>
      </c>
      <c r="G206" t="s">
        <v>58</v>
      </c>
      <c r="H206">
        <f>COUNTIF(C204:C225, "*crashes*")</f>
        <v>0</v>
      </c>
      <c r="I206" s="3">
        <f t="shared" si="16"/>
        <v>0</v>
      </c>
      <c r="J206">
        <f>COUNTIF(C227:C237, "*crashes*")</f>
        <v>2</v>
      </c>
      <c r="L206">
        <v>0</v>
      </c>
      <c r="M206" s="3">
        <f t="shared" si="17"/>
        <v>0</v>
      </c>
    </row>
    <row r="207" spans="1:13" x14ac:dyDescent="0.35">
      <c r="A207" t="s">
        <v>13</v>
      </c>
      <c r="B207" t="s">
        <v>11</v>
      </c>
      <c r="C207" t="s">
        <v>102</v>
      </c>
      <c r="D207" t="s">
        <v>31</v>
      </c>
      <c r="E207" t="s">
        <v>31</v>
      </c>
      <c r="G207" t="s">
        <v>118</v>
      </c>
      <c r="H207">
        <f>SUM(H204:H206)</f>
        <v>22</v>
      </c>
      <c r="J207">
        <f>SUM(J204:J206)</f>
        <v>11</v>
      </c>
      <c r="L207">
        <f>SUM(L204:L206)</f>
        <v>14</v>
      </c>
    </row>
    <row r="208" spans="1:13" x14ac:dyDescent="0.35">
      <c r="B208" t="s">
        <v>10</v>
      </c>
      <c r="C208" t="s">
        <v>102</v>
      </c>
      <c r="D208" t="s">
        <v>31</v>
      </c>
      <c r="E208" t="s">
        <v>31</v>
      </c>
    </row>
    <row r="209" spans="1:13" x14ac:dyDescent="0.35">
      <c r="B209" s="4" t="s">
        <v>98</v>
      </c>
      <c r="C209" t="s">
        <v>102</v>
      </c>
      <c r="D209" t="s">
        <v>31</v>
      </c>
      <c r="E209" t="s">
        <v>31</v>
      </c>
      <c r="L209" s="1" t="s">
        <v>127</v>
      </c>
    </row>
    <row r="210" spans="1:13" x14ac:dyDescent="0.35">
      <c r="B210" s="4" t="s">
        <v>7</v>
      </c>
      <c r="C210" t="s">
        <v>102</v>
      </c>
      <c r="D210" t="s">
        <v>31</v>
      </c>
      <c r="E210" t="s">
        <v>31</v>
      </c>
      <c r="G210" s="1" t="s">
        <v>114</v>
      </c>
      <c r="H210" s="1" t="s">
        <v>113</v>
      </c>
      <c r="I210" s="1"/>
      <c r="L210" s="1" t="s">
        <v>113</v>
      </c>
      <c r="M210" s="1" t="s">
        <v>124</v>
      </c>
    </row>
    <row r="211" spans="1:13" x14ac:dyDescent="0.35">
      <c r="A211" t="s">
        <v>15</v>
      </c>
      <c r="B211" t="s">
        <v>16</v>
      </c>
      <c r="C211" t="s">
        <v>5</v>
      </c>
      <c r="D211" t="s">
        <v>103</v>
      </c>
      <c r="E211" t="s">
        <v>66</v>
      </c>
      <c r="G211" t="s">
        <v>5</v>
      </c>
      <c r="H211">
        <f>COUNTIF(D204:D225, "*yes*")</f>
        <v>5</v>
      </c>
      <c r="I211" s="3">
        <f>H211/$H$214</f>
        <v>0.22727272727272727</v>
      </c>
      <c r="J211">
        <f>COUNTIF(D227:D237,  "*yes*")</f>
        <v>0</v>
      </c>
      <c r="K211" s="1" t="s">
        <v>123</v>
      </c>
      <c r="L211">
        <v>5</v>
      </c>
      <c r="M211" s="3">
        <f>L211/$L$214</f>
        <v>0.45454545454545453</v>
      </c>
    </row>
    <row r="212" spans="1:13" x14ac:dyDescent="0.35">
      <c r="B212" t="s">
        <v>17</v>
      </c>
      <c r="C212" t="s">
        <v>5</v>
      </c>
      <c r="D212" t="s">
        <v>5</v>
      </c>
      <c r="E212" t="s">
        <v>32</v>
      </c>
      <c r="G212" t="s">
        <v>31</v>
      </c>
      <c r="H212">
        <f>COUNTIF(D204:D225, "*no*")</f>
        <v>11</v>
      </c>
      <c r="I212" s="3">
        <f t="shared" ref="I212:I213" si="18">H212/$H$214</f>
        <v>0.5</v>
      </c>
      <c r="J212">
        <f>COUNTIF(D227:D237, "*no*")</f>
        <v>11</v>
      </c>
      <c r="L212">
        <v>0</v>
      </c>
      <c r="M212" s="3">
        <f t="shared" ref="M212:M213" si="19">L212/$L$214</f>
        <v>0</v>
      </c>
    </row>
    <row r="213" spans="1:13" x14ac:dyDescent="0.35">
      <c r="B213" t="s">
        <v>18</v>
      </c>
      <c r="C213" t="s">
        <v>5</v>
      </c>
      <c r="D213" t="s">
        <v>5</v>
      </c>
      <c r="E213" t="s">
        <v>31</v>
      </c>
      <c r="G213" t="s">
        <v>32</v>
      </c>
      <c r="H213">
        <f>COUNTIF(D204:D225, "*close*")</f>
        <v>6</v>
      </c>
      <c r="I213" s="3">
        <f t="shared" si="18"/>
        <v>0.27272727272727271</v>
      </c>
      <c r="J213">
        <f>COUNTIF(D227:D237, "*crashes*")</f>
        <v>0</v>
      </c>
      <c r="L213">
        <v>6</v>
      </c>
      <c r="M213" s="3">
        <f t="shared" si="19"/>
        <v>0.54545454545454541</v>
      </c>
    </row>
    <row r="214" spans="1:13" x14ac:dyDescent="0.35">
      <c r="B214" t="s">
        <v>34</v>
      </c>
      <c r="C214" t="s">
        <v>5</v>
      </c>
      <c r="D214" t="s">
        <v>104</v>
      </c>
      <c r="E214" t="s">
        <v>32</v>
      </c>
      <c r="G214" t="s">
        <v>118</v>
      </c>
      <c r="H214">
        <f>SUM(H211:H213)</f>
        <v>22</v>
      </c>
      <c r="J214">
        <f>SUM(J211:J213)</f>
        <v>11</v>
      </c>
      <c r="L214">
        <f>SUM(L211:L213)</f>
        <v>11</v>
      </c>
    </row>
    <row r="215" spans="1:13" x14ac:dyDescent="0.35">
      <c r="A215" t="s">
        <v>19</v>
      </c>
      <c r="B215" t="s">
        <v>21</v>
      </c>
      <c r="C215" t="s">
        <v>102</v>
      </c>
      <c r="D215" t="s">
        <v>31</v>
      </c>
      <c r="E215" t="s">
        <v>31</v>
      </c>
    </row>
    <row r="216" spans="1:13" x14ac:dyDescent="0.35">
      <c r="B216" t="s">
        <v>20</v>
      </c>
      <c r="C216" t="s">
        <v>102</v>
      </c>
      <c r="D216" t="s">
        <v>31</v>
      </c>
      <c r="E216" t="s">
        <v>31</v>
      </c>
      <c r="L216" s="1" t="s">
        <v>127</v>
      </c>
    </row>
    <row r="217" spans="1:13" x14ac:dyDescent="0.35">
      <c r="B217" s="4" t="s">
        <v>22</v>
      </c>
      <c r="C217" t="s">
        <v>102</v>
      </c>
      <c r="D217" t="s">
        <v>31</v>
      </c>
      <c r="E217" t="s">
        <v>31</v>
      </c>
      <c r="G217" s="1" t="s">
        <v>115</v>
      </c>
      <c r="H217" s="1" t="s">
        <v>113</v>
      </c>
      <c r="I217" s="1"/>
      <c r="L217" s="1" t="s">
        <v>113</v>
      </c>
      <c r="M217" s="1" t="s">
        <v>124</v>
      </c>
    </row>
    <row r="218" spans="1:13" x14ac:dyDescent="0.35">
      <c r="B218" s="4" t="s">
        <v>76</v>
      </c>
      <c r="C218" t="s">
        <v>102</v>
      </c>
      <c r="D218" t="s">
        <v>31</v>
      </c>
      <c r="E218" t="s">
        <v>31</v>
      </c>
      <c r="G218" t="s">
        <v>5</v>
      </c>
      <c r="H218">
        <f>COUNTIF(E204:E225, "*yes*")</f>
        <v>6</v>
      </c>
      <c r="I218" s="3">
        <f>H218/$H$221</f>
        <v>0.27272727272727271</v>
      </c>
      <c r="J218">
        <f>COUNTIF(E227:E237,  "*yes*")</f>
        <v>0</v>
      </c>
      <c r="L218">
        <v>6</v>
      </c>
      <c r="M218" s="3">
        <f>L218/$L$221</f>
        <v>0.54545454545454541</v>
      </c>
    </row>
    <row r="219" spans="1:13" x14ac:dyDescent="0.35">
      <c r="B219" t="s">
        <v>24</v>
      </c>
      <c r="C219" t="s">
        <v>5</v>
      </c>
      <c r="D219" t="s">
        <v>5</v>
      </c>
      <c r="E219" t="s">
        <v>32</v>
      </c>
      <c r="G219" t="s">
        <v>31</v>
      </c>
      <c r="H219">
        <f>COUNTIF(E204:E225, "*no*")</f>
        <v>12</v>
      </c>
      <c r="I219" s="3">
        <f t="shared" ref="I219:I220" si="20">H219/$H$221</f>
        <v>0.54545454545454541</v>
      </c>
      <c r="J219">
        <f>COUNTIF(E227:E237, "*no*")</f>
        <v>11</v>
      </c>
      <c r="L219">
        <v>1</v>
      </c>
      <c r="M219" s="3">
        <f t="shared" ref="M219:M220" si="21">L219/$L$221</f>
        <v>9.0909090909090912E-2</v>
      </c>
    </row>
    <row r="220" spans="1:13" x14ac:dyDescent="0.35">
      <c r="A220" t="s">
        <v>25</v>
      </c>
      <c r="B220" t="s">
        <v>26</v>
      </c>
      <c r="C220" t="s">
        <v>5</v>
      </c>
      <c r="D220" t="s">
        <v>71</v>
      </c>
      <c r="E220" t="s">
        <v>105</v>
      </c>
      <c r="G220" t="s">
        <v>32</v>
      </c>
      <c r="H220">
        <f>COUNTIF(E204:E225, "*close*")</f>
        <v>4</v>
      </c>
      <c r="I220" s="3">
        <f t="shared" si="20"/>
        <v>0.18181818181818182</v>
      </c>
      <c r="J220">
        <f>COUNTIF(E227:E237, "*crashes*")</f>
        <v>0</v>
      </c>
      <c r="L220">
        <v>4</v>
      </c>
      <c r="M220" s="3">
        <f t="shared" si="21"/>
        <v>0.36363636363636365</v>
      </c>
    </row>
    <row r="221" spans="1:13" x14ac:dyDescent="0.35">
      <c r="B221" t="s">
        <v>27</v>
      </c>
      <c r="C221" t="s">
        <v>5</v>
      </c>
      <c r="D221" t="s">
        <v>71</v>
      </c>
      <c r="E221" t="s">
        <v>105</v>
      </c>
      <c r="G221" t="s">
        <v>118</v>
      </c>
      <c r="H221">
        <f>SUM(H218:H220)</f>
        <v>22</v>
      </c>
      <c r="J221">
        <f>SUM(J218:J220)</f>
        <v>11</v>
      </c>
      <c r="L221">
        <f>SUM(L218:L220)</f>
        <v>11</v>
      </c>
    </row>
    <row r="222" spans="1:13" x14ac:dyDescent="0.35">
      <c r="A222" t="s">
        <v>78</v>
      </c>
      <c r="B222" t="s">
        <v>79</v>
      </c>
      <c r="C222" t="s">
        <v>5</v>
      </c>
      <c r="D222" t="s">
        <v>81</v>
      </c>
      <c r="E222" t="s">
        <v>5</v>
      </c>
    </row>
    <row r="223" spans="1:13" x14ac:dyDescent="0.35">
      <c r="B223" s="4" t="s">
        <v>80</v>
      </c>
      <c r="C223" t="s">
        <v>5</v>
      </c>
      <c r="D223" t="s">
        <v>81</v>
      </c>
      <c r="E223" t="s">
        <v>82</v>
      </c>
    </row>
    <row r="224" spans="1:13" x14ac:dyDescent="0.35">
      <c r="A224" t="s">
        <v>38</v>
      </c>
      <c r="B224" s="4" t="s">
        <v>39</v>
      </c>
      <c r="C224" t="s">
        <v>31</v>
      </c>
      <c r="D224" t="s">
        <v>31</v>
      </c>
      <c r="E224" t="s">
        <v>31</v>
      </c>
    </row>
    <row r="225" spans="1:6" x14ac:dyDescent="0.35">
      <c r="A225" t="s">
        <v>40</v>
      </c>
      <c r="B225" s="4" t="s">
        <v>41</v>
      </c>
      <c r="C225" t="s">
        <v>31</v>
      </c>
      <c r="D225" t="s">
        <v>31</v>
      </c>
      <c r="E225" t="s">
        <v>106</v>
      </c>
      <c r="F225" t="s">
        <v>107</v>
      </c>
    </row>
    <row r="227" spans="1:6" x14ac:dyDescent="0.35">
      <c r="A227" t="s">
        <v>42</v>
      </c>
      <c r="B227" t="s">
        <v>43</v>
      </c>
      <c r="C227" t="s">
        <v>102</v>
      </c>
      <c r="D227" t="s">
        <v>31</v>
      </c>
      <c r="E227" t="s">
        <v>31</v>
      </c>
    </row>
    <row r="228" spans="1:6" x14ac:dyDescent="0.35">
      <c r="B228" t="s">
        <v>44</v>
      </c>
      <c r="C228" t="s">
        <v>102</v>
      </c>
      <c r="D228" t="s">
        <v>31</v>
      </c>
      <c r="E228" t="s">
        <v>31</v>
      </c>
    </row>
    <row r="229" spans="1:6" x14ac:dyDescent="0.35">
      <c r="A229" t="s">
        <v>55</v>
      </c>
      <c r="B229" t="s">
        <v>45</v>
      </c>
      <c r="C229" t="s">
        <v>102</v>
      </c>
      <c r="D229" t="s">
        <v>31</v>
      </c>
      <c r="E229" t="s">
        <v>31</v>
      </c>
    </row>
    <row r="230" spans="1:6" x14ac:dyDescent="0.35">
      <c r="A230" t="s">
        <v>46</v>
      </c>
      <c r="B230" t="s">
        <v>47</v>
      </c>
      <c r="C230" t="s">
        <v>102</v>
      </c>
      <c r="D230" t="s">
        <v>31</v>
      </c>
      <c r="E230" t="s">
        <v>31</v>
      </c>
    </row>
    <row r="231" spans="1:6" x14ac:dyDescent="0.35">
      <c r="B231" t="s">
        <v>48</v>
      </c>
      <c r="C231" t="s">
        <v>102</v>
      </c>
      <c r="D231" t="s">
        <v>31</v>
      </c>
      <c r="E231" t="s">
        <v>31</v>
      </c>
    </row>
    <row r="232" spans="1:6" x14ac:dyDescent="0.35">
      <c r="B232" t="s">
        <v>84</v>
      </c>
      <c r="C232" t="s">
        <v>102</v>
      </c>
      <c r="D232" t="s">
        <v>31</v>
      </c>
      <c r="E232" t="s">
        <v>31</v>
      </c>
    </row>
    <row r="233" spans="1:6" x14ac:dyDescent="0.35">
      <c r="A233" t="s">
        <v>49</v>
      </c>
      <c r="B233" t="s">
        <v>50</v>
      </c>
      <c r="C233" t="s">
        <v>102</v>
      </c>
      <c r="D233" t="s">
        <v>31</v>
      </c>
      <c r="E233" t="s">
        <v>31</v>
      </c>
    </row>
    <row r="234" spans="1:6" x14ac:dyDescent="0.35">
      <c r="A234" t="s">
        <v>51</v>
      </c>
      <c r="B234" t="s">
        <v>52</v>
      </c>
      <c r="C234" t="s">
        <v>102</v>
      </c>
      <c r="D234" t="s">
        <v>31</v>
      </c>
      <c r="E234" t="s">
        <v>31</v>
      </c>
    </row>
    <row r="235" spans="1:6" x14ac:dyDescent="0.35">
      <c r="A235" t="s">
        <v>87</v>
      </c>
      <c r="B235" t="s">
        <v>88</v>
      </c>
      <c r="C235" t="s">
        <v>102</v>
      </c>
      <c r="D235" t="s">
        <v>31</v>
      </c>
      <c r="E235" t="s">
        <v>31</v>
      </c>
    </row>
    <row r="236" spans="1:6" x14ac:dyDescent="0.35">
      <c r="A236" t="s">
        <v>53</v>
      </c>
      <c r="B236" s="4" t="s">
        <v>83</v>
      </c>
      <c r="C236" t="s">
        <v>58</v>
      </c>
      <c r="D236" t="s">
        <v>31</v>
      </c>
      <c r="E236" t="s">
        <v>31</v>
      </c>
    </row>
    <row r="237" spans="1:6" x14ac:dyDescent="0.35">
      <c r="A237" t="s">
        <v>54</v>
      </c>
      <c r="B237" s="4" t="s">
        <v>85</v>
      </c>
      <c r="C237" t="s">
        <v>122</v>
      </c>
      <c r="D237" t="s">
        <v>31</v>
      </c>
      <c r="E237" t="s">
        <v>31</v>
      </c>
    </row>
    <row r="241" spans="1:13" x14ac:dyDescent="0.35">
      <c r="B241" t="s">
        <v>108</v>
      </c>
      <c r="G241" s="1"/>
      <c r="H241" s="1" t="s">
        <v>116</v>
      </c>
      <c r="I241" s="1"/>
      <c r="J241" s="1" t="s">
        <v>117</v>
      </c>
      <c r="L241" s="1" t="s">
        <v>126</v>
      </c>
    </row>
    <row r="242" spans="1:13" x14ac:dyDescent="0.35">
      <c r="A242" s="1" t="s">
        <v>14</v>
      </c>
      <c r="B242" s="1" t="s">
        <v>0</v>
      </c>
      <c r="C242" s="1" t="s">
        <v>35</v>
      </c>
      <c r="D242" s="1" t="s">
        <v>29</v>
      </c>
      <c r="E242" s="1" t="s">
        <v>30</v>
      </c>
      <c r="G242" s="1" t="s">
        <v>112</v>
      </c>
      <c r="H242" s="1" t="s">
        <v>113</v>
      </c>
      <c r="I242" s="1"/>
      <c r="L242" s="1" t="s">
        <v>113</v>
      </c>
      <c r="M242" s="1" t="s">
        <v>124</v>
      </c>
    </row>
    <row r="243" spans="1:13" x14ac:dyDescent="0.35">
      <c r="A243" t="s">
        <v>12</v>
      </c>
      <c r="B243" t="s">
        <v>109</v>
      </c>
      <c r="C243" t="s">
        <v>102</v>
      </c>
      <c r="D243" t="s">
        <v>31</v>
      </c>
      <c r="E243" t="s">
        <v>31</v>
      </c>
      <c r="G243" t="s">
        <v>5</v>
      </c>
      <c r="H243">
        <f>COUNTIF(C243:C264, "*yes*")</f>
        <v>9</v>
      </c>
      <c r="I243" s="3">
        <f>H243/$H$246</f>
        <v>0.40909090909090912</v>
      </c>
      <c r="J243">
        <f>COUNTIF(C267:C277,  "*yes*")</f>
        <v>0</v>
      </c>
      <c r="L243">
        <v>3</v>
      </c>
      <c r="M243" s="3">
        <f>L243/$K$126</f>
        <v>0.21428571428571427</v>
      </c>
    </row>
    <row r="244" spans="1:13" x14ac:dyDescent="0.35">
      <c r="B244" t="s">
        <v>6</v>
      </c>
      <c r="C244" t="s">
        <v>102</v>
      </c>
      <c r="D244" t="s">
        <v>31</v>
      </c>
      <c r="E244" t="s">
        <v>31</v>
      </c>
      <c r="G244" t="s">
        <v>31</v>
      </c>
      <c r="H244">
        <f>COUNTIF(C243:C264, "*no*")</f>
        <v>12</v>
      </c>
      <c r="I244" s="3">
        <f t="shared" ref="I244:I245" si="22">H244/$H$246</f>
        <v>0.54545454545454541</v>
      </c>
      <c r="J244">
        <f>COUNTIF(C266:C276, "*no*")</f>
        <v>10</v>
      </c>
      <c r="L244">
        <v>11</v>
      </c>
      <c r="M244" s="3">
        <f t="shared" ref="M244:M245" si="23">L244/$K$126</f>
        <v>0.7857142857142857</v>
      </c>
    </row>
    <row r="245" spans="1:13" x14ac:dyDescent="0.35">
      <c r="B245" s="4" t="s">
        <v>9</v>
      </c>
      <c r="C245" t="s">
        <v>5</v>
      </c>
      <c r="D245" t="s">
        <v>31</v>
      </c>
      <c r="E245" t="s">
        <v>31</v>
      </c>
      <c r="G245" t="s">
        <v>58</v>
      </c>
      <c r="H245">
        <f>COUNTIF(C243:C264, "*crashes*")</f>
        <v>1</v>
      </c>
      <c r="I245" s="3">
        <f t="shared" si="22"/>
        <v>4.5454545454545456E-2</v>
      </c>
      <c r="J245">
        <f>COUNTIF(C266:C276, "*crashes*")</f>
        <v>1</v>
      </c>
      <c r="L245">
        <v>0</v>
      </c>
      <c r="M245" s="3">
        <f t="shared" si="23"/>
        <v>0</v>
      </c>
    </row>
    <row r="246" spans="1:13" x14ac:dyDescent="0.35">
      <c r="A246" t="s">
        <v>13</v>
      </c>
      <c r="B246" t="s">
        <v>11</v>
      </c>
      <c r="C246" t="s">
        <v>102</v>
      </c>
      <c r="D246" t="s">
        <v>31</v>
      </c>
      <c r="E246" t="s">
        <v>31</v>
      </c>
      <c r="G246" t="s">
        <v>118</v>
      </c>
      <c r="H246">
        <f>SUM(H243:H245)</f>
        <v>22</v>
      </c>
      <c r="J246">
        <f>SUM(J243:J245)</f>
        <v>11</v>
      </c>
      <c r="L246">
        <f>SUM(L243:L245)</f>
        <v>14</v>
      </c>
    </row>
    <row r="247" spans="1:13" x14ac:dyDescent="0.35">
      <c r="B247" t="s">
        <v>10</v>
      </c>
      <c r="C247" t="s">
        <v>102</v>
      </c>
      <c r="D247" t="s">
        <v>31</v>
      </c>
      <c r="E247" t="s">
        <v>31</v>
      </c>
    </row>
    <row r="248" spans="1:13" x14ac:dyDescent="0.35">
      <c r="B248" s="4" t="s">
        <v>98</v>
      </c>
      <c r="C248" t="s">
        <v>5</v>
      </c>
      <c r="D248" t="s">
        <v>31</v>
      </c>
      <c r="E248" t="s">
        <v>31</v>
      </c>
      <c r="L248" s="1" t="s">
        <v>127</v>
      </c>
    </row>
    <row r="249" spans="1:13" x14ac:dyDescent="0.35">
      <c r="B249" s="4" t="s">
        <v>7</v>
      </c>
      <c r="C249" t="s">
        <v>58</v>
      </c>
      <c r="D249" t="s">
        <v>31</v>
      </c>
      <c r="E249" t="s">
        <v>31</v>
      </c>
      <c r="G249" s="1" t="s">
        <v>114</v>
      </c>
      <c r="H249" s="1" t="s">
        <v>113</v>
      </c>
      <c r="I249" s="1"/>
      <c r="L249" s="1" t="s">
        <v>113</v>
      </c>
      <c r="M249" s="1" t="s">
        <v>124</v>
      </c>
    </row>
    <row r="250" spans="1:13" x14ac:dyDescent="0.35">
      <c r="A250" t="s">
        <v>15</v>
      </c>
      <c r="B250" t="s">
        <v>16</v>
      </c>
      <c r="C250" t="s">
        <v>5</v>
      </c>
      <c r="D250" t="s">
        <v>31</v>
      </c>
      <c r="E250" t="s">
        <v>36</v>
      </c>
      <c r="G250" t="s">
        <v>5</v>
      </c>
      <c r="H250">
        <f>COUNTIF(D243:D264, "*yes*")</f>
        <v>0</v>
      </c>
      <c r="I250" s="3">
        <f>H250/$H$253</f>
        <v>0</v>
      </c>
      <c r="J250">
        <f>COUNTIF(D266:D276,  "*yes*")</f>
        <v>0</v>
      </c>
      <c r="L250">
        <v>0</v>
      </c>
      <c r="M250" s="3">
        <f>L250/$L$253</f>
        <v>0</v>
      </c>
    </row>
    <row r="251" spans="1:13" x14ac:dyDescent="0.35">
      <c r="B251" t="s">
        <v>17</v>
      </c>
      <c r="C251" t="s">
        <v>102</v>
      </c>
      <c r="D251" t="s">
        <v>31</v>
      </c>
      <c r="E251" t="s">
        <v>31</v>
      </c>
      <c r="G251" t="s">
        <v>31</v>
      </c>
      <c r="H251">
        <f>COUNTIF(D243:D264, "*no*")</f>
        <v>17</v>
      </c>
      <c r="I251" s="3">
        <f t="shared" ref="I251:I252" si="24">H251/$H$253</f>
        <v>0.77272727272727271</v>
      </c>
      <c r="J251">
        <f>COUNTIF(D266:D276, "*no*")</f>
        <v>11</v>
      </c>
      <c r="L251">
        <v>4</v>
      </c>
      <c r="M251" s="3">
        <f>L251/$L$253</f>
        <v>0.44444444444444442</v>
      </c>
    </row>
    <row r="252" spans="1:13" x14ac:dyDescent="0.35">
      <c r="B252" t="s">
        <v>18</v>
      </c>
      <c r="C252" t="s">
        <v>102</v>
      </c>
      <c r="D252" t="s">
        <v>31</v>
      </c>
      <c r="E252" t="s">
        <v>31</v>
      </c>
      <c r="G252" t="s">
        <v>32</v>
      </c>
      <c r="H252">
        <f>COUNTIF(D243:D264, "*close*")</f>
        <v>5</v>
      </c>
      <c r="I252" s="3">
        <f t="shared" si="24"/>
        <v>0.22727272727272727</v>
      </c>
      <c r="J252">
        <f>COUNTIF(D266:D276, "*crashes*")</f>
        <v>0</v>
      </c>
      <c r="L252">
        <v>5</v>
      </c>
      <c r="M252" s="3">
        <f>L252/$L$253</f>
        <v>0.55555555555555558</v>
      </c>
    </row>
    <row r="253" spans="1:13" x14ac:dyDescent="0.35">
      <c r="B253" t="s">
        <v>34</v>
      </c>
      <c r="C253" t="s">
        <v>102</v>
      </c>
      <c r="D253" t="s">
        <v>31</v>
      </c>
      <c r="E253" t="s">
        <v>31</v>
      </c>
      <c r="G253" t="s">
        <v>118</v>
      </c>
      <c r="H253">
        <f>SUM(H250:H252)</f>
        <v>22</v>
      </c>
      <c r="J253">
        <f>SUM(J250:J252)</f>
        <v>11</v>
      </c>
      <c r="L253">
        <f>SUM(L250:L252)</f>
        <v>9</v>
      </c>
    </row>
    <row r="254" spans="1:13" x14ac:dyDescent="0.35">
      <c r="A254" t="s">
        <v>19</v>
      </c>
      <c r="B254" t="s">
        <v>21</v>
      </c>
      <c r="C254" t="s">
        <v>5</v>
      </c>
      <c r="D254" t="s">
        <v>104</v>
      </c>
      <c r="E254" t="s">
        <v>5</v>
      </c>
    </row>
    <row r="255" spans="1:13" x14ac:dyDescent="0.35">
      <c r="B255" t="s">
        <v>20</v>
      </c>
      <c r="C255" t="s">
        <v>102</v>
      </c>
      <c r="D255" t="s">
        <v>31</v>
      </c>
      <c r="E255" t="s">
        <v>31</v>
      </c>
      <c r="L255" s="1" t="s">
        <v>127</v>
      </c>
    </row>
    <row r="256" spans="1:13" x14ac:dyDescent="0.35">
      <c r="B256" s="4" t="s">
        <v>22</v>
      </c>
      <c r="C256" t="s">
        <v>5</v>
      </c>
      <c r="D256" t="s">
        <v>104</v>
      </c>
      <c r="E256" t="s">
        <v>110</v>
      </c>
      <c r="G256" s="1" t="s">
        <v>115</v>
      </c>
      <c r="H256" s="1" t="s">
        <v>113</v>
      </c>
      <c r="I256" s="1"/>
      <c r="L256" s="1" t="s">
        <v>113</v>
      </c>
      <c r="M256" s="1" t="s">
        <v>124</v>
      </c>
    </row>
    <row r="257" spans="1:13" x14ac:dyDescent="0.35">
      <c r="B257" s="4" t="s">
        <v>76</v>
      </c>
      <c r="C257" t="s">
        <v>102</v>
      </c>
      <c r="D257" t="s">
        <v>31</v>
      </c>
      <c r="E257" t="s">
        <v>31</v>
      </c>
      <c r="G257" t="s">
        <v>5</v>
      </c>
      <c r="H257">
        <f>COUNTIF(E243:E264, "*yes*")</f>
        <v>3</v>
      </c>
      <c r="I257" s="3">
        <f>H257/$H$260</f>
        <v>0.13636363636363635</v>
      </c>
      <c r="J257">
        <f>COUNTIF(E266:E276,  "*yes*")</f>
        <v>0</v>
      </c>
      <c r="L257">
        <v>3</v>
      </c>
      <c r="M257" s="3">
        <f>L257/$L$253</f>
        <v>0.33333333333333331</v>
      </c>
    </row>
    <row r="258" spans="1:13" x14ac:dyDescent="0.35">
      <c r="B258" t="s">
        <v>24</v>
      </c>
      <c r="C258" t="s">
        <v>102</v>
      </c>
      <c r="D258" t="s">
        <v>31</v>
      </c>
      <c r="E258" t="s">
        <v>31</v>
      </c>
      <c r="G258" t="s">
        <v>31</v>
      </c>
      <c r="H258">
        <f>COUNTIF(E243:E264, "*no*")</f>
        <v>16</v>
      </c>
      <c r="I258" s="3">
        <f t="shared" ref="I258:I259" si="25">H258/$H$260</f>
        <v>0.72727272727272729</v>
      </c>
      <c r="J258">
        <f>COUNTIF(E266:E276, "*no*")</f>
        <v>11</v>
      </c>
      <c r="L258">
        <v>3</v>
      </c>
      <c r="M258" s="3">
        <f>L258/$L$253</f>
        <v>0.33333333333333331</v>
      </c>
    </row>
    <row r="259" spans="1:13" x14ac:dyDescent="0.35">
      <c r="A259" t="s">
        <v>25</v>
      </c>
      <c r="B259" t="s">
        <v>26</v>
      </c>
      <c r="C259" t="s">
        <v>102</v>
      </c>
      <c r="D259" t="s">
        <v>31</v>
      </c>
      <c r="E259" t="s">
        <v>31</v>
      </c>
      <c r="G259" t="s">
        <v>32</v>
      </c>
      <c r="H259">
        <f>COUNTIF(E243:E264, "*close*")</f>
        <v>3</v>
      </c>
      <c r="I259" s="3">
        <f t="shared" si="25"/>
        <v>0.13636363636363635</v>
      </c>
      <c r="J259">
        <f>COUNTIF(E266:E276, "*crashes*")</f>
        <v>0</v>
      </c>
      <c r="L259">
        <v>3</v>
      </c>
      <c r="M259" s="3">
        <f>L259/$L$253</f>
        <v>0.33333333333333331</v>
      </c>
    </row>
    <row r="260" spans="1:13" x14ac:dyDescent="0.35">
      <c r="B260" t="s">
        <v>27</v>
      </c>
      <c r="C260" t="s">
        <v>102</v>
      </c>
      <c r="D260" t="s">
        <v>31</v>
      </c>
      <c r="E260" t="s">
        <v>31</v>
      </c>
      <c r="G260" t="s">
        <v>118</v>
      </c>
      <c r="H260">
        <f>SUM(H257:H259)</f>
        <v>22</v>
      </c>
      <c r="J260">
        <f>SUM(J257:J259)</f>
        <v>11</v>
      </c>
      <c r="L260">
        <f>SUM(L257:L259)</f>
        <v>9</v>
      </c>
    </row>
    <row r="261" spans="1:13" x14ac:dyDescent="0.35">
      <c r="A261" t="s">
        <v>78</v>
      </c>
      <c r="B261" t="s">
        <v>79</v>
      </c>
      <c r="C261" t="s">
        <v>5</v>
      </c>
      <c r="D261" t="s">
        <v>104</v>
      </c>
      <c r="E261" t="s">
        <v>111</v>
      </c>
    </row>
    <row r="262" spans="1:13" x14ac:dyDescent="0.35">
      <c r="B262" s="4" t="s">
        <v>80</v>
      </c>
      <c r="C262" t="s">
        <v>5</v>
      </c>
      <c r="D262" t="s">
        <v>104</v>
      </c>
      <c r="E262" t="s">
        <v>111</v>
      </c>
    </row>
    <row r="263" spans="1:13" x14ac:dyDescent="0.35">
      <c r="A263" t="s">
        <v>38</v>
      </c>
      <c r="B263" s="4" t="s">
        <v>39</v>
      </c>
      <c r="C263" t="s">
        <v>5</v>
      </c>
      <c r="D263" t="s">
        <v>104</v>
      </c>
      <c r="E263" t="s">
        <v>36</v>
      </c>
    </row>
    <row r="264" spans="1:13" x14ac:dyDescent="0.35">
      <c r="A264" t="s">
        <v>40</v>
      </c>
      <c r="B264" s="4" t="s">
        <v>41</v>
      </c>
      <c r="C264" t="s">
        <v>5</v>
      </c>
      <c r="D264" t="s">
        <v>31</v>
      </c>
      <c r="E264" t="s">
        <v>31</v>
      </c>
    </row>
    <row r="266" spans="1:13" x14ac:dyDescent="0.35">
      <c r="A266" t="s">
        <v>42</v>
      </c>
      <c r="B266" t="s">
        <v>43</v>
      </c>
      <c r="C266" t="s">
        <v>102</v>
      </c>
      <c r="D266" t="s">
        <v>31</v>
      </c>
      <c r="E266" t="s">
        <v>31</v>
      </c>
    </row>
    <row r="267" spans="1:13" x14ac:dyDescent="0.35">
      <c r="B267" t="s">
        <v>44</v>
      </c>
      <c r="C267" t="s">
        <v>102</v>
      </c>
      <c r="D267" t="s">
        <v>31</v>
      </c>
      <c r="E267" t="s">
        <v>31</v>
      </c>
    </row>
    <row r="268" spans="1:13" x14ac:dyDescent="0.35">
      <c r="A268" t="s">
        <v>55</v>
      </c>
      <c r="B268" t="s">
        <v>45</v>
      </c>
      <c r="C268" t="s">
        <v>102</v>
      </c>
      <c r="D268" t="s">
        <v>31</v>
      </c>
      <c r="E268" t="s">
        <v>31</v>
      </c>
    </row>
    <row r="269" spans="1:13" x14ac:dyDescent="0.35">
      <c r="A269" t="s">
        <v>46</v>
      </c>
      <c r="B269" t="s">
        <v>47</v>
      </c>
      <c r="C269" t="s">
        <v>102</v>
      </c>
      <c r="D269" t="s">
        <v>31</v>
      </c>
      <c r="E269" t="s">
        <v>31</v>
      </c>
    </row>
    <row r="270" spans="1:13" x14ac:dyDescent="0.35">
      <c r="B270" t="s">
        <v>48</v>
      </c>
      <c r="C270" t="s">
        <v>102</v>
      </c>
      <c r="D270" t="s">
        <v>31</v>
      </c>
      <c r="E270" t="s">
        <v>31</v>
      </c>
    </row>
    <row r="271" spans="1:13" x14ac:dyDescent="0.35">
      <c r="B271" t="s">
        <v>84</v>
      </c>
      <c r="C271" t="s">
        <v>102</v>
      </c>
      <c r="D271" t="s">
        <v>31</v>
      </c>
      <c r="E271" t="s">
        <v>31</v>
      </c>
    </row>
    <row r="272" spans="1:13" x14ac:dyDescent="0.35">
      <c r="A272" t="s">
        <v>49</v>
      </c>
      <c r="B272" t="s">
        <v>50</v>
      </c>
      <c r="C272" t="s">
        <v>102</v>
      </c>
      <c r="D272" t="s">
        <v>31</v>
      </c>
      <c r="E272" t="s">
        <v>31</v>
      </c>
    </row>
    <row r="273" spans="1:12" x14ac:dyDescent="0.35">
      <c r="A273" t="s">
        <v>51</v>
      </c>
      <c r="B273" t="s">
        <v>52</v>
      </c>
      <c r="C273" t="s">
        <v>102</v>
      </c>
      <c r="D273" t="s">
        <v>31</v>
      </c>
      <c r="E273" t="s">
        <v>31</v>
      </c>
    </row>
    <row r="274" spans="1:12" x14ac:dyDescent="0.35">
      <c r="A274" t="s">
        <v>87</v>
      </c>
      <c r="B274" t="s">
        <v>88</v>
      </c>
      <c r="C274" t="s">
        <v>102</v>
      </c>
      <c r="D274" t="s">
        <v>31</v>
      </c>
      <c r="E274" t="s">
        <v>31</v>
      </c>
    </row>
    <row r="275" spans="1:12" x14ac:dyDescent="0.35">
      <c r="A275" t="s">
        <v>53</v>
      </c>
      <c r="B275" s="4" t="s">
        <v>83</v>
      </c>
      <c r="C275" t="s">
        <v>102</v>
      </c>
      <c r="D275" t="s">
        <v>31</v>
      </c>
      <c r="E275" t="s">
        <v>31</v>
      </c>
    </row>
    <row r="276" spans="1:12" x14ac:dyDescent="0.35">
      <c r="A276" t="s">
        <v>54</v>
      </c>
      <c r="B276" s="4" t="s">
        <v>85</v>
      </c>
      <c r="C276" t="s">
        <v>58</v>
      </c>
      <c r="D276" t="s">
        <v>31</v>
      </c>
      <c r="E276" t="s">
        <v>31</v>
      </c>
    </row>
    <row r="281" spans="1:12" x14ac:dyDescent="0.35">
      <c r="B281" t="s">
        <v>137</v>
      </c>
      <c r="G281" s="1"/>
      <c r="H281" s="1" t="s">
        <v>116</v>
      </c>
      <c r="I281" s="1"/>
      <c r="J281" s="1" t="s">
        <v>117</v>
      </c>
      <c r="L281" s="1"/>
    </row>
    <row r="282" spans="1:12" x14ac:dyDescent="0.35">
      <c r="A282" s="1" t="s">
        <v>14</v>
      </c>
      <c r="B282" s="1" t="s">
        <v>0</v>
      </c>
      <c r="C282" s="1" t="s">
        <v>35</v>
      </c>
      <c r="D282" s="1" t="s">
        <v>29</v>
      </c>
      <c r="E282" s="1" t="s">
        <v>30</v>
      </c>
      <c r="G282" s="1" t="s">
        <v>112</v>
      </c>
      <c r="H282" s="1" t="s">
        <v>113</v>
      </c>
      <c r="I282" s="1" t="s">
        <v>124</v>
      </c>
      <c r="K282" s="1" t="s">
        <v>124</v>
      </c>
    </row>
    <row r="283" spans="1:12" x14ac:dyDescent="0.35">
      <c r="A283" t="s">
        <v>12</v>
      </c>
      <c r="B283" t="s">
        <v>109</v>
      </c>
      <c r="C283" t="s">
        <v>5</v>
      </c>
      <c r="D283" t="s">
        <v>31</v>
      </c>
      <c r="E283" t="s">
        <v>111</v>
      </c>
      <c r="G283" t="s">
        <v>5</v>
      </c>
      <c r="H283">
        <f>COUNTIF(C283:C304, "*yes*")</f>
        <v>7</v>
      </c>
      <c r="I283" s="3">
        <f>H283/$H$48</f>
        <v>0.5</v>
      </c>
      <c r="J283">
        <f>COUNTIF(C306:C316,  "*yes*")</f>
        <v>0</v>
      </c>
      <c r="K283" s="3">
        <f>J283/$J$48</f>
        <v>0</v>
      </c>
    </row>
    <row r="284" spans="1:12" x14ac:dyDescent="0.35">
      <c r="B284" t="s">
        <v>6</v>
      </c>
      <c r="C284" t="s">
        <v>5</v>
      </c>
      <c r="D284" t="s">
        <v>32</v>
      </c>
      <c r="E284" t="s">
        <v>5</v>
      </c>
      <c r="G284" t="s">
        <v>31</v>
      </c>
      <c r="H284">
        <f>COUNTIF(C283:C304, "*no*")</f>
        <v>7</v>
      </c>
      <c r="I284" s="3">
        <f t="shared" ref="I284:I285" si="26">H284/$H$48</f>
        <v>0.5</v>
      </c>
      <c r="J284">
        <f>COUNTIF(C306:C316, "*no*")</f>
        <v>9</v>
      </c>
      <c r="K284" s="3">
        <f t="shared" ref="K284:K285" si="27">J284/$J$48</f>
        <v>1</v>
      </c>
    </row>
    <row r="285" spans="1:12" x14ac:dyDescent="0.35">
      <c r="B285" s="4" t="s">
        <v>9</v>
      </c>
      <c r="C285" t="s">
        <v>8</v>
      </c>
      <c r="D285" t="s">
        <v>8</v>
      </c>
      <c r="E285" t="s">
        <v>8</v>
      </c>
      <c r="G285" t="s">
        <v>58</v>
      </c>
      <c r="H285">
        <f>COUNTIF(C283:C304, "*crashes*")</f>
        <v>0</v>
      </c>
      <c r="I285" s="3">
        <f t="shared" si="26"/>
        <v>0</v>
      </c>
      <c r="J285">
        <f>COUNTIF(C306:C316, "*crashes*")</f>
        <v>0</v>
      </c>
      <c r="K285" s="3">
        <f t="shared" si="27"/>
        <v>0</v>
      </c>
    </row>
    <row r="286" spans="1:12" x14ac:dyDescent="0.35">
      <c r="A286" t="s">
        <v>13</v>
      </c>
      <c r="B286" t="s">
        <v>11</v>
      </c>
      <c r="C286" t="s">
        <v>5</v>
      </c>
      <c r="D286" t="s">
        <v>32</v>
      </c>
      <c r="E286" t="s">
        <v>5</v>
      </c>
      <c r="G286" t="s">
        <v>118</v>
      </c>
      <c r="H286">
        <f>SUM(H283:H285)</f>
        <v>14</v>
      </c>
      <c r="J286">
        <f>SUM(J283:J285)</f>
        <v>9</v>
      </c>
    </row>
    <row r="287" spans="1:12" x14ac:dyDescent="0.35">
      <c r="B287" t="s">
        <v>10</v>
      </c>
      <c r="C287" t="s">
        <v>138</v>
      </c>
      <c r="D287" t="s">
        <v>31</v>
      </c>
      <c r="E287" t="s">
        <v>31</v>
      </c>
    </row>
    <row r="288" spans="1:12" x14ac:dyDescent="0.35">
      <c r="B288" s="4" t="s">
        <v>98</v>
      </c>
      <c r="C288" t="s">
        <v>8</v>
      </c>
      <c r="D288" t="s">
        <v>8</v>
      </c>
      <c r="E288" t="s">
        <v>8</v>
      </c>
    </row>
    <row r="289" spans="1:13" x14ac:dyDescent="0.35">
      <c r="B289" s="4" t="s">
        <v>7</v>
      </c>
      <c r="C289" t="s">
        <v>8</v>
      </c>
      <c r="D289" t="s">
        <v>8</v>
      </c>
      <c r="E289" t="s">
        <v>8</v>
      </c>
      <c r="G289" s="1" t="s">
        <v>114</v>
      </c>
      <c r="H289" s="1" t="s">
        <v>113</v>
      </c>
      <c r="I289" s="1"/>
      <c r="L289" s="1" t="s">
        <v>127</v>
      </c>
    </row>
    <row r="290" spans="1:13" x14ac:dyDescent="0.35">
      <c r="A290" t="s">
        <v>15</v>
      </c>
      <c r="B290" t="s">
        <v>16</v>
      </c>
      <c r="C290" t="s">
        <v>5</v>
      </c>
      <c r="D290" t="s">
        <v>31</v>
      </c>
      <c r="E290" t="s">
        <v>32</v>
      </c>
      <c r="G290" t="s">
        <v>5</v>
      </c>
      <c r="H290">
        <f>COUNTIF(D283:D304, "*yes*")</f>
        <v>0</v>
      </c>
      <c r="I290" s="3">
        <f>H290/$H$55</f>
        <v>0</v>
      </c>
      <c r="J290">
        <f>COUNTIF(D306:D316,  "*yes*")</f>
        <v>0</v>
      </c>
      <c r="K290" s="3">
        <f>J290/$J$55</f>
        <v>0</v>
      </c>
      <c r="L290">
        <v>0</v>
      </c>
      <c r="M290" s="3">
        <f>L290/$L$55</f>
        <v>0</v>
      </c>
    </row>
    <row r="291" spans="1:13" x14ac:dyDescent="0.35">
      <c r="B291" t="s">
        <v>17</v>
      </c>
      <c r="C291" t="s">
        <v>5</v>
      </c>
      <c r="D291" t="s">
        <v>32</v>
      </c>
      <c r="E291" t="s">
        <v>31</v>
      </c>
      <c r="G291" t="s">
        <v>31</v>
      </c>
      <c r="H291">
        <f>COUNTIF(D283:D304, "*no*")</f>
        <v>11</v>
      </c>
      <c r="I291" s="3">
        <f t="shared" ref="I291:I292" si="28">H291/$H$55</f>
        <v>0.7857142857142857</v>
      </c>
      <c r="J291">
        <f>COUNTIF(D306:D316, "*no*")</f>
        <v>9</v>
      </c>
      <c r="K291" s="3">
        <f t="shared" ref="K291:K292" si="29">J291/$J$55</f>
        <v>1</v>
      </c>
      <c r="L291">
        <v>4</v>
      </c>
      <c r="M291" s="3">
        <f>L291/$L$55</f>
        <v>0.36363636363636365</v>
      </c>
    </row>
    <row r="292" spans="1:13" x14ac:dyDescent="0.35">
      <c r="B292" t="s">
        <v>18</v>
      </c>
      <c r="C292" t="s">
        <v>5</v>
      </c>
      <c r="D292" t="s">
        <v>31</v>
      </c>
      <c r="E292" t="s">
        <v>32</v>
      </c>
      <c r="G292" t="s">
        <v>32</v>
      </c>
      <c r="H292">
        <f>COUNTIF(D283:D304, "*close*")</f>
        <v>3</v>
      </c>
      <c r="I292" s="3">
        <f t="shared" si="28"/>
        <v>0.21428571428571427</v>
      </c>
      <c r="J292">
        <f>COUNTIF(D306:D316, "*crashes*")</f>
        <v>0</v>
      </c>
      <c r="K292" s="3">
        <f t="shared" si="29"/>
        <v>0</v>
      </c>
      <c r="L292">
        <v>3</v>
      </c>
      <c r="M292" s="3">
        <f>L292/$L$55</f>
        <v>0.27272727272727271</v>
      </c>
    </row>
    <row r="293" spans="1:13" x14ac:dyDescent="0.35">
      <c r="B293" t="s">
        <v>34</v>
      </c>
      <c r="C293" t="s">
        <v>138</v>
      </c>
      <c r="D293" t="s">
        <v>31</v>
      </c>
      <c r="E293" t="s">
        <v>31</v>
      </c>
      <c r="G293" t="s">
        <v>118</v>
      </c>
      <c r="H293">
        <f>SUM(H290:H292)</f>
        <v>14</v>
      </c>
      <c r="J293">
        <f>SUM(J290:J292)</f>
        <v>9</v>
      </c>
      <c r="L293">
        <f>SUM(L290:L292)</f>
        <v>7</v>
      </c>
    </row>
    <row r="294" spans="1:13" x14ac:dyDescent="0.35">
      <c r="A294" t="s">
        <v>19</v>
      </c>
      <c r="B294" t="s">
        <v>21</v>
      </c>
      <c r="C294" t="s">
        <v>102</v>
      </c>
      <c r="D294" t="s">
        <v>31</v>
      </c>
      <c r="E294" t="s">
        <v>31</v>
      </c>
    </row>
    <row r="295" spans="1:13" x14ac:dyDescent="0.35">
      <c r="B295" t="s">
        <v>20</v>
      </c>
      <c r="C295" t="s">
        <v>102</v>
      </c>
      <c r="D295" t="s">
        <v>31</v>
      </c>
      <c r="E295" t="s">
        <v>31</v>
      </c>
    </row>
    <row r="296" spans="1:13" x14ac:dyDescent="0.35">
      <c r="B296" s="4" t="s">
        <v>22</v>
      </c>
      <c r="C296" t="s">
        <v>8</v>
      </c>
      <c r="D296" t="s">
        <v>8</v>
      </c>
      <c r="E296" t="s">
        <v>8</v>
      </c>
      <c r="G296" s="1" t="s">
        <v>115</v>
      </c>
      <c r="H296" s="1" t="s">
        <v>113</v>
      </c>
      <c r="I296" s="1"/>
      <c r="K296" s="1"/>
      <c r="L296" s="1" t="s">
        <v>127</v>
      </c>
    </row>
    <row r="297" spans="1:13" x14ac:dyDescent="0.35">
      <c r="B297" s="4" t="s">
        <v>23</v>
      </c>
      <c r="C297" t="s">
        <v>8</v>
      </c>
      <c r="D297" t="s">
        <v>8</v>
      </c>
      <c r="E297" t="s">
        <v>8</v>
      </c>
      <c r="G297" t="s">
        <v>5</v>
      </c>
      <c r="H297">
        <f>COUNTIF(E283:E304, "*yes*")</f>
        <v>2</v>
      </c>
      <c r="I297" s="3">
        <f>H297/$H$62</f>
        <v>0.14285714285714285</v>
      </c>
      <c r="J297">
        <f>COUNTIF(E306:E316,  "*yes*")</f>
        <v>0</v>
      </c>
      <c r="L297">
        <v>2</v>
      </c>
      <c r="M297" s="3">
        <f>L297/$L$62</f>
        <v>0.18181818181818182</v>
      </c>
    </row>
    <row r="298" spans="1:13" x14ac:dyDescent="0.35">
      <c r="B298" t="s">
        <v>24</v>
      </c>
      <c r="C298" t="s">
        <v>5</v>
      </c>
      <c r="D298" t="s">
        <v>31</v>
      </c>
      <c r="E298" t="s">
        <v>31</v>
      </c>
      <c r="G298" t="s">
        <v>31</v>
      </c>
      <c r="H298">
        <f>COUNTIF(E283:E304, "*no*")</f>
        <v>9</v>
      </c>
      <c r="I298" s="3">
        <f t="shared" ref="I298:I299" si="30">H298/$H$62</f>
        <v>0.6428571428571429</v>
      </c>
      <c r="J298">
        <f>COUNTIF(E306:E316, "*no*")</f>
        <v>9</v>
      </c>
      <c r="L298">
        <v>2</v>
      </c>
      <c r="M298" s="3">
        <f t="shared" ref="M298:M299" si="31">L298/$L$62</f>
        <v>0.18181818181818182</v>
      </c>
    </row>
    <row r="299" spans="1:13" x14ac:dyDescent="0.35">
      <c r="A299" t="s">
        <v>25</v>
      </c>
      <c r="B299" t="s">
        <v>26</v>
      </c>
      <c r="C299" t="s">
        <v>102</v>
      </c>
      <c r="D299" t="s">
        <v>31</v>
      </c>
      <c r="E299" t="s">
        <v>31</v>
      </c>
      <c r="F299" t="s">
        <v>139</v>
      </c>
      <c r="G299" t="s">
        <v>32</v>
      </c>
      <c r="H299">
        <f>COUNTIF(E283:E304, "*close*")</f>
        <v>3</v>
      </c>
      <c r="I299" s="3">
        <f t="shared" si="30"/>
        <v>0.21428571428571427</v>
      </c>
      <c r="J299">
        <f>COUNTIF(E306:E316, "*crashes*")</f>
        <v>0</v>
      </c>
      <c r="L299">
        <v>3</v>
      </c>
      <c r="M299" s="3">
        <f t="shared" si="31"/>
        <v>0.27272727272727271</v>
      </c>
    </row>
    <row r="300" spans="1:13" x14ac:dyDescent="0.35">
      <c r="B300" t="s">
        <v>27</v>
      </c>
      <c r="C300" t="s">
        <v>102</v>
      </c>
      <c r="D300" t="s">
        <v>31</v>
      </c>
      <c r="E300" t="s">
        <v>31</v>
      </c>
      <c r="G300" t="s">
        <v>118</v>
      </c>
      <c r="H300">
        <f>SUM(H297:H299)</f>
        <v>14</v>
      </c>
      <c r="J300">
        <f>SUM(J297:J299)</f>
        <v>9</v>
      </c>
      <c r="L300">
        <f>SUM(L297:L299)</f>
        <v>7</v>
      </c>
    </row>
    <row r="301" spans="1:13" x14ac:dyDescent="0.35">
      <c r="A301" t="s">
        <v>78</v>
      </c>
      <c r="B301" t="s">
        <v>79</v>
      </c>
      <c r="C301" t="s">
        <v>138</v>
      </c>
      <c r="D301" t="s">
        <v>31</v>
      </c>
      <c r="E301" t="s">
        <v>31</v>
      </c>
    </row>
    <row r="302" spans="1:13" x14ac:dyDescent="0.35">
      <c r="B302" s="4" t="s">
        <v>80</v>
      </c>
      <c r="C302" t="s">
        <v>8</v>
      </c>
      <c r="D302" t="s">
        <v>8</v>
      </c>
      <c r="E302" t="s">
        <v>8</v>
      </c>
    </row>
    <row r="303" spans="1:13" x14ac:dyDescent="0.35">
      <c r="A303" t="s">
        <v>38</v>
      </c>
      <c r="B303" s="4" t="s">
        <v>39</v>
      </c>
      <c r="C303" t="s">
        <v>8</v>
      </c>
      <c r="D303" t="s">
        <v>8</v>
      </c>
      <c r="E303" t="s">
        <v>8</v>
      </c>
    </row>
    <row r="304" spans="1:13" x14ac:dyDescent="0.35">
      <c r="A304" t="s">
        <v>40</v>
      </c>
      <c r="B304" s="4" t="s">
        <v>41</v>
      </c>
      <c r="C304" t="s">
        <v>8</v>
      </c>
      <c r="D304" t="s">
        <v>8</v>
      </c>
      <c r="E304" t="s">
        <v>8</v>
      </c>
    </row>
    <row r="306" spans="1:5" x14ac:dyDescent="0.35">
      <c r="A306" t="s">
        <v>42</v>
      </c>
      <c r="B306" t="s">
        <v>43</v>
      </c>
      <c r="C306" t="s">
        <v>102</v>
      </c>
      <c r="D306" t="s">
        <v>31</v>
      </c>
      <c r="E306" t="s">
        <v>31</v>
      </c>
    </row>
    <row r="307" spans="1:5" x14ac:dyDescent="0.35">
      <c r="B307" t="s">
        <v>44</v>
      </c>
      <c r="C307" t="s">
        <v>102</v>
      </c>
      <c r="D307" t="s">
        <v>31</v>
      </c>
      <c r="E307" t="s">
        <v>31</v>
      </c>
    </row>
    <row r="308" spans="1:5" x14ac:dyDescent="0.35">
      <c r="A308" t="s">
        <v>55</v>
      </c>
      <c r="B308" t="s">
        <v>45</v>
      </c>
      <c r="C308" t="s">
        <v>138</v>
      </c>
      <c r="D308" t="s">
        <v>31</v>
      </c>
      <c r="E308" t="s">
        <v>31</v>
      </c>
    </row>
    <row r="309" spans="1:5" x14ac:dyDescent="0.35">
      <c r="A309" t="s">
        <v>46</v>
      </c>
      <c r="B309" t="s">
        <v>47</v>
      </c>
      <c r="C309" t="s">
        <v>102</v>
      </c>
      <c r="D309" t="s">
        <v>31</v>
      </c>
      <c r="E309" t="s">
        <v>31</v>
      </c>
    </row>
    <row r="310" spans="1:5" x14ac:dyDescent="0.35">
      <c r="B310" t="s">
        <v>48</v>
      </c>
      <c r="C310" t="s">
        <v>102</v>
      </c>
      <c r="D310" t="s">
        <v>31</v>
      </c>
      <c r="E310" t="s">
        <v>31</v>
      </c>
    </row>
    <row r="311" spans="1:5" x14ac:dyDescent="0.35">
      <c r="B311" t="s">
        <v>84</v>
      </c>
      <c r="C311" t="s">
        <v>102</v>
      </c>
      <c r="D311" t="s">
        <v>31</v>
      </c>
      <c r="E311" t="s">
        <v>31</v>
      </c>
    </row>
    <row r="312" spans="1:5" x14ac:dyDescent="0.35">
      <c r="A312" t="s">
        <v>49</v>
      </c>
      <c r="B312" t="s">
        <v>50</v>
      </c>
      <c r="C312" t="s">
        <v>102</v>
      </c>
      <c r="D312" t="s">
        <v>31</v>
      </c>
      <c r="E312" t="s">
        <v>31</v>
      </c>
    </row>
    <row r="313" spans="1:5" x14ac:dyDescent="0.35">
      <c r="A313" t="s">
        <v>51</v>
      </c>
      <c r="B313" t="s">
        <v>52</v>
      </c>
      <c r="C313" t="s">
        <v>102</v>
      </c>
      <c r="D313" t="s">
        <v>31</v>
      </c>
      <c r="E313" t="s">
        <v>31</v>
      </c>
    </row>
    <row r="314" spans="1:5" x14ac:dyDescent="0.35">
      <c r="A314" t="s">
        <v>87</v>
      </c>
      <c r="B314" t="s">
        <v>88</v>
      </c>
      <c r="C314" t="s">
        <v>102</v>
      </c>
      <c r="D314" t="s">
        <v>31</v>
      </c>
      <c r="E314" t="s">
        <v>31</v>
      </c>
    </row>
    <row r="315" spans="1:5" x14ac:dyDescent="0.35">
      <c r="A315" t="s">
        <v>53</v>
      </c>
      <c r="B315" s="4" t="s">
        <v>83</v>
      </c>
      <c r="C315" t="s">
        <v>8</v>
      </c>
      <c r="D315" t="s">
        <v>8</v>
      </c>
      <c r="E315" t="s">
        <v>8</v>
      </c>
    </row>
    <row r="316" spans="1:5" x14ac:dyDescent="0.35">
      <c r="A316" t="s">
        <v>54</v>
      </c>
      <c r="B316" s="4" t="s">
        <v>85</v>
      </c>
      <c r="C316" t="s">
        <v>8</v>
      </c>
      <c r="D316" t="s">
        <v>8</v>
      </c>
      <c r="E316" t="s">
        <v>8</v>
      </c>
    </row>
  </sheetData>
  <conditionalFormatting sqref="C45:C64 D63:E64">
    <cfRule type="containsText" dxfId="55" priority="122" stopIfTrue="1" operator="containsText" text="crashes">
      <formula>NOT(ISERROR(SEARCH("crashes",C45)))</formula>
    </cfRule>
  </conditionalFormatting>
  <conditionalFormatting sqref="C25:E33">
    <cfRule type="containsText" dxfId="54" priority="121" operator="containsText" text="wrote ">
      <formula>NOT(ISERROR(SEARCH("wrote ",C25)))</formula>
    </cfRule>
  </conditionalFormatting>
  <conditionalFormatting sqref="C45:E81 C84:E117">
    <cfRule type="containsText" dxfId="53" priority="123" operator="containsText" text="close">
      <formula>NOT(ISERROR(SEARCH("close",C45)))</formula>
    </cfRule>
    <cfRule type="containsText" dxfId="52" priority="126" operator="containsText" text="yes">
      <formula>NOT(ISERROR(SEARCH("yes",C45)))</formula>
    </cfRule>
    <cfRule type="containsText" dxfId="51" priority="125" operator="containsText" text="no">
      <formula>NOT(ISERROR(SEARCH("no",C45)))</formula>
    </cfRule>
    <cfRule type="containsText" dxfId="50" priority="124" operator="containsText" text="HDDL-specific">
      <formula>NOT(ISERROR(SEARCH("HDDL-specific",C45)))</formula>
    </cfRule>
  </conditionalFormatting>
  <conditionalFormatting sqref="C123:E156">
    <cfRule type="containsText" dxfId="49" priority="110" operator="containsText" text="HDDL-specific">
      <formula>NOT(ISERROR(SEARCH("HDDL-specific",C123)))</formula>
    </cfRule>
    <cfRule type="containsText" dxfId="48" priority="111" operator="containsText" text="no">
      <formula>NOT(ISERROR(SEARCH("no",C123)))</formula>
    </cfRule>
    <cfRule type="containsText" dxfId="47" priority="112" operator="containsText" text="yes">
      <formula>NOT(ISERROR(SEARCH("yes",C123)))</formula>
    </cfRule>
    <cfRule type="containsText" dxfId="46" priority="108" stopIfTrue="1" operator="containsText" text="crashes">
      <formula>NOT(ISERROR(SEARCH("crashes",C123)))</formula>
    </cfRule>
    <cfRule type="containsText" dxfId="45" priority="109" operator="containsText" text="close">
      <formula>NOT(ISERROR(SEARCH("close",C123)))</formula>
    </cfRule>
  </conditionalFormatting>
  <conditionalFormatting sqref="C165:E197">
    <cfRule type="containsText" dxfId="44" priority="106" operator="containsText" text="no">
      <formula>NOT(ISERROR(SEARCH("no",C165)))</formula>
    </cfRule>
    <cfRule type="containsText" dxfId="43" priority="103" stopIfTrue="1" operator="containsText" text="crashes">
      <formula>NOT(ISERROR(SEARCH("crashes",C165)))</formula>
    </cfRule>
    <cfRule type="containsText" dxfId="42" priority="104" operator="containsText" text="close">
      <formula>NOT(ISERROR(SEARCH("close",C165)))</formula>
    </cfRule>
    <cfRule type="containsText" dxfId="41" priority="105" operator="containsText" text="HDDL-specific">
      <formula>NOT(ISERROR(SEARCH("HDDL-specific",C165)))</formula>
    </cfRule>
    <cfRule type="containsText" dxfId="40" priority="107" operator="containsText" text="yes">
      <formula>NOT(ISERROR(SEARCH("yes",C165)))</formula>
    </cfRule>
  </conditionalFormatting>
  <conditionalFormatting sqref="C204:E237">
    <cfRule type="containsText" dxfId="39" priority="67" operator="containsText" text="yes">
      <formula>NOT(ISERROR(SEARCH("yes",C204)))</formula>
    </cfRule>
    <cfRule type="containsText" dxfId="38" priority="63" stopIfTrue="1" operator="containsText" text="crashes">
      <formula>NOT(ISERROR(SEARCH("crashes",C204)))</formula>
    </cfRule>
    <cfRule type="containsText" dxfId="37" priority="64" operator="containsText" text="close">
      <formula>NOT(ISERROR(SEARCH("close",C204)))</formula>
    </cfRule>
    <cfRule type="containsText" dxfId="36" priority="65" operator="containsText" text="HDDL-specific">
      <formula>NOT(ISERROR(SEARCH("HDDL-specific",C204)))</formula>
    </cfRule>
    <cfRule type="containsText" dxfId="35" priority="66" operator="containsText" text="no">
      <formula>NOT(ISERROR(SEARCH("no",C204)))</formula>
    </cfRule>
  </conditionalFormatting>
  <conditionalFormatting sqref="C243:E276">
    <cfRule type="containsText" dxfId="34" priority="53" stopIfTrue="1" operator="containsText" text="crashes">
      <formula>NOT(ISERROR(SEARCH("crashes",C243)))</formula>
    </cfRule>
    <cfRule type="containsText" dxfId="33" priority="57" operator="containsText" text="yes">
      <formula>NOT(ISERROR(SEARCH("yes",C243)))</formula>
    </cfRule>
    <cfRule type="containsText" dxfId="32" priority="56" operator="containsText" text="no">
      <formula>NOT(ISERROR(SEARCH("no",C243)))</formula>
    </cfRule>
    <cfRule type="containsText" dxfId="31" priority="55" operator="containsText" text="HDDL-specific">
      <formula>NOT(ISERROR(SEARCH("HDDL-specific",C243)))</formula>
    </cfRule>
    <cfRule type="containsText" dxfId="30" priority="54" operator="containsText" text="close">
      <formula>NOT(ISERROR(SEARCH("close",C243)))</formula>
    </cfRule>
  </conditionalFormatting>
  <conditionalFormatting sqref="C283:E316 F299">
    <cfRule type="containsText" dxfId="29" priority="16" operator="containsText" text="yes">
      <formula>NOT(ISERROR(SEARCH("yes",C283)))</formula>
    </cfRule>
    <cfRule type="containsText" dxfId="28" priority="15" operator="containsText" text="no">
      <formula>NOT(ISERROR(SEARCH("no",C283)))</formula>
    </cfRule>
    <cfRule type="containsText" dxfId="27" priority="14" operator="containsText" text="HDDL-specific">
      <formula>NOT(ISERROR(SEARCH("HDDL-specific",C283)))</formula>
    </cfRule>
    <cfRule type="containsText" dxfId="26" priority="13" operator="containsText" text="close">
      <formula>NOT(ISERROR(SEARCH("close",C283)))</formula>
    </cfRule>
  </conditionalFormatting>
  <conditionalFormatting sqref="C306:E307">
    <cfRule type="containsText" dxfId="25" priority="6" stopIfTrue="1" operator="containsText" text="crashes">
      <formula>NOT(ISERROR(SEARCH("crashes",C306)))</formula>
    </cfRule>
  </conditionalFormatting>
  <conditionalFormatting sqref="C309:E314">
    <cfRule type="containsText" dxfId="24" priority="2" stopIfTrue="1" operator="containsText" text="crashes">
      <formula>NOT(ISERROR(SEARCH("crashes",C309)))</formula>
    </cfRule>
  </conditionalFormatting>
  <conditionalFormatting sqref="C3:I35">
    <cfRule type="containsText" dxfId="23" priority="128" operator="containsText" text="tested">
      <formula>NOT(ISERROR(SEARCH("tested",C3)))</formula>
    </cfRule>
    <cfRule type="containsText" dxfId="22" priority="127" operator="containsText" text="HDDL-specific">
      <formula>NOT(ISERROR(SEARCH("HDDL-specific",C3)))</formula>
    </cfRule>
  </conditionalFormatting>
  <conditionalFormatting sqref="D86:E86 D97:E98 D102:E103 E103:E106 C84:C103 D104:D106">
    <cfRule type="containsText" dxfId="21" priority="116" stopIfTrue="1" operator="containsText" text="crashes">
      <formula>NOT(ISERROR(SEARCH("crashes",C84)))</formula>
    </cfRule>
  </conditionalFormatting>
  <conditionalFormatting sqref="D283:E287 D290:E305 C295:E295 F299 C300:E301 C283:C302">
    <cfRule type="containsText" dxfId="20" priority="12" stopIfTrue="1" operator="containsText" text="crashes">
      <formula>NOT(ISERROR(SEARCH("crashes",C283)))</formula>
    </cfRule>
  </conditionalFormatting>
  <conditionalFormatting sqref="D308:E308">
    <cfRule type="containsText" dxfId="19" priority="3" stopIfTrue="1" operator="containsText" text="crashes">
      <formula>NOT(ISERROR(SEARCH("crashes",D308)))</formula>
    </cfRule>
  </conditionalFormatting>
  <conditionalFormatting sqref="E84">
    <cfRule type="containsText" dxfId="18" priority="115" stopIfTrue="1" operator="containsText" text="crashes">
      <formula>NOT(ISERROR(SEARCH("crashes",E84)))</formula>
    </cfRule>
  </conditionalFormatting>
  <conditionalFormatting sqref="E84:E105">
    <cfRule type="containsText" dxfId="17" priority="17" operator="containsText" text="via">
      <formula>NOT(ISERROR(SEARCH("via",E84)))</formula>
    </cfRule>
  </conditionalFormatting>
  <conditionalFormatting sqref="E87">
    <cfRule type="containsText" dxfId="16" priority="114" stopIfTrue="1" operator="containsText" text="crashes">
      <formula>NOT(ISERROR(SEARCH("crashes",E87)))</formula>
    </cfRule>
  </conditionalFormatting>
  <conditionalFormatting sqref="E283">
    <cfRule type="containsText" dxfId="15" priority="11" stopIfTrue="1" operator="containsText" text="crashes">
      <formula>NOT(ISERROR(SEARCH("crashes",E283)))</formula>
    </cfRule>
  </conditionalFormatting>
  <conditionalFormatting sqref="E283:E304 F299">
    <cfRule type="containsText" dxfId="14" priority="9" operator="containsText" text="via">
      <formula>NOT(ISERROR(SEARCH("via",E283)))</formula>
    </cfRule>
  </conditionalFormatting>
  <conditionalFormatting sqref="E286">
    <cfRule type="containsText" dxfId="13" priority="10" stopIfTrue="1" operator="containsText" text="crashes">
      <formula>NOT(ISERROR(SEARCH("crashes",E286)))</formula>
    </cfRule>
  </conditionalFormatting>
  <conditionalFormatting sqref="E306:E307">
    <cfRule type="containsText" dxfId="12" priority="5" operator="containsText" text="via">
      <formula>NOT(ISERROR(SEARCH("via",E306)))</formula>
    </cfRule>
  </conditionalFormatting>
  <conditionalFormatting sqref="E309:E314">
    <cfRule type="containsText" dxfId="11" priority="1" operator="containsText" text="via">
      <formula>NOT(ISERROR(SEARCH("via",E309)))</formula>
    </cfRule>
  </conditionalFormatting>
  <conditionalFormatting sqref="F225:F226">
    <cfRule type="containsText" dxfId="10" priority="98" stopIfTrue="1" operator="containsText" text="crashes">
      <formula>NOT(ISERROR(SEARCH("crashes",F225)))</formula>
    </cfRule>
    <cfRule type="containsText" dxfId="9" priority="99" operator="containsText" text="close">
      <formula>NOT(ISERROR(SEARCH("close",F225)))</formula>
    </cfRule>
    <cfRule type="containsText" dxfId="8" priority="100" operator="containsText" text="HDDL-specific">
      <formula>NOT(ISERROR(SEARCH("HDDL-specific",F225)))</formula>
    </cfRule>
    <cfRule type="containsText" dxfId="7" priority="101" operator="containsText" text="no">
      <formula>NOT(ISERROR(SEARCH("no",F225)))</formula>
    </cfRule>
    <cfRule type="containsText" dxfId="6" priority="102" operator="containsText" text="yes">
      <formula>NOT(ISERROR(SEARCH("yes",F225)))</formula>
    </cfRule>
  </conditionalFormatting>
  <conditionalFormatting sqref="F236">
    <cfRule type="containsText" dxfId="5" priority="62" operator="containsText" text="yes">
      <formula>NOT(ISERROR(SEARCH("yes",F236)))</formula>
    </cfRule>
    <cfRule type="containsText" dxfId="4" priority="61" operator="containsText" text="no">
      <formula>NOT(ISERROR(SEARCH("no",F236)))</formula>
    </cfRule>
    <cfRule type="containsText" dxfId="3" priority="60" operator="containsText" text="HDDL-specific">
      <formula>NOT(ISERROR(SEARCH("HDDL-specific",F236)))</formula>
    </cfRule>
    <cfRule type="containsText" dxfId="2" priority="59" operator="containsText" text="close">
      <formula>NOT(ISERROR(SEARCH("close",F236)))</formula>
    </cfRule>
    <cfRule type="containsText" dxfId="1" priority="58" stopIfTrue="1" operator="containsText" text="crashes">
      <formula>NOT(ISERROR(SEARCH("crashes",F236)))</formula>
    </cfRule>
  </conditionalFormatting>
  <conditionalFormatting sqref="G3:I31 F3:F35 G33:I35">
    <cfRule type="containsText" dxfId="0" priority="113" operator="containsText" text="written">
      <formula>NOT(ISERROR(SEARCH("written",F3)))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 Sleath</dc:creator>
  <cp:lastModifiedBy>Kayleigh Sleath</cp:lastModifiedBy>
  <dcterms:created xsi:type="dcterms:W3CDTF">2023-03-28T01:40:23Z</dcterms:created>
  <dcterms:modified xsi:type="dcterms:W3CDTF">2023-07-26T03:38:21Z</dcterms:modified>
</cp:coreProperties>
</file>