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ofmc/Library/CloudStorage/Dropbox/Lambda-Update-Project/Lambda-Development/Astronomy Utilities/"/>
    </mc:Choice>
  </mc:AlternateContent>
  <xr:revisionPtr revIDLastSave="0" documentId="13_ncr:1_{AA5C87B4-C01D-1740-91AC-403925B346C0}" xr6:coauthVersionLast="47" xr6:coauthVersionMax="47" xr10:uidLastSave="{00000000-0000-0000-0000-000000000000}"/>
  <bookViews>
    <workbookView xWindow="4680" yWindow="1100" windowWidth="33260" windowHeight="19560" activeTab="2" xr2:uid="{7A445647-2974-6942-9320-70750788AE91}"/>
  </bookViews>
  <sheets>
    <sheet name="Sheet1" sheetId="1" r:id="rId1"/>
    <sheet name="Sheet2" sheetId="3" r:id="rId2"/>
    <sheet name="Sheet3" sheetId="5" r:id="rId3"/>
  </sheets>
  <definedNames>
    <definedName name="ASTRO_APPARENT_SOLAR_SIZE">_xlfn.LAMBDA(_xlpm.radius,_xlpm.distance,_xlop.format,_xlop.prec, _xlfn.LET(_xlpm.p, IF(_xlfn.ISOMITTED(_xlpm.prec), 4, _xlpm.prec), _xlpm.raw, _xlpm.radius / _xlpm.distance, _xlpm.result, IF(OR(_xlfn.ISOMITTED(_xlpm.format), _xlpm.format = "formatted"), TEXT(_xlpm.raw, "0." &amp; REPT("0", _xlpm.p)) &amp; "☉", _xlpm.raw), _xlpm.result))</definedName>
    <definedName name="ASTRO_CALC_TEMP">_xlfn.LAMBDA(_xlpm.subclass, _xlfn.LET(_xlpm.arrTypes, {"O3";"O4";"O5";"O6";"O7";"O8";"O9";"B0";"B1";"B2";"B3";"B4";"B5";"B6";"B7";"B8";"B9";"A0";"A1";"A2";"A3";"A4";"A5";"A6";"A7";"A8";"A9";"F0";"F1";"F2";"F3";"F4";"F5";"F6";"F7";"F8";"F9";"G0";"G1";"G2";"G3";"G4";"G5";"G6";"G7";"G8";"G9";"K0";"K1";"K2";"K3";"K4";"K5";"K6";"K7";"K8";"K9";"M0";"M1";"M2";"M3";"M4";"M5";"M6";"M7";"M8";"M9"}, _xlpm.arrTHigh, {44900;42900;41400;39500;37100;35100;33300;31400;26000;20600;17000;16400;15700;14500;14000;12300;10700;9700;9300;8800;8600;8250;8100;7910;7760;7590;7400;7220;7020;6820;6750;6670;6550;6350;6280;6180;6050;5930;5860;5770;5720;5680;5660;5600;5550;5480;5380;5270;5170;5100;4830;4600;4440;4300;4100;3990;3930;3850;3660;3560;3430;3210;3060;2810;2680;2570;2380}, _xlpm.arrSpan, {2000;1500;1900;2400;2000;1800;1900;5400;5400;3600;600;700;1200;500;1700;1600;1000;400;500;200;350;150;190;150;170;190;180;200;200;70;80;120;200;70;100;130;120;70;90;50;40;20;60;50;70;100;110;100;70;270;230;160;140;200;110;60;80;190;100;130;220;150;250;130;110;190;280}, _xlpm.mtxStars, _xlfn.HSTACK(_xlpm.arrTypes, _xlpm.arrTHigh, _xlpm.arrSpan), _xlpm.no_space, SUBSTITUTE(_xlpm.subclass, " ", ""), _xlpm.dot_pos, FIND(".", _xlpm.no_space &amp; ".0"), _xlpm.base, LEFT(_xlpm.no_space, _xlpm.dot_pos - 1), _xlpm.f, VALUE("0." &amp; MID(_xlpm.no_space, _xlpm.dot_pos + 1, LEN(_xlpm.no_space))), _xlpm.T_high, _xlfn.XLOOKUP(_xlpm.base, INDEX(_xlpm.mtxStars, , 1), INDEX(_xlpm.mtxStars, , 2)), _xlpm.span, _xlfn.XLOOKUP(_xlpm.base, INDEX(_xlpm.mtxStars, , 1), INDEX(_xlpm.mtxStars, , 3)), _xlpm.result, _xlpm.T_high - (_xlpm.f * _xlpm.span), _xlpm.result))</definedName>
    <definedName name="ASTRO_CARTESIAN_TO_SPHERICAL">_xlfn.LAMBDA(_xlpm.x,_xlpm.y,_xlpm.z,_xlpm.prec, _xlfn.LET(_xlpm.prec, IF(_xlfn.ISOMITTED(_xlpm.prec) + (_xlpm.prec &lt; 0), 3, _xlpm.prec), _xlpm.r, SQRT(_xlpm.x ^ 2 + _xlpm.y ^ 2 + _xlpm.z ^ 2), _xlpm.phi, DEGREES(ACOS(_xlpm.z / _xlpm.r)), _xlpm.theta, MOD(DEGREES(ATAN2(_xlpm.y, _xlpm.x)), 360), _xlpm.phi_out, ROUND(_xlpm.phi, _xlpm.prec), _xlpm.theta_out, ROUND(_xlpm.theta, _xlpm.prec), _xlpm.r_out, ROUND(_xlpm.r, _xlpm.prec), _xlfn.HSTACK(_xlpm.phi_out, _xlpm.theta_out, _xlpm.r_out)))</definedName>
    <definedName name="ASTRO_DISPLAY_SPECTRAL">_xlfn.LAMBDA(_xlop.type, _xlfn.LET(_xlpm.Types, {"O";"B";"A";"F";"G";"K";"M"}, _xlpm.Headers, TRANSPOSE(_xlfn.VSTACK(" ", _xlpm.Types)), _xlpm.FindCol, _xlfn.MAKEARRAY(COUNTA(_xlpm.Types), 2, _xlfn.LAMBDA(_xlpm.r,_xlpm.c, IF(_xlpm.c = 1, INDEX(_xlpm.Types, _xlpm.r), _xlpm.r))), _xlpm.arrTypes, {"O";"O";"O";"O3";"O4";"O5";"O6";"O7";"O8";"O9";"B0";"B1";"B2";"B3";"B4";"B5";"B6";"B7";"B8";"B9";"A0";"A1";"A2";"A3";"A4";"A5";"A6";"A7";"A8";"A9";"F0";"F1";"F2";"F3";"F4";"F5";"F6";"F7";"F8";"F9";"G0";"G1";"G2";"G3";"G4";"G5";"G6";"G7";"G8";"G9";"K0";"K1";"K2";"K3";"K4";"K5";"K6";"K7";"K8";"K9";"M0";"M1";"M2";"M3";"M4";"M5";"M6";"M7";"M8";"M9"}, _xlpm.arrTHigh, {"";"";"";44900;42900;41400;39500;37100;35100;33300;31400;26000;20600;17000;16400;15700;14500;14000;12300;10700;9700;9300;8800;8600;8250;8100;7910;7760;7590;7400;7220;7020;6820;6750;6670;6550;6350;6280;6180;6050;5930;5860;5770;5720;5680;5660;5600;5550;5480;5380;5270;5170;5100;4830;4600;4440;4300;4100;3990;3930;3850;3660;3560;3430;3210;3060;2810;2680;2570;2380}, _xlpm.arrSpan, {"";"";"";2000;1500;1900;2400;2000;1800;1900;5400;5400;3600;600;700;1200;500;1700;1600;1000;400;500;200;350;150;190;150;170;190;180;200;200;70;80;120;200;70;100;130;120;70;90;50;40;20;60;50;70;100;110;100;70;270;230;160;140;200;110;60;80;190;100;130;220;150;250;130;110;190;280}, _xlpm.formattedData, _xlfn.BYROW(_xlfn.HSTACK(_xlpm.arrTypes, _xlpm.arrTHigh, _xlpm.arrSpan), _xlfn.LAMBDA(_xlpm.row, _xlfn.TEXTJOIN("; ", TRUE, TEXT(INDEX(_xlpm.row, 2), "0"), TEXT(INDEX(_xlpm.row, 3), "0")))), _xlpm.Numbers, _xlfn.SEQUENCE(10, 1, 0, 1), _xlpm.O_Stars, _xlfn._xlws.FILTER(_xlpm.formattedData, LEFT(_xlpm.arrTypes, 1) = "O"), _xlpm.B_Stars, _xlfn._xlws.FILTER(_xlpm.formattedData, LEFT(_xlpm.arrTypes, 1) = "B"), _xlpm.A_Stars, _xlfn._xlws.FILTER(_xlpm.formattedData, LEFT(_xlpm.arrTypes, 1) = "A"), _xlpm.F_Stars, _xlfn._xlws.FILTER(_xlpm.formattedData, LEFT(_xlpm.arrTypes, 1) = "F"), _xlpm.G_Stars, _xlfn._xlws.FILTER(_xlpm.formattedData, LEFT(_xlpm.arrTypes, 1) = "G"), _xlpm.K_Stars, _xlfn._xlws.FILTER(_xlpm.formattedData, LEFT(_xlpm.arrTypes, 1) = "K"), _xlpm.M_Stars, _xlfn._xlws.FILTER(_xlpm.formattedData, LEFT(_xlpm.arrTypes, 1) = "M"), _xlpm.fullTable, _xlfn.VSTACK(_xlpm.Headers, _xlfn.HSTACK(_xlpm.Numbers, _xlpm.O_Stars, _xlpm.B_Stars, _xlpm.A_Stars, _xlpm.F_Stars, _xlpm.G_Stars, _xlpm.K_Stars, _xlpm.M_Stars)), _xlpm.temps, _xlfn._xlws.FILTER(_xlpm.arrTHigh, LEFT(_xlpm.arrTypes, 1) = _xlpm.type), _xlpm.spans, _xlfn._xlws.FILTER(_xlpm.arrSpan, LEFT(_xlpm.arrTypes, 1) = _xlpm.type), _xlpm.typeHead, _xlfn.HSTACK(_xlpm.type, "span"), _xlpm.slimTable, _xlfn.VSTACK(_xlpm.typeHead, _xlfn.HSTACK(_xlpm.temps, _xlpm.spans)), _xlpm.result, IF(ISBLANK(_xlpm.type), _xlpm.fullTable, _xlpm.slimTable), _xlpm.result))</definedName>
    <definedName name="ASTRO_HAB_INDEX">_xlfn.LAMBDA(_xlpm.orbital_dist,_xlop.nucleal_radius,_xlop.prec, _xlfn.LET(_xlpm.rounding_precision, IF(_xlfn.ISOMITTED(_xlpm.prec), 3, _xlpm.prec), _xlpm.nucleal_radius, IF(_xlfn.ISOMITTED(_xlpm.nucleal_radius), 1, _xlpm.nucleal_radius), _xlpm.is_inner_orbit, IF(_xlpm.orbital_dist &lt; _xlpm.nucleal_radius, TRUE, FALSE), _xlpm.habitability_index, IF(_xlpm.is_inner_orbit, (2 * _xlpm.orbital_dist / _xlpm.nucleal_radius) - 1, (_xlpm.orbital_dist / (-3.85 * _xlpm.nucleal_radius)) + (4.85 / 3.85)), _xlpm.final_result, IF(_xlpm.habitability_index &lt;= 0, "U/I", ROUND(_xlpm.habitability_index, _xlpm.rounding_precision)), _xlpm.final_result))</definedName>
    <definedName name="ASTRO_HABITABLE_ZONES">_xlfn.LAMBDA(_xlpm.mode,_xlop.lum,_xlop.precision, _xlfn.LET(_xlpm.mode, UPPER(_xlpm.mode), _xlpm.prec, IF(_xlfn.ISOMITTED(_xlpm.precision), 3, _xlpm.precision), _xlpm.zone_labels, {"Z0";"Z1";"Z2";"Z3";"Z4";"Z5"}, _xlpm.inner_factors, {0;0.5;0.75;0.95;1.385;1.77}, _xlpm.outer_factors, {0.5;0.75;0.95;1.385;1.77;4.85}, _xlpm.avg_factors, (_xlpm.inner_factors + _xlpm.outer_factors) / 2, _xlpm.span_factors, _xlpm.outer_factors - _xlpm.inner_factors, _xlpm.nucleal, SQRT(IF(_xlfn.ISOMITTED(_xlpm.lum), 1, _xlpm.lum)), _xlpm.inner_scaled, ROUND(_xlpm.nucleal * _xlpm.inner_factors, _xlpm.prec), _xlpm.outer_scaled, ROUND(_xlpm.nucleal * _xlpm.outer_factors, _xlpm.prec), _xlpm.avg_scaled, ROUND(_xlpm.nucleal * _xlpm.avg_factors, _xlpm.prec), _xlpm.span_scaled, ROUND(_xlpm.nucleal * _xlpm.span_factors, _xlpm.prec), _xlpm.vertical_labels, {"0: ","1: ","2: ","N ➔","3: ","4: ","5: "}, _xlpm.vertical_values, _xlfn.VSTACK(ROUND(INDEX(_xlpm.inner_factors, 2) * _xlpm.nucleal, _xlpm.prec), ROUND(INDEX(_xlpm.inner_factors, 3) * _xlpm.nucleal, _xlpm.prec), ROUND(INDEX(_xlpm.inner_factors, 4) * _xlpm.nucleal, _xlpm.prec), ROUND(_xlpm.nucleal, _xlpm.prec), ROUND(INDEX(_xlpm.outer_factors, 4) * _xlpm.nucleal, _xlpm.prec), ROUND(INDEX(_xlpm.outer_factors, 5) * _xlpm.nucleal, _xlpm.prec), ROUND(INDEX(_xlpm.outer_factors, 6) * _xlpm.nucleal, _xlpm.prec)), _xlpm.result, _xlfn.SWITCH(_xlpm.mode, "STANDARD", CHOOSE({1,2,3,4,5}, _xlfn.VSTACK("Zone", _xlpm.zone_labels), _xlfn.VSTACK("Inner", _xlpm.inner_factors), _xlfn.VSTACK("Outer", _xlpm.outer_factors), _xlfn.VSTACK("Average", _xlpm.avg_factors), _xlfn.VSTACK("Span", _xlpm.span_factors)), "VERTICAL", _xlfn.LET(_xlpm.labels, {"0:","1:","2:","N ➔","3:","4:","5:"}, _xlpm.scaled_values, ROUND(_xlpm.nucleal * {0.5,0.75,0.95,1,1.385,1.77,4.85}, _xlpm.prec), TRANSPOSE(_xlfn.VSTACK(_xlpm.labels, _xlpm.scaled_values))), "HORIZONTAL", _xlfn.HSTACK(ROUND(INDEX(_xlpm.inner_factors, 2) * _xlpm.nucleal, _xlpm.prec), ROUND(INDEX(_xlpm.inner_factors, 3) * _xlpm.nucleal, _xlpm.prec), ROUND(INDEX(_xlpm.inner_factors, 4) * _xlpm.nucleal, _xlpm.prec), ROUND(_xlpm.nucleal, _xlpm.prec), ROUND(INDEX(_xlpm.outer_factors, 4) * _xlpm.nucleal, _xlpm.prec), ROUND(INDEX(_xlpm.outer_factors, 5) * _xlpm.nucleal, _xlpm.prec), ROUND(INDEX(_xlpm.outer_factors, 6) * _xlpm.nucleal, _xlpm.prec)), "Invalid mode"), _xlpm.result))</definedName>
    <definedName name="ASTRO_ORBIT_AXIS">_xlfn.LAMBDA(_xlpm.mass1,_xlpm.mass2,_xlpm.period, _xlfn.LET(_xlpm.m_2, IF((_xlfn.ISOMITTED(_xlpm.mass2)) + (_xlpm.mass2 = 1), 0, _xlpm.mass2 * 0.000003003), _xlpm.axis, POWER((POWER(_xlpm.period, 2) * (_xlpm.mass1 + _xlpm.m_2)), 1 / 3), _xlpm.axis))</definedName>
    <definedName name="ASTRO_ORBIT_CONFIGURATION_INDEX">_xlfn.LAMBDA(_xlpm.mass1,_xlpm.mass2, ABS(_xlpm.mass1 - _xlpm.mass2) / (_xlpm.mass1 + _xlpm.mass2))</definedName>
    <definedName name="ASTRO_ORBIT_PERIOD">_xlfn.LAMBDA(_xlpm.mass1,_xlpm.mass2,_xlpm.axis, _xlfn.LET(_xlpm.m_2, IF((_xlfn.ISOMITTED(_xlpm.mass2)) + (_xlpm.mass2 = 1), 0, _xlpm.mass2 * 0.00000300273), _xlpm.period, SQRT(POWER(_xlpm.axis, 3) / (_xlpm.mass1 + _xlpm.m_2)), _xlpm.period))</definedName>
    <definedName name="ASTRO_ORBIT_SOLVER">_xlfn.LAMBDA(_xlpm.mode,_xlpm.val_1,_xlpm.val_2,_xlpm.mass2,_xlpm.precision, _xlfn.LET(_xlpm.m_2, IF(_xlfn.ISOMITTED(_xlpm.mass2) + (_xlpm.mass2 = 1), 0, _xlpm.mass2 * 0.000003003), _xlpm.prec, IF(_xlfn.ISOMITTED(_xlpm.precision), 4, _xlpm.precision), _xlpm.result, _xlfn.SWITCH(LOWER(_xlpm.mode), "axis", POWER((POWER(_xlpm.val_2, 2) * (_xlpm.val_1 + _xlpm.m_2)), 1 / 3), "period", SQRT(POWER(_xlpm.val_2, 3) / (_xlpm.val_1 + _xlpm.m_2)), "mass", POWER(_xlpm.val_1, 3) / POWER(_xlpm.val_2, 2), NA()), _xlpm.label, _xlfn.SWITCH(LOWER(_xlpm.mode), "axis", "Axis = ", "period", "Period = ", "mass", "Mass = ", "?"), TEXT(_xlpm.result, "0." &amp; REPT("0", _xlpm.prec)) &amp; " " &amp; _xlpm.label))</definedName>
    <definedName name="ASTRO_ORBIT_SUM_MASSES">_xlfn.LAMBDA(_xlpm.axis,_xlpm.period, POWER(_xlpm.axis, 3) / POWER(_xlpm.period, 2))</definedName>
    <definedName name="ASTRO_PLANET_METRICS">_xlfn.LAMBDA(_xlpm.mode,_xlpm.param_1,_xlpm.param_2,_xlop.prec, _xlfn.LET(_xlpm.prec, IF(_xlfn.ISOMITTED(_xlpm.prec), 5, _xlpm.prec), _xlpm.mode, LOWER(_xlpm.mode), _xlpm.output, _xlfn.SWITCH(_xlpm.mode, "md", _xlfn.LET(_xlpm.M, _xlpm.param_1, _xlpm.d, _xlpm.param_2, _xlpm.R, (_xlpm.M / _xlpm.d) ^ (1 / 3), _xlpm.g, (_xlpm.M * _xlpm.d ^ 2) ^ (1 / 3), _xlpm.v, (_xlpm.M * SQRT(_xlpm.d)) ^ (1 / 3), _xlfn.HSTACK(_xlpm.M, _xlpm.R, _xlpm.d, _xlpm.g, _xlpm.v)), "mr", _xlfn.LET(_xlpm.M, _xlpm.param_1, _xlpm.R, _xlpm.param_2, _xlpm.d, _xlpm.M / _xlpm.R ^ 3, _xlpm.g, _xlpm.M / _xlpm.R ^ 2, _xlpm.v, SQRT(_xlpm.M / _xlpm.R), _xlfn.HSTACK(_xlpm.M, _xlpm.R, _xlpm.d, _xlpm.g, _xlpm.v)), "mg", _xlfn.LET(_xlpm.M, _xlpm.param_1, _xlpm.g, _xlpm.param_2, _xlpm.R, SQRT(_xlpm.M / _xlpm.g), _xlpm.d, SQRT(_xlpm.g ^ 3 / _xlpm.M), _xlpm.v, (_xlpm.M * _xlpm.g) ^ 0.25, _xlfn.HSTACK(_xlpm.M, _xlpm.R, _xlpm.d, _xlpm.g, _xlpm.v)), "rd", _xlfn.LET(_xlpm.R, _xlpm.param_1, _xlpm.d, _xlpm.param_2, _xlpm.M, _xlpm.d * _xlpm.R ^ 3, _xlpm.g, _xlpm.d * _xlpm.R, _xlpm.v, _xlpm.R * SQRT(_xlpm.d), _xlfn.HSTACK(_xlpm.M, _xlpm.R, _xlpm.d, _xlpm.g, _xlpm.v)), "rg", _xlfn.LET(_xlpm.R, _xlpm.param_1, _xlpm.g, _xlpm.param_2, _xlpm.M, _xlpm.g * _xlpm.R ^ 2, _xlpm.d, _xlpm.g / _xlpm.R, _xlpm.v, SQRT(_xlpm.g * _xlpm.R), _xlfn.HSTACK(_xlpm.M, _xlpm.R, _xlpm.d, _xlpm.g, _xlpm.v)), "dg", _xlfn.LET(_xlpm.d, _xlpm.param_1, _xlpm.g, _xlpm.param_2, _xlpm.R, _xlpm.g / _xlpm.d, _xlpm.M, _xlpm.g ^ 3 / _xlpm.d ^ 2, _xlpm.v, _xlpm.g / SQRT(_xlpm.d), _xlfn.HSTACK(_xlpm.M, _xlpm.R, _xlpm.d, _xlpm.g, _xlpm.v)), "dv", _xlfn.LET(_xlpm.d, _xlpm.param_1, _xlpm.v, _xlpm.param_2, _xlpm.R, _xlpm.v / SQRT(_xlpm.d), _xlpm.M, _xlpm.v ^ 3 / SQRT(_xlpm.d), _xlpm.g, _xlpm.v * SQRT(_xlpm.d), _xlfn.HSTACK(_xlpm.M, _xlpm.R, _xlpm.d, _xlpm.g, _xlpm.v)), "gv", _xlfn.LET(_xlpm.g, _xlpm.param_1, _xlpm.v, _xlpm.param_2, _xlpm.R, _xlpm.v ^ 2 / _xlpm.g, _xlpm.M, _xlpm.v ^ 4 / _xlpm.g, _xlpm.d, (_xlpm.g / _xlpm.v) ^ 2, _xlfn.HSTACK(_xlpm.M, _xlpm.R, _xlpm.d, _xlpm.g, _xlpm.v)), "mv", _xlfn.LET(_xlpm.M, _xlpm.param_1, _xlpm.v, _xlpm.param_2, _xlpm.R, _xlpm.M / _xlpm.v ^ 2, _xlpm.g, _xlpm.v ^ 4 / _xlpm.M, _xlpm.d, _xlpm.v ^ 6 / _xlpm.M ^ 2, _xlfn.HSTACK(_xlpm.M, _xlpm.R, _xlpm.d, _xlpm.g, _xlpm.v)), "rv", _xlfn.LET(_xlpm.R, _xlpm.param_1, _xlpm.v, _xlpm.param_2, _xlpm.g, _xlpm.v ^ 2 / _xlpm.R, _xlpm.M, _xlpm.R * _xlpm.v ^ 2, _xlpm.d, (_xlpm.v / _xlpm.R) ^ 2, _xlfn.HSTACK(_xlpm.M, _xlpm.R, _xlpm.d, _xlpm.g, _xlpm.v)), NA()), _xlpm.headers, _xlfn.SWITCH(_xlpm.mode, "md", {"M ➔","R","d ➔","g","v"}, "mr", {"M ➔","R ➔","d","g","v"}, "mg", {"M ➔","R","d","g ➔","v"}, "rd", {"M","R ➔","d ➔","g","v"}, "rg", {"M","R ➔","d","g ➔","v"}, "dg", {"M","R","d ➔","g ➔","v"}, "dv", {"M","R","d ➔","g","v ➔"}, "gv", {"M","R","d","g ➔","v ➔"}, "mv", {"M ➔","R","d","g","v ➔"}, "rv", {"M","R ➔","d","g","v ➔"}, {"M","R","d","g","v"}), _xlpm.values, ROUND(_xlpm.output, _xlpm.prec), CHOOSE({1,2}, TRANSPOSE(_xlpm.headers), TRANSPOSE(_xlpm.values))))</definedName>
    <definedName name="ASTRO_PLANET_METRICS_SAFETY">_xlfn.LAMBDA(_xlpm.mode,_xlpm.param_1,_xlpm.param_2,_xlop.prec, _xlfn.LET(_xlpm.prec, IF(_xlfn.ISOMITTED(_xlpm.prec), 5, _xlpm.prec), _xlpm.mode, LOWER(_xlpm.mode), _xlpm.output, _xlfn.SWITCH(_xlpm.mode, "md", _xlfn.LET(_xlpm.M, _xlpm.param_1, _xlpm.d, _xlpm.param_2, _xlpm.R, (_xlpm.M / _xlpm.d) ^ (1 / 3), _xlpm.g, (_xlpm.M * _xlpm.d ^ 2) ^ (1 / 3), _xlpm.v, (_xlpm.M * SQRT(_xlpm.d)) ^ (1 / 3), _xlfn.HSTACK(_xlpm.M, _xlpm.R, _xlpm.d, _xlpm.g, _xlpm.v)), "mr", _xlfn.LET(_xlpm.M, _xlpm.param_1, _xlpm.R, _xlpm.param_2, _xlpm.d, _xlpm.M / _xlpm.R ^ 3, _xlpm.g, _xlpm.M / _xlpm.R ^ 2, _xlpm.v, SQRT(_xlpm.M / _xlpm.R), _xlfn.HSTACK(_xlpm.M, _xlpm.R, _xlpm.d, _xlpm.g, _xlpm.v)), "mg", _xlfn.LET(_xlpm.M, _xlpm.param_1, _xlpm.g, _xlpm.param_2, _xlpm.R, SQRT(_xlpm.M / _xlpm.g), _xlpm.d, SQRT(_xlpm.g ^ 3 / _xlpm.M), _xlpm.v, (_xlpm.M * _xlpm.g) ^ 0.25, _xlfn.HSTACK(_xlpm.M, _xlpm.R, _xlpm.d, _xlpm.g, _xlpm.v)), "rd", _xlfn.LET(_xlpm.R, _xlpm.param_1, _xlpm.d, _xlpm.param_2, _xlpm.M, _xlpm.d * _xlpm.R ^ 3, _xlpm.g, _xlpm.d * _xlpm.R, _xlpm.v, _xlpm.R * SQRT(_xlpm.d), _xlfn.HSTACK(_xlpm.M, _xlpm.R, _xlpm.d, _xlpm.g, _xlpm.v)), "rg", _xlfn.LET(_xlpm.R, _xlpm.param_1, _xlpm.g, _xlpm.param_2, _xlpm.M, _xlpm.g * _xlpm.R ^ 2, _xlpm.d, _xlpm.g / _xlpm.R, _xlpm.v, SQRT(_xlpm.g * _xlpm.R), _xlfn.HSTACK(_xlpm.M, _xlpm.R, _xlpm.d, _xlpm.g, _xlpm.v)), "dg", _xlfn.LET(_xlpm.d, _xlpm.param_1, _xlpm.g, _xlpm.param_2, _xlpm.R, _xlpm.g / _xlpm.d, _xlpm.M, _xlpm.g ^ 3 / _xlpm.d ^ 2, _xlpm.v, _xlpm.g / SQRT(_xlpm.d), _xlfn.HSTACK(_xlpm.M, _xlpm.R, _xlpm.d, _xlpm.g, _xlpm.v)), "dv", _xlfn.LET(_xlpm.d, _xlpm.param_1, _xlpm.v, _xlpm.param_2, _xlpm.R, _xlpm.v / SQRT(_xlpm.d), _xlpm.M, _xlpm.v ^ 3 / SQRT(_xlpm.d), _xlpm.g, _xlpm.v * SQRT(_xlpm.d), _xlfn.HSTACK(_xlpm.M, _xlpm.R, _xlpm.d, _xlpm.g, _xlpm.v)), "gv", _xlfn.LET(_xlpm.g, _xlpm.param_1, _xlpm.v, _xlpm.param_2, _xlpm.R, _xlpm.v ^ 2 / _xlpm.g, _xlpm.M, _xlpm.v ^ 4 / _xlpm.g, _xlpm.d, (_xlpm.g / _xlpm.v) ^ 2, _xlfn.HSTACK(_xlpm.M, _xlpm.R, _xlpm.d, _xlpm.g, _xlpm.v)), "mv", _xlfn.LET(_xlpm.M, _xlpm.param_1, _xlpm.v, _xlpm.param_2, _xlpm.R, _xlpm.M / _xlpm.v ^ 2, _xlpm.g, _xlpm.v ^ 4 / _xlpm.M, _xlpm.d, _xlpm.v ^ 6 / _xlpm.M ^ 2, _xlfn.HSTACK(_xlpm.M, _xlpm.R, _xlpm.d, _xlpm.g, _xlpm.v)), "rv", _xlfn.LET(_xlpm.R, _xlpm.param_1, _xlpm.v, _xlpm.param_2, _xlpm.g, _xlpm.v ^ 2 / _xlpm.R, _xlpm.M, _xlpm.R * _xlpm.v ^ 2, _xlpm.d, (_xlpm.v / _xlpm.R) ^ 2, _xlfn.HSTACK(_xlpm.M, _xlpm.R, _xlpm.d, _xlpm.g, _xlpm.v)), NA()), _xlpm.headers, {"M","R","d","g","v"}, _xlpm.values, ROUND(_xlpm.output, _xlpm.prec), CHOOSE({1,2}, TRANSPOSE(_xlpm.headers), TRANSPOSE(_xlpm.values))))</definedName>
    <definedName name="ASTRO_SPECTRAL_DISTRIBUTION">_xlfn.LAMBDA(_xlop.anchor_class,_xlop.anchor_count,_xlop.decimal_places, _xlfn.LET(_xlpm.anchor_class, IF(_xlfn.ISOMITTED(_xlpm.anchor_class), "$", UPPER(_xlpm.anchor_class)), _xlpm.anchor_count, IF(_xlfn.ISOMITTED(_xlpm.anchor_count), 1, _xlpm.anchor_count), _xlpm.decimal_places, IF(_xlfn.ISOMITTED(_xlpm.decimal_places), 3, _xlpm.decimal_places), _xlpm.arr_classes, {"O";"B";"A";"F";"G";"K";"M"}, _xlpm.arr_base_pct, {0.00003;0.13;0.6;3;7.6;12.1;76.27}, _xlpm.arr_base_frac, _xlfn.BYROW(_xlpm.arr_base_pct, _xlfn.LAMBDA(_xlpm.x, _xlpm.x / 100)), _xlpm.anchor_freq, _xlfn.XLOOKUP(_xlpm.anchor_class, _xlpm.arr_classes, _xlpm.arr_base_frac, 1), _xlpm.scaling_factor, _xlpm.anchor_count / _xlpm.anchor_freq, _xlpm.scaled, IF(_xlpm.anchor_class = "$", _xlpm.arr_base_frac, _xlfn.BYROW(_xlpm.arr_base_frac, _xlfn.LAMBDA(_xlpm.x, _xlpm.x * _xlpm.scaling_factor))), _xlpm.output, _xlfn.HSTACK(_xlpm.arr_classes, ROUND(_xlpm.scaled, _xlpm.decimal_places)), _xlpm.output))</definedName>
    <definedName name="ASTRO_SPHERICAL_TO_CARTESIAN">_xlfn.LAMBDA(_xlpm.phi,_xlpm.theta,_xlpm.r,_xlpm.prec, _xlfn.LET(_xlpm.prec, IF(_xlfn.ISOMITTED(_xlpm.prec) + (_xlpm.prec &lt; 0), 3, _xlpm.prec), _xlpm.phi_rad, RADIANS(_xlpm.phi), _xlpm.theta_rad, RADIANS(_xlpm.theta), _xlpm.x_raw, _xlpm.r * SIN(_xlpm.phi_rad) * COS(_xlpm.theta_rad), _xlpm.y_raw, _xlpm.r * SIN(_xlpm.phi_rad) * SIN(_xlpm.theta_rad), _xlpm.z_raw, _xlpm.r * COS(_xlpm.phi_rad), _xlpm.x, ROUND(_xlpm.x_raw, _xlpm.prec), _xlpm.y, ROUND(_xlpm.y_raw, _xlpm.prec), _xlpm.z, ROUND(_xlpm.z_raw, _xlpm.prec), _xlfn.HSTACK(_xlpm.x, _xlpm.y, _xlpm.z)))</definedName>
    <definedName name="ASTRO_STAR_ATTRIBUTES">_xlfn.LAMBDA(_xlpm.mode,_xlpm.input,_xlop.precision, _xlfn.LET(_xlpm.prec, IF(_xlfn.ISOMITTED(_xlpm.precision), 6, _xlpm.precision), _xlpm.mode, UPPER(_xlpm.mode), _xlpm.Tnorm, _xlfn.SWITCH(_xlpm.mode, "T", _xlpm.input, "K", _xlpm.input / 5770, "M", SQRT(_xlpm.input), "R", _xlpm.input ^ (1 / 1.8), "L", _xlpm.input ^ (1 / 7.6), "V", _xlpm.input ^ (-1 / 5), NA()), _xlpm.K, _xlpm.Tnorm * 5770, _xlpm.M, _xlpm.Tnorm ^ 2, _xlpm.R, _xlpm.Tnorm ^ 1.8, _xlpm.L, _xlpm.Tnorm ^ 7.6, _xlpm.V, _xlpm.Tnorm ^ -5, _xlpm.labels, TRANSPOSE({"K","T","M","R","L","V"}), _xlpm.output_values, _xlfn.VSTACK(ROUND(_xlpm.K, _xlpm.prec), ROUND(_xlpm.Tnorm, _xlpm.prec), ROUND(_xlpm.M, _xlpm.prec), ROUND(_xlpm.R, _xlpm.prec), ROUND(_xlpm.L, _xlpm.prec), ROUND(_xlpm.V, _xlpm.prec)), _xlpm.flagged_labels, _xlfn.BYROW(_xlpm.labels, _xlfn.LAMBDA(_xlpm.row, IF(_xlpm.row = _xlpm.mode, _xlpm.row &amp; " ➔", _xlpm.row))), CHOOSE({1,2}, _xlpm.flagged_labels, _xlpm.output_values)))</definedName>
    <definedName name="ASTRO_STAR_DENSITY_VOLUME">_xlfn.LAMBDA(_xlpm.input,_xlop.prec,_xlop.mode, _xlfn.LET(_xlpm.mode, IF(_xlfn.ISOMITTED(_xlpm.mode) + (_xlpm.mode &lt; 0) + (_xlpm.mode &gt; 1), 0, _xlpm.mode), _xlpm.prec, IF(_xlfn.ISOMITTED(_xlpm.prec) + (_xlpm.prec &lt; 0), 3, _xlpm.prec), _xlpm.volume, IF(_xlpm.mode = 0, _xlpm.input, (4 / 3) * PI() * _xlpm.input ^ 3), _xlpm.radius, IF(_xlpm.mode = 1, _xlpm.input, ROUND(((3 * _xlpm.volume) / (4 * PI())) ^ (1 / 3), _xlpm.prec)), _xlpm.stars, ROUND(_xlpm.volume / 250, _xlpm.prec), _xlpm.output, _xlfn.SWITCH(_xlpm.mode, 0, _xlfn.TOCOL(_xlfn.TEXTSPLIT(_xlfn.TEXTJOIN("; ", , "Stars: " &amp; _xlpm.stars, "Radius: " &amp; _xlpm.radius), "; ")), 1, _xlfn.TOCOL(_xlfn.TEXTSPLIT(_xlfn.TEXTJOIN("; ", , "Stars: " &amp; _xlpm.stars, "Volume: " &amp; _xlpm.volume), "; "))), _xlpm.output))</definedName>
    <definedName name="ASTRO_SYNODIC_PQ">_xlfn.LAMBDA(_xlpm.P,_xlpm.Q,_xlop.output,_xlop.prec, _xlfn.LET(_xlpm.mode, IF(_xlfn.ISOMITTED(_xlpm.output) + (_xlpm.output = ""), "bare", LOWER(_xlpm.output)), _xlpm.digits, IF(_xlfn.ISOMITTED(_xlpm.prec), 4, _xlpm.prec), _xlpm.A, MAX(_xlpm.P, _xlpm.Q), _xlpm.B, MIN(_xlpm.P, _xlpm.Q), _xlpm.S, ROUND((_xlpm.A * _xlpm.B) / (_xlpm.A - _xlpm.B), _xlpm.digits), _xlpm.verbose, _xlfn.VSTACK(_xlfn.HSTACK("P =", _xlpm.P), _xlfn.HSTACK("Q =", _xlpm.Q), _xlfn.HSTACK("S ☞", _xlpm.S)), _xlpm.result, IF(_xlpm.mode = "verbose", _xlpm.verbose, _xlpm.S), _xlpm.result))</definedName>
    <definedName name="ASTRO_SYNODIC_PS">_xlfn.LAMBDA(_xlpm.P,_xlpm.S,_xlop.output,_xlop.prec, _xlfn.LET(_xlpm.mode, IF(_xlfn.ISOMITTED(_xlpm.output) + (_xlpm.output = ""), "bare", LOWER(_xlpm.output)), _xlpm.digits, IF(_xlfn.ISOMITTED(_xlpm.prec), 4, _xlpm.prec), _xlpm.Q, ROUND((_xlpm.P * _xlpm.S) / ABS(_xlpm.P - _xlpm.S), _xlpm.digits), _xlpm.verbose, _xlfn.VSTACK(_xlfn.HSTACK("P =", _xlpm.P), _xlfn.HSTACK("Q ☞", _xlpm.Q), _xlfn.HSTACK("S =", _xlpm.S)), _xlpm.result, IF(_xlpm.mode = "verbose", _xlpm.verbose, _xlpm.Q), _xlpm.result))</definedName>
    <definedName name="ASTRO_SYNODIC_QS">_xlfn.LAMBDA(_xlpm.Q,_xlpm.S,_xlop.output,_xlop.prec, _xlfn.LET(_xlpm.mode, IF(_xlfn.ISOMITTED(_xlpm.output) + (_xlpm.output = ""), "bare", LOWER(_xlpm.output)), _xlpm.digits, IF(_xlfn.ISOMITTED(_xlpm.prec), 4, _xlpm.prec), _xlpm.P, ROUND((_xlpm.Q * _xlpm.S) / (_xlpm.Q + _xlpm.S), _xlpm.digits), _xlpm.verbose, _xlfn.VSTACK(_xlfn.HSTACK("P ☞", _xlpm.P), _xlfn.HSTACK("Q =", _xlpm.Q), _xlfn.HSTACK("S =", _xlpm.S)), _xlpm.result, IF(_xlpm.mode = "verbose", _xlpm.verbose, _xlpm.P), _xlpm.result))</definedName>
    <definedName name="ASTRO_SYNODIC_SOLVER">_xlfn.LAMBDA(_xlpm.val_1,_xlpm.val_2,_xlop.mode,_xlop.format,_xlop.prec, _xlfn.LET(_xlpm.raw_mode, IF(_xlfn.ISOMITTED(_xlpm.mode) + (_xlpm.mode = ""), "PQ", _xlpm.mode), _xlpm.norm_mode, _xlfn.TEXTJOIN("", , _xlfn._xlws.SORT(MID(LOWER(_xlpm.raw_mode), _xlfn.SEQUENCE(LEN(_xlpm.raw_mode)), 1))), _xlpm.mode, _xlpm.norm_mode, _xlpm.format, IF(_xlfn.ISOMITTED(_xlpm.format) + (_xlpm.format = ""), "bare", LOWER(_xlpm.format)), _xlpm.prec, IF(_xlfn.ISOMITTED(_xlpm.prec), 4, _xlpm.prec), _xlpm.P_in, IF(OR(_xlpm.mode = "pq", _xlpm.mode = "ps"), _xlpm.val_1, NA()), _xlpm.Q_in, IF(_xlpm.mode = "pq", _xlpm.val_2, IF(_xlpm.mode = "qs", _xlpm.val_1, NA())), _xlpm.S_in, IF(OR(_xlpm.mode = "ps", _xlpm.mode = "qs"), _xlpm.val_2, NA()), _xlpm.P, IF(AND(ISNUMBER(_xlpm.P_in), ISNUMBER(_xlpm.Q_in)), MAX(_xlpm.P_in, _xlpm.Q_in), _xlpm.P_in), _xlpm.Q, IF(AND(ISNUMBER(_xlpm.P_in), ISNUMBER(_xlpm.Q_in)), MIN(_xlpm.P_in, _xlpm.Q_in), _xlpm.Q_in), _xlpm.S_calc, IF(_xlpm.P = _xlpm.Q, NA(), ROUND((_xlpm.P * _xlpm.Q) / (_xlpm.P - _xlpm.Q), _xlpm.prec)), _xlpm.Q_calc, IF(OR(NOT(ISNUMBER(_xlpm.P)), NOT(ISNUMBER(_xlpm.S_in))), NA(), ROUND((_xlpm.P * _xlpm.S_in) / ABS(_xlpm.P - _xlpm.S_in), _xlpm.prec)), _xlpm.P_calc, IF(OR(NOT(ISNUMBER(_xlpm.Q)), NOT(ISNUMBER(_xlpm.S_in))), NA(), ROUND((_xlpm.Q * _xlpm.S_in) / ABS(_xlpm.Q - _xlpm.S_in), _xlpm.prec)), _xlpm.P_val, IF(_xlpm.mode = "qs", _xlpm.P_calc, _xlpm.P), _xlpm.Q_val, IF(_xlpm.mode = "ps", _xlpm.Q_calc, _xlpm.Q), _xlpm.S_val, IF(_xlpm.mode = "pq", _xlpm.S_calc, _xlpm.S_in), _xlpm.label, _xlfn.SWITCH(_xlpm.mode, "pq", "S", "ps", "Q", "qs", "P", "?"), _xlpm.result, _xlfn.SWITCH(_xlpm.mode, "pq", _xlpm.S_calc, "ps", _xlpm.Q_calc, "qs", _xlpm.P_calc, NA()), _xlpm.verbose_out, "P = " &amp; IF(ISNUMBER(_xlpm.P_val), IF(_xlpm.mode = "qs", "☞ " &amp; _xlpm.P_val, _xlpm.P_val), "—") &amp; ", " &amp; "Q = " &amp; IF(ISNUMBER(_xlpm.Q_val), IF(_xlpm.mode = "ps", "☞ " &amp; _xlpm.Q_val, _xlpm.Q_val), "—") &amp; ", " &amp; "S = " &amp; IF(ISNUMBER(_xlpm.S_val), IF(_xlpm.mode = "pq", "☞ " &amp; _xlpm.S_val, _xlpm.S_val), "—"), _xlpm.row_out, _xlfn.VSTACK(_xlfn.HSTACK(IF(_xlpm.mode = "qs", "P ☞", "P ="), IF(_xlpm.mode = "ps", "Q ☞", "Q ="), IF(_xlpm.mode = "pq", "S ☞", "S =")), _xlfn.HSTACK(_xlpm.P_val, _xlpm.Q_val, _xlpm.S_val)), _xlpm.col_out, _xlfn.VSTACK(_xlfn.HSTACK(IF(_xlpm.mode = "qs", "P ☞", "P ="), _xlpm.P_val), _xlfn.HSTACK(IF(_xlpm.mode = "ps", "Q ☞", "Q ="), _xlpm.Q_val), _xlfn.HSTACK(IF(_xlpm.mode = "pq", "S ☞", "S ="), _xlpm.S_val)), _xlpm.output, _xlfn.SWITCH(_xlpm.format, "bare", _xlpm.result, "labeled", _xlpm.label &amp; " = " &amp; _xlpm.result, "verbose", _xlpm.verbose_out, "row", _xlpm.row_out, "col", _xlpm.col_out, "Invalid format"), _xlpm.output))</definedName>
    <definedName name="ASTRO_TYPE_FROM_TEMP">_xlfn.LAMBDA(_xlpm.temp,_xlop.decimals, _xlfn.LET(_xlpm.arrTypes, {"O3";"O4";"O5";"O6";"O7";"O8";"O9";"B0";"B1";"B2";"B3";"B4";"B5";"B6";"B7";"B8";"B9";"A0";"A1";"A2";"A3";"A4";"A5";"A6";"A7";"A8";"A9";"F0";"F1";"F2";"F3";"F4";"F5";"F6";"F7";"F8";"F9";"G0";"G1";"G2";"G3";"G4";"G5";"G6";"G7";"G8";"G9";"K0";"K1";"K2";"K3";"K4";"K5";"K6";"K7";"K8";"K9";"M0";"M1";"M2";"M3";"M4";"M5";"M6";"M7";"M8";"M9"}, _xlpm.arrTHigh, {44900;42900;41400;39500;37100;35100;33300;31400;26000;20600;17000;16400;15700;14500;14000;12300;10700;9700;9300;8800;8600;8250;8100;7910;7760;7590;7400;7220;7020;6820;6750;6670;6550;6350;6280;6180;6050;5930;5860;5770;5720;5680;5660;5600;5550;5480;5380;5270;5170;5100;4830;4600;4440;4300;4100;3990;3930;3850;3660;3560;3430;3210;3060;2810;2680;2570;2380}, _xlpm.arrSpan, {2000;1500;1900;2400;2000;1800;1900;5400;5400;3600;600;700;1200;500;1700;1600;1000;400;500;200;350;150;190;150;170;190;180;200;200;70;80;120;200;70;100;130;120;70;90;50;40;20;60;50;70;100;110;100;70;270;230;160;140;200;110;60;80;190;100;130;220;150;250;130;110;190;280}, _xlpm.temp_in_range, _xlfn.MAP(_xlfn.SEQUENCE(ROWS(_xlpm.arrTHigh)), _xlfn.LAMBDA(_xlpm.i, AND(INDEX(_xlpm.arrTHigh, _xlpm.i) &gt;= _xlpm.temp, _xlpm.temp &gt; INDEX(_xlpm.arrTHigh, _xlpm.i) - INDEX(_xlpm.arrSpan, _xlpm.i)))), _xlpm.idx, _xlfn.XMATCH(TRUE, _xlpm.temp_in_range), _xlpm.full_type, INDEX(_xlpm.arrTypes, _xlpm.idx), _xlpm.T_high, INDEX(_xlpm.arrTHigh, _xlpm.idx), _xlpm.span, INDEX(_xlpm.arrSpan, _xlpm.idx), _xlpm.f, (_xlpm.T_high - _xlpm.temp) / _xlpm.span, _xlpm.dec, IF(_xlfn.ISOMITTED(_xlpm.decimals), 3, _xlpm.decimals), _xlpm.format_string, "." &amp; REPT("0", _xlpm.dec), _xlpm.subclass, _xlpm.full_type &amp; TEXT(_xlpm.f, _xlpm.format_string), _xlpm.subclass))</definedName>
    <definedName name="DEG_DEC_DMS">_xlfn.LAMBDA(_xlpm.DecimalDegrees, _xlfn.LET(_xlpm.Deg, TRUNC(_xlpm.DecimalDegrees), _xlpm.FracPortion, ABS(_xlpm.DecimalDegrees - _xlpm.Deg), _xlpm.Minutes, _xlpm.FracPortion * 60, _xlpm.Min_part, TRUNC(_xlpm.Minutes) / 100, _xlpm.IntMin, INT(_xlpm.Minutes), _xlpm.FracMin, ABS(_xlpm.Minutes - _xlpm.IntMin), _xlpm.Seconds, _xlpm.FracMin * 60, _xlpm.sec_part, _xlpm.Seconds / 10000, _xlpm.output, _xlpm.Deg + _xlpm.Min_part + _xlpm.sec_part, FIXED(_xlpm.output, 7)))</definedName>
    <definedName name="DEG_DMS">_xlfn.LAMBDA(_xlpm.DecimalDegrees,_xlop.precision, _xlfn.LET(_xlpm.decprec, IF(_xlfn.ISOMITTED(_xlpm.precision), 3, _xlpm.precision), _xlpm.Deg, TRUNC(_xlpm.DecimalDegrees), _xlpm.FracPortion, ABS(_xlpm.DecimalDegrees - _xlpm.Deg), _xlpm.Minutes, _xlpm.FracPortion * 60, _xlpm.IntMin, INT(_xlpm.Minutes), _xlpm.FracMin, ABS(_xlpm.Minutes - _xlpm.IntMin), _xlpm.Seconds, _xlpm.FracMin * 60, _xlpm.Deg &amp; "° " &amp; _xlpm.IntMin &amp; CHAR(39) &amp; CHAR(32) &amp; FIXED(_xlpm.Seconds, _xlpm.decprec) &amp; CHAR(34)))</definedName>
    <definedName name="DEG_DMS_DEC">_xlfn.LAMBDA(_xlpm.input, _xlfn.LET(_xlpm.degrees, TRUNC(_xlpm.input), _xlpm.minutes, TRUNC((_xlpm.input - _xlpm.degrees) * 100), _xlpm.fractional_seconds, ((_xlpm.input * 100) - TRUNC(_xlpm.input * 100)) / 0.6, _xlpm.result, _xlpm.degrees + ((_xlpm.minutes + _xlpm.fractional_seconds) / 60), _xlpm.result))</definedName>
    <definedName name="General.FORMULA_TEXT">_xlfn.LAMBDA(_xlpm.formula_cell, _xlfn.LET(_xlpm.raw, _xlfn.FORMULATEXT(_xlpm.formula_cell), _xlpm.clean, _xlfn.TEXTAFTER(_xlpm.raw, "="), _xlpm.label, SUBSTITUTE(CELL("address", _xlpm.formula_cell), "$", "") &amp; ":= ", _xlpm.label &amp; _xlpm.clean))</definedName>
    <definedName name="General.FRAC">_xlfn.LAMBDA(_xlpm.input,_xlop.mode, _xlfn.LET(_xlpm.mode, IF(OR(_xlfn.ISOMITTED(_xlpm.mode), _xlpm.mode &gt; 1), 0, _xlpm.mode), _xlpm.frac_part, _xlpm.input - TRUNC(_xlpm.input), IF(_xlpm.mode = 1, _xlpm.frac_part, ABS(_xlpm.frac_part))))</definedName>
    <definedName name="General.RECIP">_xlfn.LAMBDA(_xlpm.input, 1 / _xlpm.input)</definedName>
    <definedName name="General.ROOT">_xlfn.LAMBDA(_xlpm.n,_xlop.x, _xlfn.LET(_xlpm.root_degree, IF(_xlfn.ISOMITTED(_xlpm.x), 2, _xlpm.x), IF(_xlpm.n &lt; 0, SQRT(-1), _xlpm.n ^ (1 / _xlpm.root_degree))))</definedName>
    <definedName name="General.ROUND_FIX">_xlfn.LAMBDA(_xlpm.number,_xlpm.places,_xlop.as_text,_xlop.use_round, _xlfn.LET(_xlpm.n, N(_xlpm.number), _xlpm.raw_p, N(_xlpm.places), _xlpm.round_flag, IF(ISBLANK(_xlpm.use_round), FALSE, _xlpm.use_round), _xlpm.return_text, IF(ISBLANK(_xlpm.as_text), FALSE, _xlpm.as_text), _xlpm.max_places, IF(_xlpm.return_text, _xlpm.raw_p, MIN(_xlpm.raw_p, 9)), _xlpm.pwr_10, 10 ^ _xlpm.max_places, _xlpm.result, IF(_xlpm.round_flag, ROUND(_xlpm.n, _xlpm.max_places), TRUNC(_xlpm.n * _xlpm.pwr_10) / _xlpm.pwr_10), _xlpm.final, IF(_xlpm.return_text, TEXT(_xlpm.result, "0." &amp; REPT("0", _xlpm.max_places)), _xlpm.result), _xlpm.final))</definedName>
    <definedName name="NASTRO_HABITABLE_ZONES">_xlfn.LAMBDA(_xlpm.mode,_xlop.lum,_xlop.prec, _xlfn.LET(_xlpm.dec, IF(_xlfn.ISOMITTED(_xlpm.prec), 3, _xlpm.prec), _xlpm.L, IF(_xlfn.ISOMITTED(_xlpm.lum), 1, _xlpm.lum), _xlpm.nuc, SQRT(_xlpm.L), _xlpm.zone_labels, {"Z0","Z1","Z2","Z3","Z4","Z5"}, _xlpm.inner_factors, {0,0.5,0.75,0.95,1.385,1.77}, _xlpm.outer_factors, {0.5,0.75,0.95,1.385,1.77,4.85}, _xlpm.avg_factors, {0.25,0.625,0.85,1.1675,1.5775,3.31}, _xlpm.span_factors, {0.5,0.25,0.2,0.435,0.385,3.08}, _xlpm.inner_scaled, ROUND(_xlpm.nuc * _xlpm.inner_factors, _xlpm.dec), _xlpm.outer_scaled, ROUND(_xlpm.nuc * _xlpm.outer_factors, _xlpm.dec), _xlpm.avg_scaled, ROUND(_xlpm.nuc * _xlpm.avg_factors, _xlpm.dec), _xlpm.span_scaled, ROUND(_xlpm.nuc * _xlpm.span_factors, _xlpm.dec), _xlpm.row_1, _xlfn.VSTACK("Zone", _xlpm.zone_labels), _xlpm.row_2, _xlfn.VSTACK("Inner", IF(_xlpm.mode = "STANDARD", _xlpm.inner_factors, _xlpm.inner_scaled)), _xlpm.row_3, _xlfn.VSTACK("Outer", IF(_xlpm.mode = "STANDARD", _xlpm.outer_factors, _xlpm.outer_scaled)), _xlpm.row_4, _xlfn.VSTACK("Average", IF(_xlpm.mode = "STANDARD", _xlpm.avg_factors, _xlpm.avg_scaled)), _xlpm.row_5, _xlfn.VSTACK("Span", IF(_xlpm.mode = "STANDARD", _xlpm.span_factors, _xlpm.span_scaled)), _xlpm.vertical_labels, {"0:","1:","2:","N ➔","3:","4:","5:"}, _xlpm.vertical_values, ROUND({0.5,0.75,0.95,1,1.385,1.77,4.85} * _xlpm.nuc, _xlpm.dec), _xlpm.horizontal_values, _xlfn.HSTACK(ROUND(0.5 * _xlpm.nuc, _xlpm.dec), ROUND(0.75 * _xlpm.nuc, _xlpm.dec), ROUND(0.95 * _xlpm.nuc, _xlpm.dec), ROUND(1 * _xlpm.nuc, _xlpm.dec), ROUND(1.385 * _xlpm.nuc, _xlpm.dec), ROUND(1.77 * _xlpm.nuc, _xlpm.dec), ROUND(4.85 * _xlpm.nuc, _xlpm.dec)), _xlfn.SWITCH(UPPER(_xlpm.mode), "STANDARD", _xlfn.HSTACK(_xlpm.row_1, _xlpm.row_2, _xlpm.row_3, _xlpm.row_4, _xlpm.row_5), "TABLE", _xlfn.HSTACK(_xlpm.row_1, _xlpm.row_2, _xlpm.row_3, _xlpm.row_4, _xlpm.row_5), "VERTICAL", _xlfn.HSTACK(_xlpm.vertical_labels, _xlpm.vertical_values), "HORIZONTAL", _xlpm.horizontal_values, "Invalid mode")))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5" l="1" a="1"/>
  <c r="B36" i="5" s="1"/>
  <c r="B30" i="5" a="1"/>
  <c r="B30" i="5" s="1"/>
  <c r="B24" i="5" a="1"/>
  <c r="B24" i="5" s="1"/>
  <c r="B19" i="5" a="1"/>
  <c r="B19" i="5" s="1"/>
  <c r="B14" i="5" a="1"/>
  <c r="B14" i="5" s="1"/>
  <c r="B9" i="5" a="1"/>
  <c r="B9" i="5" s="1"/>
  <c r="B3" i="5" a="1"/>
  <c r="B3" i="5" s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F115" i="1" a="1"/>
  <c r="F115" i="1" s="1"/>
  <c r="F111" i="1" a="1"/>
  <c r="F111" i="1" s="1"/>
  <c r="F102" i="1" a="1"/>
  <c r="F102" i="1" s="1"/>
  <c r="F95" i="1" a="1"/>
  <c r="F95" i="1" s="1"/>
  <c r="F91" i="1" a="1"/>
  <c r="F91" i="1" s="1"/>
  <c r="F87" i="1" a="1"/>
  <c r="F87" i="1" s="1"/>
  <c r="F83" i="1" a="1"/>
  <c r="F83" i="1" s="1"/>
  <c r="F74" i="1" a="1"/>
  <c r="F74" i="1" s="1"/>
  <c r="F64" i="1" a="1"/>
  <c r="F64" i="1" s="1"/>
  <c r="F51" i="1" a="1"/>
  <c r="F51" i="1" s="1"/>
  <c r="C51" i="1" a="1"/>
  <c r="C51" i="1" s="1"/>
  <c r="C38" i="1" a="1"/>
  <c r="C38" i="1" s="1"/>
  <c r="B18" i="5" a="1"/>
  <c r="F86" i="1" a="1"/>
  <c r="F82" i="1" a="1"/>
  <c r="F73" i="1" a="1"/>
  <c r="F114" i="1" a="1"/>
  <c r="B8" i="5" a="1"/>
  <c r="F90" i="1" a="1"/>
  <c r="B35" i="5" a="1"/>
  <c r="F94" i="1" a="1"/>
  <c r="F110" i="1" a="1"/>
  <c r="B29" i="5" a="1"/>
  <c r="F63" i="1" a="1"/>
  <c r="B23" i="5" a="1"/>
  <c r="B13" i="5" a="1"/>
  <c r="F101" i="1" a="1"/>
  <c r="B2" i="5" a="1"/>
  <c r="B35" i="5" l="1"/>
  <c r="B29" i="5"/>
  <c r="B23" i="5"/>
  <c r="B18" i="5"/>
  <c r="B13" i="5"/>
  <c r="B8" i="5"/>
  <c r="B2" i="5"/>
  <c r="F114" i="1"/>
  <c r="F110" i="1"/>
  <c r="F101" i="1"/>
  <c r="F94" i="1"/>
  <c r="F90" i="1"/>
  <c r="F86" i="1"/>
  <c r="F82" i="1"/>
  <c r="F73" i="1"/>
  <c r="F63" i="1"/>
  <c r="H14" i="3" l="1"/>
  <c r="C19" i="3"/>
  <c r="D19" i="3"/>
  <c r="C18" i="3"/>
  <c r="E19" i="3" s="1"/>
  <c r="F19" i="3" s="1"/>
  <c r="H6" i="3"/>
  <c r="H7" i="3"/>
  <c r="H8" i="3"/>
  <c r="H9" i="3"/>
  <c r="H10" i="3"/>
  <c r="H11" i="3"/>
  <c r="H12" i="3"/>
  <c r="H13" i="3"/>
  <c r="H5" i="3"/>
  <c r="B19" i="1" a="1"/>
  <c r="B19" i="1" s="1"/>
  <c r="B29" i="1" a="1"/>
  <c r="B29" i="1" s="1"/>
  <c r="B10" i="1" a="1"/>
  <c r="B10" i="1" s="1"/>
  <c r="A6" i="1" a="1"/>
  <c r="A6" i="1" s="1"/>
  <c r="A5" i="1" a="1"/>
  <c r="A5" i="1" s="1"/>
  <c r="A4" i="1" a="1"/>
  <c r="A4" i="1" s="1"/>
  <c r="B18" i="1" a="1"/>
  <c r="B6" i="1"/>
  <c r="B9" i="1" a="1"/>
  <c r="B5" i="1"/>
  <c r="B4" i="1"/>
  <c r="B28" i="1" a="1"/>
  <c r="B28" i="1" l="1"/>
  <c r="B18" i="1"/>
  <c r="B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<sst xmlns="http://schemas.openxmlformats.org/spreadsheetml/2006/main" count="104" uniqueCount="38">
  <si>
    <t>Spectral</t>
  </si>
  <si>
    <t>type</t>
  </si>
  <si>
    <r>
      <t>Mass (</t>
    </r>
    <r>
      <rPr>
        <b/>
        <i/>
        <sz val="10"/>
        <color rgb="FF202122"/>
        <rFont val="Arial"/>
        <family val="2"/>
      </rPr>
      <t>M</t>
    </r>
    <r>
      <rPr>
        <b/>
        <vertAlign val="subscript"/>
        <sz val="11"/>
        <color rgb="FF202122"/>
        <rFont val="Arial"/>
        <family val="2"/>
      </rPr>
      <t>☉</t>
    </r>
    <r>
      <rPr>
        <b/>
        <sz val="10"/>
        <color rgb="FF202122"/>
        <rFont val="Arial"/>
        <family val="2"/>
      </rPr>
      <t>)</t>
    </r>
  </si>
  <si>
    <r>
      <t>Radius (</t>
    </r>
    <r>
      <rPr>
        <b/>
        <i/>
        <sz val="10"/>
        <color rgb="FF202122"/>
        <rFont val="Arial"/>
        <family val="2"/>
      </rPr>
      <t>R</t>
    </r>
    <r>
      <rPr>
        <b/>
        <vertAlign val="subscript"/>
        <sz val="11"/>
        <color rgb="FF202122"/>
        <rFont val="Arial"/>
        <family val="2"/>
      </rPr>
      <t>☉</t>
    </r>
    <r>
      <rPr>
        <b/>
        <sz val="10"/>
        <color rgb="FF202122"/>
        <rFont val="Arial"/>
        <family val="2"/>
      </rPr>
      <t>)</t>
    </r>
  </si>
  <si>
    <r>
      <t>Luminosity (</t>
    </r>
    <r>
      <rPr>
        <b/>
        <i/>
        <sz val="10"/>
        <color rgb="FF202122"/>
        <rFont val="Arial"/>
        <family val="2"/>
      </rPr>
      <t>L</t>
    </r>
    <r>
      <rPr>
        <b/>
        <vertAlign val="subscript"/>
        <sz val="11"/>
        <color rgb="FF202122"/>
        <rFont val="Arial"/>
        <family val="2"/>
      </rPr>
      <t>☉</t>
    </r>
    <r>
      <rPr>
        <b/>
        <sz val="10"/>
        <color rgb="FF202122"/>
        <rFont val="Arial"/>
        <family val="2"/>
      </rPr>
      <t>)</t>
    </r>
  </si>
  <si>
    <t>Effective</t>
  </si>
  <si>
    <t>temperature</t>
  </si>
  <si>
    <t>(K)</t>
  </si>
  <si>
    <t>Color</t>
  </si>
  <si>
    <t>index</t>
  </si>
  <si>
    <t>(B − V)</t>
  </si>
  <si>
    <t>G0V</t>
  </si>
  <si>
    <t>G1V</t>
  </si>
  <si>
    <t>G2V</t>
  </si>
  <si>
    <t>G3V</t>
  </si>
  <si>
    <t>G4V</t>
  </si>
  <si>
    <t>G5V</t>
  </si>
  <si>
    <t>G6V</t>
  </si>
  <si>
    <t>G7V</t>
  </si>
  <si>
    <t>G8V</t>
  </si>
  <si>
    <t>G9V</t>
  </si>
  <si>
    <t>Temperature Interval</t>
  </si>
  <si>
    <t>Mode</t>
  </si>
  <si>
    <t>Format</t>
  </si>
  <si>
    <t>Precision</t>
  </si>
  <si>
    <t>val_1</t>
  </si>
  <si>
    <t>val_2</t>
  </si>
  <si>
    <t>Expected Output</t>
  </si>
  <si>
    <t>Formula</t>
  </si>
  <si>
    <t>pq</t>
  </si>
  <si>
    <t>bare</t>
  </si>
  <si>
    <t>(default)</t>
  </si>
  <si>
    <t>labeled</t>
  </si>
  <si>
    <t>verbose</t>
  </si>
  <si>
    <t>row</t>
  </si>
  <si>
    <t>col</t>
  </si>
  <si>
    <t>ps</t>
  </si>
  <si>
    <t>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</si>
</sst>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IBMPlexMono"/>
      <family val="2"/>
    </font>
    <font>
      <u/>
      <sz val="12"/>
      <color theme="10"/>
      <name val="IBMPlexMono"/>
      <family val="2"/>
    </font>
    <font>
      <b/>
      <sz val="10"/>
      <color rgb="FF202122"/>
      <name val="Arial"/>
      <family val="2"/>
    </font>
    <font>
      <b/>
      <i/>
      <sz val="10"/>
      <color rgb="FF202122"/>
      <name val="Arial"/>
      <family val="2"/>
    </font>
    <font>
      <b/>
      <vertAlign val="subscript"/>
      <sz val="11"/>
      <color rgb="FF202122"/>
      <name val="Arial"/>
      <family val="2"/>
    </font>
    <font>
      <sz val="10"/>
      <color rgb="FF202122"/>
      <name val="Arial"/>
      <family val="2"/>
    </font>
    <font>
      <b/>
      <sz val="12"/>
      <color theme="1"/>
      <name val="IBMPlexMono"/>
    </font>
    <font>
      <sz val="12"/>
      <color theme="1"/>
      <name val="IBMPlex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1"/>
    <xf numFmtId="0" fontId="5" fillId="0" borderId="0" xfId="0" applyFont="1"/>
    <xf numFmtId="3" fontId="0" fillId="0" borderId="0" xfId="0" applyNumberFormat="1"/>
    <xf numFmtId="3" fontId="5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31EA098-A69A-2945-B35C-CCFD73A4583F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DA665FC-5096-5342-B18D-3A50E408CE24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Effective_temperature" TargetMode="External"/><Relationship Id="rId2" Type="http://schemas.openxmlformats.org/officeDocument/2006/relationships/hyperlink" Target="https://en.wikipedia.org/wiki/Spectral_type" TargetMode="External"/><Relationship Id="rId1" Type="http://schemas.openxmlformats.org/officeDocument/2006/relationships/hyperlink" Target="https://en.wikipedia.org/wiki/Spectral_type" TargetMode="External"/><Relationship Id="rId6" Type="http://schemas.openxmlformats.org/officeDocument/2006/relationships/hyperlink" Target="https://en.wikipedia.org/wiki/Color_index" TargetMode="External"/><Relationship Id="rId5" Type="http://schemas.openxmlformats.org/officeDocument/2006/relationships/hyperlink" Target="https://en.wikipedia.org/wiki/Color_index" TargetMode="External"/><Relationship Id="rId4" Type="http://schemas.openxmlformats.org/officeDocument/2006/relationships/hyperlink" Target="https://en.wikipedia.org/wiki/Effective_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03EE-3967-F142-A914-D59AF539BB00}">
  <dimension ref="A4:L150"/>
  <sheetViews>
    <sheetView topLeftCell="F107" workbookViewId="0">
      <selection activeCell="F120" sqref="F120:L150"/>
    </sheetView>
  </sheetViews>
  <sheetFormatPr baseColWidth="10" defaultColWidth="11.5703125" defaultRowHeight="16"/>
  <cols>
    <col min="1" max="1" width="8" bestFit="1" customWidth="1"/>
    <col min="2" max="2" width="43.85546875" bestFit="1" customWidth="1"/>
    <col min="3" max="5" width="12" bestFit="1" customWidth="1"/>
    <col min="6" max="6" width="59.28515625" bestFit="1" customWidth="1"/>
    <col min="7" max="10" width="10" bestFit="1" customWidth="1"/>
    <col min="11" max="11" width="16.140625" bestFit="1" customWidth="1"/>
    <col min="12" max="12" width="42.7109375" bestFit="1" customWidth="1"/>
    <col min="13" max="13" width="10" bestFit="1" customWidth="1"/>
    <col min="14" max="14" width="3" bestFit="1" customWidth="1"/>
    <col min="15" max="15" width="5" bestFit="1" customWidth="1"/>
    <col min="16" max="16" width="4" bestFit="1" customWidth="1"/>
    <col min="17" max="17" width="3" bestFit="1" customWidth="1"/>
    <col min="18" max="18" width="5" bestFit="1" customWidth="1"/>
    <col min="19" max="19" width="4" bestFit="1" customWidth="1"/>
    <col min="20" max="20" width="3" bestFit="1" customWidth="1"/>
    <col min="21" max="21" width="5" bestFit="1" customWidth="1"/>
    <col min="22" max="22" width="4" bestFit="1" customWidth="1"/>
    <col min="23" max="23" width="3" bestFit="1" customWidth="1"/>
    <col min="24" max="24" width="5" bestFit="1" customWidth="1"/>
    <col min="25" max="25" width="4" bestFit="1" customWidth="1"/>
  </cols>
  <sheetData>
    <row r="4" spans="1:3">
      <c r="A4" cm="1">
        <f t="array" ref="A4">ASTRO_HAB_INDEX(2.5)</f>
        <v>0.61</v>
      </c>
      <c r="B4" t="str">
        <f ca="1">_xlfn.FORMULATEXT(A4)</f>
        <v>=ASTRO_HAB_INDEX(2.5)</v>
      </c>
    </row>
    <row r="5" spans="1:3">
      <c r="A5" cm="1">
        <f t="array" ref="A5">ASTRO_HAB_INDEX(2.5,2)</f>
        <v>0.93500000000000005</v>
      </c>
      <c r="B5" t="str">
        <f ca="1">_xlfn.FORMULATEXT(A5)</f>
        <v>=ASTRO_HAB_INDEX(2.5,2)</v>
      </c>
    </row>
    <row r="6" spans="1:3">
      <c r="A6" cm="1">
        <f t="array" ref="A6">ASTRO_HAB_INDEX(2.5,2,5)</f>
        <v>0.93506</v>
      </c>
      <c r="B6" t="str">
        <f ca="1">_xlfn.FORMULATEXT(A6)</f>
        <v>=ASTRO_HAB_INDEX(2.5,2,5)</v>
      </c>
    </row>
    <row r="9" spans="1:3">
      <c r="B9" t="str" cm="1">
        <f t="array" aca="1" ref="B9" ca="1">General.FORMULA_TEXT(B10)</f>
        <v>B10:= ASTRO_SPECTRAL_DISTRIBUTION("G",,6)</v>
      </c>
    </row>
    <row r="10" spans="1:3">
      <c r="B10" t="str" cm="1">
        <f t="array" ref="B10:C16">ASTRO_SPECTRAL_DISTRIBUTION("G",,6)</f>
        <v>O</v>
      </c>
      <c r="C10">
        <v>3.9999999999999998E-6</v>
      </c>
    </row>
    <row r="11" spans="1:3">
      <c r="B11" t="str">
        <v>B</v>
      </c>
      <c r="C11">
        <v>1.7104999999999999E-2</v>
      </c>
    </row>
    <row r="12" spans="1:3">
      <c r="B12" t="str">
        <v>A</v>
      </c>
      <c r="C12">
        <v>7.8947000000000003E-2</v>
      </c>
    </row>
    <row r="13" spans="1:3">
      <c r="B13" t="str">
        <v>F</v>
      </c>
      <c r="C13">
        <v>0.394737</v>
      </c>
    </row>
    <row r="14" spans="1:3">
      <c r="B14" t="str">
        <v>G</v>
      </c>
      <c r="C14">
        <v>1</v>
      </c>
    </row>
    <row r="15" spans="1:3">
      <c r="B15" t="str">
        <v>K</v>
      </c>
      <c r="C15">
        <v>1.5921050000000001</v>
      </c>
    </row>
    <row r="16" spans="1:3">
      <c r="B16" t="str">
        <v>M</v>
      </c>
      <c r="C16">
        <v>10.035526000000001</v>
      </c>
    </row>
    <row r="18" spans="2:3">
      <c r="B18" t="str" cm="1">
        <f t="array" aca="1" ref="B18" ca="1">General.FORMULA_TEXT(B19)</f>
        <v>B19:= ASTRO_SPECTRAL_DISTRIBUTION("O",1,8)</v>
      </c>
    </row>
    <row r="19" spans="2:3">
      <c r="B19" t="str" cm="1">
        <f t="array" ref="B19:C25">ASTRO_SPECTRAL_DISTRIBUTION("O",1,8)</f>
        <v>O</v>
      </c>
      <c r="C19">
        <v>1</v>
      </c>
    </row>
    <row r="20" spans="2:3">
      <c r="B20" t="str">
        <v>B</v>
      </c>
      <c r="C20">
        <v>4333.3333333299997</v>
      </c>
    </row>
    <row r="21" spans="2:3">
      <c r="B21" t="str">
        <v>A</v>
      </c>
      <c r="C21">
        <v>20000</v>
      </c>
    </row>
    <row r="22" spans="2:3">
      <c r="B22" t="str">
        <v>F</v>
      </c>
      <c r="C22">
        <v>100000</v>
      </c>
    </row>
    <row r="23" spans="2:3">
      <c r="B23" t="str">
        <v>G</v>
      </c>
      <c r="C23">
        <v>253333.33333333</v>
      </c>
    </row>
    <row r="24" spans="2:3">
      <c r="B24" t="str">
        <v>K</v>
      </c>
      <c r="C24">
        <v>403333.33333333</v>
      </c>
    </row>
    <row r="25" spans="2:3">
      <c r="B25" t="str">
        <v>M</v>
      </c>
      <c r="C25">
        <v>2542333.3333333302</v>
      </c>
    </row>
    <row r="28" spans="2:3">
      <c r="B28" t="str" cm="1">
        <f t="array" aca="1" ref="B28" ca="1">General.FORMULA_TEXT(B29)</f>
        <v>B29:= ASTRO_SPECTRAL_DISTRIBUTION(,100,8)</v>
      </c>
    </row>
    <row r="29" spans="2:3">
      <c r="B29" t="str" cm="1">
        <f t="array" ref="B29:C35">ASTRO_SPECTRAL_DISTRIBUTION(,100,8)</f>
        <v>O</v>
      </c>
      <c r="C29">
        <v>2.9999999999999999E-7</v>
      </c>
    </row>
    <row r="30" spans="2:3">
      <c r="B30" t="str">
        <v>B</v>
      </c>
      <c r="C30">
        <v>1.2999999999999999E-3</v>
      </c>
    </row>
    <row r="31" spans="2:3">
      <c r="B31" t="str">
        <v>A</v>
      </c>
      <c r="C31">
        <v>6.0000000000000001E-3</v>
      </c>
    </row>
    <row r="32" spans="2:3">
      <c r="B32" t="str">
        <v>F</v>
      </c>
      <c r="C32">
        <v>0.03</v>
      </c>
    </row>
    <row r="33" spans="2:12">
      <c r="B33" t="str">
        <v>G</v>
      </c>
      <c r="C33">
        <v>7.5999999999999998E-2</v>
      </c>
    </row>
    <row r="34" spans="2:12">
      <c r="B34" t="str">
        <v>K</v>
      </c>
      <c r="C34">
        <v>0.121</v>
      </c>
    </row>
    <row r="35" spans="2:12">
      <c r="B35" t="str">
        <v>M</v>
      </c>
      <c r="C35">
        <v>0.76270000000000004</v>
      </c>
    </row>
    <row r="38" spans="2:12">
      <c r="C38" s="7" t="str" cm="1">
        <f t="array" ref="C38:J48">ASTRO_DISPLAY_SPECTRAL()</f>
        <v xml:space="preserve"> </v>
      </c>
      <c r="D38" s="7" t="str">
        <v>O</v>
      </c>
      <c r="E38" s="7" t="str">
        <v>B</v>
      </c>
      <c r="F38" s="7" t="str">
        <v>A</v>
      </c>
      <c r="G38" s="7" t="str">
        <v>F</v>
      </c>
      <c r="H38" s="7" t="str">
        <v>G</v>
      </c>
      <c r="I38" s="7" t="str">
        <v>K</v>
      </c>
      <c r="J38" t="str">
        <v>M</v>
      </c>
    </row>
    <row r="39" spans="2:12">
      <c r="B39" s="7"/>
      <c r="C39" s="7">
        <v>0</v>
      </c>
      <c r="D39" s="7" t="str">
        <v/>
      </c>
      <c r="E39" s="7" t="str">
        <v>31400; 5400</v>
      </c>
      <c r="F39" s="7" t="str">
        <v>9700; 400</v>
      </c>
      <c r="G39" s="7" t="str">
        <v>7220; 200</v>
      </c>
      <c r="H39" s="7" t="str">
        <v>5930; 70</v>
      </c>
      <c r="I39" s="7" t="str">
        <v>5270; 100</v>
      </c>
      <c r="J39" t="str">
        <v>3850; 190</v>
      </c>
    </row>
    <row r="40" spans="2:12">
      <c r="B40" s="7"/>
      <c r="C40" s="7">
        <v>1</v>
      </c>
      <c r="D40" s="7" t="str">
        <v/>
      </c>
      <c r="E40" s="7" t="str">
        <v>26000; 5400</v>
      </c>
      <c r="F40" s="7" t="str">
        <v>9300; 500</v>
      </c>
      <c r="G40" s="7" t="str">
        <v>7020; 200</v>
      </c>
      <c r="H40" s="7" t="str">
        <v>5860; 90</v>
      </c>
      <c r="I40" s="7" t="str">
        <v>5170; 70</v>
      </c>
      <c r="J40" t="str">
        <v>3660; 100</v>
      </c>
    </row>
    <row r="41" spans="2:12">
      <c r="B41" s="7"/>
      <c r="C41" s="7">
        <v>2</v>
      </c>
      <c r="D41" s="7" t="str">
        <v/>
      </c>
      <c r="E41" s="7" t="str">
        <v>20600; 3600</v>
      </c>
      <c r="F41" s="7" t="str">
        <v>8800; 200</v>
      </c>
      <c r="G41" s="7" t="str">
        <v>6820; 70</v>
      </c>
      <c r="H41" s="7" t="str">
        <v>5770; 50</v>
      </c>
      <c r="I41" s="7" t="str">
        <v>5100; 270</v>
      </c>
      <c r="J41" t="str">
        <v>3560; 130</v>
      </c>
    </row>
    <row r="42" spans="2:12">
      <c r="B42" s="7"/>
      <c r="C42" s="7">
        <v>3</v>
      </c>
      <c r="D42" s="7" t="str">
        <v>44900; 2000</v>
      </c>
      <c r="E42" s="7" t="str">
        <v>17000; 600</v>
      </c>
      <c r="F42" s="8" t="str">
        <v>8600; 350</v>
      </c>
      <c r="G42" s="8" t="str">
        <v>6750; 80</v>
      </c>
      <c r="H42" s="8" t="str">
        <v>5720; 40</v>
      </c>
      <c r="I42" s="8" t="str">
        <v>4830; 230</v>
      </c>
      <c r="J42" s="6" t="str">
        <v>3430; 220</v>
      </c>
      <c r="K42" s="6"/>
      <c r="L42" s="6"/>
    </row>
    <row r="43" spans="2:12">
      <c r="B43" s="7"/>
      <c r="C43" s="7">
        <v>4</v>
      </c>
      <c r="D43" s="7" t="str">
        <v>42900; 1500</v>
      </c>
      <c r="E43" s="8" t="str">
        <v>16400; 700</v>
      </c>
      <c r="F43" s="7" t="str">
        <v>8250; 150</v>
      </c>
      <c r="G43" s="7" t="str">
        <v>6670; 120</v>
      </c>
      <c r="H43" s="7" t="str">
        <v>5680; 20</v>
      </c>
      <c r="I43" s="7" t="str">
        <v>4600; 160</v>
      </c>
      <c r="J43" t="str">
        <v>3210; 150</v>
      </c>
    </row>
    <row r="44" spans="2:12">
      <c r="B44" s="7"/>
      <c r="C44" s="7">
        <v>5</v>
      </c>
      <c r="D44" s="7" t="str">
        <v>41400; 1900</v>
      </c>
      <c r="E44" s="8" t="str">
        <v>15700; 1200</v>
      </c>
      <c r="F44" s="7" t="str">
        <v>8100; 190</v>
      </c>
      <c r="G44" s="7" t="str">
        <v>6550; 200</v>
      </c>
      <c r="H44" s="7" t="str">
        <v>5660; 60</v>
      </c>
      <c r="I44" s="7" t="str">
        <v>4440; 140</v>
      </c>
      <c r="J44" t="str">
        <v>3060; 250</v>
      </c>
    </row>
    <row r="45" spans="2:12">
      <c r="B45" s="7"/>
      <c r="C45" s="7">
        <v>6</v>
      </c>
      <c r="D45" s="7" t="str">
        <v>39500; 2400</v>
      </c>
      <c r="E45" s="8" t="str">
        <v>14500; 500</v>
      </c>
      <c r="F45" s="7" t="str">
        <v>7910; 150</v>
      </c>
      <c r="G45" s="7" t="str">
        <v>6350; 70</v>
      </c>
      <c r="H45" s="7" t="str">
        <v>5600; 50</v>
      </c>
      <c r="I45" s="7" t="str">
        <v>4300; 200</v>
      </c>
      <c r="J45" t="str">
        <v>2810; 130</v>
      </c>
    </row>
    <row r="46" spans="2:12">
      <c r="B46" s="7"/>
      <c r="C46" s="7">
        <v>7</v>
      </c>
      <c r="D46" s="7" t="str">
        <v>37100; 2000</v>
      </c>
      <c r="E46" s="8" t="str">
        <v>14000; 1700</v>
      </c>
      <c r="F46" s="7" t="str">
        <v>7760; 170</v>
      </c>
      <c r="G46" s="7" t="str">
        <v>6280; 100</v>
      </c>
      <c r="H46" s="7" t="str">
        <v>5550; 70</v>
      </c>
      <c r="I46" s="7" t="str">
        <v>4100; 110</v>
      </c>
      <c r="J46" t="str">
        <v>2680; 110</v>
      </c>
    </row>
    <row r="47" spans="2:12">
      <c r="B47" s="7"/>
      <c r="C47" s="7">
        <v>8</v>
      </c>
      <c r="D47" s="7" t="str">
        <v>35100; 1800</v>
      </c>
      <c r="E47" s="8" t="str">
        <v>12300; 1600</v>
      </c>
      <c r="F47" s="7" t="str">
        <v>7590; 190</v>
      </c>
      <c r="G47" s="7" t="str">
        <v>6180; 130</v>
      </c>
      <c r="H47" s="7" t="str">
        <v>5480; 100</v>
      </c>
      <c r="I47" s="7" t="str">
        <v>3990; 60</v>
      </c>
      <c r="J47" t="str">
        <v>2570; 190</v>
      </c>
    </row>
    <row r="48" spans="2:12">
      <c r="B48" s="7"/>
      <c r="C48" s="7">
        <v>9</v>
      </c>
      <c r="D48" s="7" t="str">
        <v>33300; 1900</v>
      </c>
      <c r="E48" s="8" t="str">
        <v>10700; 1000</v>
      </c>
      <c r="F48" s="7" t="str">
        <v>7400; 180</v>
      </c>
      <c r="G48" s="7" t="str">
        <v>6050; 120</v>
      </c>
      <c r="H48" s="7" t="str">
        <v>5380; 110</v>
      </c>
      <c r="I48" s="7" t="str">
        <v>3930; 80</v>
      </c>
      <c r="J48" t="str">
        <v>2380; 280</v>
      </c>
    </row>
    <row r="49" spans="3:10">
      <c r="E49" s="6"/>
    </row>
    <row r="50" spans="3:10">
      <c r="E50" s="6"/>
    </row>
    <row r="51" spans="3:10">
      <c r="C51" t="str" cm="1">
        <f t="array" ref="C51:D61">ASTRO_DISPLAY_SPECTRAL("F")</f>
        <v>F</v>
      </c>
      <c r="D51" t="str">
        <v>span</v>
      </c>
      <c r="E51" s="6"/>
      <c r="F51" t="str" cm="1">
        <f t="array" ref="F51:G56">ASTRO_STAR_ATTRIBUTES("K", 5930)</f>
        <v>K ➔</v>
      </c>
      <c r="G51">
        <v>5930</v>
      </c>
    </row>
    <row r="52" spans="3:10">
      <c r="C52">
        <v>7220</v>
      </c>
      <c r="D52">
        <v>200</v>
      </c>
      <c r="E52" s="6"/>
      <c r="F52" t="str">
        <v>T</v>
      </c>
      <c r="G52">
        <v>1.02773</v>
      </c>
    </row>
    <row r="53" spans="3:10">
      <c r="C53">
        <v>7020</v>
      </c>
      <c r="D53">
        <v>200</v>
      </c>
      <c r="F53" t="str">
        <v>M</v>
      </c>
      <c r="G53">
        <v>1.0562279999999999</v>
      </c>
    </row>
    <row r="54" spans="3:10">
      <c r="C54">
        <v>6820</v>
      </c>
      <c r="D54">
        <v>70</v>
      </c>
      <c r="F54" t="str">
        <v>R</v>
      </c>
      <c r="G54">
        <v>1.0504659999999999</v>
      </c>
    </row>
    <row r="55" spans="3:10">
      <c r="C55">
        <v>6750</v>
      </c>
      <c r="D55">
        <v>80</v>
      </c>
      <c r="F55" t="str">
        <v>L</v>
      </c>
      <c r="G55">
        <v>1.231061</v>
      </c>
    </row>
    <row r="56" spans="3:10">
      <c r="C56">
        <v>6670</v>
      </c>
      <c r="D56">
        <v>120</v>
      </c>
      <c r="F56" t="str">
        <v>V</v>
      </c>
      <c r="G56">
        <v>0.87217900000000004</v>
      </c>
    </row>
    <row r="57" spans="3:10">
      <c r="C57">
        <v>6550</v>
      </c>
      <c r="D57">
        <v>200</v>
      </c>
    </row>
    <row r="58" spans="3:10">
      <c r="C58">
        <v>6350</v>
      </c>
      <c r="D58">
        <v>70</v>
      </c>
    </row>
    <row r="59" spans="3:10">
      <c r="C59">
        <v>6280</v>
      </c>
      <c r="D59">
        <v>100</v>
      </c>
    </row>
    <row r="60" spans="3:10">
      <c r="C60">
        <v>6180</v>
      </c>
      <c r="D60">
        <v>130</v>
      </c>
    </row>
    <row r="61" spans="3:10">
      <c r="C61">
        <v>6050</v>
      </c>
      <c r="D61">
        <v>120</v>
      </c>
    </row>
    <row r="63" spans="3:10">
      <c r="F63" t="str" cm="1">
        <f t="array" aca="1" ref="F63" ca="1">General.FORMULA_TEXT(F64)</f>
        <v>F64:= ASTRO_HABITABLE_ZONES("STANDARD")</v>
      </c>
    </row>
    <row r="64" spans="3:10">
      <c r="F64" t="str" cm="1">
        <f t="array" ref="F64:J70">ASTRO_HABITABLE_ZONES("STANDARD")</f>
        <v>Zone</v>
      </c>
      <c r="G64" t="str">
        <v>Inner</v>
      </c>
      <c r="H64" t="str">
        <v>Outer</v>
      </c>
      <c r="I64" t="str">
        <v>Average</v>
      </c>
      <c r="J64" t="str">
        <v>Span</v>
      </c>
    </row>
    <row r="65" spans="6:10">
      <c r="F65" t="str">
        <v>Z0</v>
      </c>
      <c r="G65">
        <v>0</v>
      </c>
      <c r="H65">
        <v>0.5</v>
      </c>
      <c r="I65">
        <v>0.25</v>
      </c>
      <c r="J65">
        <v>0.5</v>
      </c>
    </row>
    <row r="66" spans="6:10">
      <c r="F66" t="str">
        <v>Z1</v>
      </c>
      <c r="G66">
        <v>0.5</v>
      </c>
      <c r="H66">
        <v>0.75</v>
      </c>
      <c r="I66">
        <v>0.625</v>
      </c>
      <c r="J66">
        <v>0.25</v>
      </c>
    </row>
    <row r="67" spans="6:10">
      <c r="F67" t="str">
        <v>Z2</v>
      </c>
      <c r="G67">
        <v>0.75</v>
      </c>
      <c r="H67">
        <v>0.95</v>
      </c>
      <c r="I67">
        <v>0.85</v>
      </c>
      <c r="J67">
        <v>0.19999999999999996</v>
      </c>
    </row>
    <row r="68" spans="6:10">
      <c r="F68" t="str">
        <v>Z3</v>
      </c>
      <c r="G68">
        <v>0.95</v>
      </c>
      <c r="H68">
        <v>1.385</v>
      </c>
      <c r="I68">
        <v>1.1675</v>
      </c>
      <c r="J68">
        <v>0.43500000000000005</v>
      </c>
    </row>
    <row r="69" spans="6:10">
      <c r="F69" t="str">
        <v>Z4</v>
      </c>
      <c r="G69">
        <v>1.385</v>
      </c>
      <c r="H69">
        <v>1.77</v>
      </c>
      <c r="I69">
        <v>1.5775000000000001</v>
      </c>
      <c r="J69">
        <v>0.38500000000000001</v>
      </c>
    </row>
    <row r="70" spans="6:10">
      <c r="F70" t="str">
        <v>Z5</v>
      </c>
      <c r="G70">
        <v>1.77</v>
      </c>
      <c r="H70">
        <v>4.8499999999999996</v>
      </c>
      <c r="I70">
        <v>3.3099999999999996</v>
      </c>
      <c r="J70">
        <v>3.0799999999999996</v>
      </c>
    </row>
    <row r="73" spans="6:10">
      <c r="F73" t="str" cm="1">
        <f t="array" aca="1" ref="F73" ca="1">General.FORMULA_TEXT(F74)</f>
        <v>F74:= ASTRO_HABITABLE_ZONES("vertical",3)</v>
      </c>
    </row>
    <row r="74" spans="6:10">
      <c r="F74" t="str" cm="1">
        <f t="array" ref="F74:G80">ASTRO_HABITABLE_ZONES("vertical",3)</f>
        <v>0:</v>
      </c>
      <c r="G74">
        <v>0.86599999999999999</v>
      </c>
    </row>
    <row r="75" spans="6:10">
      <c r="F75" t="str">
        <v>1:</v>
      </c>
      <c r="G75">
        <v>1.2989999999999999</v>
      </c>
    </row>
    <row r="76" spans="6:10">
      <c r="F76" t="str">
        <v>2:</v>
      </c>
      <c r="G76">
        <v>1.645</v>
      </c>
    </row>
    <row r="77" spans="6:10">
      <c r="F77" t="str">
        <v>N ➔</v>
      </c>
      <c r="G77">
        <v>1.732</v>
      </c>
    </row>
    <row r="78" spans="6:10">
      <c r="F78" t="str">
        <v>3:</v>
      </c>
      <c r="G78">
        <v>2.399</v>
      </c>
    </row>
    <row r="79" spans="6:10">
      <c r="F79" t="str">
        <v>4:</v>
      </c>
      <c r="G79">
        <v>3.0659999999999998</v>
      </c>
    </row>
    <row r="80" spans="6:10">
      <c r="F80" t="str">
        <v>5:</v>
      </c>
      <c r="G80">
        <v>8.4</v>
      </c>
    </row>
    <row r="82" spans="6:12">
      <c r="F82" t="str" cm="1">
        <f t="array" aca="1" ref="F82" ca="1">General.FORMULA_TEXT(F83)</f>
        <v>F83:= ASTRO_HABITABLE_ZONES("horizontal",3)</v>
      </c>
    </row>
    <row r="83" spans="6:12">
      <c r="F83" cm="1">
        <f t="array" ref="F83:L83">ASTRO_HABITABLE_ZONES("horizontal",3)</f>
        <v>0.86599999999999999</v>
      </c>
      <c r="G83">
        <v>1.2989999999999999</v>
      </c>
      <c r="H83">
        <v>1.645</v>
      </c>
      <c r="I83">
        <v>1.732</v>
      </c>
      <c r="J83">
        <v>2.399</v>
      </c>
      <c r="K83">
        <v>3.0659999999999998</v>
      </c>
      <c r="L83">
        <v>8.4</v>
      </c>
    </row>
    <row r="86" spans="6:12">
      <c r="F86" t="str" cm="1">
        <f t="array" aca="1" ref="F86" ca="1">General.FORMULA_TEXT(F87)</f>
        <v>F87:= ASTRO_STAR_DENSITY_VOLUME(1000,,0)</v>
      </c>
    </row>
    <row r="87" spans="6:12">
      <c r="F87" t="str" cm="1">
        <f t="array" ref="F87:F88">ASTRO_STAR_DENSITY_VOLUME(1000,,0)</f>
        <v>Stars: 4</v>
      </c>
    </row>
    <row r="88" spans="6:12">
      <c r="F88" t="str">
        <v>Radius: 6.204</v>
      </c>
    </row>
    <row r="90" spans="6:12">
      <c r="F90" t="str" cm="1">
        <f t="array" aca="1" ref="F90" ca="1">General.FORMULA_TEXT(F91)</f>
        <v>F91:= ASTRO_STAR_DENSITY_VOLUME(1000,,1)</v>
      </c>
    </row>
    <row r="91" spans="6:12">
      <c r="F91" t="str" cm="1">
        <f t="array" ref="F91:F92">ASTRO_STAR_DENSITY_VOLUME(1000,,1)</f>
        <v>Stars: 16755160.819</v>
      </c>
    </row>
    <row r="92" spans="6:12">
      <c r="F92" t="str">
        <v>Volume: 4188790204.78639</v>
      </c>
    </row>
    <row r="94" spans="6:12">
      <c r="F94" t="str" cm="1">
        <f t="array" aca="1" ref="F94" ca="1">General.FORMULA_TEXT(F95)</f>
        <v>F95:= ASTRO_PLANET_METRICS("dg",1,2)</v>
      </c>
    </row>
    <row r="95" spans="6:12">
      <c r="F95" t="str" cm="1">
        <f t="array" ref="F95:G99">ASTRO_PLANET_METRICS("dg",1,2)</f>
        <v>M</v>
      </c>
      <c r="G95">
        <v>8</v>
      </c>
    </row>
    <row r="96" spans="6:12">
      <c r="F96" t="str">
        <v>R</v>
      </c>
      <c r="G96">
        <v>2</v>
      </c>
    </row>
    <row r="97" spans="6:8">
      <c r="F97" t="str">
        <v>d ➔</v>
      </c>
      <c r="G97">
        <v>1</v>
      </c>
    </row>
    <row r="98" spans="6:8">
      <c r="F98" t="str">
        <v>g ➔</v>
      </c>
      <c r="G98">
        <v>2</v>
      </c>
    </row>
    <row r="99" spans="6:8">
      <c r="F99" t="str">
        <v>v</v>
      </c>
      <c r="G99">
        <v>2</v>
      </c>
    </row>
    <row r="101" spans="6:8">
      <c r="F101" t="str" cm="1">
        <f t="array" aca="1" ref="F101" ca="1">General.FORMULA_TEXT(F102)</f>
        <v>F102:= ASTRO_PLANET_METRICS("md",1,2)</v>
      </c>
    </row>
    <row r="102" spans="6:8">
      <c r="F102" t="str" cm="1">
        <f t="array" ref="F102:G106">ASTRO_PLANET_METRICS("md",1,2)</f>
        <v>M ➔</v>
      </c>
      <c r="G102">
        <v>1</v>
      </c>
    </row>
    <row r="103" spans="6:8">
      <c r="F103" t="str">
        <v>R</v>
      </c>
      <c r="G103">
        <v>0.79369999999999996</v>
      </c>
    </row>
    <row r="104" spans="6:8">
      <c r="F104" t="str">
        <v>d ➔</v>
      </c>
      <c r="G104">
        <v>2</v>
      </c>
    </row>
    <row r="105" spans="6:8">
      <c r="F105" t="str">
        <v>g</v>
      </c>
      <c r="G105">
        <v>1.5873999999999999</v>
      </c>
    </row>
    <row r="106" spans="6:8">
      <c r="F106" t="str">
        <v>v</v>
      </c>
      <c r="G106">
        <v>1.12246</v>
      </c>
    </row>
    <row r="110" spans="6:8">
      <c r="F110" t="str" cm="1">
        <f t="array" aca="1" ref="F110" ca="1">General.FORMULA_TEXT(F111)</f>
        <v>F111:= ASTRO_SYNODIC_SOLVER(779.88, 365.25,"qs","row", 2)</v>
      </c>
    </row>
    <row r="111" spans="6:8">
      <c r="F111" t="str" cm="1">
        <f t="array" ref="F111:H112">ASTRO_SYNODIC_SOLVER(779.88, 365.25,"qs","row", 2)</f>
        <v>P ☞</v>
      </c>
      <c r="G111" t="str">
        <v>Q =</v>
      </c>
      <c r="H111" t="str">
        <v>S =</v>
      </c>
    </row>
    <row r="112" spans="6:8">
      <c r="F112">
        <v>687</v>
      </c>
      <c r="G112">
        <v>779.88</v>
      </c>
      <c r="H112">
        <v>365.25</v>
      </c>
    </row>
    <row r="114" spans="6:12">
      <c r="F114" t="str" cm="1">
        <f t="array" aca="1" ref="F114" ca="1">General.FORMULA_TEXT(F115)</f>
        <v>F115:= ASTRO_SYNODIC_SOLVER(779.88, 365.25,"qs","col", 2)</v>
      </c>
    </row>
    <row r="115" spans="6:12">
      <c r="F115" t="str" cm="1">
        <f t="array" ref="F115:G117">ASTRO_SYNODIC_SOLVER(779.88, 365.25,"qs","col", 2)</f>
        <v>P ☞</v>
      </c>
      <c r="G115">
        <v>687</v>
      </c>
    </row>
    <row r="116" spans="6:12">
      <c r="F116" t="str">
        <v>Q =</v>
      </c>
      <c r="G116">
        <v>779.88</v>
      </c>
    </row>
    <row r="117" spans="6:12">
      <c r="F117" t="str">
        <v>S =</v>
      </c>
      <c r="G117">
        <v>365.25</v>
      </c>
    </row>
    <row r="120" spans="6:12">
      <c r="F120" t="s">
        <v>22</v>
      </c>
      <c r="G120" t="s">
        <v>23</v>
      </c>
      <c r="H120" t="s">
        <v>24</v>
      </c>
      <c r="I120" t="s">
        <v>25</v>
      </c>
      <c r="J120" t="s">
        <v>26</v>
      </c>
      <c r="K120" t="s">
        <v>27</v>
      </c>
      <c r="L120" t="s">
        <v>28</v>
      </c>
    </row>
    <row r="121" spans="6:12">
      <c r="F121" t="s">
        <v>29</v>
      </c>
      <c r="G121" t="s">
        <v>30</v>
      </c>
      <c r="H121" t="s">
        <v>31</v>
      </c>
      <c r="I121">
        <v>365.25</v>
      </c>
      <c r="J121">
        <v>687</v>
      </c>
      <c r="L121">
        <f>ASTRO_SYNODIC_SOLVER(365.25, 687, "pq", "bare")</f>
        <v>779.88109999999995</v>
      </c>
    </row>
    <row r="122" spans="6:12">
      <c r="F122" t="s">
        <v>29</v>
      </c>
      <c r="G122" t="s">
        <v>30</v>
      </c>
      <c r="H122">
        <v>2</v>
      </c>
      <c r="I122">
        <v>365.25</v>
      </c>
      <c r="J122">
        <v>687</v>
      </c>
      <c r="L122">
        <f>ASTRO_SYNODIC_SOLVER(365.25, 687, "pq", "bare", 2)</f>
        <v>779.88</v>
      </c>
    </row>
    <row r="123" spans="6:12">
      <c r="F123" t="s">
        <v>29</v>
      </c>
      <c r="G123" t="s">
        <v>32</v>
      </c>
      <c r="H123" t="s">
        <v>31</v>
      </c>
      <c r="I123">
        <v>365.25</v>
      </c>
      <c r="J123">
        <v>687</v>
      </c>
      <c r="L123" t="str">
        <f>ASTRO_SYNODIC_SOLVER(365.25, 687, "pq", "labeled")</f>
        <v>S = 779.8811</v>
      </c>
    </row>
    <row r="124" spans="6:12">
      <c r="F124" t="s">
        <v>29</v>
      </c>
      <c r="G124" t="s">
        <v>32</v>
      </c>
      <c r="H124">
        <v>2</v>
      </c>
      <c r="I124">
        <v>365.25</v>
      </c>
      <c r="J124">
        <v>687</v>
      </c>
      <c r="L124" t="str">
        <f>ASTRO_SYNODIC_SOLVER(365.25, 687, "pq", "labeled", 2)</f>
        <v>S = 779.88</v>
      </c>
    </row>
    <row r="125" spans="6:12">
      <c r="F125" t="s">
        <v>29</v>
      </c>
      <c r="G125" t="s">
        <v>33</v>
      </c>
      <c r="H125" t="s">
        <v>31</v>
      </c>
      <c r="I125">
        <v>365.25</v>
      </c>
      <c r="J125">
        <v>687</v>
      </c>
      <c r="L125" t="str">
        <f>ASTRO_SYNODIC_SOLVER(365.25, 687, "pq", "verbose")</f>
        <v>P = 687, Q = 365.25, S = ☞ 779.8811</v>
      </c>
    </row>
    <row r="126" spans="6:12">
      <c r="F126" t="s">
        <v>29</v>
      </c>
      <c r="G126" t="s">
        <v>33</v>
      </c>
      <c r="H126">
        <v>2</v>
      </c>
      <c r="I126">
        <v>365.25</v>
      </c>
      <c r="J126">
        <v>687</v>
      </c>
      <c r="L126" t="str">
        <f>ASTRO_SYNODIC_SOLVER(365.25, 687, "pq", "verbose", 2)</f>
        <v>P = 687, Q = 365.25, S = ☞ 779.88</v>
      </c>
    </row>
    <row r="127" spans="6:12">
      <c r="F127" t="s">
        <v>29</v>
      </c>
      <c r="G127" t="s">
        <v>34</v>
      </c>
      <c r="H127" t="s">
        <v>31</v>
      </c>
      <c r="I127">
        <v>365.25</v>
      </c>
      <c r="J127">
        <v>687</v>
      </c>
      <c r="L127" t="str">
        <f>ASTRO_SYNODIC_SOLVER(365.25, 687, "pq", "row")</f>
        <v>P =</v>
      </c>
    </row>
    <row r="128" spans="6:12">
      <c r="F128" t="s">
        <v>29</v>
      </c>
      <c r="G128" t="s">
        <v>34</v>
      </c>
      <c r="H128">
        <v>2</v>
      </c>
      <c r="I128">
        <v>365.25</v>
      </c>
      <c r="J128">
        <v>687</v>
      </c>
      <c r="L128" t="str">
        <f>ASTRO_SYNODIC_SOLVER(365.25, 687, "pq", "row", 2)</f>
        <v>P =</v>
      </c>
    </row>
    <row r="129" spans="6:12">
      <c r="F129" t="s">
        <v>29</v>
      </c>
      <c r="G129" t="s">
        <v>35</v>
      </c>
      <c r="H129" t="s">
        <v>31</v>
      </c>
      <c r="I129">
        <v>365.25</v>
      </c>
      <c r="J129">
        <v>687</v>
      </c>
      <c r="L129" t="str">
        <f>ASTRO_SYNODIC_SOLVER(365.25, 687, "pq", "col")</f>
        <v>P =</v>
      </c>
    </row>
    <row r="130" spans="6:12">
      <c r="F130" t="s">
        <v>29</v>
      </c>
      <c r="G130" t="s">
        <v>35</v>
      </c>
      <c r="H130">
        <v>2</v>
      </c>
      <c r="I130">
        <v>365.25</v>
      </c>
      <c r="J130">
        <v>687</v>
      </c>
      <c r="L130" t="str">
        <f>ASTRO_SYNODIC_SOLVER(365.25, 687, "pq", "col", 2)</f>
        <v>P =</v>
      </c>
    </row>
    <row r="131" spans="6:12">
      <c r="F131" t="s">
        <v>36</v>
      </c>
      <c r="G131" t="s">
        <v>30</v>
      </c>
      <c r="H131" t="s">
        <v>31</v>
      </c>
      <c r="I131">
        <v>365.25</v>
      </c>
      <c r="J131">
        <v>779.88109999999995</v>
      </c>
      <c r="L131">
        <f>ASTRO_SYNODIC_SOLVER(365.25, 779.8811, "ps", "bare")</f>
        <v>687</v>
      </c>
    </row>
    <row r="132" spans="6:12">
      <c r="F132" t="s">
        <v>36</v>
      </c>
      <c r="G132" t="s">
        <v>30</v>
      </c>
      <c r="H132">
        <v>2</v>
      </c>
      <c r="I132">
        <v>365.25</v>
      </c>
      <c r="J132">
        <v>779.88109999999995</v>
      </c>
      <c r="L132">
        <f>ASTRO_SYNODIC_SOLVER(365.25, 779.8811, "ps", "bare", 2)</f>
        <v>687</v>
      </c>
    </row>
    <row r="133" spans="6:12">
      <c r="F133" t="s">
        <v>36</v>
      </c>
      <c r="G133" t="s">
        <v>32</v>
      </c>
      <c r="H133" t="s">
        <v>31</v>
      </c>
      <c r="I133">
        <v>365.25</v>
      </c>
      <c r="J133">
        <v>779.88109999999995</v>
      </c>
      <c r="L133" t="str">
        <f>ASTRO_SYNODIC_SOLVER(365.25, 779.8811, "ps", "labeled")</f>
        <v>Q = 687</v>
      </c>
    </row>
    <row r="134" spans="6:12">
      <c r="F134" t="s">
        <v>36</v>
      </c>
      <c r="G134" t="s">
        <v>32</v>
      </c>
      <c r="H134">
        <v>2</v>
      </c>
      <c r="I134">
        <v>365.25</v>
      </c>
      <c r="J134">
        <v>779.88109999999995</v>
      </c>
      <c r="L134" t="str">
        <f>ASTRO_SYNODIC_SOLVER(365.25, 779.8811, "ps", "labeled", 2)</f>
        <v>Q = 687</v>
      </c>
    </row>
    <row r="135" spans="6:12">
      <c r="F135" t="s">
        <v>36</v>
      </c>
      <c r="G135" t="s">
        <v>33</v>
      </c>
      <c r="H135" t="s">
        <v>31</v>
      </c>
      <c r="I135">
        <v>365.25</v>
      </c>
      <c r="J135">
        <v>779.88109999999995</v>
      </c>
      <c r="L135" t="str">
        <f>ASTRO_SYNODIC_SOLVER(365.25, 779.8811, "ps", "verbose")</f>
        <v>P = 365.25, Q = ☞ 687, S = 779.8811</v>
      </c>
    </row>
    <row r="136" spans="6:12">
      <c r="F136" t="s">
        <v>36</v>
      </c>
      <c r="G136" t="s">
        <v>33</v>
      </c>
      <c r="H136">
        <v>2</v>
      </c>
      <c r="I136">
        <v>365.25</v>
      </c>
      <c r="J136">
        <v>779.88109999999995</v>
      </c>
      <c r="L136" t="str">
        <f>ASTRO_SYNODIC_SOLVER(365.25, 779.8811, "ps", "verbose", 2)</f>
        <v>P = 365.25, Q = ☞ 687, S = 779.8811</v>
      </c>
    </row>
    <row r="137" spans="6:12">
      <c r="F137" t="s">
        <v>36</v>
      </c>
      <c r="G137" t="s">
        <v>34</v>
      </c>
      <c r="H137" t="s">
        <v>31</v>
      </c>
      <c r="I137">
        <v>365.25</v>
      </c>
      <c r="J137">
        <v>779.88109999999995</v>
      </c>
      <c r="L137" t="str">
        <f>ASTRO_SYNODIC_SOLVER(365.25, 779.8811, "ps", "row")</f>
        <v>P =</v>
      </c>
    </row>
    <row r="138" spans="6:12">
      <c r="F138" t="s">
        <v>36</v>
      </c>
      <c r="G138" t="s">
        <v>34</v>
      </c>
      <c r="H138">
        <v>2</v>
      </c>
      <c r="I138">
        <v>365.25</v>
      </c>
      <c r="J138">
        <v>779.88109999999995</v>
      </c>
      <c r="L138" t="str">
        <f>ASTRO_SYNODIC_SOLVER(365.25, 779.8811, "ps", "row", 2)</f>
        <v>P =</v>
      </c>
    </row>
    <row r="139" spans="6:12">
      <c r="F139" t="s">
        <v>36</v>
      </c>
      <c r="G139" t="s">
        <v>35</v>
      </c>
      <c r="H139" t="s">
        <v>31</v>
      </c>
      <c r="I139">
        <v>365.25</v>
      </c>
      <c r="J139">
        <v>779.88109999999995</v>
      </c>
      <c r="L139" t="str">
        <f>ASTRO_SYNODIC_SOLVER(365.25, 779.8811, "ps", "col")</f>
        <v>P =</v>
      </c>
    </row>
    <row r="140" spans="6:12">
      <c r="F140" t="s">
        <v>36</v>
      </c>
      <c r="G140" t="s">
        <v>35</v>
      </c>
      <c r="H140">
        <v>2</v>
      </c>
      <c r="I140">
        <v>365.25</v>
      </c>
      <c r="J140">
        <v>779.88109999999995</v>
      </c>
      <c r="L140" t="str">
        <f>ASTRO_SYNODIC_SOLVER(365.25, 779.8811, "ps", "col", 2)</f>
        <v>P =</v>
      </c>
    </row>
    <row r="141" spans="6:12">
      <c r="F141" t="s">
        <v>37</v>
      </c>
      <c r="G141" t="s">
        <v>30</v>
      </c>
      <c r="H141" t="s">
        <v>31</v>
      </c>
      <c r="I141">
        <v>687</v>
      </c>
      <c r="J141">
        <v>779.88109999999995</v>
      </c>
      <c r="L141">
        <f>ASTRO_SYNODIC_SOLVER(687, 779.8811, "qs", "bare")</f>
        <v>5768.4321</v>
      </c>
    </row>
    <row r="142" spans="6:12">
      <c r="F142" t="s">
        <v>37</v>
      </c>
      <c r="G142" t="s">
        <v>30</v>
      </c>
      <c r="H142">
        <v>2</v>
      </c>
      <c r="I142">
        <v>687</v>
      </c>
      <c r="J142">
        <v>779.88109999999995</v>
      </c>
      <c r="L142">
        <f>ASTRO_SYNODIC_SOLVER(687, 779.8811, "qs", "bare", 2)</f>
        <v>5768.43</v>
      </c>
    </row>
    <row r="143" spans="6:12">
      <c r="F143" t="s">
        <v>37</v>
      </c>
      <c r="G143" t="s">
        <v>32</v>
      </c>
      <c r="H143" t="s">
        <v>31</v>
      </c>
      <c r="I143">
        <v>687</v>
      </c>
      <c r="J143">
        <v>779.88109999999995</v>
      </c>
      <c r="L143" t="str">
        <f>ASTRO_SYNODIC_SOLVER(687, 779.8811, "qs", "labeled")</f>
        <v>P = 5768.4321</v>
      </c>
    </row>
    <row r="144" spans="6:12">
      <c r="F144" t="s">
        <v>37</v>
      </c>
      <c r="G144" t="s">
        <v>32</v>
      </c>
      <c r="H144">
        <v>2</v>
      </c>
      <c r="I144">
        <v>687</v>
      </c>
      <c r="J144">
        <v>779.88109999999995</v>
      </c>
      <c r="L144" t="str">
        <f>ASTRO_SYNODIC_SOLVER(687, 779.8811, "qs", "labeled", 2)</f>
        <v>P = 5768.43</v>
      </c>
    </row>
    <row r="145" spans="6:12">
      <c r="F145" t="s">
        <v>37</v>
      </c>
      <c r="G145" t="s">
        <v>33</v>
      </c>
      <c r="H145" t="s">
        <v>31</v>
      </c>
      <c r="I145">
        <v>687</v>
      </c>
      <c r="J145">
        <v>779.88109999999995</v>
      </c>
      <c r="L145" t="str">
        <f>ASTRO_SYNODIC_SOLVER(687, 779.8811, "qs", "verbose")</f>
        <v>P = ☞ 5768.4321, Q = 687, S = 779.8811</v>
      </c>
    </row>
    <row r="146" spans="6:12">
      <c r="F146" t="s">
        <v>37</v>
      </c>
      <c r="G146" t="s">
        <v>33</v>
      </c>
      <c r="H146">
        <v>2</v>
      </c>
      <c r="I146">
        <v>687</v>
      </c>
      <c r="J146">
        <v>779.88109999999995</v>
      </c>
      <c r="L146" t="str">
        <f>ASTRO_SYNODIC_SOLVER(687, 779.8811, "qs", "verbose", 2)</f>
        <v>P = ☞ 5768.43, Q = 687, S = 779.8811</v>
      </c>
    </row>
    <row r="147" spans="6:12">
      <c r="F147" t="s">
        <v>37</v>
      </c>
      <c r="G147" t="s">
        <v>34</v>
      </c>
      <c r="H147" t="s">
        <v>31</v>
      </c>
      <c r="I147">
        <v>687</v>
      </c>
      <c r="J147">
        <v>779.88109999999995</v>
      </c>
      <c r="L147" t="str">
        <f>ASTRO_SYNODIC_SOLVER(687, 779.8811, "qs", "row")</f>
        <v>P ☞</v>
      </c>
    </row>
    <row r="148" spans="6:12">
      <c r="F148" t="s">
        <v>37</v>
      </c>
      <c r="G148" t="s">
        <v>34</v>
      </c>
      <c r="H148">
        <v>2</v>
      </c>
      <c r="I148">
        <v>687</v>
      </c>
      <c r="J148">
        <v>779.88109999999995</v>
      </c>
      <c r="L148" t="str">
        <f>ASTRO_SYNODIC_SOLVER(687, 779.8811, "qs", "row", 2)</f>
        <v>P ☞</v>
      </c>
    </row>
    <row r="149" spans="6:12">
      <c r="F149" t="s">
        <v>37</v>
      </c>
      <c r="G149" t="s">
        <v>35</v>
      </c>
      <c r="H149" t="s">
        <v>31</v>
      </c>
      <c r="I149">
        <v>687</v>
      </c>
      <c r="J149">
        <v>779.88109999999995</v>
      </c>
      <c r="L149" t="str">
        <f>ASTRO_SYNODIC_SOLVER(687, 779.8811, "qs", "col")</f>
        <v>P ☞</v>
      </c>
    </row>
    <row r="150" spans="6:12">
      <c r="F150" t="s">
        <v>37</v>
      </c>
      <c r="G150" t="s">
        <v>35</v>
      </c>
      <c r="H150">
        <v>2</v>
      </c>
      <c r="I150">
        <v>687</v>
      </c>
      <c r="J150">
        <v>779.88109999999995</v>
      </c>
      <c r="L150" t="str">
        <f>ASTRO_SYNODIC_SOLVER(687, 779.8811, "qs", "col", 2)</f>
        <v>P ☞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55D3-CEF9-FC41-A66A-F270D65F44DC}">
  <dimension ref="B2:H19"/>
  <sheetViews>
    <sheetView zoomScale="160" zoomScaleNormal="160" workbookViewId="0">
      <selection activeCell="H13" sqref="H13:H14"/>
    </sheetView>
  </sheetViews>
  <sheetFormatPr baseColWidth="10" defaultRowHeight="16"/>
  <sheetData>
    <row r="2" spans="2:8">
      <c r="B2" s="2" t="s">
        <v>0</v>
      </c>
      <c r="C2" s="9" t="s">
        <v>2</v>
      </c>
      <c r="D2" s="9" t="s">
        <v>3</v>
      </c>
      <c r="E2" s="9" t="s">
        <v>4</v>
      </c>
      <c r="F2" s="2" t="s">
        <v>5</v>
      </c>
      <c r="G2" s="2" t="s">
        <v>8</v>
      </c>
    </row>
    <row r="3" spans="2:8">
      <c r="B3" s="2" t="s">
        <v>1</v>
      </c>
      <c r="C3" s="9"/>
      <c r="D3" s="9"/>
      <c r="E3" s="9"/>
      <c r="F3" s="2" t="s">
        <v>6</v>
      </c>
      <c r="G3" s="2" t="s">
        <v>9</v>
      </c>
    </row>
    <row r="4" spans="2:8">
      <c r="B4" s="1"/>
      <c r="C4" s="9"/>
      <c r="D4" s="9"/>
      <c r="E4" s="9"/>
      <c r="F4" s="1" t="s">
        <v>7</v>
      </c>
      <c r="G4" s="1" t="s">
        <v>10</v>
      </c>
      <c r="H4" t="s">
        <v>21</v>
      </c>
    </row>
    <row r="5" spans="2:8">
      <c r="B5" s="3" t="s">
        <v>11</v>
      </c>
      <c r="C5" s="3">
        <v>1.06</v>
      </c>
      <c r="D5" s="3">
        <v>1.1000000000000001</v>
      </c>
      <c r="E5" s="3">
        <v>1.35</v>
      </c>
      <c r="F5" s="5">
        <v>5930</v>
      </c>
      <c r="G5" s="3">
        <v>0.6</v>
      </c>
      <c r="H5" s="4">
        <f>F5-F6</f>
        <v>70</v>
      </c>
    </row>
    <row r="6" spans="2:8">
      <c r="B6" s="3" t="s">
        <v>12</v>
      </c>
      <c r="C6" s="3">
        <v>1.03</v>
      </c>
      <c r="D6" s="3">
        <v>1.06</v>
      </c>
      <c r="E6" s="3">
        <v>1.2</v>
      </c>
      <c r="F6" s="5">
        <v>5860</v>
      </c>
      <c r="G6" s="3">
        <v>0.62</v>
      </c>
      <c r="H6" s="4">
        <f t="shared" ref="H6:H14" si="0">F6-F7</f>
        <v>90</v>
      </c>
    </row>
    <row r="7" spans="2:8">
      <c r="B7" s="3" t="s">
        <v>13</v>
      </c>
      <c r="C7" s="3">
        <v>1</v>
      </c>
      <c r="D7" s="3">
        <v>1.012</v>
      </c>
      <c r="E7" s="3">
        <v>1.02</v>
      </c>
      <c r="F7" s="5">
        <v>5770</v>
      </c>
      <c r="G7" s="3">
        <v>0.65</v>
      </c>
      <c r="H7" s="4">
        <f t="shared" si="0"/>
        <v>50</v>
      </c>
    </row>
    <row r="8" spans="2:8">
      <c r="B8" s="3" t="s">
        <v>14</v>
      </c>
      <c r="C8" s="3">
        <v>0.99</v>
      </c>
      <c r="D8" s="3">
        <v>1.002</v>
      </c>
      <c r="E8" s="3">
        <v>0.98</v>
      </c>
      <c r="F8" s="5">
        <v>5720</v>
      </c>
      <c r="G8" s="3">
        <v>0.66</v>
      </c>
      <c r="H8" s="4">
        <f t="shared" si="0"/>
        <v>40</v>
      </c>
    </row>
    <row r="9" spans="2:8">
      <c r="B9" s="3" t="s">
        <v>15</v>
      </c>
      <c r="C9" s="3">
        <v>0.98499999999999999</v>
      </c>
      <c r="D9" s="3">
        <v>0.99099999999999999</v>
      </c>
      <c r="E9" s="3">
        <v>0.91</v>
      </c>
      <c r="F9" s="5">
        <v>5680</v>
      </c>
      <c r="G9" s="3">
        <v>0.67</v>
      </c>
      <c r="H9" s="4">
        <f t="shared" si="0"/>
        <v>20</v>
      </c>
    </row>
    <row r="10" spans="2:8">
      <c r="B10" s="3" t="s">
        <v>16</v>
      </c>
      <c r="C10" s="3">
        <v>0.98</v>
      </c>
      <c r="D10" s="3">
        <v>0.97699999999999998</v>
      </c>
      <c r="E10" s="3">
        <v>0.89</v>
      </c>
      <c r="F10" s="5">
        <v>5660</v>
      </c>
      <c r="G10" s="3">
        <v>0.68</v>
      </c>
      <c r="H10" s="4">
        <f t="shared" si="0"/>
        <v>60</v>
      </c>
    </row>
    <row r="11" spans="2:8">
      <c r="B11" s="3" t="s">
        <v>17</v>
      </c>
      <c r="C11" s="3">
        <v>0.97</v>
      </c>
      <c r="D11" s="3">
        <v>0.94899999999999995</v>
      </c>
      <c r="E11" s="3">
        <v>0.79</v>
      </c>
      <c r="F11" s="5">
        <v>5600</v>
      </c>
      <c r="G11" s="3">
        <v>0.7</v>
      </c>
      <c r="H11" s="4">
        <f t="shared" si="0"/>
        <v>50</v>
      </c>
    </row>
    <row r="12" spans="2:8">
      <c r="B12" s="3" t="s">
        <v>18</v>
      </c>
      <c r="C12" s="3">
        <v>0.95</v>
      </c>
      <c r="D12" s="3">
        <v>0.92700000000000005</v>
      </c>
      <c r="E12" s="3">
        <v>0.74</v>
      </c>
      <c r="F12" s="5">
        <v>5550</v>
      </c>
      <c r="G12" s="3">
        <v>0.71</v>
      </c>
      <c r="H12" s="4">
        <f t="shared" si="0"/>
        <v>70</v>
      </c>
    </row>
    <row r="13" spans="2:8">
      <c r="B13" s="3" t="s">
        <v>19</v>
      </c>
      <c r="C13" s="3">
        <v>0.94</v>
      </c>
      <c r="D13" s="3">
        <v>0.91400000000000003</v>
      </c>
      <c r="E13" s="3">
        <v>0.68</v>
      </c>
      <c r="F13" s="5">
        <v>5480</v>
      </c>
      <c r="G13" s="3">
        <v>0.73</v>
      </c>
      <c r="H13" s="4">
        <f t="shared" si="0"/>
        <v>100</v>
      </c>
    </row>
    <row r="14" spans="2:8">
      <c r="B14" s="3" t="s">
        <v>20</v>
      </c>
      <c r="C14" s="3">
        <v>0.9</v>
      </c>
      <c r="D14" s="3">
        <v>0.85299999999999998</v>
      </c>
      <c r="E14" s="3">
        <v>0.55000000000000004</v>
      </c>
      <c r="F14" s="5">
        <v>5380</v>
      </c>
      <c r="G14" s="3">
        <v>0.78</v>
      </c>
      <c r="H14" s="4">
        <f t="shared" si="0"/>
        <v>110</v>
      </c>
    </row>
    <row r="15" spans="2:8">
      <c r="F15" s="5">
        <v>5270</v>
      </c>
    </row>
    <row r="18" spans="3:6">
      <c r="C18">
        <f>8-7.3</f>
        <v>0.70000000000000018</v>
      </c>
    </row>
    <row r="19" spans="3:6">
      <c r="C19">
        <f>8-7.3</f>
        <v>0.70000000000000018</v>
      </c>
      <c r="D19" s="4">
        <f>F12-F13</f>
        <v>70</v>
      </c>
      <c r="E19">
        <f>D19*C19</f>
        <v>49.000000000000014</v>
      </c>
      <c r="F19" s="4">
        <f>E19+F13</f>
        <v>5529</v>
      </c>
    </row>
  </sheetData>
  <mergeCells count="3">
    <mergeCell ref="C2:C4"/>
    <mergeCell ref="D2:D4"/>
    <mergeCell ref="E2:E4"/>
  </mergeCells>
  <hyperlinks>
    <hyperlink ref="B2" r:id="rId1" tooltip="Spectral type" display="https://en.wikipedia.org/wiki/Spectral_type" xr:uid="{3C029055-B17C-1748-BE16-917DCBEEC72A}"/>
    <hyperlink ref="B3" r:id="rId2" tooltip="Spectral type" display="https://en.wikipedia.org/wiki/Spectral_type" xr:uid="{25A52C30-8BFF-A642-A63E-360E33AFF438}"/>
    <hyperlink ref="F2" r:id="rId3" tooltip="Effective temperature" display="https://en.wikipedia.org/wiki/Effective_temperature" xr:uid="{0E62F260-B9DB-3B42-AF47-426C6C599B40}"/>
    <hyperlink ref="F3" r:id="rId4" tooltip="Effective temperature" display="https://en.wikipedia.org/wiki/Effective_temperature" xr:uid="{90A1DD7B-1A16-DD4C-A140-0FA2453666A9}"/>
    <hyperlink ref="G2" r:id="rId5" tooltip="Color index" display="https://en.wikipedia.org/wiki/Color_index" xr:uid="{05AA38E1-9CAA-9A4D-AECB-12E02AE0C0DE}"/>
    <hyperlink ref="G3" r:id="rId6" tooltip="Color index" display="https://en.wikipedia.org/wiki/Color_index" xr:uid="{B81297A7-1646-BB41-91DE-A80136B1981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06DA-792F-454A-BA69-1241CF3D5724}">
  <dimension ref="B2:D38"/>
  <sheetViews>
    <sheetView tabSelected="1" topLeftCell="A4" workbookViewId="0">
      <selection activeCell="B23" sqref="B23:C38"/>
    </sheetView>
  </sheetViews>
  <sheetFormatPr baseColWidth="10" defaultRowHeight="16"/>
  <cols>
    <col min="2" max="2" width="56.140625" bestFit="1" customWidth="1"/>
    <col min="3" max="3" width="8" bestFit="1" customWidth="1"/>
    <col min="4" max="4" width="10" bestFit="1" customWidth="1"/>
    <col min="5" max="5" width="7" bestFit="1" customWidth="1"/>
    <col min="6" max="6" width="9" bestFit="1" customWidth="1"/>
    <col min="7" max="7" width="16.140625" bestFit="1" customWidth="1"/>
    <col min="8" max="8" width="42.7109375" bestFit="1" customWidth="1"/>
  </cols>
  <sheetData>
    <row r="2" spans="2:4">
      <c r="B2" t="str" cm="1">
        <f t="array" aca="1" ref="B2" ca="1">General.FORMULA_TEXT(B3)</f>
        <v>B3:= ASTRO_SYNODIC_SOLVER(365.25,687,"pq","col",2)</v>
      </c>
    </row>
    <row r="3" spans="2:4">
      <c r="B3" t="str" cm="1">
        <f t="array" ref="B3:C5">ASTRO_SYNODIC_SOLVER(365.25,687,"pq","col",2)</f>
        <v>P =</v>
      </c>
      <c r="C3">
        <v>687</v>
      </c>
    </row>
    <row r="4" spans="2:4">
      <c r="B4" t="str">
        <v>Q =</v>
      </c>
      <c r="C4">
        <v>365.25</v>
      </c>
    </row>
    <row r="5" spans="2:4">
      <c r="B5" t="str">
        <v>S ☞</v>
      </c>
      <c r="C5">
        <v>779.88</v>
      </c>
    </row>
    <row r="8" spans="2:4">
      <c r="B8" t="str" cm="1">
        <f t="array" aca="1" ref="B8" ca="1">General.FORMULA_TEXT(B9)</f>
        <v>B9:= ASTRO_SYNODIC_SOLVER(365.25,687,"pq","row",2)</v>
      </c>
    </row>
    <row r="9" spans="2:4">
      <c r="B9" t="str" cm="1">
        <f t="array" ref="B9:D10">ASTRO_SYNODIC_SOLVER(365.25,687,"pq","row",2)</f>
        <v>P =</v>
      </c>
      <c r="C9" t="str">
        <v>Q =</v>
      </c>
      <c r="D9" t="str">
        <v>S ☞</v>
      </c>
    </row>
    <row r="10" spans="2:4">
      <c r="B10">
        <v>687</v>
      </c>
      <c r="C10">
        <v>365.25</v>
      </c>
      <c r="D10">
        <v>779.88</v>
      </c>
    </row>
    <row r="13" spans="2:4">
      <c r="B13" t="str" cm="1">
        <f t="array" aca="1" ref="B13" ca="1">General.FORMULA_TEXT(B14)</f>
        <v>B14:= ASTRO_SYNODIC_SOLVER(365.25,779.88,"ps","row",2)</v>
      </c>
    </row>
    <row r="14" spans="2:4">
      <c r="B14" t="str" cm="1">
        <f t="array" ref="B14:D15">ASTRO_SYNODIC_SOLVER(365.25,779.88,"ps","row",2)</f>
        <v>P =</v>
      </c>
      <c r="C14" t="str">
        <v>Q ☞</v>
      </c>
      <c r="D14" t="str">
        <v>S =</v>
      </c>
    </row>
    <row r="15" spans="2:4">
      <c r="B15">
        <v>365.25</v>
      </c>
      <c r="C15">
        <v>687</v>
      </c>
      <c r="D15">
        <v>779.88</v>
      </c>
    </row>
    <row r="18" spans="2:3">
      <c r="B18" t="str" cm="1">
        <f t="array" aca="1" ref="B18" ca="1">General.FORMULA_TEXT(B19)</f>
        <v>B19:= ASTRO_SYNODIC_PQ(365.25, 687,"verbose",4)</v>
      </c>
    </row>
    <row r="19" spans="2:3">
      <c r="B19" t="str" cm="1">
        <f t="array" ref="B19:C21">ASTRO_SYNODIC_PQ(365.25, 687,"verbose",4)</f>
        <v>P =</v>
      </c>
      <c r="C19">
        <v>365.25</v>
      </c>
    </row>
    <row r="20" spans="2:3">
      <c r="B20" t="str">
        <v>Q =</v>
      </c>
      <c r="C20">
        <v>687</v>
      </c>
    </row>
    <row r="21" spans="2:3">
      <c r="B21" t="str">
        <v>S ☞</v>
      </c>
      <c r="C21">
        <v>779.88109999999995</v>
      </c>
    </row>
    <row r="23" spans="2:3">
      <c r="B23" t="str" cm="1">
        <f t="array" aca="1" ref="B23" ca="1">General.FORMULA_TEXT(B24)</f>
        <v>B24:= ASTRO_SYNODIC_PQ(687,365.25,"verbose",4)</v>
      </c>
    </row>
    <row r="24" spans="2:3">
      <c r="B24" t="str" cm="1">
        <f t="array" ref="B24:C26">ASTRO_SYNODIC_PQ(687,365.25,"verbose",4)</f>
        <v>P =</v>
      </c>
      <c r="C24">
        <v>687</v>
      </c>
    </row>
    <row r="25" spans="2:3">
      <c r="B25" t="str">
        <v>Q =</v>
      </c>
      <c r="C25">
        <v>365.25</v>
      </c>
    </row>
    <row r="26" spans="2:3">
      <c r="B26" t="str">
        <v>S ☞</v>
      </c>
      <c r="C26">
        <v>779.88109999999995</v>
      </c>
    </row>
    <row r="29" spans="2:3">
      <c r="B29" t="str" cm="1">
        <f t="array" aca="1" ref="B29" ca="1">General.FORMULA_TEXT(B30)</f>
        <v>B30:= ASTRO_SYNODIC_PS(365.25,779.8811,"verbose",4)</v>
      </c>
    </row>
    <row r="30" spans="2:3">
      <c r="B30" t="str" cm="1">
        <f t="array" ref="B30:C32">ASTRO_SYNODIC_PS(365.25,779.8811,"verbose",4)</f>
        <v>P =</v>
      </c>
      <c r="C30">
        <v>365.25</v>
      </c>
    </row>
    <row r="31" spans="2:3">
      <c r="B31" t="str">
        <v>Q ☞</v>
      </c>
      <c r="C31">
        <v>687</v>
      </c>
    </row>
    <row r="32" spans="2:3">
      <c r="B32" t="str">
        <v>S =</v>
      </c>
      <c r="C32">
        <v>779.88109999999995</v>
      </c>
    </row>
    <row r="35" spans="2:3">
      <c r="B35" t="str" cm="1">
        <f t="array" aca="1" ref="B35" ca="1">General.FORMULA_TEXT(B36)</f>
        <v>B36:= ASTRO_SYNODIC_QS(687,779.8811,"verbose",4)</v>
      </c>
    </row>
    <row r="36" spans="2:3">
      <c r="B36" t="str" cm="1">
        <f t="array" ref="B36:C38">ASTRO_SYNODIC_QS(687,779.8811,"verbose",4)</f>
        <v>P ☞</v>
      </c>
      <c r="C36">
        <v>365.25</v>
      </c>
    </row>
    <row r="37" spans="2:3">
      <c r="B37" t="str">
        <v>Q =</v>
      </c>
      <c r="C37">
        <v>687</v>
      </c>
    </row>
    <row r="38" spans="2:3">
      <c r="B38" t="str">
        <v>S =</v>
      </c>
      <c r="C38">
        <v>779.88109999999995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IABBAFMAVABSAE8AXwBIAEEAQgBfAEkATgBEAEUAWAA6AFwAbgAgACAAIABQAHUAcgBwAG8AcwBlADoAIABDAGEAbABjAHUAbABhAHQAZQBzACAAYQAgAG4AbwByAG0AYQBsAGkAegBlAGQAIABoAGEAYgBpAHQAYQBiAGkAbABpAHQAeQAgAGkAbgBkAGUAeAAgAGIAYQBzAGUAZAAgAG8AbgAgAGEAIABwAGwAYQBuAGUAdAAnAHMAIABvAHIAYgBpAHQAYQBsACAAZABpAHMAdABhAG4AYwBlAFwAbgAgACAAIAAgACAAIAAgACAAIAAgACAAIAByAGUAbABhAHQAaQB2AGUAIAB0AG8AIABhACAAcwB0AGEAcgAnAHMAIABuAHUAYwBsAGUAYQBsACAAKABoAGEAYgBpAHQAYQBiAGwAZQAgAHoAbwBuAGUAIABhAG4AYwBoAG8AcgApACAAcgBhAGQAaQB1AHMALgBcAG4AIAAgACAAUgBlAHQAdQByAG4AcwA6ACAAQQAgAHMAYwBhAGwAYQByACAAaABhAGIAaQB0AGEAYgBpAGwAaQB0AHkAIABpAG4AZABlAHgAIAAoAG4AdQBtAGIAZQByACkALAAgAG8AcgAgAFwAIgBVAC8ASQBcACIAIABpAGYAIAB1AG4AaQBuAGgAYQBiAGkAdABhAGIAbABlAFwAbgBcAG4AIAAgACAAUABhAHIAYQBtAGUAdABlAHIAcwA6AFwAbgAgACAAIAAtACAAbwByAGIAaQB0AGEAbABfAGQAaQBzAHQAIAAoAHIAZQBxAHUAaQByAGUAZAApADoAIABPAHIAYgBpAHQAYQBsACAAZABpAHMAdABhAG4AYwBlACAAKABpAG4AIABBAFUAKQBcAG4AIAAgACAALQAgAG4AdQBjAGwAZQBhAGwAXwByAGEAZABpAHUAcwAgACgAbwBwAHQAaQBvAG4AYQBsACkAOgAgAE4AdQBjAGwAZQBhAGwAIAB6AG8AbgBlACAAcgBhAGQAaQB1AHMAIAAoAGkAbgAgAEEAVQApADsAIABkAGUAZgBhAHUAbAB0AHMAIAB0AG8AIAAxAC4AMABcAG4AIAAgACAALQAgAHAAcgBlAGMAIAAoAG8AcAB0AGkAbwBuAGEAbAApADoAIABOAHUAbQBiAGUAcgAgAG8AZgAgAGQAZQBjAGkAbQBhAGwAIABwAGwAYQBjAGUAcwAgAHQAbwAgAHIAbwB1AG4AZAAgAHQAaABlACAAbwB1AHQAcAB1AHQAIAAoAGQAZQBmAGEAdQBsAHQAIAA9ACAAMwApAFwAbgBcAG4AIAAgACAATgBvAHQAZQBzADoAXABuACAAIAAgAC0AIABJAG4AZABlAHgAIABIIiAAMQAuADAAIABpAG4AZABpAGMAYQB0AGUAcwAgAGkAZABlAGEAbAAgAGEAbABpAGcAbgBtAGUAbgB0ACAAdwBpAHQAaAAgAGgAYQBiAGkAdABhAGIAbABlACAAegBvAG4AZQAuAFwAbgAgACAAIAAtACAAVgBhAGwAdQBlAHMAIAA8ACAAMQAgAGEAcgBlACAAaQBuAHMAaQBkAGUAIAB0AGgAZQAgAG8AcAB0AGkAbQBhAGwAIABiAGEAbgBkACAAKABwAG8AdABlAG4AdABpAGEAbABsAHkAIAB0AG8AbwAgAGgAbwB0ACkALgBcAG4AIAAgACAALQAgAFYAYQBsAHUAZQBzACAAPgAgADEAIABhAHIAZQAgAG8AdQB0AHMAaQBkAGUAIAB0AGgAZQAgAG8AcAB0AGkAbQBhAGwAIABiAGEAbgBkACAAKABwAG8AdABlAG4AdABpAGEAbABsAHkAIAB0AG8AbwAgAGMAbwBsAGQAKQAuAFwAbgAgACAAIAAtACAASQBmACAAdABoAGUAIABvAHIAYgBpAHQAIABpAHMAIAB0AG8AbwAgAGQAZQBlAHAAIABpAG4AcwBpAGQAZQAgAHQAaABlACAAaQBuAG4AZQByACAAYgBvAHUAbgBkAGEAcgB5ACwAIAByAGUAdAB1AHIAbgBzACAAXAAiAFUALwBJAFwAIgAuAFwAbgAgACAAIAAtACAAVQBzAGUAcwAgAGEAIABwAGkAZQBjAGUAdwBpAHMAZQAgAGYAdQBuAGMAdABpAG8AbgAgAGYAbwByACAAcwBtAG8AbwB0AGgAIABmAGEAbABsAG8AZgBmACAAYQBjAHIAbwBzAHMAIABiAG8AdQBuAGQAYQByAHkALgBcAG4AXABuACAAIAAgAEUAeABhAG0AcABsAGUAOgBcAG4AIAAgACAAQQBTAFQAUgBPAF8ASABBAEIAXwBJAE4ARABFAFgAKAAxAC4AMAApACAAIAAgACAAIAAgACAAIAAgACAAIAAgACAAIACSISAAMQAuADAAMAAwACAAIAAoAGEAcwBzAHUAbQBlAHMAIABuAHUAYwBsAGUAYQBsAF8AcgBhAGQAaQB1AHMAIAA9ACAAMQApAFwAbgAgACAAIABBAFMAVABSAE8AXwBIAEEAQgBfAEkATgBEAEUAWAAoADAALgA3ADUALAAgADEALgAwACkAIAAgACAAIAAgACAAIAAgAJIhIAAwAC4ANQAwADAAXABuACAAIAAgAEEAUwBUAFIATwBfAEgAQQBCAF8ASQBOAEQARQBYACgAMgAuADUALAAgADEALgAwACkAIAAgACAAIAAgACAAIAAgACAAkiEgADEALgA2ADIAOABcAG4AIAAgACAAQQBTAFQAUgBPAF8ASABBAEIAXwBJAE4ARABFAFgAKAAwAC4AMgA1ACwAIAAxAC4AMAApACAAIAAgACAAIAAgACAAIACSISAAXAAiAFUALwBJAFwAIgBcAG4AKgAvAFwAbgBcAG4AQQBTAFQAUgBPAF8ASABBAEIAXwBJAE4ARABFAFgAIAA9ACAATABBAE0AQgBEAEEAKABvAHIAYgBpAHQAYQBsAF8AZABpAHMAdAAsACAAWwBuAHUAYwBsAGUAYQBsAF8AcgBhAGQAaQB1AHMAXQAsACAAWwBwAHIAZQBjAF0ALABcAG4AIAAgACAAIABMAEUAVAAoAFwAbgAgACAAIAAgACAAIAAgACAAcgBvAHUAbgBkAGkAbgBnAF8AcAByAGUAYwBpAHMAaQBvAG4ALAAgAEkARgAoAEkAUwBPAE0ASQBUAFQARQBEACgAcAByAGUAYwApACwAIAAzACwAIABwAHIAZQBjACkALAAgACAAIAAgACAAIAAgACAAIAAgACAAIAAgAC8AKgAgAEQAZQBmAGEAdQBsAHQAIAB0AG8AIAAzACAAZABlAGMAaQBtAGEAbABzACAAKgAvAFwAbgAgACAAIAAgACAAIAAgACAAbgB1AGMAbABlAGEAbABfAHIAYQBkAGkAdQBzACwAIABJAEYAKABJAFMATwBNAEkAVABUAEUARAAoAG4AdQBjAGwAZQBhAGwAXwByAGEAZABpAHUAcwApACwAIAAxACwAIABuAHUAYwBsAGUAYQBsAF8AcgBhAGQAaQB1AHMAKQAsACAALwAqACAARABlAGYAYQB1AGwAdAAgAHQAbwAgADEAIABBAFUAIABpAGYAIABvAG0AaQB0AHQAZQBkACAAKgAvAFwAbgBcAG4AIAAgACAAIAAgACAAIAAgAGkAcwBfAGkAbgBuAGUAcgBfAG8AcgBiAGkAdAAsACAASQBGACgAbwByAGIAaQB0AGEAbABfAGQAaQBzAHQAIAA8ACAAbgB1AGMAbABlAGEAbABfAHIAYQBkAGkAdQBzACwAIABUAFIAVQBFACwAIABGAEEATABTAEUAKQAsACAAIAAvACoAIABEAGUAdABlAHIAbQBpAG4AZQAgAHAAbwBzAGkAdABpAG8AbgAgACoALwBcAG4AXABuACAAIAAgACAAIAAgACAAIABoAGEAYgBpAHQAYQBiAGkAbABpAHQAeQBfAGkAbgBkAGUAeAAsACAAIAAgACAAIAAgACAAIAAgACAAIAAgACAAIAAgACAAIAAgACAAIAAgACAAIAAgACAAIAAgACAAIAAgACAAIAAgACAAIAAgACAAIAAgACAAIAAgACAALwAqACAAUABpAGUAYwBlAHcAaQBzAGUAIABmAHUAbgBjAHQAaQBvAG4AIAAqAC8AXABuACAAIAAgACAAIAAgACAAIAAgACAAIAAgAEkARgAoAFwAbgAgACAAIAAgACAAIAAgACAAIAAgACAAIAAgACAAIAAgAGkAcwBfAGkAbgBuAGUAcgBfAG8AcgBiAGkAdAAsAFwAbgAgACAAIAAgACAAIAAgACAAIAAgACAAIAAgACAAIAAgACgAMgAgACoAIABvAHIAYgBpAHQAYQBsAF8AZABpAHMAdAAgAC8AIABuAHUAYwBsAGUAYQBsAF8AcgBhAGQAaQB1AHMAKQAgAC0AIAAxACwAIAAgACAAIAAgACAAIAAgACAAIAAgACAAIAAgAC8AKgAgAEkAbgBzAGkAZABlACAASABaACAAbQBvAGQAZQBsACAAKgAvAFwAbgAgACAAIAAgACAAIAAgACAAIAAgACAAIAAgACAAIAAgACgAbwByAGIAaQB0AGEAbABfAGQAaQBzAHQAIAAvACAAKAAtADMALgA4ADUAIAAqACAAbgB1AGMAbABlAGEAbABfAHIAYQBkAGkAdQBzACkAKQAgACsAIAAoADQALgA4ADUAIAAvACAAMwAuADgANQApACAAIAAvACoAIABPAHUAdABzAGkAZABlACAASABaACAAbQBvAGQAZQBsACAAKgAvAFwAbgAgACAAIAAgACAAIAAgACAAIAAgACAAIAApACwAXABuAFwAbgAgACAAIAAgACAAIAAgACAAZgBpAG4AYQBsAF8AcgBlAHMAdQBsAHQALAAgACAAIAAgACAAIAAgACAAIAAgACAAIAAgACAAIAAgACAAIAAgACAAIAAgACAAIAAgACAAIAAgACAAIAAgACAAIAAgACAAIAAgACAAIAAgACAAIAAgACAAIAAgACAAIAAgAC8AKgAgAEgAYQBuAGQAbABlACAAaQBuAHYAYQBsAGkAZAAvAHYAYQBsAGkAZAAgAGMAYQBzAGUAcwAgACoALwBcAG4AIAAgACAAIAAgACAAIAAgACAAIAAgACAASQBGACgAaABhAGIAaQB0AGEAYgBpAGwAaQB0AHkAXwBpAG4AZABlAHgAIAA8AD0AIAAwACwAIABcACIAVQAvAEkAXAAiACwAIABSAE8AVQBOAEQAKABoAGEAYgBpAHQAYQBiAGkAbABpAHQAeQBfAGkAbgBkAGUAeAAsACAAcgBvAHUAbgBkAGkAbgBnAF8AcAByAGUAYwBpAHMAaQBvAG4AKQApACwAXABuAFwAbgAgACAAIAAgACAAIAAgACAAZgBpAG4AYQBsAF8AcgBlAHMAdQBsAHQAXABuACAAIAAgACAAKQBcAG4AKQA7AFwAbgBcAG4ALwAqACAAQQBTAFQAUgBPAF8AUwBQAEUAQwBUAFIAQQBMAF8ARABJAFMAVABSAEkAQgBVAFQASQBPAE4AXABuACAAIAAgAC0ALQAtAC0ALQAtAC0ALQAtAC0ALQAtAC0ALQAtAC0ALQAtAC0ALQAtAC0ALQAtAC0ALQAtAC0ALQAtAC0ALQAtAC0ALQAtAC0ALQAtAC0ALQAtAFwAbgAgACAAIABEAGkAcwB0AHIAaQBiAHUAdABlAHMAIABhACAAdABvAHQAYQBsACAAcwB0AGUAbABsAGEAcgAgAHAAbwBwAHUAbABhAHQAaQBvAG4AIABhAGMAcgBvAHMAcwAgAHQAaABlACAAcwBlAHYAZQBuACAAcAByAGkAbQBhAHIAeQAgAHMAcABlAGMAdAByAGEAbAAgAGMAbABhAHMAcwBlAHMAXABuACAAIAAgACgATwAsACAAQgAsACAAQQAsACAARgAsACAARwAsACAASwAsACAATQApACAAYgBhAHMAZQBkACAAbwBuACAAaQBuAHYAZQByAHMAZQAgAHAAbwBwAHUAbABhAHQAaQBvAG4AIABmAGEAYwB0AG8AcgBzAC4AIABSAGUAdAB1AHIAbgBzACAAYQAgAHQAdwBvAC0AYwBvAGwAdQBtAG4AXABuACAAIAAgAGEAcgByAGEAeQAgAG8AZgAgAGMAbABhAHMAcwAgAGwAYQBiAGUAbABzACAAYQBuAGQAIABjAGEAbABjAHUAbABhAHQAZQBkACAAcwB0AGEAcgAgAGMAbwB1AG4AdABzAC4AXABuAFwAbgAgACAAIABTAHkAbgB0AGEAeAA6AFwAbgAgACAAIAAgACAAQQBTAFQAUgBPAF8AUwBQAEUAQwBUAFIAQQBMAF8ARABJAFMAVABSAEkAQgBVAFQASQBPAE4AKAB0AG8AdABhAGwALAAgAFsAcAByAGUAYwBpAHMAaQBvAG4AXQApAFwAbgBcAG4AIAAgACAAUABhAHIAYQBtAGUAdABlAHIAcwA6AFwAbgAgACAAIAAgACAAdABvAHQAYQBsACAAIAAgACAAIAAgADoAIABUAG8AdABhAGwAIABuAHUAbQBiAGUAcgAgAG8AZgAgAHMAdABhAHIAcwAgAHQAbwAgAGIAZQAgAGQAaQBzAHQAcgBpAGIAdQB0AGUAZAAuAFwAbgAgACAAIAAgACAAcAByAGUAYwBpAHMAaQBvAG4AIAAgADoAIABPAHAAdABpAG8AbgBhAGwAIAAoAGQAZQBmAGEAdQBsAHQAIAA9ACAAMwApAC4AIABOAHUAbQBiAGUAcgAgAG8AZgAgAGQAZQBjAGkAbQBhAGwAIABwAGwAYQBjAGUAcwAgAHQAbwAgAHIAbwB1AG4AZAAgAGUAYQBjAGgAIABjAG8AdQBuAHQALgBcAG4AXABuACAAIAAgAFIAZQB0AHUAcgBuAHMAOgBcAG4AIAAgACAAIAAgAEEAIAB2AGUAcgB0AGkAYwBhAGwAIABhAHIAcgBhAHkAIAB3AGkAdABoACAAdAB3AG8AIABjAG8AbAB1AG0AbgBzADoAXABuACAAIAAgACAAIAAgACAALQAgAEMAbwBsAHUAbQBuACAAMQA6ACAAUwBwAGUAYwB0AHIAYQBsACAAYwBsAGEAcwBzACAAbABhAGIAZQBsAHMAIAAoAFQAbwB0AGEAbAAsACAATwAsACAAQgAsACAAQQAsACAARgAsACAARwAsACAASwAsACAATQApAFwAbgAgACAAIAAgACAAIAAgAC0AIABDAG8AbAB1AG0AbgAgADIAOgAgAE4AdQBtAGIAZQByACAAbwBmACAAcwB0AGEAcgBzACAAaQBuACAAZQBhAGMAaAAgAGMAbABhAHMAcwAgACgAcgBvAHUAbgBkAGUAZAAgAHQAbwAgAHQAaABlACAAcwBwAGUAYwBpAGYAaQBlAGQAIABwAHIAZQBjAGkAcwBpAG8AbgApAFwAbgBcAG4AIAAgACAARQB4AGEAbQBwAGwAZQBzADoAXABuACAAIAAgACAAIABBAFMAVABSAE8AXwBTAFAARQBDAFQAUgBBAEwAXwBEAEkAUwBUAFIASQBCAFUAVABJAE8ATgAoADEAMAAwADAAKQBcAG4AIAAgACAAIAAgACAAIACSISAAewBcACIAVABvAHQAYQBsAFwAIgAsACAAXAAiAE8AXAAiACwAIABcACIAQgBcACIALAAgAFwAIgBBAFwAIgAsACAAXAAiAEYAXAAiACwAIABcACIARwBcACIALAAgAFwAIgBLAFwAIgAsACAAXAAiAE0AXAAiAH0AIABwAGEAaQByAGUAZAAgAHcAaQB0AGgAIAB7ADEAMAAwADAALAAgADAALgAzADMAMwAsACAAMQAuADIANQAsACAALgAuAC4AfQBcAG4AXABuACAAIAAgACAAIABBAFMAVABSAE8AXwBTAFAARQBDAFQAUgBBAEwAXwBEAEkAUwBUAFIASQBCAFUAVABJAE8ATgAoADUAMAAwADAALAAgADAAKQBcAG4AIAAgACAAIAAgACAAIACSISAAewBcACIAVABvAHQAYQBsAFwAIgAsACAAXAAiAE8AXAAiACwAIABcACIAQgBcACIALAAgAFwAIgBBAFwAIgAsACAAXAAiAEYAXAAiACwAIABcACIARwBcACIALAAgAFwAIgBLAFwAIgAsACAAXAAiAE0AXAAiAH0AIABwAGEAaQByAGUAZAAgAHcAaQB0AGgAIAByAG8AdQBuAGQAZQBkACAAaQBuAHQAZQBnAGUAcgBzAFwAbgBcAG4AIAAgACAATgBvAHQAZQBzADoAXABuACAAIAAgACAAIAAtACAAVABoAGUAIABkAGkAcwB0AHIAaQBiAHUAdABpAG8AbgAgAGkAcwAgAGIAYQBzAGUAZAAgAG8AbgAgAGkAbgB2AGUAcgBzAGUAIAB3AGUAaQBnAGgAdABpAG4AZwAgAGYAYQBjAHQAbwByAHMAOgBcAG4AIAAgACAAIAAgACAAIAAgACAATwA6ACAAMQAvADMAMAAwADAAMAAwADAAXABuACAAIAAgACAAIAAgACAAIAAgAEIAOgAgADEALwA4ADAAMABcAG4AIAAgACAAIAAgACAAIAAgACAAQQA6ACAAMQAvADEANgAwAFwAbgAgACAAIAAgACAAIAAgACAAIABGADoAIAAxAC8AMwAzAFwAbgAgACAAIAAgACAAIAAgACAAIABHADoAIAAxAC8AMQAzAFwAbgAgACAAIAAgACAAIAAgACAAIABLADoAIAAxAC8AOABcAG4AIAAgACAAIAAgACAAIAAgACAATQA6ACAAMQAvADEALgAzADEANQAzAC4ALgAuAFwAbgAgACAAIAAgACAALQAgAFQAaABlAHMAZQAgAHYAYQBsAHUAZQBzACAAYQBwAHAAcgBvAHgAaQBtAGEAdABlACAAcgBlAGwAYQB0AGkAdgBlACAAZgByAGUAcQB1AGUAbgBjAHkAIABhAG4AZAAgAGEAYgB1AG4AZABhAG4AYwBlACAAbwBmACAAcwB0AGEAcgAgAHQAeQBwAGUAcwAuAFwAbgAgACAAIAAgACAALQAgAFwAIgBUAG8AdABhAGwAXAAiACAAaQBzACAAaQBuAGMAbAB1AGQAZQBkACAAYQBzACAAdABoAGUAIABmAGkAcgBzAHQAIAByAG8AdwAgAG8AZgAgAHQAaABlACAAbwB1AHQAcAB1AHQAIABmAG8AcgAgAGUAYQBzAHkAIABzAHUAbQBtAGEAdABpAG8AbgAvAGEAdQBkAGkAdAAuAFwAbgAgACAAIAAgACAALQAgAEkAbgB0AGUAbgBkAGUAZAAgAGYAbwByACAAdQBzAGUAIABpAG4AIABtAG8AZABlAGwAaQBuAGcAIABzAHQAYQByACAAcwB5AHMAdABlAG0AIABwAG8AcAB1AGwAYQB0AGkAbwBuAHMALAAgAGcAYQBsAGEAeAB5ACAAcwBlAGUAZABpAG4AZwAsACAAbwByACAAdABlAGEAYwBoAGkAbgBnACAAdABoAGUAIABkAGkAcwB0AHIAaQBiAHUAdABpAG8AbgAgAG8AZgAgAHMAdABlAGwAbABhAHIAIAB0AHkAcABlAHMALgBcAG4AKgAvAFwAbgBcAG4AXABuAEEAUwBUAFIATwBfAFMAUABFAEMAVABSAEEATABfAEQASQBTAFQAUgBJAEIAVQBUAEkATwBOACAAPQAgAEwAQQBNAEIARABBACgAWwBhAG4AYwBoAG8AcgBfAGMAbABhAHMAcwBdACwAIABbAGEAbgBjAGgAbwByAF8AYwBvAHUAbgB0AF0ALAAgAFsAZABlAGMAaQBtAGEAbABfAHAAbABhAGMAZQBzAF0ALABcAG4AIAAgACAAIABMAEUAVAAoAFwAbgAgACAAIAAgACAAIAAgACAALwAvACAAPQA9AD0AIABEAGUAZgBhAHUAbAB0ACAAcABhAHIAYQBtAGUAdABlAHIAcwAgAD0APQA9AFwAbgAgACAAIAAgACAAIAAgACAAYQBuAGMAaABvAHIAXwBjAGwAYQBzAHMALAAgAEkARgAoAEkAUwBPAE0ASQBUAFQARQBEACgAYQBuAGMAaABvAHIAXwBjAGwAYQBzAHMAKQAsACAAXAAiACQAXAAiACwAIABVAFAAUABFAFIAKABhAG4AYwBoAG8AcgBfAGMAbABhAHMAcwApACkALABcAG4AIAAgACAAIAAgACAAIAAgAGEAbgBjAGgAbwByAF8AYwBvAHUAbgB0ACwAIABJAEYAKABJAFMATwBNAEkAVABUAEUARAAoAGEAbgBjAGgAbwByAF8AYwBvAHUAbgB0ACkALAAgADEALAAgAGEAbgBjAGgAbwByAF8AYwBvAHUAbgB0ACkALABcAG4AIAAgACAAIAAgACAAIAAgAGQAZQBjAGkAbQBhAGwAXwBwAGwAYQBjAGUAcwAsACAASQBGACgASQBTAE8ATQBJAFQAVABFAEQAKABkAGUAYwBpAG0AYQBsAF8AcABsAGEAYwBlAHMAKQAsACAAMwAsACAAZABlAGMAaQBtAGEAbABfAHAAbABhAGMAZQBzACkALABcAG4AXABuACAAIAAgACAAIAAgACAAIAAvAC8AIAA9AD0APQAgAFMAcABlAGMAdAByAGEAbAAgAGMAbABhAHMAcwAgAGEAcgByAGEAeQAgAGEAbgBkACAAYgBhAHMAZQAgAGYAcgBlAHEAdQBlAG4AYwBpAGUAcwAgACgAZQBtAHAAaQByAGkAYwBhAGwAKQAgAD0APQA9AFwAbgAgACAAIAAgACAAIAAgACAAYQByAHIAXwBjAGwAYQBzAHMAZQBzACwAIAB7AFwAIgBPAFwAIgA7ACAAXAAiAEIAXAAiADsAIABcACIAQQBcACIAOwAgAFwAIgBGAFwAIgA7ACAAXAAiAEcAXAAiADsAIABcACIASwBcACIAOwAgAFwAIgBNAFwAIgB9ACwAXABuACAAIAAgACAAIAAgACAAIABhAHIAcgBfAGIAYQBzAGUAXwBwAGMAdAAsACAAewAwAC4AMAAwADAAMAAzADsAIAAwAC4AMQAzADsAIAAwAC4ANgA7ACAAMwAuADAAOwAgADcALgA2ADsAIAAxADIALgAxADsAIAA3ADYALgAyADcAfQAsAFwAbgAgACAAIAAgACAAIAAgACAAYQByAHIAXwBiAGEAcwBlAF8AZgByAGEAYwAsACAAQgBZAFIATwBXACgAYQByAHIAXwBiAGEAcwBlAF8AcABjAHQALAAgAEwAQQBNAEIARABBACgAeAAsACAAeAAgAC8AIAAxADAAMAApACkALABcAG4AXABuACAAIAAgACAAIAAgACAAIAAvAC8AIAA9AD0APQAgAEwAbwBvAGsAdQBwACAAcwBjAGEAbABpAG4AZwAgAGYAYQBjAHQAbwByACAAZgBvAHIAIABhACAAcwBwAGUAYwBpAGYAaQBjACAAYQBuAGMAaABvAHIAIAB0AHkAcABlAFwAbgAgACAAIAAgACAAIAAgACAAYQBuAGMAaABvAHIAXwBmAHIAZQBxACwAIABYAEwATwBPAEsAVQBQACgAYQBuAGMAaABvAHIAXwBjAGwAYQBzAHMALAAgAGEAcgByAF8AYwBsAGEAcwBzAGUAcwAsACAAYQByAHIAXwBiAGEAcwBlAF8AZgByAGEAYwAsACAAMQApACwAXABuACAAIAAgACAAIAAgACAAIABzAGMAYQBsAGkAbgBnAF8AZgBhAGMAdABvAHIALAAgAGEAbgBjAGgAbwByAF8AYwBvAHUAbgB0ACAALwAgAGEAbgBjAGgAbwByAF8AZgByAGUAcQAsAFwAbgBcAG4AIAAgACAAIAAgACAAIAAgAC8ALwAgAD0APQA9ACAAUwBjAGEAbABlAGQAIABkAGkAcwB0AHIAaQBiAHUAdABpAG8AbgAgABQgIABuAG8AcgBtAGEAbABpAHoAZQAgAG8AcgAgAGEAcABwAGwAeQAgAHUAcwBlAHIALQBkAGUAZgBpAG4AZQBkACAAcwBjAGEAbABlAFwAbgAgACAAIAAgACAAIAAgACAAcwBjAGEAbABlAGQALAAgAEkARgAoAGEAbgBjAGgAbwByAF8AYwBsAGEAcwBzACAAPQAgAFwAIgAkAFwAIgAsACAAYQByAHIAXwBiAGEAcwBlAF8AZgByAGEAYwAsACAAQgBZAFIATwBXACgAYQByAHIAXwBiAGEAcwBlAF8AZgByAGEAYwAsACAATABBAE0AQgBEAEEAKAB4ACwAIAB4ACAAKgAgAHMAYwBhAGwAaQBuAGcAXwBmAGEAYwB0AG8AcgApACkAKQAsAFwAbgBcAG4AIAAgACAAIAAgACAAIAAgAC8ALwAgAD0APQA9ACAARgBpAG4AYQBsACAAbwB1AHQAcAB1AHQAXABuACAAIAAgACAAIAAgACAAIABvAHUAdABwAHUAdAAsACAASABTAFQAQQBDAEsAKABhAHIAcgBfAGMAbABhAHMAcwBlAHMALAAgAFIATwBVAE4ARAAoAHMAYwBhAGwAZQBkACwAIABkAGUAYwBpAG0AYQBsAF8AcABsAGEAYwBlAHMAKQApACwAXABuACAAIAAgACAAIAAgACAAIABvAHUAdABwAHUAdABcAG4AIAAgACAAIAApAFwAbgApADsAXABuAFwAbgBcAG4ALwAqACAAQQBTAFQAUgBPAF8AQwBBAEwAQwBfAFQARQBNAFAAOgBcAG4AIAAgACAAUAB1AHIAcABvAHMAZQA6ACAAUgBlAHQAdQByAG4AcwAgAHQAaABlACAAaQBuAHQAZQByAHAAbwBsAGEAdABlAGQAIABlAGYAZgBlAGMAdABpAHYAZQAgAHQAZQBtAHAAZQByAGEAdAB1AHIAZQAgACgAaQBuACAASwBlAGwAdgBpAG4AKQAgAGYAbwByACAAYQAgAGcAaQB2AGUAbgAgAHMAdABlAGwAbABhAHIAIABzAHUAYgBjAGwAYQBzAHMAXABuACAAIAAgACAAIAAgACAAIAAgACAAIAAgACgAZQAuAGcALgAgAFwAIgBHADcALgAzAFwAIgApACwAIAB1AHMAaQBuAGcAIABoAGEAcgBkAGMAbwBkAGUAZAAgAGgAaQBnAGgALQB0AGUAbQBwAGUAcgBhAHQAdQByAGUAIABhAG4AYwBoAG8AcgBzACAAYQBuAGQAIABzAHAAYQBuACAAdgBhAGwAdQBlAHMAIABiAGUAdAB3AGUAZQBuACAAcwB1AGIAYwBsAGEAcwBzAGUAcwAuAFwAbgBcAG4AIAAgACAAUgBlAHQAdQByAG4AcwA6ACAAQQAgAG4AdQBtAGUAcgBpAGMAIAB0AGUAbQBwAGUAcgBhAHQAdQByAGUAIABpAG4AIABLAGUAbAB2AGkAbgAsACAAaQBuAHQAZQByAHAAbwBsAGEAdABlAGQAIAB1AHMAaQBuAGcAIABsAGkAbgBlAGEAcgAgAHMAYwBhAGwAaQBuAGcAIAB3AGkAdABoAGkAbgAgAHQAaABlACAAcwBwAGUAYwBpAGYAaQBlAGQAIABzAHUAYgBjAGwAYQBzAHMALgBcAG4AXABuACAAIAAgAFAAYQByAGEAbQBlAHQAZQByAHMAOgBcAG4AIAAgACAALQAgAHMAdQBiAGMAbABhAHMAcwAgACgAcgBlAHEAdQBpAHIAZQBkACkAOgAgAEEAIABzAHQAcgBpAG4AZwAgAHIAZQBwAHIAZQBzAGUAbgB0AGkAbgBnACAAYQAgAHMAcABlAGMAdAByAGEAbAAgAHMAdQBiAGMAbABhAHMAcwAuACAAQQBjAGMAZQBwAHQAcwAgAGYAbwByAG0AYQB0AHMAIABsAGkAawBlACAAXAAiAEYANQBcACIALAAgAFwAIgBLADIALgA2AFwAIgAsACAAXAAiAE0AOAAuADkAXAAiACwAIABlAHQAYwAuAFwAbgBcAG4AIAAgACAATgBvAHQAZQBzADoAXABuACAAIAAgAC0AIABUAGUAbQBwAGUAcgBhAHQAdQByAGUAIABkAGEAdABhACAAaQBzACAAYgBhAHMAZQBkACAAbwBuACAAZQBtAHAAaQByAGkAYwBhAGwAIABzAHUAYgBjAGwAYQBzAHMAIABhAG4AYwBoAG8AcgBzACAAZgBvAHIAIAB0AHkAcABlAHMAIABPADMAIAB0AGgAcgBvAHUAZwBoACAATQA5AC4AXABuACAAIAAgAC0AIABUAGgAZQAgAGYAdQBuAGMAdABpAG8AbgAgAHMAdQBwAHAAbwByAHQAcwAgAGYAcgBhAGMAdABpAG8AbgBhAGwAIABzAHUAYgBjAGwAYQBzAHMAIABpAG4AcAB1AHQAIABhAG4AZAAgAGEAcwBzAHUAbQBlAHMAIABsAGkAbgBlAGEAcgAgAGYAYQBsAGwAbwBmAGYAIABiAGUAdAB3AGUAZQBuACAAcwB1AGIAYwBsAGEAcwBzACAAdABlAG0AcABlAHIAYQB0AHUAcgBlACAAYQBuAGMAaABvAHIAcwAuAFwAbgAgACAAIAAtACAAVABoAGUAIABoAGkAZwBoACAAdABlAG0AcABlAHIAYQB0AHUAcgBlACAAKABgAFQAXwBoAGkAZwBoAGAAKQAgAGkAcwAgAHIAZQB0AHIAaQBlAHYAZQBkACAAZgBvAHIAIAB0AGgAZQAgAGIAYQBzAGUAIABzAHUAYgBjAGwAYQBzAHMAIAAoAGUALgBnAC4ALAAgAFwAIgBHADcAXAAiACkALAAgAGEAbgBkACAAaQBuAHQAZQByAHAAbwBsAGEAdABpAG8AbgAgAHUAcwBlAHMAOgBcAG4AIAAgACAAIAAgACAAIABUACAAPQAgAFQAXwBoAGkAZwBoACAALQAgACgAZgByAGEAYwB0AGkAbwBuACAAKgAgAHMAcABhAG4AKQBcAG4AIAAgACAALQAgAEgAYQBuAGQAbABlAHMAIABpAG4AcAB1AHQAcwAgAHcAaQB0AGgAIABvAHIAIAB3AGkAdABoAG8AdQB0ACAAYQAgAGQAZQBjAGkAbQBhAGwAIABwAG8AaQBuAHQAIAAoAGUALgBnAC4ALAAgAFwAIgBGADYAXAAiACAAPQAgAFwAIgBGADYALgAwAFwAIgApAC4AXABuACAAIAAgAC0AIABJAG4AdABlAHIAbgBhAGwAbAB5ACAAdQBzAGUAcwAgAFgATABPAE8ASwBVAFAAIABvAHYAZQByACAAYQAgAG0AYQB0AHIAaQB4ACAAYgB1AGkAbAB0ACAAZgByAG8AbQAgAGgAYQByAGQAYwBvAGQAZQBkACAAcwB1AGIAYwBsAGEAcwBzACAAbABhAGIAZQBsAHMALAAgAHQAZQBtAHAAZQByAGEAdAB1AHIAZQBzACwAIABhAG4AZAAgAHMAcABhAG4AcwAuAFwAbgBcAG4AIAAgACAARQB4AGEAbQBwAGwAZQA6AFwAbgAgACAAIABBAFMAVABSAE8AXwBDAEEATABDAF8AVABFAE0AUAAoAFwAIgBHADcALgAzAFwAIgApACAAIAAgAJIhIAA1ADUAMgA5AFwAbgAgACAAIABBAFMAVABSAE8AXwBDAEEATABDAF8AVABFAE0AUAAoAFwAIgBPADQALgA0AFwAIgApACAAIAAgAJIhIAA0ADIAMwAwADAAXABuACAAIAAgAEEAUwBUAFIATwBfAEMAQQBMAEMAXwBUAEUATQBQACgAXAAiAEYAOAAuADQANQBcACIAKQAgACAAkiEgADYAMQAyADEALgA1AFwAbgAgACAAIABBAFMAVABSAE8AXwBDAEEATABDAF8AVABFAE0AUAAoAFwAIgBNADgALgA2AFwAIgApACAAIAAgAJIhIAAyADQANQA2AFwAbgAqAC8AXABuAFwAbgBcAG4AQQBTAFQAUgBPAF8AQwBBAEwAQwBfAFQARQBNAFAAIAA9ACAATABBAE0AQgBEAEEAKABzAHUAYgBjAGwAYQBzAHMALABcAG4AIAAgAEwARQBUACgAXABuACAAIAAgACAALwAvACAALQAtAC0AIABIAGEAcgBkAGMAbwBkAGUAZAAgAHMAcABlAGMAdAByAGEAbAAgAHMAdQBiAGMAbABhAHMAcwAgAGEAcgByAGEAeQBzACAALQAtAC0AXABuAFwAbgAgACAAIAAgAGEAcgByAFQAeQBwAGUAcwAsACAAewBcAG4AIAAgACAAIAAgACAAXAAiAE8AMwBcACIAOwAgAFwAIgBPADQAXAAiADsAIABcACIATwA1AFwAIgA7ACAAXAAiAE8ANgBcACIAOwAgAFwAIgBPADcAXAAiADsAIABcACIATwA4AFwAIgA7ACAAXAAiAE8AOQBcACIAOwBcAG4AIAAgACAAIAAgACAAXAAiAEIAMABcACIAOwAgAFwAIgBCADEAXAAiADsAIABcACIAQgAyAFwAIgA7ACAAXAAiAEIAMwBcACIAOwAgAFwAIgBCADQAXAAiADsAIABcACIAQgA1AFwAIgA7ACAAXAAiAEIANgBcACIAOwAgAFwAIgBCADcAXAAiADsAIABcACIAQgA4AFwAIgA7ACAAXAAiAEIAOQBcACIAOwBcAG4AIAAgACAAIAAgACAAXAAiAEEAMABcACIAOwAgAFwAIgBBADEAXAAiADsAIABcACIAQQAyAFwAIgA7ACAAXAAiAEEAMwBcACIAOwAgAFwAIgBBADQAXAAiADsAIABcACIAQQA1AFwAIgA7ACAAXAAiAEEANgBcACIAOwAgAFwAIgBBADcAXAAiADsAIABcACIAQQA4AFwAIgA7ACAAXAAiAEEAOQBcACIAOwBcAG4AIAAgACAAIAAgACAAXAAiAEYAMABcACIAOwAgAFwAIgBGADEAXAAiADsAIABcACIARgAyAFwAIgA7ACAAXAAiAEYAMwBcACIAOwAgAFwAIgBGADQAXAAiADsAIABcACIARgA1AFwAIgA7ACAAXAAiAEYANgBcACIAOwAgAFwAIgBGADcAXAAiADsAIABcACIARgA4AFwAIgA7ACAAXAAiAEYAOQBcACIAOwBcAG4AIAAgACAAIAAgACAAXAAiAEcAMABcACIAOwAgAFwAIgBHADEAXAAiADsAIABcACIARwAyAFwAIgA7ACAAXAAiAEcAMwBcACIAOwAgAFwAIgBHADQAXAAiADsAIABcACIARwA1AFwAIgA7ACAAXAAiAEcANgBcACIAOwAgAFwAIgBHADcAXAAiADsAIABcACIARwA4AFwAIgA7ACAAXAAiAEcAOQBcACIAOwBcAG4AIAAgACAAIAAgACAAXAAiAEsAMABcACIAOwAgAFwAIgBLADEAXAAiADsAIABcACIASwAyAFwAIgA7ACAAXAAiAEsAMwBcACIAOwAgAFwAIgBLADQAXAAiADsAIABcACIASwA1AFwAIgA7ACAAXAAiAEsANgBcACIAOwAgAFwAIgBLADcAXAAiADsAIABcACIASwA4AFwAIgA7ACAAXAAiAEsAOQBcACIAOwBcAG4AIAAgACAAIAAgACAAXAAiAE0AMABcACIAOwAgAFwAIgBNADEAXAAiADsAIABcACIATQAyAFwAIgA7ACAAXAAiAE0AMwBcACIAOwAgAFwAIgBNADQAXAAiADsAIABcACIATQA1AFwAIgA7ACAAXAAiAE0ANgBcACIAOwAgAFwAIgBNADcAXAAiADsAIABcACIATQA4AFwAIgA7ACAAXAAiAE0AOQBcACIAXABuACAAIAAgACAAfQAsAFwAbgBcAG4AIAAgACAAIAAvAC8AIABIAGkAZwBoACAAZQBmAGYAZQBjAHQAaQB2AGUAIAB0AGUAbQBwAGUAcgBhAHQAdQByAGUAcwAgACgASwApACAAZgBvAHIAIABlAGEAYwBoACAAcwB1AGIAYwBsAGEAcwBzAFwAbgAgACAAIAAgAGEAcgByAFQASABpAGcAaAAsACAAewBcAG4AIAAgACAAIAAgACAANAA0ADkAMAAwADsAIAA0ADIAOQAwADAAOwAgADQAMQA0ADAAMAA7ACAAMwA5ADUAMAAwADsAIAAzADcAMQAwADAAOwAgADMANQAxADAAMAA7ACAAMwAzADMAMAAwADsAXABuACAAIAAgACAAIAAgADMAMQA0ADAAMAA7ACAAMgA2ADAAMAAwADsAIAAyADAANgAwADAAOwAgADEANwAwADAAMAA7ACAAMQA2ADQAMAAwADsAIAAxADUANwAwADAAOwAgADEANAA1ADAAMAA7ACAAMQA0ADAAMAAwADsAIAAxADIAMwAwADAAOwAgADEAMAA3ADAAMAA7AFwAbgAgACAAIAAgACAAIAA5ADcAMAAwADsAIAA5ADMAMAAwADsAIAA4ADgAMAAwADsAIAA4ADYAMAAwADsAIAA4ADIANQAwADsAIAA4ADEAMAAwADsAIAA3ADkAMQAwADsAIAA3ADcANgAwADsAIAA3ADUAOQAwADsAIAA3ADQAMAAwADsAXABuACAAIAAgACAAIAAgADcAMgAyADAAOwAgADcAMAAyADAAOwAgADYAOAAyADAAOwAgADYANwA1ADAAOwAgADYANgA3ADAAOwAgADYANQA1ADAAOwAgADYAMwA1ADAAOwAgADYAMgA4ADAAOwAgADYAMQA4ADAAOwBcAG4AIAAgACAAIAAgACAANgAwADUAMAA7ACAANQA5ADMAMAA7ACAANQA4ADYAMAA7ACAANQA3ADcAMAA7ACAANQA3ADIAMAA7ACAANQA2ADgAMAA7ACAANQA2ADYAMAA7ACAANQA2ADAAMAA7ACAANQA1ADUAMAA7ACAANQA0ADgAMAA7AFwAbgAgACAAIAAgACAAIAA1ADMAOAAwADsAIAA1ADIANwAwADsAIAA1ADEANwAwADsAIAA1ADEAMAAwADsAIAA0ADgAMwAwADsAIAA0ADYAMAAwADsAIAA0ADQANAAwADsAIAA0ADMAMAAwADsAIAA0ADEAMAAwADsAIAAzADkAOQAwADsAXABuACAAIAAgACAAIAAgADMAOQAzADAAOwAgADMAOAA1ADAAOwAgADMANgA2ADAAOwAgADMANQA2ADAAOwAgADMANAAzADAAOwAgADMAMgAxADAAOwAgADMAMAA2ADAAOwAgADIAOAAxADAAOwAgADIANgA4ADAAOwAgADIANQA3ADAAOwAgADIAMwA4ADAAXABuACAAIAAgACAAfQAsAFwAbgBcAG4AIAAgACAAIAAvAC8AIABUAGUAbQBwAGUAcgBhAHQAdQByAGUAIABzAHAAYQBuACAAdABvACAAdABoAGUAIABuAGUAeAB0ACAAcwB1AGIAYwBsAGEAcwBzACAAKABLACkAXABuACAAIAAgACAAYQByAHIAUwBwAGEAbgAsACAAewBcAG4AIAAgACAAIAAgACAAMgAwADAAMAA7ACAAMQA1ADAAMAA7ACAAMQA5ADAAMAA7ACAAMgA0ADAAMAA7ACAAMgAwADAAMAA7ACAAMQA4ADAAMAA7ACAAMQA5ADAAMAA7AFwAbgAgACAAIAAgACAAIAA1ADQAMAAwADsAIAA1ADQAMAAwADsAIAAzADYAMAAwADsAIAA2ADAAMAA7ACAANwAwADAAOwAgADEAMgAwADAAOwAgADUAMAAwADsAIAAxADcAMAAwADsAIAAxADYAMAAwADsAIAAxADAAMAAwADsAXABuACAAIAAgACAAIAAgADQAMAAwADsAIAA1ADAAMAA7ACAAMgAwADAAOwAgADMANQAwADsAIAAxADUAMAA7ACAAMQA5ADAAOwAgADEANQAwADsAIAAxADcAMAA7ACAAMQA5ADAAOwAgADEAOAAwADsAXABuACAAIAAgACAAIAAgADIAMAAwADsAIAAyADAAMAA7ACAANwAwADsAIAA4ADAAOwAgADEAMgAwADsAIAAyADAAMAA7ACAANwAwADsAIAAxADAAMAA7ACAAMQAzADAAOwBcAG4AIAAgACAAIAAgACAAMQAyADAAOwAgADcAMAA7ACAAOQAwADsAIAA1ADAAOwAgADQAMAA7ACAAMgAwADsAIAA2ADAAOwAgADUAMAA7ACAANwAwADsAIAAxADAAMAA7AFwAbgAgACAAIAAgACAAIAAxADEAMAA7ACAAMQAwADAAOwAgADcAMAA7ACAAMgA3ADAAOwAgADIAMwAwADsAIAAxADYAMAA7ACAAMQA0ADAAOwAgADIAMAAwADsAIAAxADEAMAA7ACAANgAwADsAXABuACAAIAAgACAAIAAgADgAMAA7ACAAMQA5ADAAOwAgADEAMAAwADsAIAAxADMAMAA7ACAAMgAyADAAOwAgADEANQAwADsAIAAyADUAMAA7ACAAMQAzADAAOwAgADEAMQAwADsAIAAxADkAMAA7ACAAMgA4ADAAXABuACAAIAAgACAAfQAsAFwAbgBcAG4AIAAgACAAIAAvAC8AIABCAHUAbgBkAGwAZQAgAGkAbgB0AG8AIABhACAAcwBpAG4AZwBsAGUAIABtAGEAdAByAGkAeAAgAGYAbwByACAAYwBsAGUAYQBuACAAbABvAG8AawB1AHAAXABuACAAIAAgACAAbQB0AHgAUwB0AGEAcgBzACwAIABIAFMAVABBAEMASwAoAGEAcgByAFQAeQBwAGUAcwAsACAAYQByAHIAVABIAGkAZwBoACwAIABhAHIAcgBTAHAAYQBuACkALABcAG4AXABuACAAIAAgACAALwAvACAALQAtAC0AIABJAG4AcAB1AHQAIABuAG8AcgBtAGEAbABpAHoAYQB0AGkAbwBuACAAYQBuAGQAIABwAGEAcgBzAGkAbgBnACAALQAtAC0AXABuAFwAbgAgACAAIAAgAG4AbwBfAHMAcABhAGMAZQAsACAAUwBVAEIAUwBUAEkAVABVAFQARQAoAHMAdQBiAGMAbABhAHMAcwAsACAAXAAiACAAXAAiACwAIABcACIAXAAiACkALAAgACAAIAAgACAAIAAgACAAIAAgACAAIAAgACAAIAAgACAAIAAvAC8AIABUAHIAaQBtACAAdwBoAGkAdABlAHMAcABhAGMAZQBcAG4AIAAgACAAIABkAG8AdABfAHAAbwBzACwAIABGAEkATgBEACgAXAAiAC4AXAAiACwAIABuAG8AXwBzAHAAYQBjAGUAIAAmACAAXAAiAC4AMABcACIAKQAsACAAIAAgACAAIAAgACAAIAAgACAAIAAgACAAIAAgACAAIAAgACAAIAAgACAALwAvACAARQBuAHMAdQByAGUAIABmAHIAYQBjAHQAaQBvAG4AYQBsACAAcABhAHIAdAAgAGkAcwAgAGQAZQB0AGUAYwB0AGUAZAAgAGUAdgBlAG4AIABmAG8AcgAgAHcAaABvAGwAZQAgAHMAdQBiAGMAbABhAHMAcwBlAHMAXABuACAAIAAgACAAYgBhAHMAZQAsACAATABFAEYAVAAoAG4AbwBfAHMAcABhAGMAZQAsACAAZABvAHQAXwBwAG8AcwAgAC0AIAAxACkALAAgACAAIAAgACAAIAAgACAAIAAgACAAIAAgACAAIAAgACAAIAAgACAAIAAgACAAIAAvAC8AIABFAHgAdAByAGEAYwB0ACAAcgBvAG8AdAAgAHMAdQBiAGMAbABhAHMAcwAsACAAZQAuAGcALgAsACAAXAAiAEcANwBcACIAIABmAHIAbwBtACAAXAAiAEcANwAuADMAXAAiAFwAbgAgACAAIAAgAGYALAAgAFYAQQBMAFUARQAoAFwAIgAwAC4AXAAiACAAJgAgAE0ASQBEACgAbgBvAF8AcwBwAGEAYwBlACwAIABkAG8AdABfAHAAbwBzACAAKwAgADEALAAgAEwARQBOACgAbgBvAF8AcwBwAGEAYwBlACkAKQApACwAIAAvAC8AIABDAG8AbgB2AGUAcgB0ACAAZABlAGMAaQBtAGEAbAAgAHMAdAByAGkAbgBnACAAdABvACAAbgB1AG0AZQByAGkAYwAgACgAZQAuAGcALgAsACAAMAAuADMAKQBcAG4AXABuACAAIAAgACAALwAvACAALQAtAC0AIABMAG8AbwBrAHUAcAAgAGgAaQBnAGgAIAB0AGUAbQBwACAAYQBuAGQAIABzAHAAYQBuACAAZgByAG8AbQAgAG0AYQB0AHIAaQB4ACAALQAtAC0AXABuAFwAbgAgACAAIAAgAFQAXwBoAGkAZwBoACwAIABYAEwATwBPAEsAVQBQACgAYgBhAHMAZQAsACAASQBOAEQARQBYACgAbQB0AHgAUwB0AGEAcgBzACwALAAxACkALAAgAEkATgBEAEUAWAAoAG0AdAB4AFMAdABhAHIAcwAsACwAMgApACkALAAgAC8ALwAgAGUALgBnAC4AIAA1ADUANQAwACAAZgBvAHIAIABcACIARwA3AFwAIgBcAG4AIAAgACAAIABzAHAAYQBuACwAIAAgACAAWABMAE8ATwBLAFUAUAAoAGIAYQBzAGUALAAgAEkATgBEAEUAWAAoAG0AdAB4AFMAdABhAHIAcwAsACwAMQApACwAIABJAE4ARABFAFgAKABtAHQAeABTAHQAYQByAHMALAAsADMAKQApACwAIAAvAC8AIABlAC4AZwAuACAANwAwACAAZgBvAHIAIABcACIARwA3AFwAIgBcAG4AXABuACAAIAAgACAALwAvACAALQAtAC0AIABJAG4AdABlAHIAcABvAGwAYQB0AGkAbwBuADoAIABUACAAPQAgAFQAXwBoAGkAZwBoACAALQAgAGYAIAAqACAAcwBwAGEAbgAgAC0ALQAtAFwAbgBcAG4AIAAgACAAIAByAGUAcwB1AGwAdAAsACAAVABfAGgAaQBnAGgAIAAtACAAKABmACAAKgAgAHMAcABhAG4AKQAsAFwAbgBcAG4AIAAgACAAIAByAGUAcwB1AGwAdABcAG4AIAAgACkAXABuACkAOwBcAG4AXABuAC8AKgAgAEEAUwBUAFIATwBfAFQAWQBQAEUAXwBGAFIATwBNAF8AVABFAE0AUAA6AFwAbgAgACAAIABQAHUAcgBwAG8AcwBlADoAIABSAGUAdAB1AHIAbgBzACAAdABoAGUAIABpAG4AdABlAHIAcABvAGwAYQB0AGUAZAAgAHMAdABlAGwAbABhAHIAIABzAHAAZQBjAHQAcgBhAGwAIABzAHUAYgBjAGwAYQBzAHMAIAAoAGUALgBnAC4AIABcACIARwA3AC4AMwBcACIAKQAgAGYAbwByACAAYQAgAGcAaQB2AGUAbgAgAGUAZgBmAGUAYwB0AGkAdgBlACAAdABlAG0AcABlAHIAYQB0AHUAcgBlACAAaQBuACAASwBlAGwAdgBpAG4ALgBcAG4AXABuACAAIAAgAFIAZQB0AHUAcgBuAHMAOgAgAEEAIABzAHQAcgBpAG4AZwAgAHIAZQBwAHIAZQBzAGUAbgB0AGkAbgBnACAAdABoAGUAIABlAHMAdABpAG0AYQB0AGUAZAAgAHMAcABlAGMAdAByAGEAbAAgAHMAdQBiAGMAbABhAHMAcwAsACAAbwBwAHQAaQBvAG4AYQBsAGwAeQAgAHcAaQB0AGgAIABkAGUAYwBpAG0AYQBsACAAcAByAGUAYwBpAHMAaQBvAG4ALgBcAG4AXABuACAAIAAgAFAAYQByAGEAbQBlAHQAZQByAHMAOgBcAG4AIAAgACAALQAgAHQAZQBtAHAAIAAoAHIAZQBxAHUAaQByAGUAZAApADoAIABBACAAbgB1AG0AZQByAGkAYwAgAHQAZQBtAHAAZQByAGEAdAB1AHIAZQAgAGkAbgAgAEsAZQBsAHYAaQBuAC4AXABuACAAIAAgAC0AIABkAGUAYwBpAG0AYQBsAHMAIAAoAG8AcAB0AGkAbwBuAGEAbAApADoAIABOAHUAbQBiAGUAcgAgAG8AZgAgAGQAZQBjAGkAbQBhAGwAIABwAGwAYQBjAGUAcwAgAHQAbwAgAGkAbgBjAGwAdQBkAGUAIABpAG4AIAB0AGgAZQAgAHMAdQBiAGMAbABhAHMAcwAgACgAZABlAGYAYQB1AGwAdAAgAD0AIAAzACkALgBcAG4AXABuACAAIAAgAE4AbwB0AGUAcwA6AFwAbgAgACAAIAAtACAAVABoAGUAIABmAHUAbgBjAHQAaQBvAG4AIABtAGEAdABjAGgAZQBzACAAdABoAGUAIAB0AGUAbQBwAGUAcgBhAHQAdQByAGUAIAB0AG8AIAB0AGgAZQAgAGMAbwByAHIAZQBjAHQAIABzAHAAZQBjAHQAcgBhAGwAIABzAHUAYgBjAGwAYQBzAHMAIAByAGEAbgBnAGUAIABiAHkAIABjAGgAZQBjAGsAaQBuAGcAIAB3AGgAaQBjAGgAIABoAGkAZwBoAC0AdABlAG0AcAAgAGIAYQBuAGQAIABpAHQAIABmAGEAbABsAHMAIAB3AGkAdABoAGkAbgAuAFwAbgAgACAAIAAtACAASQB0ACAAdABoAGUAbgAgAGwAaQBuAGUAYQByAGwAeQAgAGkAbgB0AGUAcgBwAG8AbABhAHQAZQBzACAAdABoAGUAIABkAGUAYwBpAG0AYQBsACAAcABvAHIAdABpAG8AbgAgAG8AZgAgAHQAaABlACAAcwB1AGIAYwBsAGEAcwBzACAAdQBzAGkAbgBnADoAXABuACAAIAAgACAAIAAgACAAZgByAGEAYwB0AGkAbwBuAGEAbAAgAD0AIAAoAFQAXwBoAGkAZwBoACAALQAgAHQAZQBtAHAAKQAgAC8AIABzAHAAYQBuAFwAbgAgACAAIAAtACAAVQBzAGUAcwAgAGgAYQByAGQAYwBvAGQAZQBkACAAdABlAG0AcABlAHIAYQB0AHUAcgBlACAAYQBuAGMAaABvAHIAcwAgAGEAbgBkACAAcwBwAGEAbgBzACAAYQBjAHIAbwBzAHMAIABzAHAAZQBjAHQAcgBhAGwAIAB0AHkAcABlAHMAIABPADMAEyBNADkALgBcAG4AIAAgACAALQAgAFMAdQBwAHAAbwByAHQAcwAgAGgAaQBnAGgAIABwAHIAZQBjAGkAcwBpAG8AbgAgAGEAbgBkACAAbgBvAHIAbQBhAGwAaQB6AGEAdABpAG8AbgAgAGYAbwByACAAZgByAGEAYwB0AGkAbwBuAGEAbAAgAHMAdQBiAGMAbABhAHMAcwBlAHMAIABsAGkAawBlACAAXAAiAEsANAAuADMANwA2AFwAIgAuAFwAbgBcAG4AIAAgACAARQB4AGEAbQBwAGwAZQA6AFwAbgAgACAAIABBAFMAVABSAE8AXwBUAFkAUABFAF8ARgBSAE8ATQBfAFQARQBNAFAAKAA0ADIAMwAwADAAKQAgACAAIACSISAAXAAiAE8ANAAuADQAMAAwAFwAIgBcAG4AIAAgACAAQQBTAFQAUgBPAF8AVABZAFAARQBfAEYAUgBPAE0AXwBUAEUATQBQACgANQA1ADIAOQApACAAIAAgACAAkiEgAFwAIgBHADcALgAzADAAMABcACIAXABuACAAIAAgAEEAUwBUAFIATwBfAFQAWQBQAEUAXwBGAFIATwBNAF8AVABFAE0AUAAoADYAMQAyADEALgA1ACkAIAAgAJIhIABcACIARgA4AC4ANAA1ADAAXAAiAFwAbgAgACAAIABBAFMAVABSAE8AXwBUAFkAUABFAF8ARgBSAE8ATQBfAFQARQBNAFAAKAAyADQANQA2ACwAIAAxACkAIACSISAAXAAiAE0AOAAuADYAXAAiAFwAbgBcAG4AIAAgACAARABlAHAAZQBuAGQAZQBuAGMAaQBlAHMAOgBcAG4AIAAgACAALQAgAFUAcwBlAHMAIABYAE0AQQBUAEMASAAgACsAIABNAEEAUAAgAGYAbwByACAAbABvAGcAaQBjAGEAbAAgAHIAYQBuAGcAZQAgAGQAZQB0AGUAYwB0AGkAbwBuAC4AXABuACAAIAAgAC0AIABBAHMAcwB1AG0AZQBzACAAdABlAG0AcABlAHIAYQB0AHUAcgBlACAAZABlAGMAcgBlAGEAcwBlAHMAIABtAG8AbgBvAHQAbwBuAGkAYwBhAGwAbAB5ACAAYQBjAHIAbwBzAHMAIABzAHUAYgBjAGwAYQBzAHMAIABzAGUAcQB1AGUAbgBjAGUALgBcAG4AKgAvAFwAbgBcAG4AXABuAEEAUwBUAFIATwBfAFQAWQBQAEUAXwBGAFIATwBNAF8AVABFAE0AUAAgAD0AIABMAEEATQBCAEQAQQAoAHQAZQBtAHAALAAgAFsAZABlAGMAaQBtAGEAbABzAF0ALABcAG4AIAAgAEwARQBUACgAXABuACAAIAAgACAALwAvACAALQAtAC0AIABIAGEAcgBkAGMAbwBkAGUAZAAgAHMAcABlAGMAdAByAGEAbAAgAHMAdQBiAGMAbABhAHMAcwAgAGQAYQB0AGEAIAAtAC0ALQBcAG4AIAAgACAAIABhAHIAcgBUAHkAcABlAHMALAAgAHsAXABuACAAIAAgACAAIAAgAFwAIgBPADMAXAAiADsAIABcACIATwA0AFwAIgA7ACAAXAAiAE8ANQBcACIAOwAgAFwAIgBPADYAXAAiADsAIABcACIATwA3AFwAIgA7ACAAXAAiAE8AOABcACIAOwAgAFwAIgBPADkAXAAiADsAXABuACAAIAAgACAAIAAgAFwAIgBCADAAXAAiADsAIABcACIAQgAxAFwAIgA7ACAAXAAiAEIAMgBcACIAOwAgAFwAIgBCADMAXAAiADsAIABcACIAQgA0AFwAIgA7ACAAXAAiAEIANQBcACIAOwAgAFwAIgBCADYAXAAiADsAIABcACIAQgA3AFwAIgA7ACAAXAAiAEIAOABcACIAOwAgAFwAIgBCADkAXAAiADsAXABuACAAIAAgACAAIAAgAFwAIgBBADAAXAAiADsAIABcACIAQQAxAFwAIgA7ACAAXAAiAEEAMgBcACIAOwAgAFwAIgBBADMAXAAiADsAIABcACIAQQA0AFwAIgA7ACAAXAAiAEEANQBcACIAOwAgAFwAIgBBADYAXAAiADsAIABcACIAQQA3AFwAIgA7ACAAXAAiAEEAOABcACIAOwAgAFwAIgBBADkAXAAiADsAXABuACAAIAAgACAAIAAgAFwAIgBGADAAXAAiADsAIABcACIARgAxAFwAIgA7ACAAXAAiAEYAMgBcACIAOwAgAFwAIgBGADMAXAAiADsAIABcACIARgA0AFwAIgA7ACAAXAAiAEYANQBcACIAOwAgAFwAIgBGADYAXAAiADsAIABcACIARgA3AFwAIgA7ACAAXAAiAEYAOABcACIAOwAgAFwAIgBGADkAXAAiADsAXABuACAAIAAgACAAIAAgAFwAIgBHADAAXAAiADsAIABcACIARwAxAFwAIgA7ACAAXAAiAEcAMgBcACIAOwAgAFwAIgBHADMAXAAiADsAIABcACIARwA0AFwAIgA7ACAAXAAiAEcANQBcACIAOwAgAFwAIgBHADYAXAAiADsAIABcACIARwA3AFwAIgA7ACAAXAAiAEcAOABcACIAOwAgAFwAIgBHADkAXAAiADsAXABuACAAIAAgACAAIAAgAFwAIgBLADAAXAAiADsAIABcACIASwAxAFwAIgA7ACAAXAAiAEsAMgBcACIAOwAgAFwAIgBLADMAXAAiADsAIABcACIASwA0AFwAIgA7ACAAXAAiAEsANQBcACIAOwAgAFwAIgBLADYAXAAiADsAIABcACIASwA3AFwAIgA7ACAAXAAiAEsAOABcACIAOwAgAFwAIgBLADkAXAAiADsAXABuACAAIAAgACAAIAAgAFwAIgBNADAAXAAiADsAIABcACIATQAxAFwAIgA7ACAAXAAiAE0AMgBcACIAOwAgAFwAIgBNADMAXAAiADsAIABcACIATQA0AFwAIgA7ACAAXAAiAE0ANQBcACIAOwAgAFwAIgBNADYAXAAiADsAIABcACIATQA3AFwAIgA7ACAAXAAiAE0AOABcACIAOwAgAFwAIgBNADkAXAAiAFwAbgAgACAAIAAgAH0ALABcAG4AXABuACAAIAAgACAAYQByAHIAVABIAGkAZwBoACwAIAB7AFwAbgAgACAAIAAgACAAIAA0ADQAOQAwADAAOwAgADQAMgA5ADAAMAA7ACAANAAxADQAMAAwADsAIAAzADkANQAwADAAOwAgADMANwAxADAAMAA7ACAAMwA1ADEAMAAwADsAIAAzADMAMwAwADAAOwBcAG4AIAAgACAAIAAgACAAMwAxADQAMAAwADsAIAAyADYAMAAwADAAOwAgADIAMAA2ADAAMAA7ACAAMQA3ADAAMAAwADsAIAAxADYANAAwADAAOwAgADEANQA3ADAAMAA7ACAAMQA0ADUAMAAwADsAIAAxADQAMAAwADAAOwAgADEAMgAzADAAMAA7ACAAMQAwADcAMAAwADsAXABuACAAIAAgACAAIAAgADkANwAwADAAOwAgADkAMwAwADAAOwAgADgAOAAwADAAOwAgADgANgAwADAAOwAgADgAMgA1ADAAOwAgADgAMQAwADAAOwAgADcAOQAxADAAOwAgADcANwA2ADAAOwAgADcANQA5ADAAOwAgADcANAAwADAAOwBcAG4AIAAgACAAIAAgACAANwAyADIAMAA7ACAANwAwADIAMAA7ACAANgA4ADIAMAA7ACAANgA3ADUAMAA7ACAANgA2ADcAMAA7ACAANgA1ADUAMAA7ACAANgAzADUAMAA7ACAANgAyADgAMAA7ACAANgAxADgAMAA7AFwAbgAgACAAIAAgACAAIAA2ADAANQAwADsAIAA1ADkAMwAwADsAIAA1ADgANgAwADsAIAA1ADcANwAwADsAIAA1ADcAMgAwADsAIAA1ADYAOAAwADsAIAA1ADYANgAwADsAIAA1ADYAMAAwADsAIAA1ADUANQAwADsAIAA1ADQAOAAwADsAXABuACAAIAAgACAAIAAgADUAMwA4ADAAOwAgADUAMgA3ADAAOwAgADUAMQA3ADAAOwAgADUAMQAwADAAOwAgADQAOAAzADAAOwAgADQANgAwADAAOwAgADQANAA0ADAAOwAgADQAMwAwADAAOwAgADQAMQAwADAAOwAgADMAOQA5ADAAOwBcAG4AIAAgACAAIAAgACAAMwA5ADMAMAA7ACAAMwA4ADUAMAA7ACAAMwA2ADYAMAA7ACAAMwA1ADYAMAA7ACAAMwA0ADMAMAA7ACAAMwAyADEAMAA7ACAAMwAwADYAMAA7ACAAMgA4ADEAMAA7ACAAMgA2ADgAMAA7ACAAMgA1ADcAMAA7ACAAMgAzADgAMABcAG4AIAAgACAAIAB9ACwAXABuAFwAbgAgACAAIAAgAGEAcgByAFMAcABhAG4ALAAgAHsAXABuACAAIAAgACAAIAAgADIAMAAwADAAOwAgADEANQAwADAAOwAgADEAOQAwADAAOwAgADIANAAwADAAOwAgADIAMAAwADAAOwAgADEAOAAwADAAOwAgADEAOQAwADAAOwBcAG4AIAAgACAAIAAgACAANQA0ADAAMAA7ACAANQA0ADAAMAA7ACAAMwA2ADAAMAA7ACAANgAwADAAOwAgADcAMAAwADsAIAAxADIAMAAwADsAIAA1ADAAMAA7ACAAMQA3ADAAMAA7ACAAMQA2ADAAMAA7ACAAMQAwADAAMAA7AFwAbgAgACAAIAAgACAAIAA0ADAAMAA7ACAANQAwADAAOwAgADIAMAAwADsAIAAzADUAMAA7ACAAMQA1ADAAOwAgADEAOQAwADsAIAAxADUAMAA7ACAAMQA3ADAAOwAgADEAOQAwADsAIAAxADgAMAA7AFwAbgAgACAAIAAgACAAIAAyADAAMAA7ACAAMgAwADAAOwAgADcAMAA7ACAAOAAwADsAIAAxADIAMAA7ACAAMgAwADAAOwAgADcAMAA7ACAAMQAwADAAOwAgADEAMwAwADsAXABuACAAIAAgACAAIAAgADEAMgAwADsAIAA3ADAAOwAgADkAMAA7ACAANQAwADsAIAA0ADAAOwAgADIAMAA7ACAANgAwADsAIAA1ADAAOwAgADcAMAA7ACAAMQAwADAAOwBcAG4AIAAgACAAIAAgACAAMQAxADAAOwAgADEAMAAwADsAIAA3ADAAOwAgADIANwAwADsAIAAyADMAMAA7ACAAMQA2ADAAOwAgADEANAAwADsAIAAyADAAMAA7ACAAMQAxADAAOwAgADYAMAA7AFwAbgAgACAAIAAgACAAIAA4ADAAOwAgADEAOQAwADsAIAAxADAAMAA7ACAAMQAzADAAOwAgADIAMgAwADsAIAAxADUAMAA7ACAAMgA1ADAAOwAgADEAMwAwADsAIAAxADEAMAA7ACAAMQA5ADAAOwAgADIAOAAwAFwAbgAgACAAIAAgAH0ALABcAG4AXABuACAAIAAgACAALwAvACAALQAtAC0AIABEAGUAdABlAHIAbQBpAG4AZQAgAG0AYQB0AGMAaAAgAGkAbgBkAGUAeAAgAC0ALQAtAFwAbgAgACAAIAAgAHQAZQBtAHAAXwBpAG4AXwByAGEAbgBnAGUALABcAG4AIAAgACAAIAAgACAATQBBAFAAKABTAEUAUQBVAEUATgBDAEUAKABSAE8AVwBTACgAYQByAHIAVABIAGkAZwBoACkAKQAsAFwAbgAgACAAIAAgACAAIAAgACAATABBAE0AQgBEAEEAKABpACwAXABuACAAIAAgACAAIAAgACAAIAAgACAAQQBOAEQAKABcAG4AIAAgACAAIAAgACAAIAAgACAAIAAgACAASQBOAEQARQBYACgAYQByAHIAVABIAGkAZwBoACwAIABpACkAIAA+AD0AIAB0AGUAbQBwACwAXABuACAAIAAgACAAIAAgACAAIAAgACAAIAAgAHQAZQBtAHAAIAA+ACAASQBOAEQARQBYACgAYQByAHIAVABIAGkAZwBoACwAIABpACkAIAAtACAASQBOAEQARQBYACgAYQByAHIAUwBwAGEAbgAsACAAaQApAFwAbgAgACAAIAAgACAAIAAgACAAIAAgACkAXABuACAAIAAgACAAIAAgACAAIAApAFwAbgAgACAAIAAgACAAIAApACwAXABuACAAIAAgACAAaQBkAHgALAAgAFgATQBBAFQAQwBIACgAVABSAFUARQAsACAAdABlAG0AcABfAGkAbgBfAHIAYQBuAGcAZQApACwAXABuAFwAbgAgACAAIAAgAC8ALwAgAC0ALQAtACAATABvAG8AawB1AHAAIAB0AHkAcABlACAAYQBuAGQAIABjAG8AbQBwAHUAdABlACAAZgByAGEAYwB0AGkAbwBuACAALQAtAC0AXABuACAAIAAgACAAZgB1AGwAbABfAHQAeQBwAGUALAAgAEkATgBEAEUAWAAoAGEAcgByAFQAeQBwAGUAcwAsACAAaQBkAHgAKQAsAFwAbgAgACAAIAAgAFQAXwBoAGkAZwBoACwAIABJAE4ARABFAFgAKABhAHIAcgBUAEgAaQBnAGgALAAgAGkAZAB4ACkALABcAG4AIAAgACAAIABzAHAAYQBuACwAIABJAE4ARABFAFgAKABhAHIAcgBTAHAAYQBuACwAIABpAGQAeAApACwAXABuACAAIAAgACAAZgAsACAAKABUAF8AaABpAGcAaAAgAC0AIAB0AGUAbQBwACkAIAAvACAAcwBwAGEAbgAsAFwAbgBcAG4AIAAgACAAIAAvAC8AIAAtAC0ALQAgAEYAbwByAG0AYQB0ACAAZgByAGEAYwB0AGkAbwBuAGEAbAAgAHAAYQByAHQAIAAtAC0ALQBcAG4AIAAgACAAIABkAGUAYwAsACAASQBGACgASQBTAE8ATQBJAFQAVABFAEQAKABkAGUAYwBpAG0AYQBsAHMAKQAsACAAMwAsACAAZABlAGMAaQBtAGEAbABzACkALABcAG4AIAAgACAAIABmAG8AcgBtAGEAdABfAHMAdAByAGkAbgBnACwAIABcACIALgBcACIAIAAmACAAUgBFAFAAVAAoAFwAIgAwAFwAIgAsACAAZABlAGMAKQAsAFwAbgAgACAAIAAgAHMAdQBiAGMAbABhAHMAcwAsACAAZgB1AGwAbABfAHQAeQBwAGUAIAAmACAAVABFAFgAVAAoAGYALAAgAGYAbwByAG0AYQB0AF8AcwB0AHIAaQBuAGcAKQAsAFwAbgBcAG4AIAAgACAAIABzAHUAYgBjAGwAYQBzAHMAXABuACAAIAApAFwAbgApADsAXABuAFwAbgBcAG4ALwAqACAAQQBTAFQAUgBPAF8ARABJAFMAUABMAEEAWQBfAFMAUABFAEMAVABSAEEATAA6AFwAbgAgACAAIABQAHUAcgBwAG8AcwBlADoAIABEAGkAcwBwAGwAYQB5AHMAIABzAHAAZQBjAHQAcgBhAGwAIABzAHUAYgBjAGwAYQBzAHMAIAB0AGUAbQBwAGUAcgBhAHQAdQByAGUAIABhAG4AZAAgAHMAcABhAG4AIABkAGEAdABhACAAYQBjAHIAbwBzAHMAIABzAHQAZQBsAGwAYQByACAAYwBsAGEAcwBzAGkAZgBpAGMAYQB0AGkAbwBuAHMALgBcAG4AIAAgACAAIAAgACAAIAAgACAAIAAgACAAQwBhAG4AIAByAGUAdAB1AHIAbgAgAGUAaQB0AGgAZQByACAAdABoAGUAIABmAHUAbABsACAAcwBwAGUAYwB0AHIAYQBsACAAbQBhAHQAcgBpAHgAIAAoAE8AMwATIE0AOQApACAAbwByACAAYQAgAGYAaQBsAHQAZQByAGUAZAAgAHQAdwBvAC0AYwBvAGwAdQBtAG4AIAB2AGkAZQB3AC4AXABuAFwAbgAgACAAIABSAGUAdAB1AHIAbgBzADoAIABcAG4AIAAgACAALQAgAEkAZgAgAHQAeQBwAGUAIABpAHMAIABvAG0AaQB0AHQAZQBkADoAIABXAGkAZABlACAAbQBhAHQAcgBpAHgAIABvAGYAIABzAHAAZQBjAHQAcgBhAGwAIABjAGwAYQBzAHMAZQBzACAAKABPACAAdABvACAATQApACwAIAAxADAAIABzAHUAYgBjAGwAYQBzAHMAZQBzACAAZQBhAGMAaABcAG4AIAAgACAALQAgAEkAZgAgAHQAeQBwAGUAIABpAHMAIABwAHIAbwB2AGkAZABlAGQAOgAgAFQAdwBvAC0AYwBvAGwAdQBtAG4AIAB0AGEAYgBsAGUAIAB3AGkAdABoACAAVABlAG0AcABlAHIAYQB0AHUAcgBlACAAYQBuAGQAIABTAHAAYQBuACAAZgBvAHIAIAB0AGgAZQAgAHIAZQBxAHUAZQBzAHQAZQBkACAAYwBsAGEAcwBzAFwAbgBcAG4AIAAgACAAUABhAHIAYQBtAGUAdABlAHIAcwA6AFwAbgAgACAAIAAtACAAdAB5AHAAZQAgACgAbwBwAHQAaQBvAG4AYQBsACkAOgAgAE8AbgBlACAAbwBmACAAewBcACIATwBcACIALABcACIAQgBcACIALABcACIAQQBcACIALABcACIARgBcACIALABcACIARwBcACIALABcACIASwBcACIALABcACIATQBcACIAfQAgAHQAbwAgAGwAaQBtAGkAdAAgAG8AdQB0AHAAdQB0ACAAdABvACAAdABoAGEAdAAgAHMAcABlAGMAdAByAGEAbAAgAGcAcgBvAHUAcABcAG4AXABuACAAIAAgAE4AbwB0AGUAcwA6AFwAbgAgACAAIAAtACAAVABlAG0AcABlAHIAYQB0AHUAcgBlAHMAIABhAHIAZQAgAGgAaQBnAGgALQBlAG4AZAAgAHYAYQBsAHUAZQBzACAAZgBvAHIAIABlAGEAYwBoACAAcwB1AGIAYwBsAGEAcwBzACAAKAByAGUAYQBsAC0AdwBvAHIAbABkACAAaQBuAHMAcABpAHIAZQBkACwAIABzAG0AbwBvAHQAaABlAGQAIABkAGEAdABhACkALgBcAG4AIAAgACAALQAgAFMAcABhAG4AIABpAHMAIAB0AGgAZQAgAEsAZQBsAHYAaQBuACAAZABpAGYAZgBlAHIAZQBuAGMAZQAgAGIAZQB0AHcAZQBlAG4AIABhACAAcwB1AGIAYwBsAGEAcwBzACAAYQBuAGQAIAB0AGgAZQAgAG4AZQB4AHQAIABjAG8AbwBsAGUAcgAgAG8AbgBlAC4AXABuACAAIAAgAC0AIABJAGYAIABuAG8AIAB0AHkAcABlACAAaQBzACAAcwBwAGUAYwBpAGYAaQBlAGQALAAgAG8AdQB0AHAAdQB0ACAAaQBzACAAbwByAGcAYQBuAGkAegBlAGQAIABhAHMAIABhACAAdgBpAHMAdQBhAGwAIAByAGUAZgBlAHIAZQBuAGMAZQAgAHQAYQBiAGwAZQAuAFwAbgAgACAAIAAtACAAVQBzAGUAcwAgAFYAUwBUAEEAQwBLACAAYQBuAGQAIABIAFMAVABBAEMASwAgAGkAbgB0AGUAcgBuAGEAbABsAHkAIABmAG8AcgAgAGMAbABlAGEAbgAgAHMAdAByAHUAYwB0AHUAcgBlADsAIAByAGUAcABsAGEAYwBlAHMAIABwAHIAZQB2AGkAbwB1AHMAIABzAGUAcABhAHIAYQB0AGUAZAAgAHYAZQByAHMAaQBvAG4AcwAuAFwAbgAgACAAIAAtACAAVABoAGkAcwAgAGYAdQBuAGMAdABpAG8AbgAgAHMAdQBwAGUAcgBzAGUAZABlAHMAOgAgAEEAUwBUAFIATwBfAEQASQBTAFAATABBAFkAXwBCAEEAUwBFAF8ARABBAFQAQQAsACAAXwBTAEUAUABBAFIAQQBUAEUARAAsACAAYQBuAGQAIABfAEIAWQBfAFQAWQBQAEUALgBcAG4AXABuACAAIAAgAEUAeABhAG0AcABsAGUAOgBcAG4AIAAgACAAQQBTAFQAUgBPAF8ARABJAFMAUABMAEEAWQBfAFMAUABFAEMAVABSAEEATAAoACkAIAAgACAAIAAgACAAIAAgAJIhIABSAGUAdAB1AHIAbgBzACAAZgB1AGwAbAAgAE8AMwATIE0AOQAgAHMAdQBiAGMAbABhAHMAcwAgAGMAaABhAHIAdABcAG4AIAAgACAAQQBTAFQAUgBPAF8ARABJAFMAUABMAEEAWQBfAFMAUABFAEMAVABSAEEATAAoAFwAIgBHAFwAIgApACAAIAAgACAAIACSISAAUgBlAHQAdQByAG4AcwAgAHQAZQBtAHAAZQByAGEAdAB1AHIAZQAgAGEAbgBkACAAcwBwAGEAbgAgAGYAbwByACAARwAwABMgRwA5AFwAbgAgACAAIABBAFMAVABSAE8AXwBEAEkAUwBQAEwAQQBZAF8AUwBQAEUAQwBUAFIAQQBMACgAXAAiAEYAXAAiACkAIAAgACAAIAAgAJIhIABGADAAEyBGADkAIABjAGwAYQBzAHMAaQBmAGkAYwBhAHQAaQBvAG4AIABtAGUAdAByAGkAYwBzAFwAbgAqAC8AXABuAFwAbgBBAFMAVABSAE8AXwBEAEkAUwBQAEwAQQBZAF8AUwBQAEUAQwBUAFIAQQBMACAAPQAgAEwAQQBNAEIARABBACgAWwB0AHkAcABlAF0ALABcAG4AIAAgAEwARQBUACgAXABuACAAIAAgACAALwAvACAALQAtAC0AIABEAGUAZgBpAG4AZQAgAHMAcABlAGMAdAByAGEAbAAgAHQAeQBwAGUAcwAgAGEAbgBkACAAYgB1AGkAbABkACAAaABlAGwAcABlAHIAcwAgAC0ALQAtAFwAbgAgACAAIAAgAFQAeQBwAGUAcwAsACAAewBcACIATwBcACIAOwBcACIAQgBcACIAOwBcACIAQQBcACIAOwBcACIARgBcACIAOwBcACIARwBcACIAOwBcACIASwBcACIAOwBcACIATQBcACIAfQAsAFwAbgAgACAAIAAgAEgAZQBhAGQAZQByAHMALAAgAFQAUgBBAE4AUwBQAE8AUwBFACgAVgBTAFQAQQBDAEsAKABcACIAIABcACIALAAgAFQAeQBwAGUAcwApACkALABcAG4AIAAgACAAIABGAGkAbgBkAEMAbwBsACwAIABNAEEASwBFAEEAUgBSAEEAWQAoAEMATwBVAE4AVABBACgAVAB5AHAAZQBzACkALAAgADIALAAgAEwAQQBNAEIARABBACgAcgAsACAAYwAsACAASQBGACgAYwAgAD0AIAAxACwAIABJAE4ARABFAFgAKABUAHkAcABlAHMALAAgAHIAKQAsACAAcgApACkAKQAsAFwAbgBcAG4AIAAgACAAIAAvAC8AIAAtAC0ALQAgAFIAYQB3ACAAcwB0AGEAcgAgAHMAdQBiAGMAbABhAHMAcwAgAGQAYQB0AGEAIAAtAC0ALQBcAG4AIAAgACAAIABhAHIAcgBUAHkAcABlAHMALAAgAHsAXABuACAAIAAgACAAIAAgAFwAIgBPAFwAIgA7ACAAXAAiAE8AXAAiADsAIABcACIATwBcACIAOwAgAFwAIgBPADMAXAAiADsAIABcACIATwA0AFwAIgA7ACAAXAAiAE8ANQBcACIAOwAgAFwAIgBPADYAXAAiADsAIABcACIATwA3AFwAIgA7ACAAXAAiAE8AOABcACIAOwAgAFwAIgBPADkAXAAiADsAXABuACAAIAAgACAAIAAgAFwAIgBCADAAXAAiADsAIABcACIAQgAxAFwAIgA7ACAAXAAiAEIAMgBcACIAOwAgAFwAIgBCADMAXAAiADsAIABcACIAQgA0AFwAIgA7ACAAXAAiAEIANQBcACIAOwAgAFwAIgBCADYAXAAiADsAIABcACIAQgA3AFwAIgA7ACAAXAAiAEIAOABcACIAOwAgAFwAIgBCADkAXAAiADsAXABuACAAIAAgACAAIAAgAFwAIgBBADAAXAAiADsAIABcACIAQQAxAFwAIgA7ACAAXAAiAEEAMgBcACIAOwAgAFwAIgBBADMAXAAiADsAIABcACIAQQA0AFwAIgA7ACAAXAAiAEEANQBcACIAOwAgAFwAIgBBADYAXAAiADsAIABcACIAQQA3AFwAIgA7ACAAXAAiAEEAOABcACIAOwAgAFwAIgBBADkAXAAiADsAXABuACAAIAAgACAAIAAgAFwAIgBGADAAXAAiADsAIABcACIARgAxAFwAIgA7ACAAXAAiAEYAMgBcACIAOwAgAFwAIgBGADMAXAAiADsAIABcACIARgA0AFwAIgA7ACAAXAAiAEYANQBcACIAOwAgAFwAIgBGADYAXAAiADsAIABcACIARgA3AFwAIgA7ACAAXAAiAEYAOABcACIAOwAgAFwAIgBGADkAXAAiADsAXABuACAAIAAgACAAIAAgAFwAIgBHADAAXAAiADsAIABcACIARwAxAFwAIgA7ACAAXAAiAEcAMgBcACIAOwAgAFwAIgBHADMAXAAiADsAIABcACIARwA0AFwAIgA7ACAAXAAiAEcANQBcACIAOwAgAFwAIgBHADYAXAAiADsAIABcACIARwA3AFwAIgA7ACAAXAAiAEcAOABcACIAOwAgAFwAIgBHADkAXAAiADsAXABuACAAIAAgACAAIAAgAFwAIgBLADAAXAAiADsAIABcACIASwAxAFwAIgA7ACAAXAAiAEsAMgBcACIAOwAgAFwAIgBLADMAXAAiADsAIABcACIASwA0AFwAIgA7ACAAXAAiAEsANQBcACIAOwAgAFwAIgBLADYAXAAiADsAIABcACIASwA3AFwAIgA7ACAAXAAiAEsAOABcACIAOwAgAFwAIgBLADkAXAAiADsAXABuACAAIAAgACAAIAAgAFwAIgBNADAAXAAiADsAIABcACIATQAxAFwAIgA7ACAAXAAiAE0AMgBcACIAOwAgAFwAIgBNADMAXAAiADsAIABcACIATQA0AFwAIgA7ACAAXAAiAE0ANQBcACIAOwAgAFwAIgBNADYAXAAiADsAIABcACIATQA3AFwAIgA7ACAAXAAiAE0AOABcACIAOwAgAFwAIgBNADkAXAAiAFwAbgAgACAAIAAgAH0ALABcAG4AXABuACAAIAAgACAAYQByAHIAVABIAGkAZwBoACwAIAB7AFwAbgAgACAAIAAgACAAIABcACIAXAAiADsAIABcACIAXAAiADsAIABcACIAXAAiADsAIAA0ADQAOQAwADAAOwAgADQAMgA5ADAAMAA7ACAANAAxADQAMAAwADsAIAAzADkANQAwADAAOwAgADMANwAxADAAMAA7ACAAMwA1ADEAMAAwADsAIAAzADMAMwAwADAAOwBcAG4AIAAgACAAIAAgACAAMwAxADQAMAAwADsAIAAyADYAMAAwADAAOwAgADIAMAA2ADAAMAA7ACAAMQA3ADAAMAAwADsAIAAxADYANAAwADAAOwAgADEANQA3ADAAMAA7ACAAMQA0ADUAMAAwADsAIAAxADQAMAAwADAAOwAgADEAMgAzADAAMAA7ACAAMQAwADcAMAAwADsAXABuACAAIAAgACAAIAAgADkANwAwADAAOwAgADkAMwAwADAAOwAgADgAOAAwADAAOwAgADgANgAwADAAOwAgADgAMgA1ADAAOwAgADgAMQAwADAAOwAgADcAOQAxADAAOwAgADcANwA2ADAAOwAgADcANQA5ADAAOwAgADcANAAwADAAOwBcAG4AIAAgACAAIAAgACAANwAyADIAMAA7ACAANwAwADIAMAA7ACAANgA4ADIAMAA7ACAANgA3ADUAMAA7ACAANgA2ADcAMAA7ACAANgA1ADUAMAA7ACAANgAzADUAMAA7ACAANgAyADgAMAA7ACAANgAxADgAMAA7AFwAbgAgACAAIAAgACAAIAA2ADAANQAwADsAIAA1ADkAMwAwADsAIAA1ADgANgAwADsAIAA1ADcANwAwADsAIAA1ADcAMgAwADsAIAA1ADYAOAAwADsAIAA1ADYANgAwADsAIAA1ADYAMAAwADsAIAA1ADUANQAwADsAIAA1ADQAOAAwADsAXABuACAAIAAgACAAIAAgADUAMwA4ADAAOwAgADUAMgA3ADAAOwAgADUAMQA3ADAAOwAgADUAMQAwADAAOwAgADQAOAAzADAAOwAgADQANgAwADAAOwAgADQANAA0ADAAOwAgADQAMwAwADAAOwAgADQAMQAwADAAOwAgADMAOQA5ADAAOwBcAG4AIAAgACAAIAAgACAAMwA5ADMAMAA7ACAAMwA4ADUAMAA7ACAAMwA2ADYAMAA7ACAAMwA1ADYAMAA7ACAAMwA0ADMAMAA7ACAAMwAyADEAMAA7ACAAMwAwADYAMAA7ACAAMgA4ADEAMAA7ACAAMgA2ADgAMAA7ACAAMgA1ADcAMAA7ACAAMgAzADgAMABcAG4AIAAgACAAIAB9ACwAXABuAFwAbgAgACAAIAAgAGEAcgByAFMAcABhAG4ALAAgAHsAXABuACAAIAAgACAAIAAgAFwAIgBcACIAOwAgAFwAIgBcACIAOwAgAFwAIgBcACIAOwAgADIAMAAwADAAOwAgADEANQAwADAAOwAgADEAOQAwADAAOwAgADIANAAwADAAOwAgADIAMAAwADAAOwAgADEAOAAwADAAOwAgADEAOQAwADAAOwBcAG4AIAAgACAAIAAgACAANQA0ADAAMAA7ACAANQA0ADAAMAA7ACAAMwA2ADAAMAA7ACAANgAwADAAOwAgADcAMAAwADsAIAAxADIAMAAwADsAIAA1ADAAMAA7ACAAMQA3ADAAMAA7ACAAMQA2ADAAMAA7ACAAMQAwADAAMAA7AFwAbgAgACAAIAAgACAAIAA0ADAAMAA7ACAANQAwADAAOwAgADIAMAAwADsAIAAzADUAMAA7ACAAMQA1ADAAOwAgADEAOQAwADsAIAAxADUAMAA7ACAAMQA3ADAAOwAgADEAOQAwADsAIAAxADgAMAA7AFwAbgAgACAAIAAgACAAIAAyADAAMAA7ACAAMgAwADAAOwAgADcAMAA7ACAAOAAwADsAIAAxADIAMAA7ACAAMgAwADAAOwAgADcAMAA7ACAAMQAwADAAOwAgADEAMwAwADsAXABuACAAIAAgACAAIAAgADEAMgAwADsAIAA3ADAAOwAgADkAMAA7ACAANQAwADsAIAA0ADAAOwAgADIAMAA7ACAANgAwADsAIAA1ADAAOwAgADcAMAA7ACAAMQAwADAAOwBcAG4AIAAgACAAIAAgACAAMQAxADAAOwAgADEAMAAwADsAIAA3ADAAOwAgADIANwAwADsAIAAyADMAMAA7ACAAMQA2ADAAOwAgADEANAAwADsAIAAyADAAMAA7ACAAMQAxADAAOwAgADYAMAA7AFwAbgAgACAAIAAgACAAIAA4ADAAOwAgADEAOQAwADsAIAAxADAAMAA7ACAAMQAzADAAOwAgADIAMgAwADsAIAAxADUAMAA7ACAAMgA1ADAAOwAgADEAMwAwADsAIAAxADEAMAA7ACAAMQA5ADAAOwAgADIAOAAwAFwAbgAgACAAIAAgAH0ALABcAG4AXABuACAAIAAgACAALwAvACAALQAtAC0AIABJAGYAIABuAG8AIAB0AHkAcABlACAAaQBzACAAcwBwAGUAYwBpAGYAaQBlAGQALAAgAGQAaQBzAHAAbABhAHkAIABmAHUAbABsACAAdABhAGIAbABlACAALQAtAC0AXABuACAAIAAgACAAZgBvAHIAbQBhAHQAdABlAGQARABhAHQAYQAsACAAQgBZAFIATwBXACgASABTAFQAQQBDAEsAKABhAHIAcgBUAHkAcABlAHMALAAgAGEAcgByAFQASABpAGcAaAAsACAAYQByAHIAUwBwAGEAbgApACwAXABuACAAIAAgACAAIAAgAEwAQQBNAEIARABBACgAcgBvAHcALAAgAFQARQBYAFQASgBPAEkATgAoAFwAIgA7ACAAXAAiACwAIABUAFIAVQBFACwAIABUAEUAWABUACgASQBOAEQARQBYACgAcgBvAHcALAAgADIAKQAsACAAXAAiADAAXAAiACkALAAgAFQARQBYAFQAKABJAE4ARABFAFgAKAByAG8AdwAsACAAMwApACwAIABcACIAMABcACIAKQApACkAXABuACAAIAAgACAAKQAsAFwAbgBcAG4AIAAgACAAIABOAHUAbQBiAGUAcgBzACwAIABTAEUAUQBVAEUATgBDAEUAKAAxADAALAAxACwAMAAsADEAKQAsAFwAbgAgACAAIAAgAE8AXwBTAHQAYQByAHMALAAgAEYASQBMAFQARQBSACgAZgBvAHIAbQBhAHQAdABlAGQARABhAHQAYQAsACAATABFAEYAVAAoAGEAcgByAFQAeQBwAGUAcwAsADEAKQA9AFwAIgBPAFwAIgApACwAXABuACAAIAAgACAAQgBfAFMAdABhAHIAcwAsACAARgBJAEwAVABFAFIAKABmAG8AcgBtAGEAdAB0AGUAZABEAGEAdABhACwAIABMAEUARgBUACgAYQByAHIAVAB5AHAAZQBzACwAMQApAD0AXAAiAEIAXAAiACkALABcAG4AIAAgACAAIABBAF8AUwB0AGEAcgBzACwAIABGAEkATABUAEUAUgAoAGYAbwByAG0AYQB0AHQAZQBkAEQAYQB0AGEALAAgAEwARQBGAFQAKABhAHIAcgBUAHkAcABlAHMALAAxACkAPQBcACIAQQBcACIAKQAsAFwAbgAgACAAIAAgAEYAXwBTAHQAYQByAHMALAAgAEYASQBMAFQARQBSACgAZgBvAHIAbQBhAHQAdABlAGQARABhAHQAYQAsACAATABFAEYAVAAoAGEAcgByAFQAeQBwAGUAcwAsADEAKQA9AFwAIgBGAFwAIgApACwAXABuACAAIAAgACAARwBfAFMAdABhAHIAcwAsACAARgBJAEwAVABFAFIAKABmAG8AcgBtAGEAdAB0AGUAZABEAGEAdABhACwAIABMAEUARgBUACgAYQByAHIAVAB5AHAAZQBzACwAMQApAD0AXAAiAEcAXAAiACkALABcAG4AIAAgACAAIABLAF8AUwB0AGEAcgBzACwAIABGAEkATABUAEUAUgAoAGYAbwByAG0AYQB0AHQAZQBkAEQAYQB0AGEALAAgAEwARQBGAFQAKABhAHIAcgBUAHkAcABlAHMALAAxACkAPQBcACIASwBcACIAKQAsAFwAbgAgACAAIAAgAE0AXwBTAHQAYQByAHMALAAgAEYASQBMAFQARQBSACgAZgBvAHIAbQBhAHQAdABlAGQARABhAHQAYQAsACAATABFAEYAVAAoAGEAcgByAFQAeQBwAGUAcwAsADEAKQA9AFwAIgBNAFwAIgApACwAXABuAFwAbgAgACAAIAAgAGYAdQBsAGwAVABhAGIAbABlACwAIABWAFMAVABBAEMASwAoAEgAZQBhAGQAZQByAHMALAAgAEgAUwBUAEEAQwBLACgATgB1AG0AYgBlAHIAcwAsAE8AXwBTAHQAYQByAHMALAAgAEIAXwBTAHQAYQByAHMALAAgAEEAXwBTAHQAYQByAHMALAAgAEYAXwBTAHQAYQByAHMALAAgAEcAXwBTAHQAYQByAHMALAAgAEsAXwBTAHQAYQByAHMALAAgAE0AXwBTAHQAYQByAHMAKQApACwAXABuAFwAbgAgACAAIAAgAC8ALwAgAC0ALQAtACAASQBmACAAdAB5AHAAZQAgAGkAcwAgAHMAcABlAGMAaQBmAGkAZQBkACwAIABqAHUAcwB0ACAAcgBlAHQAdQByAG4AIAB0AHcAbwAtAGMAbwBsAHUAbQBuACAAYgByAGUAYQBrAGQAbwB3AG4AIAAtAC0ALQBcAG4AIAAgACAAIAB0AGUAbQBwAHMALAAgAEYASQBMAFQARQBSACgAYQByAHIAVABIAGkAZwBoACwAIABMAEUARgBUACgAYQByAHIAVAB5AHAAZQBzACwAIAAxACkAIAA9ACAAdAB5AHAAZQApACwAXABuACAAIAAgACAAcwBwAGEAbgBzACwAIABGAEkATABUAEUAUgAoAGEAcgByAFMAcABhAG4ALAAgAEwARQBGAFQAKABhAHIAcgBUAHkAcABlAHMALAAgADEAKQAgAD0AIAB0AHkAcABlACkALABcAG4AIAAgACAAIAB0AHkAcABlAEgAZQBhAGQALAAgAEgAUwBUAEEAQwBLACgAdAB5AHAAZQAsACAAXAAiAHMAcABhAG4AXAAiACkALABcAG4AIAAgACAAIABzAGwAaQBtAFQAYQBiAGwAZQAsACAAVgBTAFQAQQBDAEsAKAB0AHkAcABlAEgAZQBhAGQALAAgAEgAUwBUAEEAQwBLACgAdABlAG0AcABzACwAIABzAHAAYQBuAHMAKQApACwAXABuAFwAbgAgACAAIAAgAC8ALwAgAC0ALQAtACAARgBpAG4AYQBsACAAbwB1AHQAcAB1AHQAOgAgAGYAdQBsAGwAIAB0AGEAYgBsAGUAIABvAHIAIABmAGkAbAB0AGUAcgBlAGQAIABjAG8AbAB1AG0AbgBzAFwAbgAgACAAIAAgAHIAZQBzAHUAbAB0ACwAIABJAEYAKABJAFMAQgBMAEEATgBLACgAdAB5AHAAZQApACwAIABmAHUAbABsAFQAYQBiAGwAZQAsACAAcwBsAGkAbQBUAGEAYgBsAGUAKQAsAFwAbgBcAG4AIAAgACAAIAByAGUAcwB1AGwAdABcAG4AIAAgACkAXABuACkAOwBcAG4AXABuAC8AKgAgAEEAUwBUAFIATwBfAFMAVABBAFIAXwBBAFQAVABSAEkAQgBVAFQARQBTAFwAbgBcAG4AIAAgACAAUAB1AHIAcABvAHMAZQA6AFwAbgAgACAAIABDAGEAbABjAHUAbABhAHQAZQBzACAAYQBsAGwAIABrAGUAeQAgAHMAdABlAGwAbABhAHIAIABwAGEAcgBhAG0AZQB0AGUAcgBzACAAZgByAG8AbQAgAGEAIABzAGkAbgBnAGwAZQAgAGsAbgBvAHcAbgAgAHYAYQBsAHUAZQAgABQgIAB0AGUAbQBwAGUAcgBhAHQAdQByAGUALAAgAG0AYQBzAHMALAAgAHIAYQBkAGkAdQBzACwAXABuACAAIAAgAGwAdQBtAGkAbgBvAHMAaQB0AHkALAAgAG8AcgAgAGwAaQBmAGUAdABpAG0AZQAgABQgIAB1AHMAaQBuAGcAIABlAG0AcABpAHIAaQBjAGEAbAAgAHAAbwB3AGUAcgAtAGwAYQB3ACAAcwBjAGEAbABpAG4AZwAgAHIAZQBsAGEAdABpAG8AbgBzAGgAaQBwAHMAIABiAGEAcwBlAGQAIABvAG4AIAB0AGgAZQAgAFMAdQBuAC4AXABuAFwAbgAgACAAIABQAGEAcgBhAG0AZQB0AGUAcgBzADoAXABuACAAIAAgAC0AIABtAG8AZABlACAAIAAgACAAIAAoAHIAZQBxAHUAaQByAGUAZAApADoAIABBACAAcwB0AHIAaQBuAGcAIABpAG4AZABpAGMAYQB0AGkAbgBnACAAdABoAGUAIABpAG4AcAB1AHQAIABhAHQAdAByAGkAYgB1AHQAZQAgAHQAeQBwAGUAOgBcAG4AIAAgACAAIAAgACAAIABcACIASwBcACIAIAAUICAARQBmAGYAZQBjAHQAaQB2AGUAIAB0AGUAbQBwAGUAcgBhAHQAdQByAGUAIAAoAEsAZQBsAHYAaQBuACkAXABuACAAIAAgACAAIAAgACAAXAAiAFQAXAAiACAAFCAgAE4AbwByAG0AYQBsAGkAegBlAGQAIAB0AGUAbQBwAGUAcgBhAHQAdQByAGUAIAAoAFQAIAAvACAANQA3ADcAMAAgAEsAKQBcAG4AIAAgACAAIAAgACAAIABcACIATQBcACIAIAAUICAATQBhAHMAcwAgACgAcwBvAGwAYQByACAAdQBuAGkAdABzACkAXABuACAAIAAgACAAIAAgACAAXAAiAFIAXAAiACAAFCAgAFIAYQBkAGkAdQBzACAAKABzAG8AbABhAHIAIAB1AG4AaQB0AHMAKQBcAG4AIAAgACAAIAAgACAAIABcACIATABcACIAIAAUICAATAB1AG0AaQBuAG8AcwBpAHQAeQAgACgAcwBvAGwAYQByACAAdQBuAGkAdABzACkAXABuACAAIAAgACAAIAAgACAAXAAiAFYAXAAiACAAFCAgAE0AYQBpAG4ALQBzAGUAcQB1AGUAbgBjAGUAIABsAGkAZgBlAHQAaQBtAGUAIAAoAHMAbwBsAGEAcgAgAHUAbgBpAHQAcwApAFwAbgAgACAAIAAtACAAaQBuAHAAdQB0ACAAIAAgACAAKAByAGUAcQB1AGkAcgBlAGQAKQA6ACAAQQAgAG4AdQBtAGUAcgBpAGMAIAB2AGEAbAB1AGUAIAByAGUAcAByAGUAcwBlAG4AdABpAG4AZwAgAHQAaABlACAAaQBuAHAAdQB0ACAAYQB0AHQAcgBpAGIAdQB0AGUAIAAoAG0AdQBzAHQAIABtAGEAdABjAGgAIAB0AGgAZQAgAG0AbwBkAGUAKQAuAFwAbgAgACAAIAAtACAAcAByAGUAYwBpAHMAaQBvAG4AIAAoAG8AcAB0AGkAbwBuAGEAbAApADoAIABOAHUAbQBiAGUAcgAgAG8AZgAgAGQAZQBjAGkAbQBhAGwAIABwAGwAYQBjAGUAcwAgAHQAbwAgAHIAbwB1AG4AZAAgAG8AdQB0AHAAdQB0ACAAdgBhAGwAdQBlAHMALgAgAEQAZQBmAGEAdQBsAHQAIAA9ACAANgAuAFwAbgBcAG4AIAAgACAAUgBlAHQAdQByAG4AcwA6AFwAbgAgACAAIABBACAAdAB3AG8ALQBjAG8AbAB1AG0AbgAgAGEAcgByAGEAeQAgAHcAaQB0AGgAIABsAGEAYgBlAGwAZQBkACAAcwB0AGUAbABsAGEAcgAgAHAAYQByAGEAbQBlAHQAZQByAHMAIAAoAEsALAAgAFQALAAgAE0ALAAgAFIALAAgAEwALAAgAFYAKQAsAFwAbgAgACAAIAB3AGkAdABoACAAdABoAGUAIABpAG4AcAB1AHQAIABhAHQAdAByAGkAYgB1AHQAZQAgAGYAbABhAGcAZwBlAGQAIAB3AGkAdABoACAAYQAgAJQnIABhAHIAcgBvAHcAIABmAG8AcgAgAGMAbABhAHIAaQB0AHkALgBcAG4AXABuACAAIAAgAE0AZQB0AGgAbwBkADoAXABuACAAIAAgAFQAaABlACAAZgB1AG4AYwB0AGkAbwBuACAAbgBvAHIAbQBhAGwAaQB6AGUAcwAgAHQAaABlACAAaQBuAHAAdQB0ACAAdgBhAGwAdQBlACAAdABvACAAYQAgAHMAbwBsAGEAcgAtAHIAZQBsAGEAdABpAHYAZQAgAHQAZQBtAHAAZQByAGEAdAB1AHIAZQAgACgAYABUAG4AbwByAG0AYAApAFwAbgAgACAAIABhAG4AZAAgAGQAZQByAGkAdgBlAHMAIAB0AGgAZQAgAHIAZQBtAGEAaQBuAGkAbgBnACAAcABhAHIAYQBtAGUAdABlAHIAcwAgAGYAcgBvAG0AIABlAG0AcABpAHIAaQBjAGEAbAAgAGUAeABwAG8AbgBlAG4AdABzADoAXABuAFwAbgAgACAAIAAtACAASwAgAD0AIABUAG4AbwByAG0AIADXACAANQA3ADcAMABcAG4AIAAgACAALQAgAE0AIAA9ACAAVABuAG8AcgBtALIAXABuACAAIAAgAC0AIABSACAAPQAgAFQAbgBvAHIAbQBeADEALgA4AFwAbgAgACAAIAAtACAATAAgAD0AIABUAG4AbwByAG0AXgA3AC4ANgBcAG4AIAAgACAALQAgAFYAIAA9ACAAVABuAG8AcgBtAF4AKAAtADUAKQBcAG4AXABuACAAIAAgAEUAeABhAG0AcABsAGUAOgBcAG4AIAAgACAAQQBTAFQAUgBPAF8AUwBUAEEAUgBfAEEAVABUAFIASQBCAFUAVABFAFMAKABcACIASwBcACIALAAgADkAMQA3ADAALgA2ADAANQAyACwAIAAzACkAXABuAFwAbgAgACAAIABPAHUAdABwAHUAdAA6AFwAbgAgACAAIAAgACAASwAgAJQnIAAgACAAOQAxADcAMAAuADYAMAA1AFwAbgAgACAAIAAgACAAVAAgACAAIAAgACAAMQAuADUAOAA4AFwAbgAgACAAIAAgACAATQAgACAAIAAgACAAMgAuADUAMgAzAFwAbgAgACAAIAAgACAAUgAgACAAIAAgACAAMgAuADIAOQA2AFwAbgAgACAAIAAgACAATAAgACAAIAAgACAAMwAzAC4AMAAwADYAXABuACAAIAAgACAAIABWACAAIAAgACAAIAAwAC4AMQAwADEAXABuAFwAbgAgACAAIABOAG8AdABlAHMAOgBcAG4AIAAgACAALQAgAEIAYQBzAGUAZAAgAG8AbgAgAHMAaQBtAHAAbABpAGYAaQBlAGQAIABzAHQAZQBsAGwAYQByACAAcwBjAGEAbABpAG4AZwAgAGwAYQB3AHMAIAB1AHMAZQBkACAAaQBuACAAYQBzAHQAcgBvAHAAaAB5AHMAaQBjAHMAIABhAG4AZAAgAHcAbwByAGwAZABiAHUAaQBsAGQAaQBuAGcALgBcAG4AIAAgACAALQAgAEUAZgBmAGUAYwB0AGkAdgBlACAAdABlAG0AcABlAHIAYQB0AHUAcgBlACAAaQBzACAAcwBjAGEAbABlAGQAIAB0AG8AIAA1ADcANwAwACAASwAgAGYAbwByACAAdABoAGUAIABTAHUAbgAgACgAcwB0AGEAbgBkAGEAcgBkACAAcwBvAGwAYQByACAAcgBlAGYAZQByAGUAbgBjAGUAKQAuAFwAbgAgACAAIAAtACAATABpAGYAZQB0AGkAbQBlACAAaQBzACAAYQBwAHAAcgBvAHgAaQBtAGEAdABlAGQAIABhAHMAIABhACAAcABvAHcAZQByACAAaQBuAHYAZQByAHMAZQAgAG8AZgAgAHQAZQBtAHAAZQByAGEAdAB1AHIAZQA6ACAAVgAgAB0iIABUAHsgdSAuAFwAbgAgACAAIAAtACAARABlAHMAaQBnAG4AZQBkACAAZgBvAHIAIABlAGQAdQBjAGEAdABpAG8AbgBhAGwALAAgAHMAcABlAGMAdQBsAGEAdABpAHYAZQAsACAAYQBuAGQAIABtAG8AZABlAGwAaQBuAGcAIABwAHUAcgBwAG8AcwBlAHMALgBcAG4AXABuACoALwBcAG4AXABuAEEAUwBUAFIATwBfAFMAVABBAFIAXwBBAFQAVABSAEkAQgBVAFQARQBTACAAPQAgAEwAQQBNAEIARABBACgAbQBvAGQAZQAsACAAaQBuAHAAdQB0ACwAIABbAHAAcgBlAGMAaQBzAGkAbwBuAF0ALABcAG4AIAAgAEwARQBUACgAXABuACAAIAAgACAALwAvACAAUwBlAHQAIABkAGUAZgBhAHUAbAB0ACAAcgBvAHUAbgBkAGkAbgBnACAAcAByAGUAYwBpAHMAaQBvAG4AXABuACAAIAAgACAAcAByAGUAYwAsACAASQBGACgASQBTAE8ATQBJAFQAVABFAEQAKABwAHIAZQBjAGkAcwBpAG8AbgApACwAIAA2ACwAIABwAHIAZQBjAGkAcwBpAG8AbgApACwAXABuAFwAbgAgACAAIAAgAC8ALwAgAE4AbwByAG0AYQBsAGkAegBlACAAaQBuAHAAdQB0ACAAbQBvAGQAZQAgAHQAbwAgAHUAcABwAGUAcgAtAGMAYQBzAGUAIABmAG8AcgAgAGMAbwBuAHMAaQBzAHQAZQBuAGMAeQBcAG4AIAAgACAAIABtAG8AZABlACwAIABVAFAAUABFAFIAKABtAG8AZABlACkALABcAG4AXABuACAAIAAgACAALwAvACAATgBvAHIAbQBhAGwAaQB6AGUAIABpAG4AcAB1AHQAIAB0AG8AIABzAG8AbABhAHIALQByAGUAbABhAHQAaQB2AGUAIAB0AGUAbQBwAGUAcgBhAHQAdQByAGUAIAAoAFQAbgBvAHIAbQApAFwAbgAgACAAIAAgAFQAbgBvAHIAbQAsACAAUwBXAEkAVABDAEgAKABcAG4AIAAgACAAIAAgACAAbQBvAGQAZQAsAFwAbgAgACAAIAAgACAAIABcACIAVABcACIALAAgAGkAbgBwAHUAdAAsAFwAbgAgACAAIAAgACAAIABcACIASwBcACIALAAgAGkAbgBwAHUAdAAgAC8AIAA1ADcANwAwACwAXABuACAAIAAgACAAIAAgAFwAIgBNAFwAIgAsACAAUwBRAFIAVAAoAGkAbgBwAHUAdAApACwAXABuACAAIAAgACAAIAAgAFwAIgBSAFwAIgAsACAAaQBuAHAAdQB0ACAAXgAgACgAMQAgAC8AIAAxAC4AOAApACwAXABuACAAIAAgACAAIAAgAFwAIgBMAFwAIgAsACAAaQBuAHAAdQB0ACAAXgAgACgAMQAgAC8AIAA3AC4ANgApACwAXABuACAAIAAgACAAIAAgAFwAIgBWAFwAIgAsACAAaQBuAHAAdQB0ACAAXgAgACgALQAxACAALwAgADUAKQAsAFwAbgAgACAAIAAgACAAIABOAEEAKAApAFwAbgAgACAAIAAgACkALABcAG4AXABuACAAIAAgACAALwAvACAATgBvAHcAIABkAGUAcgBpAHYAZQAgAGEAbABsACAAbwB0AGgAZQByACAAYQB0AHQAcgBpAGIAdQB0AGUAcwAgAGYAcgBvAG0AIABUAG4AbwByAG0AXABuACAAIAAgACAASwAsACAAVABuAG8AcgBtACAAKgAgADUANwA3ADAALABcAG4AIAAgACAAIABNACwAIABUAG4AbwByAG0AIABeACAAMgAsAFwAbgAgACAAIAAgAFIALAAgAFQAbgBvAHIAbQAgAF4AIAAxAC4AOAAsAFwAbgAgACAAIAAgAEwALAAgAFQAbgBvAHIAbQAgAF4AIAA3AC4ANgAsAFwAbgAgACAAIAAgAFYALAAgAFQAbgBvAHIAbQAgAF4AIAAtADUALABcAG4AXABuACAAIAAgACAALwAvACAAUgBvAHUAbgBkACAAZQB2AGUAcgB5AHQAaABpAG4AZwAgAGEAbgBkACAAZgBvAHIAbQBhAHQAIABhAHMAIABzAHQAcgBpAG4AZwBzAFwAbgAgACAAIAAgAGwAYQBiAGUAbABzACwAIABUAFIAQQBOAFMAUABPAFMARQAoAHsAXAAiAEsAXAAiACwAIABcACIAVABcACIALAAgAFwAIgBNAFwAIgAsACAAXAAiAFIAXAAiACwAIABcACIATABcACIALAAgAFwAIgBWAFwAIgB9ACkALABcAG4AIAAgACAAIAAgACAAIAAgAG8AdQB0AHAAdQB0AF8AdgBhAGwAdQBlAHMALAAgAFYAUwBUAEEAQwBLACgAXABuACAAIAAgACAAIAAgACAAIABSAE8AVQBOAEQAKABLACwAIABwAHIAZQBjACkALABcAG4AIAAgACAAIAAgACAAIAAgAFIATwBVAE4ARAAoAFQAbgBvAHIAbQAsACAAcAByAGUAYwApACwAXABuACAAIAAgACAAIAAgACAAIABSAE8AVQBOAEQAKABNACwAIABwAHIAZQBjACkALABcAG4AIAAgACAAIAAgACAAIAAgAFIATwBVAE4ARAAoAFIALAAgAHAAcgBlAGMAKQAsAFwAbgAgACAAIAAgACAAIAAgACAAUgBPAFUATgBEACgATAAsACAAcAByAGUAYwApACwAXABuACAAIAAgACAAIAAgACAAIABSAE8AVQBOAEQAKABWACwAIABwAHIAZQBjACkAXABuACAAIAAgACAAIAAgACAAIAApACwAXABuAFwAbgAgACAAIAAgAC8ALwAgAC0ALQAtACAATABhAGIAZQBsAHMAIAB3AGkAdABoACAAYQByAHIAbwB3ACAAbwBuACAAcwBlAGwAZQBjAHQAZQBkACAAbQBvAGQAZQAgAC0ALQAtAFwAbgAgACAAIAAgACAAIAAgACAAZgBsAGEAZwBnAGUAZABfAGwAYQBiAGUAbABzACwAIABCAFkAUgBPAFcAKABsAGEAYgBlAGwAcwAsACAATABBAE0AQgBEAEEAKAByAG8AdwAsACAASQBGACgAcgBvAHcAIAA9ACAAbQBvAGQAZQAsACAAcgBvAHcAIAAmACAAXAAiACAAlCdcACIALAAgAHIAbwB3ACkAKQApACwAXABuAFwAbgBcAG4AIAAgACAAIAAvAC8AIABSAGUAdAB1AHIAbgAgAGwAYQBiAGUAbABlAGQAIAB0AGEAYgBsAGUAXABuACAAIAAgACAAQwBIAE8ATwBTAEUAKAB7ADEALAAgADIAfQAsACAAZgBsAGEAZwBnAGUAZABfAGwAYQBiAGUAbABzACwAIABvAHUAdABwAHUAdABfAHYAYQBsAHUAZQBzACkAXABuACAAIAApAFwAbgApADsAXABuAFwAbgBcAG4ALwAqACAAQQBTAFQAUgBPAF8ASABBAEIASQBUAEEAQgBMAEUAXwBaAE8ATgBFAFMAOgBcAG4AIAAgACAAUAB1AHIAcABvAHMAZQA6ACAAUgBlAHQAdQByAG4AcwAgAGgAYQBiAGkAdABhAGIAbABlACAAegBvAG4AZQAgAGQAYQB0AGEAIABiAGEAcwBlAGQAIABvAG4AIABzAHQAZQBsAGwAYQByACAAbAB1AG0AaQBuAG8AcwBpAHQAeQAuAFwAbgBcAG4AIAAgACAATQBvAGQAZQBzADoAXABuACAAIAAgAC0AIABcACIAVABBAEIATABFAFwAIgAgACAAIAAgAJIhIABSAGUAdAB1AHIAbgBzACAAYQAgAGYAdQBsAGwAIAB0AGEAYgBsAGUAIABvAGYAIABpAG4AbgBlAHIALwBvAHUAdABlAHIALwBhAHYAZwAvAHMAcABhAG4AIABkAGkAcwB0AGEAbgBjAGUAcwAgAGYAbwByACAAegBvAG4AZQBzACAAWgAwABMgWgA1AC4AXABuACAAIAAgAC0AIABcACIAVgBFAFIAVABJAEMAQQBMAFwAIgAgAJIhIABSAGUAdAB1AHIAbgBzACAAYQAgAHYAZQByAHQAaQBjAGEAbAAgAGwAaQBzAHQAIABvAGYAIABzAGMAYQBsAGUAZAAgAGQAaQBzAHQAYQBuAGMAZQBzACwAIAB3AGkAdABoACAATgAtAD4AIABtAGEAcgBrAGkAbgBnACAAdABoAGUAIABuAHUAYwBsAGUAYQBsACAAcgBhAGQAaQB1AHMALgBcAG4AIAAgACAALQAgAFwAIgBIAE8AUgBJAFoATwBOAFQAQQBMAFwAIgAgAJIhIABSAGUAdAB1AHIAbgBzACAAYQAgAGgAbwByAGkAegBvAG4AdABhAGwAIAByAG8AdwAgAG8AZgAgAHQAaABlACAAcwBhAG0AZQAgAHYAYQBsAHUAZQBzACAAZgBvAHIAIAB1AHMAZQAgAGkAbgAgAGkAbgBsAGkAbgBlACAAZABpAHMAcABsAGEAeQAuAFwAbgBcAG4AIAAgACAAUABhAHIAYQBtAGUAdABlAHIAcwA6AFwAbgAgACAAIAAtACAAbQBvAGQAZQAgACgAcgBlAHEAdQBpAHIAZQBkACkAOgAgAE8AbgBlACAAbwBmACAAXAAiAFQAQQBCAEwARQBcACIALAAgAFwAIgBWAEUAUgBUAEkAQwBBAEwAXAAiACwAIABvAHIAIABcACIASABPAFIASQBaAE8ATgBUAEEATABcACIALgBcAG4AIAAgACAALQAgAGwAdQBtACAAKABvAHAAdABpAG8AbgBhAGwAKQA6ACAAUwB0AGUAbABsAGEAcgAgAGwAdQBtAGkAbgBvAHMAaQB0AHkAIABpAG4AIABzAG8AbABhAHIAIAB1AG4AaQB0AHMALgAgAFIAZQBxAHUAaQByAGUAZAAgAGYAbwByACAAVgBFAFIAVABJAEMAQQBMACAAYQBuAGQAIABIAE8AUgBJAFoATwBOAFQAQQBMAC4AXABuACAAIAAgAC0AIABwAHIAZQBjAGkAcwBpAG8AbgAgACgAbwBwAHQAaQBvAG4AYQBsACkAOgAgAE4AdQBtAGIAZQByACAAbwBmACAAZABlAGMAaQBtAGEAbAAgAHAAbABhAGMAZQBzACAAKABkAGUAZgBhAHUAbAB0ACAAPQAgADMAKQBcAG4AXABuACAAIAAgAFoAbwBuAGUAcwAgACgAWgAwABMgWgA1ACkAIAByAGUAcAByAGUAcwBlAG4AdAAgAG4AZQBzAHQAZQBkACAAYwBpAHIAYwB1AG0AcwB0AGUAbABsAGEAcgAgAGgAYQBiAGkAdABhAGIAaQBsAGkAdAB5ACAAYgBhAG4AZABzADoAXABuACAAIAAgAC0AIABaADAAOgAgACgAdABvAG8AIABoAG8AdAApAFwAbgAgACAAIAAtACAAWgAxADoAIAAoAGkAbgBuAGUAcgAgAGUAZABnAGUAKQBcAG4AIAAgACAALQAgAFoAMgA6ACAAKABpAG4AbgBlAHIAIAB0AGUAbQBwAGUAcgBhAHQAZQApAFwAbgAgACAAIAAtACAAWgAzADoAIAAoAG8AdQB0AGUAcgAgAHQAZQBtAHAAZQByAGEAdABlACkAXABuACAAIAAgAC0AIABaADQAOgAgACgAbwB1AHQAZQByACAAZQBkAGcAZQApAFwAbgAgACAAIAAtACAAWgA1ADoAIAAoAHQAbwBvACAAYwBvAGwAZAApAFwAbgBcAG4AIAAgACAARQB4AGEAbQBwAGwAZQAgAHUAcwBhAGcAZQA6AFwAbgAgACAAIABBAFMAVABSAE8AXwBIAEEAQgBJAFQAQQBCAEwARQBfAFoATwBOAEUAUwAoAFwAIgBUAEEAQgBMAEUAXAAiACkAIAAgACAAIAAgACAAIAAgACAAIAAgACAAkiEgAFIAZQB0AHUAcgBuAHMAIABiAGEAcwBlACAAcgBlAGYAZQByAGUAbgBjAGUAIABjAGgAYQByAHQAXABuACAAIAAgAEEAUwBUAFIATwBfAEgAQQBCAEkAVABBAEIATABFAF8AWgBPAE4ARQBTACgAXAAiAFYARQBSAFQASQBDAEEATABcACIALAAgADEALgAyADUAKQAgACAAIACSISAAUgBlAHQAdQByAG4AcwAgAHYAZQByAHQAaQBjAGEAbAAgAGQAaQBzAHQAYQBuAGMAZQBzACAAcwBjAGEAbABlAGQAIAB0AG8AIABzAHQAYQByACAAdwBpAHQAaAAgAEwAIAA9ACAAMQAuADIANQBcAG4AIAAgACAAQQBTAFQAUgBPAF8ASABBAEIASQBUAEEAQgBMAEUAXwBaAE8ATgBFAFMAKABcACIASABPAFIASQBaAE8ATgBUAEEATABcACIALAAgADEALgAyADUAKQAgAJIhIABSAGUAdAB1AHIAbgBzACAAcwBhAG0AZQAgAGEAcwAgAHIAbwB3AFwAbgBcAG4AIAAgACAATgBvAHQAZQBzADoAXABuACAAIAAgAC0AIABOAHUAYwBsAGUAYQBsACAAcgBhAGQAaQB1AHMAIABpAHMAIABzAHEAcgB0ACgATAApACAAYQBuAGQAIAB1AHMAZQBkACAAYQBzACAAYQBuAGMAaABvAHIAIABiAGUAdAB3AGUAZQBuACAAWgAyABMgWgAzAC4AXABuACAAIAAgAC0AIABJAG4AcAB1AHQAIABpAHMAIABpAGcAbgBvAHIAZQBkACAAZgBvAHIAIABtAG8AZABlACAAXAAiAFQAQQBCAEwARQBcACIALgBcAG4AKgAvAFwAbgBcAG4AQQBTAFQAUgBPAF8ASABBAEIASQBUAEEAQgBMAEUAXwBaAE8ATgBFAFMAIAA9ACAATABBAE0AQgBEAEEAKABtAG8AZABlACwAIABbAGwAdQBtAF0ALAAgAFsAcAByAGUAYwBpAHMAaQBvAG4AXQAsAFwAbgAgACAATABFAFQAKABcAG4AIAAgACAAIABtAG8AZABlACwAIABVAFAAUABFAFIAKABtAG8AZABlACkALABcAG4AIAAgACAAIABwAHIAZQBjACwAIABJAEYAKABJAFMATwBNAEkAVABUAEUARAAoAHAAcgBlAGMAaQBzAGkAbwBuACkALAAgADMALAAgAHAAcgBlAGMAaQBzAGkAbwBuACkALABcAG4AXABuACAAIAAgACAALwAvACAAWgBvAG4AZQAgAGMAbwBlAGYAZgBpAGMAaQBlAG4AdABzAFwAbgAgACAAIAAgAHoAbwBuAGUAXwBsAGEAYgBlAGwAcwAsACAAewBcACIAWgAwAFwAIgA7ACAAXAAiAFoAMQBcACIAOwAgAFwAIgBaADIAXAAiADsAIABcACIAWgAzAFwAIgA7ACAAXAAiAFoANABcACIAOwAgAFwAIgBaADUAXAAiAH0ALABcAG4AIAAgACAAIABpAG4AbgBlAHIAXwBmAGEAYwB0AG8AcgBzACwAIAB7ADAAOwAgADAALgA1ADsAIAAwAC4ANwA1ADsAIAAwAC4AOQA1ADsAIAAxAC4AMwA4ADUAOwAgADEALgA3ADcAfQAsAFwAbgAgACAAIAAgAG8AdQB0AGUAcgBfAGYAYQBjAHQAbwByAHMALAAgAHsAMAAuADUAOwAgADAALgA3ADUAOwAgADAALgA5ADUAOwAgADEALgAzADgANQA7ACAAMQAuADcANwA7ACAANAAuADgANQB9ACwAXABuAFwAbgAgACAAIAAgAC8ALwAgAFAAcgBlAGMAbwBtAHAAdQB0AGUAIABhAHYAZQByAGEAZwBlACAAYQBuAGQAIABzAHAAYQBuAFwAbgAgACAAIAAgAGEAdgBnAF8AZgBhAGMAdABvAHIAcwAsACAAKABpAG4AbgBlAHIAXwBmAGEAYwB0AG8AcgBzACAAKwAgAG8AdQB0AGUAcgBfAGYAYQBjAHQAbwByAHMAKQAgAC8AIAAyACwAXABuACAAIAAgACAAcwBwAGEAbgBfAGYAYQBjAHQAbwByAHMALAAgAG8AdQB0AGUAcgBfAGYAYQBjAHQAbwByAHMAIAAtACAAaQBuAG4AZQByAF8AZgBhAGMAdABvAHIAcwAsAFwAbgBcAG4AIAAgACAAIAAvAC8AIABOAHUAYwBsAGUAYQBsACAAKABmAG8AcgAgAHMAYwBhAGwAaQBuAGcAKQBcAG4AIAAgACAAIABuAHUAYwBsAGUAYQBsACwAIABTAFEAUgBUACgASQBGACgASQBTAE8ATQBJAFQAVABFAEQAKABsAHUAbQApACwAIAAxACwAIABsAHUAbQApACkALABcAG4AXABuACAAIAAgACAALwAvACAAQwBvAG0AcAB1AHQAZQAgAHMAYwBhAGwAZQBkACAAZABpAHMAdABhAG4AYwBlAHMAXABuACAAIAAgACAAaQBuAG4AZQByAF8AcwBjAGEAbABlAGQALAAgAFIATwBVAE4ARAAoAG4AdQBjAGwAZQBhAGwAIAAqACAAaQBuAG4AZQByAF8AZgBhAGMAdABvAHIAcwAsACAAcAByAGUAYwApACwAXABuACAAIAAgACAAbwB1AHQAZQByAF8AcwBjAGEAbABlAGQALAAgAFIATwBVAE4ARAAoAG4AdQBjAGwAZQBhAGwAIAAqACAAbwB1AHQAZQByAF8AZgBhAGMAdABvAHIAcwAsACAAcAByAGUAYwApACwAXABuACAAIAAgACAAYQB2AGcAXwBzAGMAYQBsAGUAZAAsACAAUgBPAFUATgBEACgAbgB1AGMAbABlAGEAbAAgACoAIABhAHYAZwBfAGYAYQBjAHQAbwByAHMALAAgAHAAcgBlAGMAKQAsAFwAbgAgACAAIAAgAHMAcABhAG4AXwBzAGMAYQBsAGUAZAAsACAAUgBPAFUATgBEACgAbgB1AGMAbABlAGEAbAAgACoAIABzAHAAYQBuAF8AZgBhAGMAdABvAHIAcwAsACAAcAByAGUAYwApACwAXABuAFwAbgAgACAAIAAgAC8ALwAgAEYAbwByAG0AYQB0AHQAZQBkACAAbwB1AHQAcAB1AHQAXABuACAAIAAgACAAdgBlAHIAdABpAGMAYQBsAF8AbABhAGIAZQBsAHMALAAgAHsAXAAiADAAOgAgAFwAIgAsACAAXAAiADEAOgAgAFwAIgAsACAAXAAiADIAOgAgAFwAIgAsACAAXAAiAE4AIACUJ1wAIgAsACAAXAAiADMAOgAgAFwAIgAsACAAXAAiADQAOgAgAFwAIgAsACAAXAAiADUAOgAgAFwAIgB9ACwAXABuACAAIAAgACAAdgBlAHIAdABpAGMAYQBsAF8AdgBhAGwAdQBlAHMALAAgAFYAUwBUAEEAQwBLACgAXABuACAAIAAgACAAUgBPAFUATgBEACgASQBOAEQARQBYACgAaQBuAG4AZQByAF8AZgBhAGMAdABvAHIAcwAsACAAMgApACAAKgAgAG4AdQBjAGwAZQBhAGwALAAgAHAAcgBlAGMAKQAsAFwAbgAgACAAIAAgAFIATwBVAE4ARAAoAEkATgBEAEUAWAAoAGkAbgBuAGUAcgBfAGYAYQBjAHQAbwByAHMALAAgADMAKQAgACoAIABuAHUAYwBsAGUAYQBsACwAIABwAHIAZQBjACkALABcAG4AIAAgACAAIABSAE8AVQBOAEQAKABJAE4ARABFAFgAKABpAG4AbgBlAHIAXwBmAGEAYwB0AG8AcgBzACwAIAA0ACkAIAAqACAAbgB1AGMAbABlAGEAbAAsACAAcAByAGUAYwApACwAXABuACAAIAAgACAAUgBPAFUATgBEACgAbgB1AGMAbABlAGEAbAAsACAAcAByAGUAYwApACwAXABuACAAIAAgACAAUgBPAFUATgBEACgASQBOAEQARQBYACgAbwB1AHQAZQByAF8AZgBhAGMAdABvAHIAcwAsACAANAApACAAKgAgAG4AdQBjAGwAZQBhAGwALAAgAHAAcgBlAGMAKQAsAFwAbgAgACAAIAAgAFIATwBVAE4ARAAoAEkATgBEAEUAWAAoAG8AdQB0AGUAcgBfAGYAYQBjAHQAbwByAHMALAAgADUAKQAgACoAIABuAHUAYwBsAGUAYQBsACwAIABwAHIAZQBjACkALABcAG4AIAAgACAAIABSAE8AVQBOAEQAKABJAE4ARABFAFgAKABvAHUAdABlAHIAXwBmAGEAYwB0AG8AcgBzACwAIAA2ACkAIAAqACAAbgB1AGMAbABlAGEAbAAsACAAcAByAGUAYwApAFwAbgAgACAAIAAgACkALABcAG4AXABuACAAIAAgACAALwAvACAAUgBlAHQAdQByAG4AIABsAG8AZwBpAGMAXABuACAAIAAgACAAcgBlAHMAdQBsAHQALABcAG4AIAAgACAAIAAgACAAUwBXAEkAVABDAEgAKABcAG4AIAAgACAAIAAgACAAIAAgAG0AbwBkAGUALABcAG4AIAAgACAAIAAgACAAIAAgAFwAIgBTAFQAQQBOAEQAQQBSAEQAXAAiACwAIABDAEgATwBPAFMARQAoAFwAbgAgACAAIAAgACAAIAAgACAAIAAgAHsAMQAsACAAMgAsACAAMwAsACAANAAsACAANQB9ACwAXABuACAAIAAgACAAIAAgACAAIAAgACAAVgBTAFQAQQBDAEsAKABcACIAWgBvAG4AZQBcACIALAAgAHoAbwBuAGUAXwBsAGEAYgBlAGwAcwApACwAXABuACAAIAAgACAAIAAgACAAIAAgACAAVgBTAFQAQQBDAEsAKABcACIASQBuAG4AZQByAFwAIgAsACAAaQBuAG4AZQByAF8AZgBhAGMAdABvAHIAcwApACwAXABuACAAIAAgACAAIAAgACAAIAAgACAAVgBTAFQAQQBDAEsAKABcACIATwB1AHQAZQByAFwAIgAsACAAbwB1AHQAZQByAF8AZgBhAGMAdABvAHIAcwApACwAXABuACAAIAAgACAAIAAgACAAIAAgACAAVgBTAFQAQQBDAEsAKABcACIAQQB2AGUAcgBhAGcAZQBcACIALAAgAGEAdgBnAF8AZgBhAGMAdABvAHIAcwApACwAXABuACAAIAAgACAAIAAgACAAIAAgACAAVgBTAFQAQQBDAEsAKABcACIAUwBwAGEAbgBcACIALAAgAHMAcABhAG4AXwBmAGEAYwB0AG8AcgBzACkAXABuACAAIAAgACAAIAAgACAAIAApACwAXABuACAAIAAgACAAIAAgACAAIABcACIAVgBFAFIAVABJAEMAQQBMAFwAIgAsACAAXABuACAAIAAgACAAIAAgACAAIAAgACAATABFAFQAKABcAG4AIAAgACAAIAAgACAAIAAgACAAIAAgACAAbABhAGIAZQBsAHMALAAgAHsAXAAiADAAOgBcACIALAAgAFwAIgAxADoAXAAiACwAIABcACIAMgA6AFwAIgAsACAAXAAiAE4AIACUJ1wAIgAsACAAXAAiADMAOgBcACIALAAgAFwAIgA0ADoAXAAiACwAIABcACIANQA6AFwAIgB9ACwAXABuACAAIAAgACAAIAAgACAAIAAgACAAIAAgAHMAYwBhAGwAZQBkAF8AdgBhAGwAdQBlAHMALAAgAFIATwBVAE4ARAAoAG4AdQBjAGwAZQBhAGwAIAAqACAAewAwAC4ANQAsACAAMAAuADcANQAsACAAMAAuADkANQAsACAAMQAsACAAMQAuADMAOAA1ACwAIAAxAC4ANwA3ACwAIAA0AC4AOAA1AH0ALAAgAHAAcgBlAGMAKQAsAFwAbgAgACAAIAAgACAAIAAgACAAIAAgACAAIABUAFIAQQBOAFMAUABPAFMARQAoAFYAUwBUAEEAQwBLACgAbABhAGIAZQBsAHMALAAgAHMAYwBhAGwAZQBkAF8AdgBhAGwAdQBlAHMAKQApAFwAbgAgACAAIAAgACAAIAAgACAAKQAsAFwAbgAgACAAIAAgACAAIAAgACAAXAAiAEgATwBSAEkAWgBPAE4AVABBAEwAXAAiACwAIABIAFMAVABBAEMASwAoAFwAbgAgACAAIAAgACAAIAAgACAAUgBPAFUATgBEACgASQBOAEQARQBYACgAaQBuAG4AZQByAF8AZgBhAGMAdABvAHIAcwAsACAAMgApACAAKgAgAG4AdQBjAGwAZQBhAGwALAAgAHAAcgBlAGMAKQAsAFwAbgAgACAAIAAgACAAIAAgACAAUgBPAFUATgBEACgASQBOAEQARQBYACgAaQBuAG4AZQByAF8AZgBhAGMAdABvAHIAcwAsACAAMwApACAAKgAgAG4AdQBjAGwAZQBhAGwALAAgAHAAcgBlAGMAKQAsAFwAbgAgACAAIAAgACAAIAAgACAAUgBPAFUATgBEACgASQBOAEQARQBYACgAaQBuAG4AZQByAF8AZgBhAGMAdABvAHIAcwAsACAANAApACAAKgAgAG4AdQBjAGwAZQBhAGwALAAgAHAAcgBlAGMAKQAsAFwAbgAgACAAIAAgACAAIAAgACAAUgBPAFUATgBEACgAbgB1AGMAbABlAGEAbAAsACAAcAByAGUAYwApACwAXABuACAAIAAgACAAIAAgACAAIABSAE8AVQBOAEQAKABJAE4ARABFAFgAKABvAHUAdABlAHIAXwBmAGEAYwB0AG8AcgBzACwAIAA0ACkAIAAqACAAbgB1AGMAbABlAGEAbAAsACAAcAByAGUAYwApACwAXABuACAAIAAgACAAIAAgACAAIABSAE8AVQBOAEQAKABJAE4ARABFAFgAKABvAHUAdABlAHIAXwBmAGEAYwB0AG8AcgBzACwAIAA1ACkAIAAqACAAbgB1AGMAbABlAGEAbAAsACAAcAByAGUAYwApACwAXABuACAAIAAgACAAIAAgACAAIABSAE8AVQBOAEQAKABJAE4ARABFAFgAKABvAHUAdABlAHIAXwBmAGEAYwB0AG8AcgBzACwAIAA2ACkAIAAqACAAbgB1AGMAbABlAGEAbAAsACAAcAByAGUAYwApAFwAbgAgACAAIAAgACAAIAAgACAAKQAsAFwAbgAgACAAIAAgACAAIAAgACAAXAAiAEkAbgB2AGEAbABpAGQAIABtAG8AZABlAFwAIgBcAG4AIAAgACAAIAAgACAAKQAsAFwAbgBcAG4AIAAgACAAIAByAGUAcwB1AGwAdABcAG4AIAAgACkAXABuACkAOwBcAG4AXABuAC8AKgAgAE4AQQBTAFQAUgBPAF8ASABBAEIASQBUAEEAQgBMAEUAXwBaAE8ATgBFAFMAOgBcAG4AIAAgACAAUAB1AHIAcABvAHMAZQA6ACAAUAByAG8AdgBpAGQAZQBzACAAaQBuAGYAbwByAG0AYQB0AGkAbwBuACAAYQBiAG8AdQB0ACAAcwB0AGUAbABsAGEAcgAgAGgAYQBiAGkAdABhAGIAbABlACAAegBvAG4AZQBzACAAYQBjAHIAbwBzAHMAIABtAHUAbAB0AGkAcABsAGUAIABkAGkAcwBwAGwAYQB5ACAAbQBvAGQAZQBzADoAXABuACAAIAAgACAAIAAgACAAIAAgACAAIAAgAC0AIABTAFQAQQBOAEQAQQBSAEQAOgAgAFIAZQB0AHUAcgBuAHMAIABhACAAZgBpAHgAZQBkACAAdABhAGIAbABlACAAbwBmACAAaQBuAG4AZQByAC8AbwB1AHQAZQByACAAYgBvAHUAbgBkAHMAIABmAG8AcgAgAFoAMAATIFoANQAgAHoAbwBuAGUAcwAgAGkAbgAgAEEAVQBcAG4AIAAgACAAIAAgACAAIAAgACAAIAAgACAALQAgAFQAQQBCAEwARQA6ACAAUwBjAGEAbABlAHMAIAB0AGgAZQAgAFMAVABBAE4ARABBAFIARAAgAHoAbwBuAGUAcwAgAGIAYQBzAGUAZAAgAG8AbgAgAHMAdABlAGwAbABhAHIAIABsAHUAbQBpAG4AbwBzAGkAdAB5AFwAbgAgACAAIAAgACAAIAAgACAAIAAgACAAIAAtACAAVgBFAFIAVABJAEMAQQBMADoAIABSAGUAdAB1AHIAbgBzACAAYQAgAHYAZQByAHQAaQBjAGEAbAAgAGwAaQBzAHQAIABvAGYAIAB6AG8AbgBlACAAbABhAGIAZQBsAHMAIABhAG4AZAAgAGQAaQBzAHQAYQBuAGMAZQBzACAAYgBhAHMAZQBkACAAbwBuACAAbAB1AG0AaQBuAG8AcwBpAHQAeQBcAG4AIAAgACAAIAAgACAAIAAgACAAIAAgACAALQAgAEgATwBSAEkAWgBPAE4AVABBAEwAOgAgAFIAZQB0AHUAcgBuAHMAIABhACAAcwBpAG4AZwBsAGUALQByAG8AdwAgAHMAdQBtAG0AYQByAHkAIABvAGYAIABzAGMAYQBsAGUAZAAgAGQAaQBzAHQAYQBuAGMAZQBzAFwAbgBcAG4AIAAgACAAUABhAHIAYQBtAGUAdABlAHIAcwA6AFwAbgAgACAAIAAtACAAbQBvAGQAZQAgACgAcgBlAHEAdQBpAHIAZQBkACkAOgAgAFwAIgBTAFQAQQBOAEQAQQBSAEQAXAAiACwAIABcACIAVABBAEIATABFAFwAIgAsACAAXAAiAFYARQBSAFQASQBDAEEATABcACIALAAgAG8AcgAgAFwAIgBIAE8AUgBJAFoATwBOAFQAQQBMAFwAIgBcAG4AIAAgACAALQAgAGwAdQBtACAAKABvAHAAdABpAG8AbgBhAGwAKQA6ACAAUwB0AGUAbABsAGEAcgAgAGwAdQBtAGkAbgBvAHMAaQB0AHkAIABpAG4AIABzAG8AbABhAHIAIAB1AG4AaQB0AHMAIAAoAG8AbgBsAHkAIAByAGUAcQB1AGkAcgBlAGQAIABmAG8AcgAgAFQAQQBCAEwARQAsACAAVgBFAFIAVABJAEMAQQBMACwAIABvAHIAIABIAE8AUgBJAFoATwBOAFQAQQBMACAAbQBvAGQAZQBzACkAXABuACAAIAAgAC0AIABwAHIAZQBjACAAKABvAHAAdABpAG8AbgBhAGwAKQA6ACAATgB1AG0AYgBlAHIAIABvAGYAIABkAGUAYwBpAG0AYQBsACAAcABsAGEAYwBlAHMAIAB0AG8AIAByAG8AdQBuAGQAIABkAGkAcwB0AGEAbgBjAGUAcwAgAHQAbwAgACgAZABlAGYAYQB1AGwAdAAgAD0AIAAzACkAXABuAFwAbgAgACAAIABFAHgAYQBtAHAAbABlADoAXABuACAAIAAgAEEAUwBUAFIATwBfAEgAQQBCAEkAVABBAEIATABFAF8AWgBPAE4ARQBTACgAXAAiAFMAVABBAE4ARABBAFIARABcACIAKQBcAG4AIAAgACAAQQBTAFQAUgBPAF8ASABBAEIASQBUAEEAQgBMAEUAXwBaAE8ATgBFAFMAKABcACIAVABBAEIATABFAFwAIgAsACAAMwApAFwAbgAgACAAIABBAFMAVABSAE8AXwBIAEEAQgBJAFQAQQBCAEwARQBfAFoATwBOAEUAUwAoAFwAIgBWAEUAUgBUAEkAQwBBAEwAXAAiACwAIAAzACkAXABuACAAIAAgAEEAUwBUAFIATwBfAEgAQQBCAEkAVABBAEIATABFAF8AWgBPAE4ARQBTACgAXAAiAEgATwBSAEkAWgBPAE4AVABBAEwAXAAiACwAIAAzACkAXABuACoALwBcAG4AXABuAE4AQQBTAFQAUgBPAF8ASABBAEIASQBUAEEAQgBMAEUAXwBaAE8ATgBFAFMAIAA9ACAATABBAE0AQgBEAEEAKABtAG8AZABlACwAIABbAGwAdQBtAF0ALAAgAFsAcAByAGUAYwBdACwAXABuACAAIABMAEUAVAAoAFwAbgAgACAAIAAgAC8ALwAgAC0ALQAtACAARABlAGYAYQB1AGwAdABzACAALQAtAC0AXABuACAAIAAgACAAZABlAGMALAAgAEkARgAoAEkAUwBPAE0ASQBUAFQARQBEACgAcAByAGUAYwApACwAIAAzACwAIABwAHIAZQBjACkALABcAG4AIAAgACAAIABMACwAIABJAEYAKABJAFMATwBNAEkAVABUAEUARAAoAGwAdQBtACkALAAgADEALAAgAGwAdQBtACkALABcAG4AIAAgACAAIABuAHUAYwAsACAAUwBRAFIAVAAoAEwAKQAsAFwAbgBcAG4AIAAgACAAIAAvAC8AIAAtAC0ALQAgAFoAbwBuAGUAIABiAGEAcwBlACAAZABhAHQAYQAgAC0ALQAtAFwAbgAgACAAIAAgAHoAbwBuAGUAXwBsAGEAYgBlAGwAcwAsACAAewBcACIAWgAwAFwAIgAsACAAXAAiAFoAMQBcACIALAAgAFwAIgBaADIAXAAiACwAIABcACIAWgAzAFwAIgAsACAAXAAiAFoANABcACIALAAgAFwAIgBaADUAXAAiAH0ALABcAG4AIAAgACAAIABpAG4AbgBlAHIAXwBmAGEAYwB0AG8AcgBzACwAIAB7ADAALAAgADAALgA1ACwAIAAwAC4ANwA1ACwAIAAwAC4AOQA1ACwAIAAxAC4AMwA4ADUALAAgADEALgA3ADcAfQAsAFwAbgAgACAAIAAgAG8AdQB0AGUAcgBfAGYAYQBjAHQAbwByAHMALAAgAHsAMAAuADUALAAgADAALgA3ADUALAAgADAALgA5ADUALAAgADEALgAzADgANQAsACAAMQAuADcANwAsACAANAAuADgANQB9ACwAXABuACAAIAAgACAAYQB2AGcAXwBmAGEAYwB0AG8AcgBzACwAIAAgACAAewAwAC4AMgA1ACwAIAAwAC4ANgAyADUALAAgADAALgA4ADUALAAgADEALgAxADYANwA1ACwAIAAxAC4ANQA3ADcANQAsACAAMwAuADMAMQB9ACwAXABuACAAIAAgACAAcwBwAGEAbgBfAGYAYQBjAHQAbwByAHMALAAgACAAewAwAC4ANQAsACAAMAAuADIANQAsACAAMAAuADIALAAgADAALgA0ADMANQAsACAAMAAuADMAOAA1ACwAIAAzAC4AMAA4AH0ALABcAG4AXABuACAAIAAgACAALwAvACAALQAtAC0AIABTAGMAYQBsAGUAZAAgAHYAYQBsAHUAZQBzACAALQAtAC0AXABuACAAIAAgACAAaQBuAG4AZQByAF8AcwBjAGEAbABlAGQALAAgAFIATwBVAE4ARAAoAG4AdQBjACAAKgAgAGkAbgBuAGUAcgBfAGYAYQBjAHQAbwByAHMALAAgAGQAZQBjACkALABcAG4AIAAgACAAIABvAHUAdABlAHIAXwBzAGMAYQBsAGUAZAAsACAAUgBPAFUATgBEACgAbgB1AGMAIAAqACAAbwB1AHQAZQByAF8AZgBhAGMAdABvAHIAcwAsACAAZABlAGMAKQAsAFwAbgAgACAAIAAgAGEAdgBnAF8AcwBjAGEAbABlAGQALAAgACAAIABSAE8AVQBOAEQAKABuAHUAYwAgACoAIABhAHYAZwBfAGYAYQBjAHQAbwByAHMALAAgAGQAZQBjACkALABcAG4AIAAgACAAIABzAHAAYQBuAF8AcwBjAGEAbABlAGQALAAgACAAUgBPAFUATgBEACgAbgB1AGMAIAAqACAAcwBwAGEAbgBfAGYAYQBjAHQAbwByAHMALAAgAGQAZQBjACkALABcAG4AXABuACAAIAAgACAALwAvACAALQAtAC0AIABUAGEAYgBsAGUAOgAgAFMAVABBAE4ARABBAFIARAAgAGEAbgBkACAAVABBAEIATABFACAAbQBvAGQAZQBzACAALQAtAC0AXABuACAAIAAgACAAcgBvAHcAXwAxACwAIABWAFMAVABBAEMASwAoAFwAIgBaAG8AbgBlAFwAIgAsACAAegBvAG4AZQBfAGwAYQBiAGUAbABzACkALABcAG4AIAAgACAAIAByAG8AdwBfADIALAAgAFYAUwBUAEEAQwBLACgAXAAiAEkAbgBuAGUAcgBcACIALAAgAEkARgAoAG0AbwBkAGUAPQBcACIAUwBUAEEATgBEAEEAUgBEAFwAIgAsACAAaQBuAG4AZQByAF8AZgBhAGMAdABvAHIAcwAsACAAaQBuAG4AZQByAF8AcwBjAGEAbABlAGQAKQApACwAXABuACAAIAAgACAAcgBvAHcAXwAzACwAIABWAFMAVABBAEMASwAoAFwAIgBPAHUAdABlAHIAXAAiACwAIABJAEYAKABtAG8AZABlAD0AXAAiAFMAVABBAE4ARABBAFIARABcACIALAAgAG8AdQB0AGUAcgBfAGYAYQBjAHQAbwByAHMALAAgAG8AdQB0AGUAcgBfAHMAYwBhAGwAZQBkACkAKQAsAFwAbgAgACAAIAAgAHIAbwB3AF8ANAAsACAAVgBTAFQAQQBDAEsAKABcACIAQQB2AGUAcgBhAGcAZQBcACIALAAgAEkARgAoAG0AbwBkAGUAPQBcACIAUwBUAEEATgBEAEEAUgBEAFwAIgAsACAAYQB2AGcAXwBmAGEAYwB0AG8AcgBzACwAIABhAHYAZwBfAHMAYwBhAGwAZQBkACkAKQAsAFwAbgAgACAAIAAgAHIAbwB3AF8ANQAsACAAVgBTAFQAQQBDAEsAKABcACIAUwBwAGEAbgBcACIALAAgAEkARgAoAG0AbwBkAGUAPQBcACIAUwBUAEEATgBEAEEAUgBEAFwAIgAsACAAcwBwAGEAbgBfAGYAYQBjAHQAbwByAHMALAAgAHMAcABhAG4AXwBzAGMAYQBsAGUAZAApACkALABcAG4AXABuACAAIAAgACAALwAvACAALQAtAC0AIABWAGUAcgB0AGkAYwBhAGwAIABtAG8AZABlACAAbwB1AHQAcAB1AHQAIAAtAC0ALQBcAG4AIAAgACAAIAB2AGUAcgB0AGkAYwBhAGwAXwBsAGEAYgBlAGwAcwAsACAAewBcACIAMAA6AFwAIgAsACAAXAAiADEAOgBcACIALAAgAFwAIgAyADoAXAAiACwAIABcACIATgAgAJQnXAAiACwAIABcACIAMwA6AFwAIgAsACAAXAAiADQAOgBcACIALAAgAFwAIgA1ADoAXAAiAH0ALABcAG4AIAAgACAAIAB2AGUAcgB0AGkAYwBhAGwAXwB2AGEAbAB1AGUAcwAsACAAUgBPAFUATgBEACgAewAwAC4ANQAsACAAMAAuADcANQAsACAAMAAuADkANQAsACAAMQAsACAAMQAuADMAOAA1ACwAIAAxAC4ANwA3ACwAIAA0AC4AOAA1AH0AIAAqACAAbgB1AGMALAAgAGQAZQBjACkALABcAG4AXABuACAAIAAgACAALwAvACAALQAtAC0AIABIAG8AcgBpAHoAbwBuAHQAYQBsACAAbQBvAGQAZQAgAG8AdQB0AHAAdQB0ACAALQAtAC0AXABuACAAIAAgACAAaABvAHIAaQB6AG8AbgB0AGEAbABfAHYAYQBsAHUAZQBzACwAIABIAFMAVABBAEMASwAoAFwAbgAgACAAIAAgACAAIABSAE8AVQBOAEQAKAAwAC4ANQAgACoAIABuAHUAYwAsACAAZABlAGMAKQAsAFwAbgAgACAAIAAgACAAIABSAE8AVQBOAEQAKAAwAC4ANwA1ACAAKgAgAG4AdQBjACwAIABkAGUAYwApACwAXABuACAAIAAgACAAIAAgAFIATwBVAE4ARAAoADAALgA5ADUAIAAqACAAbgB1AGMALAAgAGQAZQBjACkALABcAG4AIAAgACAAIAAgACAAUgBPAFUATgBEACgAMQAgACoAIABuAHUAYwAsACAAZABlAGMAKQAsAFwAbgAgACAAIAAgACAAIABSAE8AVQBOAEQAKAAxAC4AMwA4ADUAIAAqACAAbgB1AGMALAAgAGQAZQBjACkALABcAG4AIAAgACAAIAAgACAAUgBPAFUATgBEACgAMQAuADcANwAgACoAIABuAHUAYwAsACAAZABlAGMAKQAsAFwAbgAgACAAIAAgACAAIABSAE8AVQBOAEQAKAA0AC4AOAA1ACAAKgAgAG4AdQBjACwAIABkAGUAYwApAFwAbgAgACAAIAAgACkALABcAG4AXABuACAAIAAgACAALwAvACAALQAtAC0AIABGAGkAbgBhAGwAIABvAHUAdABwAHUAdAAgAGIAYQBzAGUAZAAgAG8AbgAgAG0AbwBkAGUAIAAtAC0ALQBcAG4AIAAgACAAIABTAFcASQBUAEMASAAoAFwAbgAgACAAIAAgACAAIABVAFAAUABFAFIAKABtAG8AZABlACkALABcAG4AIAAgACAAIAAgACAAXAAiAFMAVABBAE4ARABBAFIARABcACIALAAgAEgAUwBUAEEAQwBLACgAcgBvAHcAXwAxACwAIAByAG8AdwBfADIALAAgAHIAbwB3AF8AMwAsACAAcgBvAHcAXwA0ACwAIAByAG8AdwBfADUAKQAsAFwAbgAgACAAIAAgACAAIABcACIAVABBAEIATABFAFwAIgAsACAAIAAgACAASABTAFQAQQBDAEsAKAByAG8AdwBfADEALAAgAHIAbwB3AF8AMgAsACAAcgBvAHcAXwAzACwAIAByAG8AdwBfADQALAAgAHIAbwB3AF8ANQApACwAXABuACAAIAAgACAAIAAgAFwAIgBWAEUAUgBUAEkAQwBBAEwAXAAiACwAIABIAFMAVABBAEMASwAoAHYAZQByAHQAaQBjAGEAbABfAGwAYQBiAGUAbABzACwAIAB2AGUAcgB0AGkAYwBhAGwAXwB2AGEAbAB1AGUAcwApACwAXABuACAAIAAgACAAIAAgAFwAIgBIAE8AUgBJAFoATwBOAFQAQQBMAFwAIgAsACAAaABvAHIAaQB6AG8AbgB0AGEAbABfAHYAYQBsAHUAZQBzACwAXABuACAAIAAgACAAIAAgAFwAIgBJAG4AdgBhAGwAaQBkACAAbQBvAGQAZQBcACIAXABuACAAIAAgACAAKQBcAG4AIAAgACkAXABuACkAXABuADsAXABuAFwAbgAvACoAIABBAFMAVABSAE8AXwBTAFQAQQBSAF8ARABFAE4AUwBJAFQAWQBfAFYATwBMAFUATQBFAFwAbgAgACAAIABQAHUAcgBwAG8AcwBlADoAIABHAGkAdgBlAG4AIABhACAAcwBwAGgAZQByAGkAYwBhAGwAIAB2AG8AbAB1AG0AZQAgACgAbwByACAAcgBhAGQAaQB1AHMAKQAsACAAYwBhAGwAYwB1AGwAYQB0AGUAIABoAG8AdwAgAG0AYQBuAHkAIABzAHQAYQByAHMAIABmAGkAdAAgAGEAdAAgADEAIABzAHQAYQByACAAcABlAHIAIAAyADUAMAAgAGMAdQBiAGkAYwAgAGwAaQBnAGgAdAAtAHkAZQBhAHIAcwAuAFwAbgBcAG4AIAAgACAAUABhAHIAYQBtAGUAdABlAHIAcwA6AFwAbgAgACAAIAAtACAAaQBuAHAAdQB0ACAAKAByAGUAcQB1AGkAcgBlAGQAKQA6ACAARQBpAHQAaABlAHIAIABhACAAcwBwAGgAZQByAGkAYwBhAGwAIAByAGEAZABpAHUAcwAgAG8AcgAgAGEAIAB2AG8AbAB1AG0AZQAsACAAZABlAHAAZQBuAGQAaQBuAGcAIABvAG4AIABtAG8AZABlAC4AXABuACAAIAAgAC0AIABwAHIAZQBjACAAKABvAHAAdABpAG8AbgBhAGwAKQA6ACAARABlAGMAaQBtAGEAbAAgAHAAbABhAGMAZQBzACAAZgBvAHIAIABvAHUAdABwAHUAdAAgAHAAcgBlAGMAaQBzAGkAbwBuACAAKABkAGUAZgBhAHUAbAB0ACAAPQAgADMAKQAuAFwAbgAgACAAIAAtACAAbQBvAGQAZQAgACgAbwBwAHQAaQBvAG4AYQBsACkAOgAgAFwAbgAgACAAIAAgACAAIAAgADAAIAA9ACAAaQBuAHAAdQB0ACAAaQBzACAAYQAgAHYAbwBsAHUAbQBlACAAaQBuACAAYwB1AGIAaQBjACAAbABpAGcAaAB0AC0AeQBlAGEAcgBzACAAKABkAGUAZgBhAHUAbAB0ACkALABcAG4AIAAgACAAIAAgACAAIAAxACAAPQAgAGkAbgBwAHUAdAAgAGkAcwAgAGEAIAByAGEAZABpAHUAcwAgAGkAbgAgAGwAaQBnAGgAdAAtAHkAZQBhAHIAcwAuAFwAbgBcAG4AIAAgACAAUgBlAHQAdQByAG4AcwA6AFwAbgAgACAAIAAtACAAQQAgAHYAZQByAHQAaQBjAGEAbAAgAGEAcgByAGEAeQAgAGMAbwBuAHQAYQBpAG4AaQBuAGcAIABlAGkAdABoAGUAcgA6AFwAbgAgACAAIAAgACAAIAAgACIgIABbAG4AdQBtAGIAZQByACAAbwBmACAAcwB0AGEAcgBzADsAIAByAGEAZABpAHUAcwBdACAAaQBmACAAbQBvAGQAZQAgAD0AIAAwAFwAbgAgACAAIAAgACAAIAAgACIgIABbAG4AdQBtAGIAZQByACAAbwBmACAAcwB0AGEAcgBzADsAIAB2AG8AbAB1AG0AZQBdACAAaQBmACAAbQBvAGQAZQAgAD0AIAAxAFwAbgBcAG4AIAAgACAARQB4AGEAbQBwAGwAZQA6AFwAbgAgACAAIABBAFMAVABSAE8AXwBTAFQAQQBSAF8ARABFAE4AUwBJAFQAWQBfAFYATwBMAFUATQBFACgAMQAwADAAMAApACAAIAAgACAAIAAgACAAIAAgACAAkiEgAHsANAAuADAAMAAwADsAIAA2AC4AMgAwADMAfQBcAG4AIAAgACAAQQBTAFQAUgBPAF8AUwBUAEEAUgBfAEQARQBOAFMASQBUAFkAXwBWAE8ATABVAE0ARQAoADUALAAgADIALAAgADEAKQAgACAAIAAgACAAIAAgAJIhIAB7ADIALgA2ADIAOwAgADUAMgAzAC4ANgAwAH0AXABuACoALwBcAG4AXABuAEEAUwBUAFIATwBfAFMAVABBAFIAXwBEAEUATgBTAEkAVABZAF8AVgBPAEwAVQBNAEUAIAA9ACAATABBAE0AQgBEAEEAKABpAG4AcAB1AHQALAAgAFsAcAByAGUAYwBdACwAIABbAG0AbwBkAGUAXQAsAFwAbgAgACAATABFAFQAKABcAG4AIAAgACAAIABtAG8AZABlACwAIABJAEYAKABJAFMATwBNAEkAVABUAEUARAAoAG0AbwBkAGUAKQAgACsAIAAoAG0AbwBkAGUAIAA8ACAAMAApACAAKwAgACgAbQBvAGQAZQAgAD4AIAAxACkALAAgADAALAAgAG0AbwBkAGUAKQAsAFwAbgAgACAAIAAgAHAAcgBlAGMALAAgAEkARgAoAEkAUwBPAE0ASQBUAFQARQBEACgAcAByAGUAYwApACAAKwAgACgAcAByAGUAYwAgADwAIAAwACkALAAgADMALAAgAHAAcgBlAGMAKQAsAFwAbgBcAG4AIAAgACAAIAB2AG8AbAB1AG0AZQAsACAASQBGACgAbQBvAGQAZQAgAD0AIAAwACwAIABpAG4AcAB1AHQALAAgACgANAAvADMAKQAgACoAIABQAEkAKAApACAAKgAgAGkAbgBwAHUAdAAgAF4AIAAzACkALABcAG4AIAAgACAAIAByAGEAZABpAHUAcwAsACAASQBGACgAbQBvAGQAZQAgAD0AIAAxACwAIABpAG4AcAB1AHQALAAgAFIATwBVAE4ARAAoACgAKAAzACAAKgAgAHYAbwBsAHUAbQBlACkAIAAvACAAKAA0ACAAKgAgAFAASQAoACkAKQApACAAXgAgACgAMQAvADMAKQAsACAAcAByAGUAYwApACkALABcAG4AIAAgACAAIABzAHQAYQByAHMALAAgAFIATwBVAE4ARAAoAHYAbwBsAHUAbQBlACAALwAgADIANQAwACwAIABwAHIAZQBjACkALABcAG4AXABuACAAIAAgACAAbwB1AHQAcAB1AHQALAAgAFMAVwBJAFQAQwBIACgAbQBvAGQAZQAsAFwAbgAgACAAIAAgACAAIAAwACwAIABUAE8AQwBPAEwAKABUAEUAWABUAFMAUABMAEkAVAAoAFQARQBYAFQASgBPAEkATgAoAFwAIgA7ACAAXAAiACwAIAAsACAAXAAiAFMAdABhAHIAcwA6ACAAXAAiACYAcwB0AGEAcgBzACwAIABcACIAUgBhAGQAaQB1AHMAOgAgAFwAIgAmAHIAYQBkAGkAdQBzACkALAAgAFwAIgA7ACAAXAAiACkAKQAsAFwAbgAgACAAIAAgACAAIAAxACwAIABUAE8AQwBPAEwAKABUAEUAWABUAFMAUABMAEkAVAAoAFQARQBYAFQASgBPAEkATgAoAFwAIgA7ACAAXAAiACwAIAAsACAAXAAiAFMAdABhAHIAcwA6ACAAXAAiACYAcwB0AGEAcgBzACwAIABcACIAVgBvAGwAdQBtAGUAOgAgAFwAIgAmAHYAbwBsAHUAbQBlACkALAAgAFwAIgA7ACAAXAAiACkAKQBcAG4AIAAgACAAIAApACwAXABuAFwAbgAgACAAIAAgAG8AdQB0AHAAdQB0AFwAbgAgACAAKQBcAG4AKQA7AFwAbgBcAG4ALwAqACAAQQBTAFQAUgBPAF8AUABMAEEATgBFAFQAXwBNAEUAVABSAEkAQwBTAF8AUwBBAEYARQBUAFkAXABuACAAIAAgAFAAdQByAHAAbwBzAGUAOgAgAEMAYQBsAGMAdQBsAGEAdABlAHMAIABwAGwAYQBuAGUAdABhAHIAeQAgAG0AYQBzAHMALAAgAHIAYQBkAGkAdQBzACwAIABkAGUAbgBzAGkAdAB5ACwAIABzAHUAcgBmAGEAYwBlACAAZwByAGEAdgBpAHQAeQAsACAAYQBuAGQAIABlAHMAYwBhAHAAZQAgAHYAZQBsAG8AYwBpAHQAeQBcAG4AIAAgACAAIAAgACAAIAAgACAAIAAgACAAZgByAG8AbQAgAGEAbgB5ACAAdgBhAGwAaQBkACAAcABhAGkAcgAgAG8AZgAgAHQAdwBvACAAawBuAG8AdwBuACAAcABhAHIAYQBtAGUAdABlAHIAcwAuAFwAbgBcAG4AIAAgACAAUABhAHIAYQBtAGUAdABlAHIAcwA6AFwAbgAgACAAIAAtACAAbQBvAGQAZQAgACgAcgBlAHEAdQBpAHIAZQBkACkAOgAgAEEAIABzAHQAcgBpAG4AZwAgAGkAbgBkAGkAYwBhAHQAaQBuAGcAIAB0AGgAZQAgAGsAbgBvAHcAbgAgAGkAbgBwAHUAdAAgAHAAYQBpAHIALgAgAEEAYwBjAGUAcAB0AGEAYgBsAGUAIAB2AGEAbAB1AGUAcwA6AFwAbgAgACAAIAAgACAAIAAgAFwAIgBtAGQAXAAiACAAPQAgAE0AYQBzAHMAIAArACAARABlAG4AcwBpAHQAeQBcAG4AIAAgACAAIAAgACAAIABcACIAbQByAFwAIgAgAD0AIABNAGEAcwBzACAAKwAgAFIAYQBkAGkAdQBzAFwAbgAgACAAIAAgACAAIAAgAFwAIgBtAGcAXAAiACAAPQAgAE0AYQBzAHMAIAArACAARwByAGEAdgBpAHQAeQBcAG4AIAAgACAAIAAgACAAIABcACIAcgBkAFwAIgAgAD0AIABSAGEAZABpAHUAcwAgACsAIABEAGUAbgBzAGkAdAB5AFwAbgAgACAAIAAgACAAIAAgAFwAIgByAGcAXAAiACAAPQAgAFIAYQBkAGkAdQBzACAAKwAgAEcAcgBhAHYAaQB0AHkAXABuACAAIAAgACAAIAAgACAAXAAiAGQAZwBcACIAIAA9ACAARABlAG4AcwBpAHQAeQAgACsAIABHAHIAYQB2AGkAdAB5AFwAbgAgACAAIAAgACAAIAAgAFwAIgBkAHYAXAAiACAAPQAgAEQAZQBuAHMAaQB0AHkAIAArACAARQBzAGMAYQBwAGUAIABWAGUAbABvAGMAaQB0AHkAXABuACAAIAAgACAAIAAgACAAXAAiAGcAdgBcACIAIAA9ACAARwByAGEAdgBpAHQAeQAgACsAIABFAHMAYwBhAHAAZQAgAFYAZQBsAG8AYwBpAHQAeQBcAG4AIAAgACAAIAAgACAAIABcACIAbQB2AFwAIgAgAD0AIABNAGEAcwBzACAAKwAgAEUAcwBjAGEAcABlACAAVgBlAGwAbwBjAGkAdAB5AFwAbgAgACAAIAAgACAAIAAgAFwAIgByAHYAXAAiACAAPQAgAFIAYQBkAGkAdQBzACAAKwAgAEUAcwBjAGEAcABlACAAVgBlAGwAbwBjAGkAdAB5AFwAbgAgACAAIAAtACAAcABhAHIAYQBtAF8AMQAgACgAcgBlAHEAdQBpAHIAZQBkACkAOgAgAFQAaABlACAAZgBpAHIAcwB0ACAAbgB1AG0AZQByAGkAYwAgAGkAbgBwAHUAdAAsACAAbQBlAGEAbgBpAG4AZwAgAGQAZQBwAGUAbgBkAHMAIABvAG4AIABtAG8AZABlAFwAbgAgACAAIAAtACAAcABhAHIAYQBtAF8AMgAgACgAcgBlAHEAdQBpAHIAZQBkACkAOgAgAFQAaABlACAAcwBlAGMAbwBuAGQAIABuAHUAbQBlAHIAaQBjACAAaQBuAHAAdQB0ACwAIABtAGUAYQBuAGkAbgBnACAAZABlAHAAZQBuAGQAcwAgAG8AbgAgAG0AbwBkAGUAXABuACAAIAAgAC0AIABwAHIAZQBjACAAKABvAHAAdABpAG8AbgBhAGwAKQA6ACAARABlAGMAaQBtAGEAbAAgAHAAcgBlAGMAaQBzAGkAbwBuACAAZgBvAHIAIABvAHUAdABwAHUAdAAgAHIAbwB1AG4AZABpAG4AZwAgACgAZABlAGYAYQB1AGwAdAAgAD0AIAA1ACkAXABuAFwAbgAgACAAIABSAGUAdAB1AHIAbgBzADoAXABuACAAIAAgAC0AIABBACAAbABhAGIAZQBsAGUAZAAgADUALQByAG8AdwAgAHQAYQBiAGwAZQAgAHcAaQB0AGgAIAB2AGEAbAB1AGUAcwAgAGYAbwByADoAIABNAGEAcwBzACAAKABNACkALAAgAFIAYQBkAGkAdQBzACAAKABSACkALAAgAEQAZQBuAHMAaQB0AHkAIAAoAGQAKQAsAFwAbgAgACAAIAAgACAARwByAGEAdgBpAHQAeQAgACgAZwApACwAIABFAHMAYwBhAHAAZQAgAFYAZQBsAG8AYwBpAHQAeQAgACgAdgApAFwAbgAqAC8AXABuAFwAbgBBAFMAVABSAE8AXwBQAEwAQQBOAEUAVABfAE0ARQBUAFIASQBDAFMAXwBTAEEARgBFAFQAWQAgAD0AIABMAEEATQBCAEQAQQAoAG0AbwBkAGUALAAgAHAAYQByAGEAbQBfADEALAAgAHAAYQByAGEAbQBfADIALAAgAFsAcAByAGUAYwBdACwAXABuACAAIABMAEUAVAAoAFwAbgAgACAAIAAgAC8ALwAgAEQAZQBmAGEAdQBsAHQAIABwAHIAZQBjAGkAcwBpAG8AbgBcAG4AIAAgACAAIABwAHIAZQBjACwAIABJAEYAKABJAFMATwBNAEkAVABUAEUARAAoAHAAcgBlAGMAKQAsACAANQAsACAAcAByAGUAYwApACwAXABuAFwAbgAgACAAIAAgAC8ALwAgAE4AbwByAG0AYQBsAGkAegBlACAAaQBuAHAAdQB0ACAAbQBvAGQAZQAgAHQAbwAgAGwAbwB3AGUAcgBjAGEAcwBlAFwAbgAgACAAIAAgAG0AbwBkAGUALAAgAEwATwBXAEUAUgAoAG0AbwBkAGUAKQAsAFwAbgBcAG4AIAAgACAAIAAvAC8AIABDAG8AbQBwAHUAdABlACAAYgBhAHMAZQBkACAAbwBuACAAcwBlAGwAZQBjAHQAZQBkACAAbQBvAGQAZQBcAG4AIAAgACAAIABvAHUAdABwAHUAdAAsACAAUwBXAEkAVABDAEgAKABcAG4AIAAgACAAIAAgACAAbQBvAGQAZQAsAFwAbgAgACAAIAAgACAAIABcAG4AIAAgACAAIAAgACAALwAvACAATQBhAHMAcwAgACsAIABEAGUAbgBzAGkAdAB5AFwAbgAgACAAIAAgACAAIABcACIAbQBkAFwAIgAsACAATABFAFQAKABcAG4AIAAgACAAIAAgACAAIAAgAE0ALAAgAHAAYQByAGEAbQBfADEALABcAG4AIAAgACAAIAAgACAAIAAgAGQALAAgAHAAYQByAGEAbQBfADIALABcAG4AIAAgACAAIAAgACAAIAAgAFIALAAgACgATQAgAC8AIABkACkAIABeACAAKAAxAC8AMwApACwAXABuACAAIAAgACAAIAAgACAAIABnACwAIAAoAE0AIAAqACAAZABeADIAKQAgAF4AIAAoADEALwAzACkALABcAG4AIAAgACAAIAAgACAAIAAgAHYALAAgACgATQAgACoAIABTAFEAUgBUACgAZAApACkAIABeACAAKAAxAC8AMwApACwAXABuACAAIAAgACAAIAAgACAAIABIAFMAVABBAEMASwAoAE0ALAAgAFIALAAgAGQALAAgAGcALAAgAHYAKQBcAG4AIAAgACAAIAAgACAAKQAsAFwAbgBcAG4AIAAgACAAIAAgACAALwAvACAATQBhAHMAcwAgACsAIABSAGEAZABpAHUAcwBcAG4AIAAgACAAIAAgACAAXAAiAG0AcgBcACIALAAgAEwARQBUACgAXABuACAAIAAgACAAIAAgACAAIABNACwAIABwAGEAcgBhAG0AXwAxACwAXABuACAAIAAgACAAIAAgACAAIABSACwAIABwAGEAcgBhAG0AXwAyACwAXABuACAAIAAgACAAIAAgACAAIABkACwAIABNACAALwAgAFIAXgAzACwAXABuACAAIAAgACAAIAAgACAAIABnACwAIABNACAALwAgAFIAXgAyACwAXABuACAAIAAgACAAIAAgACAAIAB2ACwAIABTAFEAUgBUACgATQAgAC8AIABSACkALABcAG4AIAAgACAAIAAgACAAIAAgAEgAUwBUAEEAQwBLACgATQAsACAAUgAsACAAZAAsACAAZwAsACAAdgApAFwAbgAgACAAIAAgACAAIAApACwAXABuAFwAbgAgACAAIAAgACAAIAAvAC8AIABNAGEAcwBzACAAKwAgAEcAcgBhAHYAaQB0AHkAXABuACAAIAAgACAAIAAgAFwAIgBtAGcAXAAiACwAIABMAEUAVAAoAFwAbgAgACAAIAAgACAAIAAgACAATQAsACAAcABhAHIAYQBtAF8AMQAsAFwAbgAgACAAIAAgACAAIAAgACAAZwAsACAAcABhAHIAYQBtAF8AMgAsAFwAbgAgACAAIAAgACAAIAAgACAAUgAsACAAUwBRAFIAVAAoAE0AIAAvACAAZwApACwAXABuACAAIAAgACAAIAAgACAAIABkACwAIABTAFEAUgBUACgAZwBeADMAIAAvACAATQApACwAXABuACAAIAAgACAAIAAgACAAIAB2ACwAIAAoAE0AIAAqACAAZwApACAAXgAgADAALgAyADUALABcAG4AIAAgACAAIAAgACAAIAAgAEgAUwBUAEEAQwBLACgATQAsACAAUgAsACAAZAAsACAAZwAsACAAdgApAFwAbgAgACAAIAAgACAAIAApACwAXABuAFwAbgAgACAAIAAgACAAIAAvAC8AIABSAGEAZABpAHUAcwAgACsAIABEAGUAbgBzAGkAdAB5AFwAbgAgACAAIAAgACAAIABcACIAcgBkAFwAIgAsACAATABFAFQAKABcAG4AIAAgACAAIAAgACAAIAAgAFIALAAgAHAAYQByAGEAbQBfADEALABcAG4AIAAgACAAIAAgACAAIAAgAGQALAAgAHAAYQByAGEAbQBfADIALABcAG4AIAAgACAAIAAgACAAIAAgAE0ALAAgAGQAIAAqACAAUgBeADMALABcAG4AIAAgACAAIAAgACAAIAAgAGcALAAgAGQAIAAqACAAUgAsAFwAbgAgACAAIAAgACAAIAAgACAAdgAsACAAUgAgACoAIABTAFEAUgBUACgAZAApACwAXABuACAAIAAgACAAIAAgACAAIABIAFMAVABBAEMASwAoAE0ALAAgAFIALAAgAGQALAAgAGcALAAgAHYAKQBcAG4AIAAgACAAIAAgACAAKQAsAFwAbgBcAG4AIAAgACAAIAAgACAALwAvACAAUgBhAGQAaQB1AHMAIAArACAARwByAGEAdgBpAHQAeQBcAG4AIAAgACAAIAAgACAAXAAiAHIAZwBcACIALAAgAEwARQBUACgAXABuACAAIAAgACAAIAAgACAAIABSACwAIABwAGEAcgBhAG0AXwAxACwAXABuACAAIAAgACAAIAAgACAAIABnACwAIABwAGEAcgBhAG0AXwAyACwAXABuACAAIAAgACAAIAAgACAAIABNACwAIABnACAAKgAgAFIAXgAyACwAXABuACAAIAAgACAAIAAgACAAIABkACwAIABnACAALwAgAFIALABcAG4AIAAgACAAIAAgACAAIAAgAHYALAAgAFMAUQBSAFQAKABnACAAKgAgAFIAKQAsAFwAbgAgACAAIAAgACAAIAAgACAASABTAFQAQQBDAEsAKABNACwAIABSACwAIABkACwAIABnACwAIAB2ACkAXABuACAAIAAgACAAIAAgACkALABcAG4AXABuACAAIAAgACAAIAAgAC8ALwAgAEQAZQBuAHMAaQB0AHkAIAArACAARwByAGEAdgBpAHQAeQBcAG4AIAAgACAAIAAgACAAXAAiAGQAZwBcACIALAAgAEwARQBUACgAXABuACAAIAAgACAAIAAgACAAIABkACwAIABwAGEAcgBhAG0AXwAxACwAXABuACAAIAAgACAAIAAgACAAIABnACwAIABwAGEAcgBhAG0AXwAyACwAXABuACAAIAAgACAAIAAgACAAIABSACwAIABnACAALwAgAGQALABcAG4AIAAgACAAIAAgACAAIAAgAE0ALAAgAGcAXgAzACAALwAgAGQAXgAyACwAXABuACAAIAAgACAAIAAgACAAIAB2ACwAIABnACAALwAgAFMAUQBSAFQAKABkACkALABcAG4AIAAgACAAIAAgACAAIAAgAEgAUwBUAEEAQwBLACgATQAsACAAUgAsACAAZAAsACAAZwAsACAAdgApAFwAbgAgACAAIAAgACAAIAApACwAXABuAFwAbgAgACAAIAAgACAAIAAvAC8AIABEAGUAbgBzAGkAdAB5ACAAKwAgAEUAcwBjAGEAcABlACAAVgBlAGwAbwBjAGkAdAB5AFwAbgAgACAAIAAgACAAIABcACIAZAB2AFwAIgAsACAATABFAFQAKABcAG4AIAAgACAAIAAgACAAIAAgAGQALAAgAHAAYQByAGEAbQBfADEALABcAG4AIAAgACAAIAAgACAAIAAgAHYALAAgAHAAYQByAGEAbQBfADIALABcAG4AIAAgACAAIAAgACAAIAAgAFIALAAgAHYAIAAvACAAUwBRAFIAVAAoAGQAKQAsAFwAbgAgACAAIAAgACAAIAAgACAATQAsACAAdgBeADMAIAAvACAAUwBRAFIAVAAoAGQAKQAsAFwAbgAgACAAIAAgACAAIAAgACAAZwAsACAAdgAgACoAIABTAFEAUgBUACgAZAApACwAXABuACAAIAAgACAAIAAgACAAIABIAFMAVABBAEMASwAoAE0ALAAgAFIALAAgAGQALAAgAGcALAAgAHYAKQBcAG4AIAAgACAAIAAgACAAKQAsAFwAbgBcAG4AIAAgACAAIAAgACAALwAvACAARwByAGEAdgBpAHQAeQAgACsAIABFAHMAYwBhAHAAZQAgAFYAZQBsAG8AYwBpAHQAeQBcAG4AIAAgACAAIAAgACAAXAAiAGcAdgBcACIALAAgAEwARQBUACgAXABuACAAIAAgACAAIAAgACAAIABnACwAIABwAGEAcgBhAG0AXwAxACwAXABuACAAIAAgACAAIAAgACAAIAB2ACwAIABwAGEAcgBhAG0AXwAyACwAXABuACAAIAAgACAAIAAgACAAIABSACwAIAB2AF4AMgAgAC8AIABnACwAXABuACAAIAAgACAAIAAgACAAIABNACwAIAB2AF4ANAAgAC8AIABnACwAXABuACAAIAAgACAAIAAgACAAIABkACwAIAAoAGcAIAAvACAAdgApAF4AMgAsAFwAbgAgACAAIAAgACAAIAAgACAASABTAFQAQQBDAEsAKABNACwAIABSACwAIABkACwAIABnACwAIAB2ACkAXABuACAAIAAgACAAIAAgACkALABcAG4AXABuACAAIAAgACAAIAAgAC8ALwAgAE0AYQBzAHMAIAArACAARQBzAGMAYQBwAGUAIABWAGUAbABvAGMAaQB0AHkAXABuACAAIAAgACAAIAAgAFwAIgBtAHYAXAAiACwAIABMAEUAVAAoAFwAbgAgACAAIAAgACAAIAAgACAATQAsACAAcABhAHIAYQBtAF8AMQAsAFwAbgAgACAAIAAgACAAIAAgACAAdgAsACAAcABhAHIAYQBtAF8AMgAsAFwAbgAgACAAIAAgACAAIAAgACAAUgAsACAATQAgAC8AIAB2AF4AMgAsAFwAbgAgACAAIAAgACAAIAAgACAAZwAsACAAdgBeADQAIAAvACAATQAsAFwAbgAgACAAIAAgACAAIAAgACAAZAAsACAAdgBeADYAIAAvACAATQBeADIALABcAG4AIAAgACAAIAAgACAAIAAgAEgAUwBUAEEAQwBLACgATQAsACAAUgAsACAAZAAsACAAZwAsACAAdgApAFwAbgAgACAAIAAgACAAIAApACwAXABuAFwAbgAgACAAIAAgACAAIAAvAC8AIABSAGEAZABpAHUAcwAgACsAIABFAHMAYwBhAHAAZQAgAFYAZQBsAG8AYwBpAHQAeQBcAG4AIAAgACAAIAAgACAAXAAiAHIAdgBcACIALAAgAEwARQBUACgAXABuACAAIAAgACAAIAAgACAAIABSACwAIABwAGEAcgBhAG0AXwAxACwAXABuACAAIAAgACAAIAAgACAAIAB2ACwAIABwAGEAcgBhAG0AXwAyACwAXABuACAAIAAgACAAIAAgACAAIABnACwAIAB2AF4AMgAgAC8AIABSACwAXABuACAAIAAgACAAIAAgACAAIABNACwAIABSACAAKgAgAHYAXgAyACwAXABuACAAIAAgACAAIAAgACAAIABkACwAIAAoAHYAIAAvACAAUgApAF4AMgAsAFwAbgAgACAAIAAgACAAIAAgACAASABTAFQAQQBDAEsAKABNACwAIABSACwAIABkACwAIABnACwAIAB2ACkAXABuACAAIAAgACAAIAAgACkALABcAG4AXABuACAAIAAgACAAIAAgAC8ALwAgAEQAZQBmAGEAdQBsAHQAIABmAGEAbABsAGIAYQBjAGsAXABuACAAIAAgACAAIAAgAE4AQQAoACkAXABuACAAIAAgACAAKQAsAFwAbgBcAG4AIAAgACAAIAAvAC8AIABGAG8AcgBtAGEAdAAgAHcAaQB0AGgAIABoAGUAYQBkAGUAcgBzACAAYQBuAGQAIAByAG8AdQBuAGQAaQBuAGcAXABuACAAIAAgACAAaABlAGEAZABlAHIAcwAsACAAewBcACIATQBcACIALAAgAFwAIgBSAFwAIgAsACAAXAAiAGQAXAAiACwAIABcACIAZwBcACIALAAgAFwAIgB2AFwAIgB9ACwAXABuACAAIAAgACAAdgBhAGwAdQBlAHMALAAgAFIATwBVAE4ARAAoAG8AdQB0AHAAdQB0ACwAIABwAHIAZQBjACkALABcAG4AIAAgACAAIABDAEgATwBPAFMARQAoAHsAMQAsACAAMgB9ACwAIABUAFIAQQBOAFMAUABPAFMARQAoAGgAZQBhAGQAZQByAHMAKQAsACAAVABSAEEATgBTAFAATwBTAEUAKAB2AGEAbAB1AGUAcwApACkAXABuACAAIAApAFwAbgApADsAXABuAFwAbgAvACoAIABBAFMAVABSAE8AXwBQAEwAQQBOAEUAVABfAE0ARQBUAFIASQBDAFMAXABuACAAIAAgAFAAdQByAHAAbwBzAGUAOgBcAG4AIAAgACAAQwBhAGwAYwB1AGwAYQB0AGUAcwAgAHAAbABhAG4AZQB0AGEAcgB5ACAAbQBhAHMAcwAsACAAcgBhAGQAaQB1AHMALAAgAGQAZQBuAHMAaQB0AHkALAAgAHMAdQByAGYAYQBjAGUAIABnAHIAYQB2AGkAdAB5ACwAIABhAG4AZAAgAGUAcwBjAGEAcABlACAAdgBlAGwAbwBjAGkAdAB5AFwAbgAgACAAIABiAGEAcwBlAGQAIABvAG4AIABhAG4AeQAgAHQAdwBvACAAawBuAG8AdwBuACAAdgBhAGwAdQBlAHMALAAgAGEAbgBkACAAZgBsAGEAZwBzACAAdABoAGUAIABwAHIAbwB2AGkAZABlAGQAIABpAG4AcAB1AHQAcwAgAHcAaQB0AGgAIABhAG4AIABhAHIAcgBvAHcAIAAoAJQnKQAuAFwAbgBcAG4AIAAgACAAUABhAHIAYQBtAGUAdABlAHIAcwA6AFwAbgAgACAAIAAtACAAbQBvAGQAZQAgACgAcgBlAHEAdQBpAHIAZQBkACkAOgAgAEEAIABzAHQAcgBpAG4AZwAgAGkAbgBkAGkAYwBhAHQAaQBuAGcAIAB0AGgAZQAgAHQAdwBvACAAawBuAG8AdwBuACAAdgBhAGwAdQBlAHMALgAgAEEAYwBjAGUAcAB0AGUAZAAgAHYAYQBsAHUAZQBzADoAXABuACAAIAAgACAAIAAgACAAXAAiAG0AZABcACIAIAA9ACAATQBhAHMAcwAgACsAIABEAGUAbgBzAGkAdAB5AFwAbgAgACAAIAAgACAAIAAgAFwAIgBtAHIAXAAiACAAPQAgAE0AYQBzAHMAIAArACAAUgBhAGQAaQB1AHMAXABuACAAIAAgACAAIAAgACAAXAAiAG0AZwBcACIAIAA9ACAATQBhAHMAcwAgACsAIABHAHIAYQB2AGkAdAB5AFwAbgAgACAAIAAgACAAIAAgAFwAIgByAGQAXAAiACAAPQAgAFIAYQBkAGkAdQBzACAAKwAgAEQAZQBuAHMAaQB0AHkAXABuACAAIAAgACAAIAAgACAAXAAiAHIAZwBcACIAIAA9ACAAUgBhAGQAaQB1AHMAIAArACAARwByAGEAdgBpAHQAeQBcAG4AIAAgACAAIAAgACAAIABcACIAZABnAFwAIgAgAD0AIABEAGUAbgBzAGkAdAB5ACAAKwAgAEcAcgBhAHYAaQB0AHkAXABuACAAIAAgACAAIAAgACAAXAAiAGQAdgBcACIAIAA9ACAARABlAG4AcwBpAHQAeQAgACsAIABFAHMAYwBhAHAAZQAgAFYAZQBsAG8AYwBpAHQAeQBcAG4AIAAgACAAIAAgACAAIABcACIAZwB2AFwAIgAgAD0AIABHAHIAYQB2AGkAdAB5ACAAKwAgAEUAcwBjAGEAcABlACAAVgBlAGwAbwBjAGkAdAB5AFwAbgAgACAAIAAgACAAIAAgAFwAIgBtAHYAXAAiACAAPQAgAE0AYQBzAHMAIAArACAARQBzAGMAYQBwAGUAIABWAGUAbABvAGMAaQB0AHkAXABuACAAIAAgACAAIAAgACAAXAAiAHIAdgBcACIAIAA9ACAAUgBhAGQAaQB1AHMAIAArACAARQBzAGMAYQBwAGUAIABWAGUAbABvAGMAaQB0AHkAXABuACAAIAAgAC0AIABwAGEAcgBhAG0AXwAxACAAKAByAGUAcQB1AGkAcgBlAGQAKQA6ACAARgBpAHIAcwB0ACAAawBuAG8AdwBuACAAcABhAHIAYQBtAGUAdABlAHIAIAAoAG0AZQBhAG4AaQBuAGcAIABkAGUAcABlAG4AZABzACAAbwBuACAAbQBvAGQAZQApAFwAbgAgACAAIAAtACAAcABhAHIAYQBtAF8AMgAgACgAcgBlAHEAdQBpAHIAZQBkACkAOgAgAFMAZQBjAG8AbgBkACAAawBuAG8AdwBuACAAcABhAHIAYQBtAGUAdABlAHIAIAAoAG0AZQBhAG4AaQBuAGcAIABkAGUAcABlAG4AZABzACAAbwBuACAAbQBvAGQAZQApAFwAbgAgACAAIAAtACAAcAByAGUAYwAgACgAbwBwAHQAaQBvAG4AYQBsACkAOgAgAEQAZQBjAGkAbQBhAGwAIABwAHIAZQBjAGkAcwBpAG8AbgAgAGYAbwByACAAbwB1AHQAcAB1AHQAIAAoAGQAZQBmAGEAdQBsAHQAIAA9ACAANQApAFwAbgBcAG4AIAAgACAAUgBlAHQAdQByAG4AcwA6AFwAbgAgACAAIAAtACAAQQAgADIALQBjAG8AbAB1AG0AbgAgAHYAZQByAHQAaQBjAGEAbAAgAHQAYQBiAGwAZQAgAHcAaQB0AGgAIABoAGUAYQBkAGUAcgBzACAAewBcACIATQBcACIALAAgAFwAIgBSAFwAIgAsACAAXAAiAGQAXAAiACwAIABcACIAZwBcACIALAAgAFwAIgB2AFwAIgB9ACAAYQBuAGQAIABjAGEAbABjAHUAbABhAHQAZQBkACAAdgBhAGwAdQBlAHMALgBcAG4AIAAgACAAIAAgAEkAbgBwAHUAdAAgAHYAYQBsAHUAZQBzACAAYQByAGUAIABmAGwAYQBnAGcAZQBkACAAdwBpAHQAaAAgAGEAIACUJyAAdABvACAAaQBuAGQAaQBjAGEAdABlACAAdABoAGUAaQByACAAbwByAGkAZwBpAG4ALgBcAG4AIAAgACAAIAAgAFUAbgBpAHQAcwAgAGEAcgBlACAAYQBzAHMAdQBtAGUAZAAgAHQAbwAgAGIAZQAgAGMAbwBuAHMAaQBzAHQAZQBuAHQAIABhAG4AZAAgAHIAZQBsAGEAdABpAHYAZQAgACgAZQAuAGcALgAsACAARQBhAHIAdABoACAAPQAgADEALgAwACkALgBcAG4AXABuACAAIAAgAE4AbwB0AGUAcwA6AFwAbgAgACAAIAAtACAARABlAHMAaQBnAG4AZQBkACAAZgBvAHIAIAB1AHMAZQAgAGkAbgAgAG0AbwBkAGUAbABpAG4AZwAsACAAcABsAGEAbgBlAHQAYQByAHkAIABwAGgAeQBzAGkAYwBzACAAcwBpAG0AdQBsAGEAdABpAG8AbgBzACwAIABhAG4AZAAgAGUAZAB1AGMAYQB0AGkAbwBuAGEAbAAgAGEAcABwAGwAaQBjAGEAdABpAG8AbgBzAC4AXABuACAAIAAgAC0AIABPAHUAdABwAHUAdABzACAAYQByAGUAIABpAG4AdABlAHIAbgBhAGwAbAB5ACAAYwBhAGwAYwB1AGwAYQB0AGUAZAAgAGIAYQBzAGUAZAAgAG8AbgAgAGIAYQBzAGkAYwAgAHAAaAB5AHMAaQBjAGEAbAAgAHIAZQBsAGEAdABpAG8AbgBzAGgAaQBwAHMAOgBcAG4AIAAgACAAIAAgACAAIAAtACAATQAgAD0AIABtAGEAcwBzAFwAbgAgACAAIAAgACAAIAAgAC0AIABSACAAPQAgAHIAYQBkAGkAdQBzAFwAbgAgACAAIAAgACAAIAAgAC0AIABkACAAPQAgAGQAZQBuAHMAaQB0AHkAXABuACAAIAAgACAAIAAgACAALQAgAGcAIAA9ACAAcwB1AHIAZgBhAGMAZQAgAGcAcgBhAHYAaQB0AHkAXABuACAAIAAgACAAIAAgACAALQAgAHYAIAA9ACAAZQBzAGMAYQBwAGUAIAB2AGUAbABvAGMAaQB0AHkAXABuACAAIAAgAC0AIABIAGEAbgBkAGwAZQBzACAAaQBuAHAAdQB0ACAAcABlAHIAbQB1AHQAYQB0AGkAbwBuAHMAIABmAGwAZQB4AGkAYgBsAHkAIAB2AGkAYQAgAG0AbwBkAGUAIABzAHQAcgBpAG4AZwAgAHAAYQByAHMAaQBuAGcALgBcAG4AXABuACAAIAAgAEUAeABhAG0AcABsAGUAOgBcAG4AIAAgACAAQQBTAFQAUgBPAF8AUABMAEEATgBFAFQAXwBNAEUAVABSAEkAQwBTAF8ARgBMAEEARwBHAEUARAAoAFwAIgByAGQAXAAiACwAIAAxAC4AMgAsACAAMAAuADcANQApAFwAbgAgACAAIAAgACAAkiFcAG4AIAAgACAAIAAgACAAIABNACAAIAAgACAAIAAgADAALgA2ADcANQBcAG4AIAAgACAAIAAgACAAIABSACAAlCcgACAAIAAgADEALgAyAFwAbgAgACAAIAAgACAAIAAgAGQAIACUJyAAIAAgACAAMAAuADcANQBcAG4AIAAgACAAIAAgACAAIABnACAAIAAgACAAIAAgADAALgA5AFwAbgAgACAAIAAgACAAIAAgAHYAIAAgACAAIAAgACAAMQAuADAAMwA5AFwAbgBcAG4AKgAvAFwAbgBcAG4AXABuAEEAUwBUAFIATwBfAFAATABBAE4ARQBUAF8ATQBFAFQAUgBJAEMAUwAgAD0AIABMAEEATQBCAEQAQQAoAG0AbwBkAGUALAAgAHAAYQByAGEAbQBfADEALAAgAHAAYQByAGEAbQBfADIALAAgAFsAcAByAGUAYwBdACwAXABuACAAIABMAEUAVAAoAFwAbgAgACAAIAAgAC8ALwAgAEQAZQBmAGEAdQBsAHQAIABwAHIAZQBjAGkAcwBpAG8AbgBcAG4AIAAgACAAIABwAHIAZQBjACwAIABJAEYAKABJAFMATwBNAEkAVABUAEUARAAoAHAAcgBlAGMAKQAsACAANQAsACAAcAByAGUAYwApACwAXABuAFwAbgAgACAAIAAgAC8ALwAgAE4AbwByAG0AYQBsAGkAegBlACAAaQBuAHAAdQB0ACAAbQBvAGQAZQAgAHQAbwAgAGwAbwB3AGUAcgBjAGEAcwBlAFwAbgAgACAAIAAgAG0AbwBkAGUALAAgAEwATwBXAEUAUgAoAG0AbwBkAGUAKQAsAFwAbgBcAG4AIAAgACAAIAAvAC8AIABDAG8AbQBwAHUAdABlACAAYgBhAHMAZQBkACAAbwBuACAAcwBlAGwAZQBjAHQAZQBkACAAbQBvAGQAZQBcAG4AIAAgACAAIABvAHUAdABwAHUAdAAsACAAUwBXAEkAVABDAEgAKABcAG4AIAAgACAAIAAgACAAbQBvAGQAZQAsAFwAbgAgACAAIAAgACAAIABcAG4AIAAgACAAIAAgACAALwAvACAATQBhAHMAcwAgACsAIABEAGUAbgBzAGkAdAB5AFwAbgAgACAAIAAgACAAIABcACIAbQBkAFwAIgAsACAATABFAFQAKABcAG4AIAAgACAAIAAgACAAIAAgAE0ALAAgAHAAYQByAGEAbQBfADEALABcAG4AIAAgACAAIAAgACAAIAAgAGQALAAgAHAAYQByAGEAbQBfADIALABcAG4AIAAgACAAIAAgACAAIAAgAFIALAAgACgATQAgAC8AIABkACkAIABeACAAKAAxAC8AMwApACwAXABuACAAIAAgACAAIAAgACAAIABnACwAIAAoAE0AIAAqACAAZABeADIAKQAgAF4AIAAoADEALwAzACkALABcAG4AIAAgACAAIAAgACAAIAAgAHYALAAgACgATQAgACoAIABTAFEAUgBUACgAZAApACkAIABeACAAKAAxAC8AMwApACwAXABuACAAIAAgACAAIAAgACAAIABIAFMAVABBAEMASwAoAE0ALAAgAFIALAAgAGQALAAgAGcALAAgAHYAKQBcAG4AIAAgACAAIAAgACAAKQAsAFwAbgBcAG4AIAAgACAAIAAgACAALwAvACAATQBhAHMAcwAgACsAIABSAGEAZABpAHUAcwBcAG4AIAAgACAAIAAgACAAXAAiAG0AcgBcACIALAAgAEwARQBUACgAXABuACAAIAAgACAAIAAgACAAIABNACwAIABwAGEAcgBhAG0AXwAxACwAXABuACAAIAAgACAAIAAgACAAIABSACwAIABwAGEAcgBhAG0AXwAyACwAXABuACAAIAAgACAAIAAgACAAIABkACwAIABNACAALwAgAFIAXgAzACwAXABuACAAIAAgACAAIAAgACAAIABnACwAIABNACAALwAgAFIAXgAyACwAXABuACAAIAAgACAAIAAgACAAIAB2ACwAIABTAFEAUgBUACgATQAgAC8AIABSACkALABcAG4AIAAgACAAIAAgACAAIAAgAEgAUwBUAEEAQwBLACgATQAsACAAUgAsACAAZAAsACAAZwAsACAAdgApAFwAbgAgACAAIAAgACAAIAApACwAXABuAFwAbgAgACAAIAAgACAAIAAvAC8AIABNAGEAcwBzACAAKwAgAEcAcgBhAHYAaQB0AHkAXABuACAAIAAgACAAIAAgAFwAIgBtAGcAXAAiACwAIABMAEUAVAAoAFwAbgAgACAAIAAgACAAIAAgACAATQAsACAAcABhAHIAYQBtAF8AMQAsAFwAbgAgACAAIAAgACAAIAAgACAAZwAsACAAcABhAHIAYQBtAF8AMgAsAFwAbgAgACAAIAAgACAAIAAgACAAUgAsACAAUwBRAFIAVAAoAE0AIAAvACAAZwApACwAXABuACAAIAAgACAAIAAgACAAIABkACwAIABTAFEAUgBUACgAZwBeADMAIAAvACAATQApACwAXABuACAAIAAgACAAIAAgACAAIAB2ACwAIAAoAE0AIAAqACAAZwApACAAXgAgADAALgAyADUALABcAG4AIAAgACAAIAAgACAAIAAgAEgAUwBUAEEAQwBLACgATQAsACAAUgAsACAAZAAsACAAZwAsACAAdgApAFwAbgAgACAAIAAgACAAIAApACwAXABuAFwAbgAgACAAIAAgACAAIAAvAC8AIABSAGEAZABpAHUAcwAgACsAIABEAGUAbgBzAGkAdAB5AFwAbgAgACAAIAAgACAAIABcACIAcgBkAFwAIgAsACAATABFAFQAKABcAG4AIAAgACAAIAAgACAAIAAgAFIALAAgAHAAYQByAGEAbQBfADEALABcAG4AIAAgACAAIAAgACAAIAAgAGQALAAgAHAAYQByAGEAbQBfADIALABcAG4AIAAgACAAIAAgACAAIAAgAE0ALAAgAGQAIAAqACAAUgBeADMALABcAG4AIAAgACAAIAAgACAAIAAgAGcALAAgAGQAIAAqACAAUgAsAFwAbgAgACAAIAAgACAAIAAgACAAdgAsACAAUgAgACoAIABTAFEAUgBUACgAZAApACwAXABuACAAIAAgACAAIAAgACAAIABIAFMAVABBAEMASwAoAE0ALAAgAFIALAAgAGQALAAgAGcALAAgAHYAKQBcAG4AIAAgACAAIAAgACAAKQAsAFwAbgBcAG4AIAAgACAAIAAgACAALwAvACAAUgBhAGQAaQB1AHMAIAArACAARwByAGEAdgBpAHQAeQBcAG4AIAAgACAAIAAgACAAXAAiAHIAZwBcACIALAAgAEwARQBUACgAXABuACAAIAAgACAAIAAgACAAIABSACwAIABwAGEAcgBhAG0AXwAxACwAXABuACAAIAAgACAAIAAgACAAIABnACwAIABwAGEAcgBhAG0AXwAyACwAXABuACAAIAAgACAAIAAgACAAIABNACwAIABnACAAKgAgAFIAXgAyACwAXABuACAAIAAgACAAIAAgACAAIABkACwAIABnACAALwAgAFIALABcAG4AIAAgACAAIAAgACAAIAAgAHYALAAgAFMAUQBSAFQAKABnACAAKgAgAFIAKQAsAFwAbgAgACAAIAAgACAAIAAgACAASABTAFQAQQBDAEsAKABNACwAIABSACwAIABkACwAIABnACwAIAB2ACkAXABuACAAIAAgACAAIAAgACkALABcAG4AXABuACAAIAAgACAAIAAgAC8ALwAgAEQAZQBuAHMAaQB0AHkAIAArACAARwByAGEAdgBpAHQAeQBcAG4AIAAgACAAIAAgACAAXAAiAGQAZwBcACIALAAgAEwARQBUACgAXABuACAAIAAgACAAIAAgACAAIABkACwAIABwAGEAcgBhAG0AXwAxACwAXABuACAAIAAgACAAIAAgACAAIABnACwAIABwAGEAcgBhAG0AXwAyACwAXABuACAAIAAgACAAIAAgACAAIABSACwAIABnACAALwAgAGQALABcAG4AIAAgACAAIAAgACAAIAAgAE0ALAAgAGcAXgAzACAALwAgAGQAXgAyACwAXABuACAAIAAgACAAIAAgACAAIAB2ACwAIABnACAALwAgAFMAUQBSAFQAKABkACkALABcAG4AIAAgACAAIAAgACAAIAAgAEgAUwBUAEEAQwBLACgATQAsACAAUgAsACAAZAAsACAAZwAsACAAdgApAFwAbgAgACAAIAAgACAAIAApACwAXABuAFwAbgAgACAAIAAgACAAIAAvAC8AIABEAGUAbgBzAGkAdAB5ACAAKwAgAEUAcwBjAGEAcABlACAAVgBlAGwAbwBjAGkAdAB5AFwAbgAgACAAIAAgACAAIABcACIAZAB2AFwAIgAsACAATABFAFQAKABcAG4AIAAgACAAIAAgACAAIAAgAGQALAAgAHAAYQByAGEAbQBfADEALABcAG4AIAAgACAAIAAgACAAIAAgAHYALAAgAHAAYQByAGEAbQBfADIALABcAG4AIAAgACAAIAAgACAAIAAgAFIALAAgAHYAIAAvACAAUwBRAFIAVAAoAGQAKQAsAFwAbgAgACAAIAAgACAAIAAgACAATQAsACAAdgBeADMAIAAvACAAUwBRAFIAVAAoAGQAKQAsAFwAbgAgACAAIAAgACAAIAAgACAAZwAsACAAdgAgACoAIABTAFEAUgBUACgAZAApACwAXABuACAAIAAgACAAIAAgACAAIABIAFMAVABBAEMASwAoAE0ALAAgAFIALAAgAGQALAAgAGcALAAgAHYAKQBcAG4AIAAgACAAIAAgACAAKQAsAFwAbgBcAG4AIAAgACAAIAAgACAALwAvACAARwByAGEAdgBpAHQAeQAgACsAIABFAHMAYwBhAHAAZQAgAFYAZQBsAG8AYwBpAHQAeQBcAG4AIAAgACAAIAAgACAAXAAiAGcAdgBcACIALAAgAEwARQBUACgAXABuACAAIAAgACAAIAAgACAAIABnACwAIABwAGEAcgBhAG0AXwAxACwAXABuACAAIAAgACAAIAAgACAAIAB2ACwAIABwAGEAcgBhAG0AXwAyACwAXABuACAAIAAgACAAIAAgACAAIABSACwAIAB2AF4AMgAgAC8AIABnACwAXABuACAAIAAgACAAIAAgACAAIABNACwAIAB2AF4ANAAgAC8AIABnACwAXABuACAAIAAgACAAIAAgACAAIABkACwAIAAoAGcAIAAvACAAdgApAF4AMgAsAFwAbgAgACAAIAAgACAAIAAgACAASABTAFQAQQBDAEsAKABNACwAIABSACwAIABkACwAIABnACwAIAB2ACkAXABuACAAIAAgACAAIAAgACkALABcAG4AXABuACAAIAAgACAAIAAgAC8ALwAgAE0AYQBzAHMAIAArACAARQBzAGMAYQBwAGUAIABWAGUAbABvAGMAaQB0AHkAXABuACAAIAAgACAAIAAgAFwAIgBtAHYAXAAiACwAIABMAEUAVAAoAFwAbgAgACAAIAAgACAAIAAgACAATQAsACAAcABhAHIAYQBtAF8AMQAsAFwAbgAgACAAIAAgACAAIAAgACAAdgAsACAAcABhAHIAYQBtAF8AMgAsAFwAbgAgACAAIAAgACAAIAAgACAAUgAsACAATQAgAC8AIAB2AF4AMgAsAFwAbgAgACAAIAAgACAAIAAgACAAZwAsACAAdgBeADQAIAAvACAATQAsAFwAbgAgACAAIAAgACAAIAAgACAAZAAsACAAdgBeADYAIAAvACAATQBeADIALABcAG4AIAAgACAAIAAgACAAIAAgAEgAUwBUAEEAQwBLACgATQAsACAAUgAsACAAZAAsACAAZwAsACAAdgApAFwAbgAgACAAIAAgACAAIAApACwAXABuAFwAbgAgACAAIAAgACAAIAAvAC8AIABSAGEAZABpAHUAcwAgACsAIABFAHMAYwBhAHAAZQAgAFYAZQBsAG8AYwBpAHQAeQBcAG4AIAAgACAAIAAgACAAXAAiAHIAdgBcACIALAAgAEwARQBUACgAXABuACAAIAAgACAAIAAgACAAIABSACwAIABwAGEAcgBhAG0AXwAxACwAXABuACAAIAAgACAAIAAgACAAIAB2ACwAIABwAGEAcgBhAG0AXwAyACwAXABuACAAIAAgACAAIAAgACAAIABnACwAIAB2AF4AMgAgAC8AIABSACwAXABuACAAIAAgACAAIAAgACAAIABNACwAIABSACAAKgAgAHYAXgAyACwAXABuACAAIAAgACAAIAAgACAAIABkACwAIAAoAHYAIAAvACAAUgApAF4AMgAsAFwAbgAgACAAIAAgACAAIAAgACAASABTAFQAQQBDAEsAKABNACwAIABSACwAIABkACwAIABnACwAIAB2ACkAXABuACAAIAAgACAAIAAgACkALABcAG4AXABuACAAIAAgACAAIAAgAC8ALwAgAEQAZQBmAGEAdQBsAHQAIABmAGEAbABsAGIAYQBjAGsAXABuACAAIAAgACAAIAAgAE4AQQAoACkAXABuACAAIAAgACAAKQAsAFwAbgBcAG4AIAAgACAAIAAvAC8AIABGAG8AcgBtAGEAdAAgAHcAaQB0AGgAIABoAGUAYQBkAGUAcgBzACAAYQBuAGQAIAByAG8AdQBuAGQAaQBuAGcAXABuACAAIAAgACAAaABlAGEAZABlAHIAcwAsACAAUwBXAEkAVABDAEgAKABcAG4AIAAgACAAIAAgACAAIAAgAG0AbwBkAGUALABcAG4AIAAgACAAIAAgACAAIAAgAFwAIgBtAGQAXAAiACwAIAB7AFwAIgBNACAAlCdcACIALAAgAFwAIgBSAFwAIgAsACAAXAAiAGQAIACUJ1wAIgAsACAAXAAiAGcAXAAiACwAIABcACIAdgBcACIAfQAsAFwAbgAgACAAIAAgACAAIAAgACAAXAAiAG0AcgBcACIALAAgAHsAXAAiAE0AIACUJ1wAIgAsACAAXAAiAFIAIACUJ1wAIgAsACAAXAAiAGQAXAAiACwAIABcACIAZwBcACIALAAgAFwAIgB2AFwAIgB9ACwAXABuACAAIAAgACAAIAAgACAAIABcACIAbQBnAFwAIgAsACAAewBcACIATQAgAJQnXAAiACwAIABcACIAUgBcACIALAAgAFwAIgBkAFwAIgAsACAAXAAiAGcAIACUJ1wAIgAsACAAXAAiAHYAXAAiAH0ALABcAG4AIAAgACAAIAAgACAAIAAgAFwAIgByAGQAXAAiACwAIAB7AFwAIgBNAFwAIgAsACAAXAAiAFIAIACUJ1wAIgAsACAAXAAiAGQAIACUJ1wAIgAsACAAXAAiAGcAXAAiACwAIABcACIAdgBcACIAfQAsAFwAbgAgACAAIAAgACAAIAAgACAAXAAiAHIAZwBcACIALAAgAHsAXAAiAE0AXAAiACwAIABcACIAUgAgAJQnXAAiACwAIABcACIAZABcACIALAAgAFwAIgBnACAAlCdcACIALAAgAFwAIgB2AFwAIgB9ACwAXABuACAAIAAgACAAIAAgACAAIABcACIAZABnAFwAIgAsACAAewBcACIATQBcACIALAAgAFwAIgBSAFwAIgAsACAAXAAiAGQAIACUJ1wAIgAsACAAXAAiAGcAIACUJ1wAIgAsACAAXAAiAHYAXAAiAH0ALABcAG4AIAAgACAAIAAgACAAIAAgAFwAIgBkAHYAXAAiACwAIAB7AFwAIgBNAFwAIgAsACAAXAAiAFIAXAAiACwAIABcACIAZAAgAJQnXAAiACwAIABcACIAZwBcACIALAAgAFwAIgB2ACAAlCdcACIAfQAsAFwAbgAgACAAIAAgACAAIAAgACAAXAAiAGcAdgBcACIALAAgAHsAXAAiAE0AXAAiACwAIABcACIAUgBcACIALAAgAFwAIgBkAFwAIgAsACAAXAAiAGcAIACUJ1wAIgAsACAAXAAiAHYAIACUJ1wAIgB9ACwAXABuACAAIAAgACAAIAAgACAAIABcACIAbQB2AFwAIgAsACAAewBcACIATQAgAJQnXAAiACwAIABcACIAUgBcACIALAAgAFwAIgBkAFwAIgAsACAAXAAiAGcAXAAiACwAIABcACIAdgAgAJQnXAAiAH0ALABcAG4AIAAgACAAIAAgACAAIAAgAFwAIgByAHYAXAAiACwAIAB7AFwAIgBNAFwAIgAsACAAXAAiAFIAIACUJ1wAIgAsACAAXAAiAGQAXAAiACwAIABcACIAZwBcACIALAAgAFwAIgB2ACAAlCdcACIAfQAsAFwAbgAgACAAIAAgACAAIAAgACAAewBcACIATQBcACIALAAgAFwAIgBSAFwAIgAsACAAXAAiAGQAXAAiACwAIABcACIAZwBcACIALAAgAFwAIgB2AFwAIgB9ACAAIAAvAC8AIABmAGEAbABsAGIAYQBjAGsAXABuACAAIAAgACAAIAAgACAAIAApACwAXABuACAAIAAgACAAdgBhAGwAdQBlAHMALAAgAFIATwBVAE4ARAAoAG8AdQB0AHAAdQB0ACwAIABwAHIAZQBjACkALABcAG4AIAAgACAAIABDAEgATwBPAFMARQAoAHsAMQAsACAAMgB9ACwAIABUAFIAQQBOAFMAUABPAFMARQAoAGgAZQBhAGQAZQByAHMAKQAsACAAVABSAEEATgBTAFAATwBTAEUAKAB2AGEAbAB1AGUAcwApACkAXABuACAAIAApAFwAbgApADsAXABuAFwAbgAvAC8AIABBAFMAVABSAE8AXwBTAFkATgBPAEQASQBDACAAPQAgAFwAbgAvAC8AIABMAEEATQBCAEQAQQAoAHAALAAgAHEALAAgAHAAcgBlAGMALABcAG4ALwAvACAAIAAgAEwARQBUACgAXABuAC8ALwAgACAAIAAgACAAcgBlAHMAdQBsAHQALABcAG4ALwAvACAAIAAgACAAIABJAEYAKABwACAAPQAgAHEALABcAG4ALwAvACAAIAAgACAAIAAgACAAIABOAEEAKAApACwAXABuAC8ALwAgACAAIAAgACAAIAAgACAATABFAFQAKABcAG4ALwAvACAAIAAgACAAIAAgACAAIAAgACAAbgB1AG0ALAAgAHAAIAAqACAAcQAsAFwAbgAvAC8AIAAgACAAIAAgACAAIAAgACAAIABkAGUAbgAsACAAQQBCAFMAKABwACAALQAgAHEAKQAsAFwAbgAvAC8AIAAgACAAIAAgACAAIAAgACAAIAByAGEAdwAsACAAbgB1AG0AIAAvACAAZABlAG4ALABcAG4ALwAvACAAIAAgACAAIAAgACAAIAAgACAAUgBPAFUATgBEACgAcgBhAHcALAAgAHAAcgBlAGMAKQBcAG4ALwAvACAAIAAgACAAIAAgACAAIAApAFwAbgAvAC8AIAAgACAAIAAgACkALABcAG4ALwAvACAAIAAgACAAIAByAGUAcwB1AGwAdABcAG4ALwAvACAAIAAgACkAXABuAC8ALwAgACkAOwBcAG4AXABuAC8ALwAgAEEAUwBUAFIATwBfAFMAWQBOAE8ARABJAEMAXwBTAE8ATABWAEUARAAgAD0AXABuAC8ALwAgAEwAQQBNAEIARABBACgAdgBhAGwAXwAxACwAIAB2AGEAbABfADIALAAgAFsAbQBvAGQAZQBdACwAIABbAHAAcgBlAGMAXQAsAFwAbgAvAC8AIAAgACAATABFAFQAKABcAG4ALwAvACAAIAAgACAAIABtAG8AZABlACwAIABJAEYAKABJAFMATwBNAEkAVABUAEUARAAoAG0AbwBkAGUAKQAsACAAXAAiAHAAcQBcACIALAAgAEkARgAoAG0AbwBkAGUAIAA9ACAAXAAiAFwAIgAsACAAXAAiAHAAcQBcACIALAAgAG0AbwBkAGUAKQApACwAXABuAC8ALwAgACAAIAAgACAAcAByAGUAYwAsACAASQBGACgASQBTAE8ATQBJAFQAVABFAEQAKABwAHIAZQBjACkALAAgADQALAAgAHAAcgBlAGMAKQAsAFwAbgBcAG4ALwAvACAAIAAgACAAIABwACwAIABJAEYAKABPAFIAKABtAG8AZABlAD0AXAAiAHAAcQBcACIALAAgAG0AbwBkAGUAPQBcACIAcABzAFwAIgApACwAIAB2AGEAbABfADEALAAgAE4AQQAoACkAKQAsAFwAbgAvAC8AIAAgACAAIAAgAHEALAAgAEkARgAoAG0AbwBkAGUAPQBcACIAcABxAFwAIgAsACAAdgBhAGwAXwAyACwAIABJAEYAKABtAG8AZABlAD0AXAAiAHEAcwBcACIALAAgAHYAYQBsAF8AMQAsACAATgBBACgAKQApACkALABcAG4ALwAvACAAIAAgACAAIABzACwAIABJAEYAKABPAFIAKABtAG8AZABlAD0AXAAiAHAAcwBcACIALAAgAG0AbwBkAGUAPQBcACIAcQBzAFwAIgApACwAIAB2AGEAbABfADIALAAgAE4AQQAoACkAKQAsAFwAbgBcAG4ALwAvACAAIAAgACAAIABhACwAIABJAEYAKABBAE4ARAAoAEkAUwBOAFUATQBCAEUAUgAoAHAAKQAsACAASQBTAE4AVQBNAEIARQBSACgAcQApACkALAAgAE0AQQBYACgAcAAsACAAcQApACwAIABwACkALABcAG4ALwAvACAAIAAgACAAIABiACwAIABJAEYAKABBAE4ARAAoAEkAUwBOAFUATQBCAEUAUgAoAHAAKQAsACAASQBTAE4AVQBNAEIARQBSACgAcQApACkALAAgAE0ASQBOACgAcAAsACAAcQApACwAIABxACkALABcAG4AXABuAC8ALwAgACAAIAAgACAAcgBlAHMAdQBsAHQALABcAG4ALwAvACAAIAAgACAAIAAgACAAUwBXAEkAVABDAEgAKABcAG4ALwAvACAAIAAgACAAIAAgACAAIAAgAG0AbwBkAGUALABcAG4ALwAvACAAIAAgACAAIAAgACAAIAAgAFwAIgBwAHEAXAAiACwAIABJAEYAKABhACAAPQAgAGIALAAgAE4AQQAoACkALAAgAFIATwBVAE4ARAAoACgAYQAgACoAIABiACkAIAAvACAAKABhACAALQAgAGIAKQAsACAAcAByAGUAYwApACkALABcAG4ALwAvACAAIAAgACAAIAAgACAAIAAgAFwAIgBwAHMAXAAiACwAIABJAEYAKABPAFIAKABOAE8AVAAoAEkAUwBOAFUATQBCAEUAUgAoAGEAKQApACwAIABOAE8AVAAoAEkAUwBOAFUATQBCAEUAUgAoAHMAKQApACkALAAgAE4AQQAoACkALABcAG4ALwAvACAAIAAgACAAIAAgACAAIAAgACAAIAAgACAAIAAgACAAIAAgAFIATwBVAE4ARAAoACgAYQAgACoAIABzACkAIAAvACAAKABhACAALQAgAHMAKQAsACAAcAByAGUAYwApACkALABcAG4ALwAvACAAIAAgACAAIAAgACAAIAAgAFwAIgBxAHMAXAAiACwAIABJAEYAKABPAFIAKABOAE8AVAAoAEkAUwBOAFUATQBCAEUAUgAoAGIAKQApACwAIABOAE8AVAAoAEkAUwBOAFUATQBCAEUAUgAoAHMAKQApACkALAAgAE4AQQAoACkALABcAG4ALwAvACAAIAAgACAAIAAgACAAIAAgACAAIAAgACAAIAAgACAAIAAgAFIATwBVAE4ARAAoACgAYgAgACoAIABzACkAIAAvACAAKABiACAALQAgAHMAKQAsACAAcAByAGUAYwApACkALABcAG4ALwAvACAAIAAgACAAIAAgACAAIAAgAE4AQQAoACkAXABuAC8ALwAgACAAIAAgACAAIAAgACkALABcAG4ALwAvACAAIAAgACAAIAByAGUAcwB1AGwAdABcAG4ALwAvACAAIAAgACkAXABuAC8ALwAgACkAOwBcAG4AXABuAC8AKgAgAEEAUwBUAFIATwBfAFMAWQBOAE8ARABJAEMAXwBTAE8ATABWAEUAUgBcAG4AIAAgACAAUAB1AHIAcABvAHMAZQA6AFwAbgAgACAAIABBACAAYwBvAG0AcAByAGUAaABlAG4AcwBpAHYAZQAgAHMAeQBuAG8AZABpAGMAIABwAGUAcgBpAG8AZAAgAHMAbwBsAHYAZQByACAAdABoAGEAdAAgAGMAYQBsAGMAdQBsAGEAdABlAHMAIAB0AGgAZQAgAHQAaABpAHIAZAAgAHYAYQBsAHUAZQAgACgAUAAsACAAUQAsACAAbwByACAAUwApAFwAbgAgACAAIAB3AGgAZQBuACAAYQBuAHkAIAB0AHcAbwAgAG8AZgAgAHQAaABlACAAdABoAHIAZQBlACAAYQByAGUAIABwAHIAbwB2AGkAZABlAGQALgAgAFMAdQBwAHAAbwByAHQAcwAgAG0AdQBsAHQAaQBwAGwAZQAgAGkAbgBwAHUAdAAvAG8AdQB0AHAAdQB0ACAAbQBvAGQAZQBzACAAZgBvAHIAXABuACAAIAAgAHMAYwBpAGUAbgB0AGkAZgBpAGMAIABtAG8AZABlAGwAaQBuAGcALAAgAHAAZQBkAGEAZwBvAGcAaQBjAGEAbAAgAHUAcwBlACwAIABhAG4AZAAgAGYAbABlAHgAaQBiAGwAZQAgAHAAcgBlAHMAZQBuAHQAYQB0AGkAbwBuAC4AXABuAFwAbgAgACAAIABQAGEAcgBhAG0AZQB0AGUAcgBzADoAXABuACAAIAAgAC0AIAB2AGEAbABfADEAIAAoAHIAZQBxAHUAaQByAGUAZAApADoAIABGAGkAcgBzAHQAIABpAG4AcAB1AHQAIAB2AGEAbAB1AGUALgAgAE0AZQBhAG4AaQBuAGcAIABkAGUAcABlAG4AZABzACAAbwBuACAAdABoAGUAIABzAGUAbABlAGMAdABlAGQAIABtAG8AZABlAC4AXABuACAAIAAgAC0AIAB2AGEAbABfADIAIAAoAHIAZQBxAHUAaQByAGUAZAApADoAIABTAGUAYwBvAG4AZAAgAGkAbgBwAHUAdAAgAHYAYQBsAHUAZQAuACAATQBlAGEAbgBpAG4AZwAgAGQAZQBwAGUAbgBkAHMAIABvAG4AIAB0AGgAZQAgAHMAZQBsAGUAYwB0AGUAZAAgAG0AbwBkAGUALgBcAG4AIAAgACAALQAgAG0AbwBkAGUAIAAoAG8AcAB0AGkAbwBuAGEAbAApADoAIAAyAC0AbABlAHQAdABlAHIAIABzAHQAcgBpAG4AZwAgAGkAbgBkAGkAYwBhAHQAaQBuAGcAIABrAG4AbwB3AG4AIABpAG4AcAB1AHQAcwAuACAAQQBjAGMAZQBwAHQAcwAgAGEAbgB5ACAAYwBhAHMAZQAgAG8AcgAgAG8AcgBkAGUAcgAuAFwAbgAgACAAIAAgACAAIAAgAC0AIABcACIAcABxAFwAIgAgAD0AIABzAG8AbAB2AGUAIABmAG8AcgAgAFMAIAAoAHMAeQBuAG8AZABpAGMAIABwAGUAcgBpAG8AZAApAFwAbgAgACAAIAAgACAAIAAgAC0AIABcACIAcABzAFwAIgAgAD0AIABzAG8AbAB2AGUAIABmAG8AcgAgAFEAIAAoAG8AdQB0AGUAcgAgAHMAaQBkAGUAcgBlAGEAbAAgAG8AcgBiAGkAdAApAFwAbgAgACAAIAAgACAAIAAgAC0AIABcACIAcQBzAFwAIgAgAD0AIABzAG8AbAB2AGUAIABmAG8AcgAgAFAAIAAoAGkAbgBuAGUAcgAgAHMAaQBkAGUAcgBlAGEAbAAgAG8AcgBiAGkAdAApAFwAbgAgACAAIAAgACAARABlAGYAYQB1AGwAdAAgAGkAcwAgAFwAIgBwAHEAXAAiACAAaQBmACAAbwBtAGkAdAB0AGUAZAAgAG8AcgAgAGkAbgB2AGEAbABpAGQALgBcAG4AIAAgACAALQAgAGYAbwByAG0AYQB0ACAAKABvAHAAdABpAG8AbgBhAGwAKQA6ACAATwB1AHQAcAB1AHQAIABmAG8AcgBtAGEAdAAgACgAZABlAGYAYQB1AGwAdAAgAD0AIABcACIAYgBhAHIAZQBcACIAKQBcAG4AIAAgACAAIAAgACAAIAAtACAAXAAiAGIAYQByAGUAXAAiACAAIAAgACAAkiEgAHIAZQB0AHUAcgBuAHMAIAB0AGgAZQAgAHMAbwBsAHYAZQBkACAAdgBhAGwAdQBlACAAbwBuAGwAeQBcAG4AIAAgACAAIAAgACAAIAAtACAAXAAiAGwAYQBiAGUAbABlAGQAXAAiACAAkiEgAHIAZQB0AHUAcgBuAHMAIABcACIAUAAgAD0AIAAzADYANQAuADIANQBcACIALAAgAFwAIgBTACAAPQAgADcANwA5AC4AOAA4AFwAIgAsACAAZQB0AGMALgAsACAAZABlAHAAZQBuAGQAaQBuAGcAIABvAG4AIABtAG8AZABlAFwAbgAgACAAIAAgACAAIAAgAC0AIABcACIAdgBlAHIAYgBvAHMAZQBcACIAIACSISAAcgBlAHQAdQByAG4AcwAgAGkAbgBsAGkAbgBlACAAdABlAHgAdAAgAG8AZgAgAGEAbABsACAAdABoAHIAZQBlACAAdgBhAGwAdQBlAHMAIAB3AGkAdABoACAAHiYgAG8AbgAgAHMAbwBsAHYAZQBkACAAdgBhAGwAdQBlAFwAbgAgACAAIAAgACAAIAAgAC0AIABcACIAcgBvAHcAXAAiACAAIAAgACAAIACSISAAcgBlAHQAdQByAG4AcwAgADEAeAAzACAAYQByAHIAYQB5ACAAdwBpAHQAaAAgAFAALAAgAFEALAAgAGEAbgBkACAAUwAgAGwAYQBiAGUAbABzACAAYQBuAGQAIAB2AGEAbAB1AGUAcwBcAG4AIAAgACAAIAAgACAAIAAtACAAXAAiAGMAbwBsAFwAIgAgACAAIAAgACAAkiEgAHIAZQB0AHUAcgBuAHMAIAAzAHgAMgAgAHYAZQByAHQAaQBjAGEAbAAgAGEAcgByAGEAeQA6ACAAewBcACIAUAAgAD0AXAAiACwAIAAzADYANQAuADIANQA7ACAAXAAiAFEAIAA9AFwAIgAsACAANgA4ADcAOwAgAFwAIgBTACAAHiZcACIALAAgADcANwA5AC4AOAA4AH0AXABuACAAIAAgAC0AIABwAHIAZQBjACAAKABvAHAAdABpAG8AbgBhAGwAKQA6ACAARABlAGMAaQBtAGEAbAAgAHAAcgBlAGMAaQBzAGkAbwBuACAAdABvACAAcgBvAHUAbgBkACAAcgBlAHMAdQBsAHQAcwAgACgAZABlAGYAYQB1AGwAdAAgAD0AIAA0ACkAXABuAFwAbgAgACAAIABSAGUAdAB1AHIAbgBzADoAXABuACAAIAAgAC0AIABBACAAcwBjAGEAbABhAHIAIAB2AGEAbAB1AGUAIABvAHIAIABhACAAbABhAGIAZQBsAGUAZAAvAHMAcABpAGwAbAAgAGEAcgByAGEAeQAgAGQAZQBwAGUAbgBkAGkAbgBnACAAbwBuACAAcwBlAGwAZQBjAHQAZQBkACAAZgBvAHIAbQBhAHQALgBcAG4AIAAgACAALQAgAEkAbgAgAGEAbABsACAAYwBhAHMAZQBzACwAIAB0AGgAZQAgAGMAYQBsAGMAdQBsAGEAdABlAGQAIAAoAHMAbwBsAHYAZQBkACkAIAB2AGEAbAB1AGUAIABpAHMAIABmAGwAYQBnAGcAZQBkACAAdwBpAHQAaAAgAGEAIAByAGkAZwBoAHQAIABhAHIAcgBvAHcAIAAoAB4mKQAuAFwAbgBcAG4AIAAgACAATgBvAHQAZQBzADoAXABuACAAIAAgAC0AIABTAHkAbgBvAGQAaQBjACAAcABlAHIAaQBvAGQAIABmAG8AcgBtAHUAbABhADoAIABTACAAPQAgACgAUAAgACoAIABRACkAIAAvACAAfABQACAALQAgAFEAfABcAG4AIAAgACAALQAgAEkAbgB2AGUAcgBzAGUAIABzAG8AbAB1AHQAaQBvAG4AcwA6AFwAbgAgACAAIAAgACAAIAAgAC0AIABRACAAPQAgACgAUAAgACoAIABTACkAIAAvACAAfABQACAALQAgAFMAfABcAG4AIAAgACAAIAAgACAAIAAtACAAUAAgAD0AIAAoAFEAIAAqACAAUwApACAALwAgAHwAUQAgAC0AIABTAHwAXABuACAAIAAgAC0AIABJAG4AcAB1AHQAcwAgAGEAcgBlACAAYQB1AHQAbwAtAG8AcgBkAGUAcgBlAGQAIABhAHMAIABuAGUAZQBkAGUAZAAgAGYAbwByACAAcwB0AGEAYgBpAGwAaQB0AHkAIAAoAGUALgBnAC4ALAAgAFAAIAA9ACAAbQBhAHgAKAB2AGEAbAAxACwAIAB2AGEAbAAyACkAIABpAG4AIABcACIAcABxAFwAIgAgAG0AbwBkAGUAKQAuAFwAbgAgACAAIAAtACAATQBvAGQAZQAgAGkAcwAgAGMAYQBzAGUALQBpAG4AcwBlAG4AcwBpAHQAaQB2AGUAIABhAG4AZAAgAGEAdQB0AG8ALQBuAG8AcgBtAGEAbABpAHoAZQBkACAAKABlAC4AZwAuACwAIABcACIAUQBTAFwAIgAsACAAXAAiAHMAcQBcACIALAAgAGEAbgBkACAAXAAiAHMAUQBcACIAIABhAGwAbAAgAJIhIABcACIAcQBzAFwAIgApAC4AXABuACAAIAAgAC0AIABPAHUAdABwAHUAdAAgAGYAbwByAG0AYQB0AHMAIABzAHUAcABwAG8AcgB0ACAAaAB1AG0AYQBuAC0AcgBlAGEAZABhAGIAbABlACAAcgBlAHMAdQBsAHQAcwAgAGEAbgBkACAAcwB0AHIAdQBjAHQAdQByAGUAZAAgAHQAYQBiAGwAZQAgAGkAbgB0AGUAZwByAGEAdABpAG8AbgAuAFwAbgAgACAAIAAtACAARABlAHMAaQBnAG4AZQBkACAAYQBzACAAYQAgAGcAZQBuAGUAcgBhAGwALQBwAHUAcgBwAG8AcwBlACAAZQBuAGcAaQBuAGUAIABmAG8AcgAgAHUAcwBlACAAaQBuACAAYQBzAHQAcgBvAG4AbwBtAHkAIABtAG8AZABlAGwAcwAgAGEAbgBkACAAZQBkAHUAYwBhAHQAaQBvAG4AYQBsACAAdABvAG8AbABzAC4AXABuAFwAbgAgACAAIABFAHgAYQBtAHAAbABlACAAMQA6AFwAbgAgACAAIAAgACAAQQBTAFQAUgBPAF8AUwBZAE4ATwBEAEkAQwBfAFMATwBMAFYARQBSACgAMwA2ADUALgAyADUALAAgADYAOAA3ACwAIABcACIAcABxAFwAIgAsACAAXAAiAGIAYQByAGUAXAAiACwAIAA0ACkAXABuACAAIAAgACAAIAAgACAAkiEgADcANwA5AC4AOAA4ADEAMQBcAG4AXABuACAAIAAgAEUAeABhAG0AcABsAGUAIAAyADoAXABuACAAIAAgACAAIABBAFMAVABSAE8AXwBTAFkATgBPAEQASQBDAF8AUwBPAEwAVgBFAFIAKAAzADYANQAuADIANQAsACAANgA4ADcALAAgAFwAIgBwAHEAXAAiACwAIABcACIAdgBlAHIAYgBvAHMAZQBcACIAKQBcAG4AIAAgACAAIAAgACAAIACSISAAXAAiAFAAIAA9ACAAMwA2ADUALgAyADUALAAgAFEAIAA9ACAANgA4ADcALAAgAFMAIAA9ACAAHiYgADcANwA5AC4AOAA4ADEAMQBcACIAXABuAFwAbgAgACAAIABFAHgAYQBtAHAAbABlACAAMwA6AFwAbgAgACAAIAAgACAAQQBTAFQAUgBPAF8AUwBZAE4ATwBEAEkAQwBfAFMATwBMAFYARQBSACgANgA4ADcALAAgADcANwA5AC4AOAA4ADEAMQAsACAAXAAiAHEAcwBcACIALAAgAFwAIgBjAG8AbABcACIAKQBcAG4AIAAgACAAIAAgACAAIACSIVwAbgAgACAAIAAgACAAIAAgACAAIABQACAAHiYgACAAIAAgADMANgA1AC4AMgA1AFwAbgAgACAAIAAgACAAIAAgACAAIABRACAAPQAgACAAIAAgADYAOAA3AFwAbgAgACAAIAAgACAAIAAgACAAIABTACAAPQAgACAAIAAgADcANwA5AC4AOAA4ADEAMQBcAG4AXABuACAAIAAgAFIAZQBjAG8AbQBtAGUAbgBkAGEAdABpAG8AbgA6AFwAbgAgACAAIAAtACAARgBvAHIAIABnAGUAbgBlAHIAYQBsACAAdQBzAGUAcgBzACwAIABjAG8AbgBzAGkAZABlAHIAIAB1AHMAaQBuAGcAIABvAG4AZQAgAG8AZgAgAHQAaABlACAAcwBpAG0AcABsAGUAcgAgAHcAcgBhAHAAcABlAHIAIABmAHUAbgBjAHQAaQBvAG4AcwA6AFwAbgAgACAAIAAgACAAIAAgAC0AIABBAFMAVABSAE8AXwBTAFkATgBPAEQASQBDAF8AUABRACgAUAAsACAAUQApAFwAbgAgACAAIAAgACAAIAAgAC0AIABBAFMAVABSAE8AXwBTAFkATgBPAEQASQBDAF8AUABTACgAUAAsACAAUwApAFwAbgAgACAAIAAgACAAIAAgAC0AIABBAFMAVABSAE8AXwBTAFkATgBPAEQASQBDAF8AUQBTACgAUQAsACAAUwApAFwAbgAgACAAIAAtACAAVABoAGkAcwAgAGYAdQBuAGMAdABpAG8AbgAgAGkAcwAgAGkAbgB0AGUAbgBkAGUAZAAgAGYAbwByACAAYQBkAHYAYQBuAGMAZQBkACAAdQBzAGUAIABjAGEAcwBlAHMAIABhAG4AZAAgAFUASQAtAGkAbgB0AGUAZwByAGEAdABlAGQAIABvAHUAdABwAHUAdAAuAFwAbgBcAG4AKgAvAFwAbgBcAG4AXABuAEEAUwBUAFIATwBfAFMAWQBOAE8ARABJAEMAXwBTAE8ATABWAEUAUgAgAD0AXABuAEwAQQBNAEIARABBACgAdgBhAGwAXwAxACwAIAB2AGEAbABfADIALAAgAFsAbQBvAGQAZQBdACwAIABbAGYAbwByAG0AYQB0AF0ALAAgAFsAcAByAGUAYwBdACwAXABuACAAIABMAEUAVAAoAFwAbgAgACAAIAAgAC8ALwAgAEgAYQBuAGQAbABlACAAbwBwAHQAaQBvAG4AYQBsACAAYQByAGcAdQBtAGUAbgB0AHMAXABuACAAIAAgACAAcgBhAHcAXwBtAG8AZABlACwAIABJAEYAKABJAFMATwBNAEkAVABUAEUARAAoAG0AbwBkAGUAKQAgACsAIAAoAG0AbwBkAGUAIAA9ACAAXAAiAFwAIgApACwAIABcACIAUABRAFwAIgAsACAAbQBvAGQAZQApACwAXABuACAAIAAgACAAbgBvAHIAbQBfAG0AbwBkAGUALAAgAFQARQBYAFQASgBPAEkATgAoAFwAIgBcACIALAAsAFMATwBSAFQAKABNAEkARAAoAEwATwBXAEUAUgAoAHIAYQB3AF8AbQBvAGQAZQApACwAUwBFAFEAVQBFAE4AQwBFACgATABFAE4AKAByAGEAdwBfAG0AbwBkAGUAKQApACwAMQApACkAKQAsAFwAbgAgACAAIAAgAG0AbwBkAGUALAAgAG4AbwByAG0AXwBtAG8AZABlACwAXABuAFwAbgAgACAAIAAgAGYAbwByAG0AYQB0ACwAIABJAEYAKABJAFMATwBNAEkAVABUAEUARAAoAGYAbwByAG0AYQB0ACkAIAArACAAKABmAG8AcgBtAGEAdAAgAD0AIABcACIAXAAiACkALAAgAFwAIgBiAGEAcgBlAFwAIgAsACAATABPAFcARQBSACgAZgBvAHIAbQBhAHQAKQApACwAXABuACAAIAAgACAAcAByAGUAYwAsACAASQBGACgASQBTAE8ATQBJAFQAVABFAEQAKABwAHIAZQBjACkALAAgADQALAAgAHAAcgBlAGMAKQAsAFwAbgBcAG4AIAAgACAAIAAvAC8AIABJAG4AcAB1AHQAIAB1AG4AcABhAGMAawBpAG4AZwAgAGIAeQAgAG0AbwBkAGUAXABuACAAIAAgACAAUABfAGkAbgAsACAASQBGACgATwBSACgAbQBvAGQAZQA9AFwAIgBwAHEAXAAiACwAIABtAG8AZABlAD0AXAAiAHAAcwBcACIAKQAsACAAdgBhAGwAXwAxACwAIABOAEEAKAApACkALABcAG4AIAAgACAAIABRAF8AaQBuACwAIABJAEYAKABtAG8AZABlAD0AXAAiAHAAcQBcACIALAAgAHYAYQBsAF8AMgAsACAASQBGACgAbQBvAGQAZQA9AFwAIgBxAHMAXAAiACwAIAB2AGEAbABfADEALAAgAE4AQQAoACkAKQApACwAXABuACAAIAAgACAAUwBfAGkAbgAsACAASQBGACgATwBSACgAbQBvAGQAZQA9AFwAIgBwAHMAXAAiACwAIABtAG8AZABlAD0AXAAiAHEAcwBcACIAKQAsACAAdgBhAGwAXwAyACwAIABOAEEAKAApACkALABcAG4AXABuACAAIAAgACAALwAvACAAUAAgAGEAbgBkACAAUQAgAG8AcgBkAGUAcgBpAG4AZwAgAG8AbgBsAHkAIAB1AHMAZQBkACAAaQBuACAAJwBwAHEAJwAgAG0AbwBkAGUAXABuACAAIAAgACAAUAAsACAASQBGACgAQQBOAEQAKABJAFMATgBVAE0AQgBFAFIAKABQAF8AaQBuACkALAAgAEkAUwBOAFUATQBCAEUAUgAoAFEAXwBpAG4AKQApACwAIABNAEEAWAAoAFAAXwBpAG4ALAAgAFEAXwBpAG4AKQAsACAAUABfAGkAbgApACwAXABuACAAIAAgACAAUQAsACAASQBGACgAQQBOAEQAKABJAFMATgBVAE0AQgBFAFIAKABQAF8AaQBuACkALAAgAEkAUwBOAFUATQBCAEUAUgAoAFEAXwBpAG4AKQApACwAIABNAEkATgAoAFAAXwBpAG4ALAAgAFEAXwBpAG4AKQAsACAAUQBfAGkAbgApACwAXABuAFwAbgAgACAAIAAgAC8ALwAgAFMAeQBuAG8AZABpAGMAIABwAGUAcgBpAG8AZAAgAGMAYQBsAGMAdQBsAGEAdABpAG8AbgBcAG4AIAAgACAAIABTAF8AYwBhAGwAYwAsACAASQBGACgAUAAgAD0AIABRACwAIABOAEEAKAApACwAIABSAE8AVQBOAEQAKAAoAFAAIAAqACAAUQApACAALwAgACgAUAAgAC0AIABRACkALAAgAHAAcgBlAGMAKQApACwAXABuAFwAbgAgACAAIAAgAC8ALwAgAEQAaQByAGUAYwB0AGkAbwBuAC0AYQB3AGEAcgBlACAAaQBuAHYAZQByAHMAZQAgAGMAYQBsAGMAdQBsAGEAdABpAG8AbgBzAFwAbgAgACAAIAAgAFEAXwBjAGEAbABjACwAIABJAEYAKABPAFIAKABOAE8AVAAoAEkAUwBOAFUATQBCAEUAUgAoAFAAKQApACwAIABOAE8AVAAoAEkAUwBOAFUATQBCAEUAUgAoAFMAXwBpAG4AKQApACkALAAgAE4AQQAoACkALABcAG4AIAAgACAAIAAgACAAIAAgACAAIAAgACAAIAAgACAAIABSAE8AVQBOAEQAKAAoAFAAIAAqACAAUwBfAGkAbgApACAALwAgAEEAQgBTACgAUAAgAC0AIABTAF8AaQBuACkALAAgAHAAcgBlAGMAKQApACwAXABuAFwAbgAgACAAIAAgAFAAXwBjAGEAbABjACwAIABJAEYAKABPAFIAKABOAE8AVAAoAEkAUwBOAFUATQBCAEUAUgAoAFEAKQApACwAIABOAE8AVAAoAEkAUwBOAFUATQBCAEUAUgAoAFMAXwBpAG4AKQApACkALAAgAE4AQQAoACkALABcAG4AIAAgACAAIAAgACAAIAAgACAAIAAgACAAIAAgACAAIABSAE8AVQBOAEQAKAAoAFEAIAAqACAAUwBfAGkAbgApACAALwAgAEEAQgBTACgAUQAgAC0AIABTAF8AaQBuACkALAAgAHAAcgBlAGMAKQApACwAXABuAFwAbgAgACAAIAAgAC8ALwAgAFMAZQBsAGUAYwB0AGUAZAAgAHIAZQBzAHUAbAB0ACAAdgBhAGwAdQBlAHMAXABuACAAIAAgACAAUABfAHYAYQBsACwAIABJAEYAKABtAG8AZABlACAAPQAgAFwAIgBxAHMAXAAiACwAIABQAF8AYwBhAGwAYwAsACAAUAApACwAXABuACAAIAAgACAAUQBfAHYAYQBsACwAIABJAEYAKABtAG8AZABlACAAPQAgAFwAIgBwAHMAXAAiACwAIABRAF8AYwBhAGwAYwAsACAAUQApACwAXABuACAAIAAgACAAUwBfAHYAYQBsACwAIABJAEYAKABtAG8AZABlACAAPQAgAFwAIgBwAHEAXAAiACwAIABTAF8AYwBhAGwAYwAsACAAUwBfAGkAbgApACwAXABuAFwAbgAgACAAIAAgAC8ALwAgAFMAbwBsAHYAZQBkACAAbABhAGIAZQBsAFwAbgAgACAAIAAgAGwAYQBiAGUAbAAsACAAUwBXAEkAVABDAEgAKABtAG8AZABlACwAIABcACIAcABxAFwAIgAsACAAXAAiAFMAXAAiACwAIABcACIAcABzAFwAIgAsACAAXAAiAFEAXAAiACwAIABcACIAcQBzAFwAIgAsACAAXAAiAFAAXAAiACwAIABcACIAPwBcACIAKQAsAFwAbgBcAG4AIAAgACAAIAAvAC8AIABQAHIAaQBtAGEAcgB5ACAAcwBjAGEAbABhAHIAIAByAGUAcwB1AGwAdABcAG4AIAAgACAAIAByAGUAcwB1AGwAdAAsACAAUwBXAEkAVABDAEgAKABtAG8AZABlACwAIABcACIAcABxAFwAIgAsACAAUwBfAGMAYQBsAGMALAAgAFwAIgBwAHMAXAAiACwAIABRAF8AYwBhAGwAYwAsACAAXAAiAHEAcwBcACIALAAgAFAAXwBjAGEAbABjACwAIABOAEEAKAApACkALABcAG4AXABuACAAIAAgACAALwAvACAAVgBlAHIAYgBvAHMAZQAgAHQAZQB4AHQAIABvAHUAdABwAHUAdABcAG4AIAAgACAAIAB2AGUAcgBiAG8AcwBlAF8AbwB1AHQALABcAG4AIAAgACAAIAAgACAAXAAiAFAAIAA9ACAAXAAiACAAJgAgAEkARgAoAEkAUwBOAFUATQBCAEUAUgAoAFAAXwB2AGEAbAApACwAIABJAEYAKABtAG8AZABlACAAPQAgAFwAIgBxAHMAXAAiACwAIABcACIAHiYgAFwAIgAgACYAIABQAF8AdgBhAGwALAAgAFAAXwB2AGEAbAApACwAIABcACIAFCBcACIAKQAgACYAIABcACIALAAgAFwAIgAgACYAXABuACAAIAAgACAAIAAgAFwAIgBRACAAPQAgAFwAIgAgACYAIABJAEYAKABJAFMATgBVAE0AQgBFAFIAKABRAF8AdgBhAGwAKQAsACAASQBGACgAbQBvAGQAZQAgAD0AIABcACIAcABzAFwAIgAsACAAXAAiAB4mIABcACIAIAAmACAAUQBfAHYAYQBsACwAIABRAF8AdgBhAGwAKQAsACAAXAAiABQgXAAiACkAIAAmACAAXAAiACwAIABcACIAIAAmAFwAbgAgACAAIAAgACAAIABcACIAUwAgAD0AIABcACIAIAAmACAASQBGACgASQBTAE4AVQBNAEIARQBSACgAUwBfAHYAYQBsACkALAAgAEkARgAoAG0AbwBkAGUAIAA9ACAAXAAiAHAAcQBcACIALAAgAFwAIgAeJiAAXAAiACAAJgAgAFMAXwB2AGEAbAAsACAAUwBfAHYAYQBsACkALAAgAFwAIgAUIFwAIgApACwAXABuAFwAbgAgACAAIAAgAC8ALwAgAFMAcABpAGwAbABhAGIAbABlACAAdABhAGIAdQBsAGEAcgAgAG8AdQB0AHAAdQB0AHMAXABuACAAIAAgACAAcgBvAHcAXwBvAHUAdAAsAFwAbgAgACAAIAAgACAAIABWAFMAVABBAEMASwAoAFwAbgAgACAAIAAgACAAIAAgACAASABTAFQAQQBDAEsAKABcAG4AIAAgACAAIAAgACAAIAAgACAAIABJAEYAKABtAG8AZABlAD0AXAAiAHEAcwBcACIALAAgAFwAIgBQACAAHiZcACIALAAgAFwAIgBQACAAPQBcACIAKQAsAFwAbgAgACAAIAAgACAAIAAgACAAIAAgAEkARgAoAG0AbwBkAGUAPQBcACIAcABzAFwAIgAsACAAXAAiAFEAIAAeJlwAIgAsACAAXAAiAFEAIAA9AFwAIgApACwAXABuACAAIAAgACAAIAAgACAAIAAgACAASQBGACgAbQBvAGQAZQA9AFwAIgBwAHEAXAAiACwAIABcACIAUwAgAB4mXAAiACwAIABcACIAUwAgAD0AXAAiACkAXABuACAAIAAgACAAIAAgACAAIAApACwAXABuACAAIAAgACAAIAAgACAAIABIAFMAVABBAEMASwAoAFAAXwB2AGEAbAAsACAAUQBfAHYAYQBsACwAIABTAF8AdgBhAGwAKQBcAG4AIAAgACAAIAAgACAAKQAsAFwAbgBcAG4AIAAgACAAIABjAG8AbABfAG8AdQB0ACwAXABuACAAIAAgACAAIAAgAFYAUwBUAEEAQwBLACgAXABuACAAIAAgACAAIAAgACAAIABIAFMAVABBAEMASwAoAEkARgAoAG0AbwBkAGUAPQBcACIAcQBzAFwAIgAsACAAXAAiAFAAIAAeJlwAIgAsACAAXAAiAFAAIAA9AFwAIgApACwAIABQAF8AdgBhAGwAKQAsAFwAbgAgACAAIAAgACAAIAAgACAASABTAFQAQQBDAEsAKABJAEYAKABtAG8AZABlAD0AXAAiAHAAcwBcACIALAAgAFwAIgBRACAAHiZcACIALAAgAFwAIgBRACAAPQBcACIAKQAsACAAUQBfAHYAYQBsACkALABcAG4AIAAgACAAIAAgACAAIAAgAEgAUwBUAEEAQwBLACgASQBGACgAbQBvAGQAZQA9AFwAIgBwAHEAXAAiACwAIABcACIAUwAgAB4mXAAiACwAIABcACIAUwAgAD0AXAAiACkALAAgAFMAXwB2AGEAbAApAFwAbgAgACAAIAAgACAAIAApACwAXABuAFwAbgAgACAAIAAgAC8ALwAgAEYAaQBuAGEAbAAgAHMAdwBpAHQAYwBoACAAZgBvAHIAIAByAGUAdAB1AHIAbgAgAHQAeQBwAGUAXABuACAAIAAgACAAbwB1AHQAcAB1AHQALABcAG4AIAAgACAAIAAgACAAUwBXAEkAVABDAEgAKABmAG8AcgBtAGEAdAAsAFwAbgAgACAAIAAgACAAIAAgACAAXAAiAGIAYQByAGUAXAAiACwAIAByAGUAcwB1AGwAdAAsAFwAbgAgACAAIAAgACAAIAAgACAAXAAiAGwAYQBiAGUAbABlAGQAXAAiACwAIABsAGEAYgBlAGwAIAAmACAAXAAiACAAPQAgAFwAIgAgACYAIAByAGUAcwB1AGwAdAAsAFwAbgAgACAAIAAgACAAIAAgACAAXAAiAHYAZQByAGIAbwBzAGUAXAAiACwAIAB2AGUAcgBiAG8AcwBlAF8AbwB1AHQALABcAG4AIAAgACAAIAAgACAAIAAgAFwAIgByAG8AdwBcACIALAAgAHIAbwB3AF8AbwB1AHQALABcAG4AIAAgACAAIAAgACAAIAAgAFwAIgBjAG8AbABcACIALAAgAGMAbwBsAF8AbwB1AHQALABcAG4AIAAgACAAIAAgACAAIAAgAFwAIgBJAG4AdgBhAGwAaQBkACAAZgBvAHIAbQBhAHQAXAAiAFwAbgAgACAAIAAgACAAIAApACwAXABuAFwAbgAgACAAIAAgAG8AdQB0AHAAdQB0AFwAbgAgACAAKQBcAG4AKQA7AFwAbgBcAG4ALwAqACAAQQBTAFQAUgBPAF8AUwBZAE4ATwBEAEkAQwBfAFAAUQBcAG4AIAAgACAAUAB1AHIAcABvAHMAZQA6AFwAbgAgACAAIABDAGEAbABjAHUAbABhAHQAZQBzACAAdABoAGUAIABzAHkAbgBvAGQAaQBjACAAcABlAHIAaQBvAGQAIAAoAFMAKQAgAGIAZQB0AHcAZQBlAG4AIAB0AHcAbwAgAHAAbABhAG4AZQB0AGEAcgB5ACAAYgBvAGQAaQBlAHMAXABuACAAIAAgAGIAYQBzAGUAZAAgAG8AbgAgAHQAaABlAGkAcgAgAHMAaQBkAGUAcgBlAGEAbAAgAG8AcgBiAGkAdABhAGwAIABwAGUAcgBpAG8AZABzACAAUAAgAGEAbgBkACAAUQAuAFwAbgBcAG4AIAAgACAAUABhAHIAYQBtAGUAdABlAHIAcwA6AFwAbgAgACAAIAAtACAAUAAgACgAcgBlAHEAdQBpAHIAZQBkACkAOgAgAFMAaQBkAGUAcgBlAGEAbAAgAG8AcgBiAGkAdABhAGwAIABwAGUAcgBpAG8AZAAgAG8AZgAgAHQAaABlACAAaQBuAG4AZQByACAAKABmAGEAcwB0AGUAcgApACAAYgBvAGQAeQBcAG4AIAAgACAALQAgAFEAIAAoAHIAZQBxAHUAaQByAGUAZAApADoAIABTAGkAZABlAHIAZQBhAGwAIABvAHIAYgBpAHQAYQBsACAAcABlAHIAaQBvAGQAIABvAGYAIAB0AGgAZQAgAG8AdQB0AGUAcgAgACgAcwBsAG8AdwBlAHIAKQAgAGIAbwBkAHkAXABuACAAIAAgAC0AIABvAHUAdABwAHUAdAAgACgAbwBwAHQAaQBvAG4AYQBsACkAOgAgAE8AdQB0AHAAdQB0ACAAZgBvAHIAbQBhAHQALgAgAFwAbgAgACAAIAAgACAAIAAgAC0AIABcACIAYgBhAHIAZQBcACIAIAA9ACAAUgBlAHQAdQByAG4AcwAgAHMAeQBuAG8AZABpAGMAIABwAGUAcgBpAG8AZAAgAG8AbgBsAHkAIAAoAGQAZQBmAGEAdQBsAHQAKQBcAG4AIAAgACAAIAAgACAAIAAtACAAXAAiAHYAZQByAGIAbwBzAGUAXAAiACAAPQAgAFIAZQB0AHUAcgBuAHMAIABhACAAMgAtAGMAbwBsAHUAbQBuACAAdgBlAHIAdABpAGMAYQBsACAAdABhAGIAbABlADoAIABQACwAIABRACwAIABTACwAIAB3AGkAdABoACAAdABoAGUAIAByAGUAcwB1AGwAdAAgAGYAbABhAGcAZwBlAGQAIAAoAB4mKQBcAG4AIAAgACAALQAgAHAAcgBlAGMAIAAoAG8AcAB0AGkAbwBuAGEAbAApADoAIABEAGUAYwBpAG0AYQBsACAAcAByAGUAYwBpAHMAaQBvAG4AIAAoAGQAZQBmAGEAdQBsAHQAIAA9ACAANAApAFwAbgBcAG4AIAAgACAAUgBlAHQAdQByAG4AcwA6AFwAbgAgACAAIAAtACAAUwB5AG4AbwBkAGkAYwAgAHAAZQByAGkAbwBkACAAKABiAGEAcgBlACkALAAgAG8AcgBcAG4AIAAgACAALQAgAFYAZQByAGIAbwBzAGUAIAAyAC0AYwBvAGwAdQBtAG4AIABhAHIAcgBhAHkAIAB3AGkAdABoACAAbABhAGIAZQBsAGUAZAAgAFAALAAgAFEALAAgAGEAbgBkACAAUwAgAHYAYQBsAHUAZQBzAFwAbgAgACAAIAAgACAAKABTACAAaQBzACAAZgBsAGEAZwBnAGUAZAAgAHcAaQB0AGgAIABhACAAHiYgAHQAbwAgAGkAbgBkAGkAYwBhAHQAZQAgAGkAdAAnAHMAIAB0AGgAZQAgAHMAbwBsAHYAZQBkACAAdgBhAGwAdQBlACkAXABuAFwAbgAgACAAIABOAG8AdABlAHMAOgBcAG4AIAAgACAALQAgAFMAIAA9ACAAKABQACAA1wAgAFEAKQAgAC8AIAB8AFAAIAASIiAAUQB8ACwAIABhAHMAcwB1AG0AaQBuAGcAIABQACAAYCIgAFEAXABuACAAIAAgAC0AIABJAG4AcAB1AHQAcwAgAG0AYQB5ACAAYgBlACAAcAByAG8AdgBpAGQAZQBkACAAaQBuACAAYQBuAHkAIABvAHIAZABlAHIAOwAgAHQAaABlACAAZgB1AG4AYwB0AGkAbwBuACAAaQBuAHQAZQByAG4AYQBsAGwAeQAgAGEAcwBzAGkAZwBuAHMAIABQAC8AUQAgAGYAbwByACAAYwBvAHIAcgBlAGMAdAAgAGMAYQBsAGMAdQBsAGEAdABpAG8AbgBcAG4AIAAgACAALQAgAFUAcwBlAGYAdQBsACAAZgBvAHIAIABwAHIAZQBkAGkAYwB0AGkAbgBnACAAYwBvAG4AagB1AG4AYwB0AGkAbwBuACAAaQBuAHQAZQByAHYAYQBsAHMAIABvAHIAIABvAHIAYgBpAHQAYQBsACAAcgBlAHMAbwBuAGEAbgBjAGUAIABtAG8AZABlAGwAaQBuAGcAXABuAFwAbgAgACAAIABFAHgAYQBtAHAAbABlADoAXABuACAAIAAgAEEAUwBUAFIATwBfAFMAWQBOAE8ARABJAEMAXwBQAFEAKAAzADYANQAuADIANQAsACAANgA4ADcALAAgAFwAIgB2AGUAcgBiAG8AcwBlAFwAIgAsACAANAApAFwAbgAgACAAIAAgACAAkiFcAG4AIAAgACAAIAAgACAAIABQACAAPQAgACAAIAAgACAAIAAzADYANQAuADIANQBcAG4AIAAgACAAIAAgACAAIABRACAAPQAgACAAIAAgACAAIAA2ADgANwBcAG4AIAAgACAAIAAgACAAIABTACAAHiYgAD0AIAAgACAAIAA3ADcAOQAuADgAOAAxADEAXABuACoALwBcAG4AXABuAFwAbgBBAFMAVABSAE8AXwBTAFkATgBPAEQASQBDAF8AUABRACAAPQBcAG4ATABBAE0AQgBEAEEAKABQACwAIABRACwAIABbAG8AdQB0AHAAdQB0AF0ALAAgAFsAcAByAGUAYwBdACwAXABuACAAIABMAEUAVAAoAFwAbgAgACAAIAAgAC8ALwAgAEgAYQBuAGQAbABlACAAbwBwAHQAaQBvAG4AYQBsACAAYQByAGcAdQBtAGUAbgB0AHMAXABuACAAIAAgACAAbQBvAGQAZQAsACAASQBGACgASQBTAE8ATQBJAFQAVABFAEQAKABvAHUAdABwAHUAdAApACAAKwAgACgAbwB1AHQAcAB1AHQAIAA9ACAAXAAiAFwAIgApACwAIABcACIAYgBhAHIAZQBcACIALAAgAEwATwBXAEUAUgAoAG8AdQB0AHAAdQB0ACkAKQAsAFwAbgAgACAAIAAgAGQAaQBnAGkAdABzACwAIABJAEYAKABJAFMATwBNAEkAVABUAEUARAAoAHAAcgBlAGMAKQAsACAANAAsACAAcAByAGUAYwApACwAXABuAFwAbgAgACAAIAAgAC8ALwAgAFMAbwByAHQAIABmAG8AcgAgAHMAdABhAGIAaQBsAGkAdAB5ACAAaQBuACAAcwB5AG4AbwBkAGkAYwAgAGMAYQBsAGMAdQBsAGEAdABpAG8AbgBcAG4AIAAgACAAIABBACwAIABNAEEAWAAoAFAALAAgAFEAKQAsAFwAbgAgACAAIAAgAEIALAAgAE0ASQBOACgAUAAsACAAUQApACwAXABuAFwAbgAgACAAIAAgAC8ALwAgAEMAYQBsAGMAdQBsAGEAdABlACAAcwB5AG4AbwBkAGkAYwAgAHAAZQByAGkAbwBkAFwAbgAgACAAIAAgAFMALAAgAFIATwBVAE4ARAAoACgAQQAgACoAIABCACkAIAAvACAAKABBACAALQAgAEIAKQAsACAAZABpAGcAaQB0AHMAKQAsAFwAbgBcAG4AIAAgACAAIAAvAC8AIABUAHcAbwAtAGMAbwBsAHUAbQBuACAAdgBlAHIAYgBvAHMAZQAgAG8AdQB0AHAAdQB0ACAAKABsAGEAYgBlAGwAcwAgAHAAcgBlAHMAZQByAHYAZQBkACkAXABuACAAIAAgACAAdgBlAHIAYgBvAHMAZQAsAFwAbgAgACAAIAAgACAAIABWAFMAVABBAEMASwAoAFwAbgAgACAAIAAgACAAIAAgACAASABTAFQAQQBDAEsAKABcACIAUAAgAD0AXAAiACwAIABQACkALABcAG4AIAAgACAAIAAgACAAIAAgAEgAUwBUAEEAQwBLACgAXAAiAFEAIAA9AFwAIgAsACAAUQApACwAXABuACAAIAAgACAAIAAgACAAIABIAFMAVABBAEMASwAoAFwAIgBTACAAHiZcACIALAAgAFMAKQBcAG4AIAAgACAAIAAgACAAKQAsAFwAbgBcAG4AIAAgACAAIAAvAC8AIABPAHUAdABwAHUAdAAgAHMAZQBsAGUAYwB0AGkAbwBuAFwAbgAgACAAIAAgAHIAZQBzAHUAbAB0ACwAIABJAEYAKABtAG8AZABlACAAPQAgAFwAIgB2AGUAcgBiAG8AcwBlAFwAIgAsACAAdgBlAHIAYgBvAHMAZQAsACAAUwApACwAXABuAFwAbgAgACAAIAAgAHIAZQBzAHUAbAB0AFwAbgAgACAAKQBcAG4AKQA7AFwAbgBcAG4ALwAqACAAQQBTAFQAUgBPAF8AUwBZAE4ATwBEAEkAQwBfAFAAUwBcAG4AIAAgACAAUAB1AHIAcABvAHMAZQA6AFwAbgAgACAAIABDAGEAbABjAHUAbABhAHQAZQBzACAAdABoAGUAIABzAGkAZABlAHIAZQBhAGwAIABvAHIAYgBpAHQAYQBsACAAcABlAHIAaQBvAGQAIABRACAAbwBmACAAdABoAGUAIABvAHUAdABlAHIAIABiAG8AZAB5AFwAbgAgACAAIABiAGEAcwBlAGQAIABvAG4AIAB0AGgAZQAgAHMAeQBuAG8AZABpAGMAIABwAGUAcgBpAG8AZAAgACgAUwApACAAYQBuAGQAIAB0AGgAZQAgAGsAbgBvAHcAbgAgAGkAbgBuAGUAcgAgAG8AcgBiAGkAdABhAGwAIABwAGUAcgBpAG8AZAAgACgAUAApAC4AXABuAFwAbgAgACAAIABQAGEAcgBhAG0AZQB0AGUAcgBzADoAXABuACAAIAAgAC0AIABQACAAKAByAGUAcQB1AGkAcgBlAGQAKQA6ACAAUwBpAGQAZQByAGUAYQBsACAAbwByAGIAaQB0AGEAbAAgAHAAZQByAGkAbwBkACAAbwBmACAAdABoAGUAIABpAG4AbgBlAHIAIAAoAGYAYQBzAHQAZQByACkAIABiAG8AZAB5AFwAbgAgACAAIAAtACAAUwAgACgAcgBlAHEAdQBpAHIAZQBkACkAOgAgAFMAeQBuAG8AZABpAGMAIABwAGUAcgBpAG8AZAAgACgAbwBiAHMAZQByAHYAZQBkACAAaQBuAHQAZQByAHYAYQBsACAAYgBlAHQAdwBlAGUAbgAgAGMAbwBuAGoAdQBuAGMAdABpAG8AbgBzACkAXABuACAAIAAgAC0AIABvAHUAdABwAHUAdAAgACgAbwBwAHQAaQBvAG4AYQBsACkAOgAgAE8AdQB0AHAAdQB0ACAAZgBvAHIAbQBhAHQALgAgAFwAbgAgACAAIAAgACAAIAAgAC0AIABcACIAYgBhAHIAZQBcACIAIAA9ACAAUgBlAHQAdQByAG4AcwAgAFEAIABvAG4AbAB5ACAAKABkAGUAZgBhAHUAbAB0ACkAXABuACAAIAAgACAAIAAgACAALQAgAFwAIgB2AGUAcgBiAG8AcwBlAFwAIgAgAD0AIABSAGUAdAB1AHIAbgBzACAAYQAgADIALQBjAG8AbAB1AG0AbgAgAHYAZQByAHQAaQBjAGEAbAAgAHQAYQBiAGwAZQA6ACAAUAAsACAAUQAsACAAUwAsACAAdwBpAHQAaAAgAFEAIABmAGwAYQBnAGcAZQBkACAAKAAeJikAXABuACAAIAAgAC0AIABwAHIAZQBjACAAKABvAHAAdABpAG8AbgBhAGwAKQA6ACAARABlAGMAaQBtAGEAbAAgAHAAcgBlAGMAaQBzAGkAbwBuACAAKABkAGUAZgBhAHUAbAB0ACAAPQAgADQAKQBcAG4AXABuACAAIAAgAFIAZQB0AHUAcgBuAHMAOgBcAG4AIAAgACAALQAgAFMAaQBkAGUAcgBlAGEAbAAgAHAAZQByAGkAbwBkACAAUQAgACgAYgBhAHIAZQApACwAIABvAHIAXABuACAAIAAgAC0AIABWAGUAcgBiAG8AcwBlACAAMgAtAGMAbwBsAHUAbQBuACAAYQByAHIAYQB5ACAAdwBpAHQAaAAgAGwAYQBiAGUAbABlAGQAIABQACwAIABRACwAIABhAG4AZAAgAFMAIAB2AGEAbAB1AGUAcwBcAG4AIAAgACAAIAAgACgAUQAgAGkAcwAgAGYAbABhAGcAZwBlAGQAIAB3AGkAdABoACAAHiYgAHQAbwAgAGkAbgBkAGkAYwBhAHQAZQAgAGkAdAAnAHMAIAB0AGgAZQAgAHMAbwBsAHYAZQBkACAAdgBhAGwAdQBlACkAXABuAFwAbgAgACAAIABOAG8AdABlAHMAOgBcAG4AIAAgACAALQAgAFEAIAA9ACAAKABQACAA1wAgAFMAKQAgAC8AIAAoAFAAIAASIiAAUwApAFwAbgAgACAAIAAtACAAQQBzAHMAdQBtAGUAcwAgAFMAIAA8ACAAUAAgACgAcwB5AG4AbwBkAGkAYwAgAHAAZQByAGkAbwBkACAAbQB1AHMAdAAgAGIAZQAgAHMAaABvAHIAdABlAHIAIAB0AGgAYQBuACAAcwBsAG8AdwBlAHIAIABiAG8AZAB5ACcAcwAgAG8AcgBiAGkAdAApAFwAbgAgACAAIAAtACAARABlAHMAaQBnAG4AZQBkACAAZgBvAHIAIABzAHkAcwB0AGUAbQBzACAAdwBoAGUAcgBlACAAcwB5AG4AbwBkAGkAYwAgAGkAbgB0AGUAcgB2AGEAbABzACAAYQByAGUAIABtAGUAYQBzAHUAcgBlAGQAIABhAG4AZAAgAGkAbgBuAGUAcgAgAGIAbwBkAHkAIABpAHMAIABrAG4AbwB3AG4AXABuAFwAbgAgACAAIABFAHgAYQBtAHAAbABlADoAXABuACAAIAAgAEEAUwBUAFIATwBfAFMAWQBOAE8ARABJAEMAXwBQAFMAKAAzADYANQAuADIANQAsACAANwA3ADkALgA4ADgAMQAxACwAIABcACIAdgBlAHIAYgBvAHMAZQBcACIALAAgADQAKQBcAG4AIAAgACAAIAAgAJIhXABuACAAIAAgACAAIAAgACAAUAAgAD0AIAAgACAAIAAgACAAMwA2ADUALgAyADUAXABuACAAIAAgACAAIAAgACAAUQAgAB4mIAA9ACAAIAAgACAANgA4ADcAXABuACAAIAAgACAAIAAgACAAUwAgAD0AIAAgACAAIAAgACAANwA3ADkALgA4ADgAMQAxAFwAbgAqAC8AXABuAFwAbgBcAG4AQQBTAFQAUgBPAF8AUwBZAE4ATwBEAEkAQwBfAFAAUwAgAD0AXABuAEwAQQBNAEIARABBACgAUAAsACAAUwAsACAAWwBvAHUAdABwAHUAdABdACwAIABbAHAAcgBlAGMAXQAsAFwAbgAgACAATABFAFQAKABcAG4AIAAgACAAIAAvAC8AIABPAHAAdABpAG8AbgBhAGwAIABhAHIAZwB1AG0AZQBuAHQAIABoAGEAbgBkAGwAaQBuAGcAXABuACAAIAAgACAAbQBvAGQAZQAsACAASQBGACgASQBTAE8ATQBJAFQAVABFAEQAKABvAHUAdABwAHUAdAApACAAKwAgACgAbwB1AHQAcAB1AHQAIAA9ACAAXAAiAFwAIgApACwAIABcACIAYgBhAHIAZQBcACIALAAgAEwATwBXAEUAUgAoAG8AdQB0AHAAdQB0ACkAKQAsAFwAbgAgACAAIAAgAGQAaQBnAGkAdABzACwAIABJAEYAKABJAFMATwBNAEkAVABUAEUARAAoAHAAcgBlAGMAKQAsACAANAAsACAAcAByAGUAYwApACwAXABuAFwAbgAgACAAIAAgAC8ALwAgAEMAbwBtAHAAdQB0AGUAIABRACAAKABvAHUAdABlAHIAIABvAHIAYgBpAHQAKQBcAG4AIAAgACAAIABRACwAIABSAE8AVQBOAEQAKAAoAFAAIAAqACAAUwApACAALwAgAEEAQgBTACgAUAAgAC0AIABTACkALAAgAGQAaQBnAGkAdABzACkALABcAG4AXABuACAAIAAgACAALwAvACAAVgBlAHIAYgBvAHMAZQAgAHMAcABpAGwAbAAgAG8AdQB0AHAAdQB0AFwAbgAgACAAIAAgAHYAZQByAGIAbwBzAGUALABcAG4AIAAgACAAIAAgACAAVgBTAFQAQQBDAEsAKABcAG4AIAAgACAAIAAgACAAIAAgAEgAUwBUAEEAQwBLACgAXAAiAFAAIAA9AFwAIgAsACAAUAApACwAXABuACAAIAAgACAAIAAgACAAIABIAFMAVABBAEMASwAoAFwAIgBRACAAHiZcACIALAAgAFEAKQAsAFwAbgAgACAAIAAgACAAIAAgACAASABTAFQAQQBDAEsAKABcACIAUwAgAD0AXAAiACwAIABTACkAXABuACAAIAAgACAAIAAgACkALABcAG4AXABuACAAIAAgACAALwAvACAATwB1AHQAcAB1AHQAIABjAGgAbwBpAGMAZQBcAG4AIAAgACAAIAByAGUAcwB1AGwAdAAsACAASQBGACgAbQBvAGQAZQAgAD0AIABcACIAdgBlAHIAYgBvAHMAZQBcACIALAAgAHYAZQByAGIAbwBzAGUALAAgAFEAKQAsAFwAbgBcAG4AIAAgACAAIAByAGUAcwB1AGwAdABcAG4AIAAgACkAXABuACkAOwBcAG4AXABuAC8AKgAgAEEAUwBUAFIATwBfAFMAWQBOAE8ARABJAEMAXwBRAFMAXABuACAAIAAgAFAAdQByAHAAbwBzAGUAOgBcAG4AIAAgACAAQwBhAGwAYwB1AGwAYQB0AGUAcwAgAHQAaABlACAAcwBpAGQAZQByAGUAYQBsACAAbwByAGIAaQB0AGEAbAAgAHAAZQByAGkAbwBkACAAUAAgAG8AZgAgAHQAaABlACAAaQBuAG4AZQByACAAKABmAGEAcwB0AGUAcgApACAAYgBvAGQAeQBcAG4AIAAgACAAYgBhAHMAZQBkACAAbwBuACAAdABoAGUAIABzAHkAbgBvAGQAaQBjACAAcABlAHIAaQBvAGQAIAAoAFMAKQAgAGEAbgBkACAAdABoAGUAIABrAG4AbwB3AG4AIABvAHUAdABlAHIAIABvAHIAYgBpAHQAYQBsACAAcABlAHIAaQBvAGQAIAAoAFEAKQAuAFwAbgBcAG4AIAAgACAAUABhAHIAYQBtAGUAdABlAHIAcwA6AFwAbgAgACAAIAAtACAAUQAgACgAcgBlAHEAdQBpAHIAZQBkACkAOgAgAFMAaQBkAGUAcgBlAGEAbAAgAG8AcgBiAGkAdABhAGwAIABwAGUAcgBpAG8AZAAgAG8AZgAgAHQAaABlACAAbwB1AHQAZQByACAAKABzAGwAbwB3AGUAcgApACAAYgBvAGQAeQBcAG4AIAAgACAALQAgAFMAIAAoAHIAZQBxAHUAaQByAGUAZAApADoAIABTAHkAbgBvAGQAaQBjACAAcABlAHIAaQBvAGQAIAAoAG8AYgBzAGUAcgB2AGUAZAAgAGkAbgB0AGUAcgB2AGEAbAAgAGIAZQB0AHcAZQBlAG4AIABjAG8AbgBqAHUAbgBjAHQAaQBvAG4AcwApAFwAbgAgACAAIAAtACAAbwB1AHQAcAB1AHQAIAAoAG8AcAB0AGkAbwBuAGEAbAApADoAIABPAHUAdABwAHUAdAAgAGYAbwByAG0AYQB0AC4AIABcAG4AIAAgACAAIAAgACAAIAAtACAAXAAiAGIAYQByAGUAXAAiACAAPQAgAFIAZQB0AHUAcgBuAHMAIABQACAAbwBuAGwAeQAgACgAZABlAGYAYQB1AGwAdAApAFwAbgAgACAAIAAgACAAIAAgAC0AIABcACIAdgBlAHIAYgBvAHMAZQBcACIAIAA9ACAAUgBlAHQAdQByAG4AcwAgAGEAIAAyAC0AYwBvAGwAdQBtAG4AIAB2AGUAcgB0AGkAYwBhAGwAIAB0AGEAYgBsAGUAOgAgAFAALAAgAFEALAAgAFMALAAgAHcAaQB0AGgAIABQACAAZgBsAGEAZwBnAGUAZAAgACgAHiYpAFwAbgAgACAAIAAtACAAcAByAGUAYwAgACgAbwBwAHQAaQBvAG4AYQBsACkAOgAgAEQAZQBjAGkAbQBhAGwAIABwAHIAZQBjAGkAcwBpAG8AbgAgACgAZABlAGYAYQB1AGwAdAAgAD0AIAA0ACkAXABuAFwAbgAgACAAIABSAGUAdAB1AHIAbgBzADoAXABuACAAIAAgAC0AIABTAGkAZABlAHIAZQBhAGwAIABwAGUAcgBpAG8AZAAgAFAAIAAoAGIAYQByAGUAKQAsACAAbwByAFwAbgAgACAAIAAtACAAVgBlAHIAYgBvAHMAZQAgADIALQBjAG8AbAB1AG0AbgAgAGEAcgByAGEAeQAgAHcAaQB0AGgAIABsAGEAYgBlAGwAZQBkACAAUAAsACAAUQAsACAAYQBuAGQAIABTACAAdgBhAGwAdQBlAHMAXABuACAAIAAgACAAIAAoAFAAIABpAHMAIABmAGwAYQBnAGcAZQBkACAAdwBpAHQAaAAgAB4mIAB0AG8AIABpAG4AZABpAGMAYQB0AGUAIABpAHQAJwBzACAAdABoAGUAIABzAG8AbAB2AGUAZAAgAHYAYQBsAHUAZQApAFwAbgBcAG4AIAAgACAATgBvAHQAZQBzADoAXABuACAAIAAgAC0AIABQACAAPQAgACgAUQAgANcAIABTACkAIAAvACAAKABRACAAKwAgAFMAKQBcAG4AIAAgACAALQAgAFUAcwBlAGQAIAB3AGgAZQBuACAAdABoAGUAIABzAHkAbgBvAGQAaQBjACAAcABlAHIAaQBvAGQAIABhAG4AZAAgAHMAbABvAHcAZQByACAAbwByAGIAaQB0ACAAYQByAGUAIABrAG4AbwB3AG4AIAAoAGUALgBnAC4ALAAgAG8AYgBzAGUAcgB2AGEAdABpAG8AbgBhAGwAIABhAHMAdAByAG8AbgBvAG0AeQApAFwAbgAgACAAIAAtACAATwB1AHQAcAB1AHQAIABsAGEAeQBvAHUAdAAgAGkAcwAgAGMAbwBuAHMAaQBzAHQAZQBuAHQAIABhAGMAcgBvAHMAcwAgAGEAbABsACAAcwB5AG4AbwBkAGkAYwAgAHMAbwBsAHYAZQByACAAZgB1AG4AYwB0AGkAbwBuAHMAXABuAFwAbgAgACAAIABFAHgAYQBtAHAAbABlADoAXABuACAAIAAgAEEAUwBUAFIATwBfAFMAWQBOAE8ARABJAEMAXwBRAFMAKAA2ADgANwAsACAANwA3ADkALgA4ADgAMQAxACwAIABcACIAdgBlAHIAYgBvAHMAZQBcACIALAAgADQAKQBcAG4AIAAgACAAIAAgAJIhXABuACAAIAAgACAAIAAgACAAUAAgAB4mIAA9ACAAIAAgACAAMwA2ADUALgAyADUAXABuACAAIAAgACAAIAAgACAAUQAgAD0AIAAgACAAIAAgACAANgA4ADcAXABuACAAIAAgACAAIAAgACAAUwAgAD0AIAAgACAAIAAgACAANwA3ADkALgA4ADgAMQAxAFwAbgAqAC8AXABuAFwAbgBcAG4AQQBTAFQAUgBPAF8AUwBZAE4ATwBEAEkAQwBfAFEAUwAgAD0AXABuAEwAQQBNAEIARABBACgAUQAsACAAUwAsACAAWwBvAHUAdABwAHUAdABdACwAIABbAHAAcgBlAGMAXQAsAFwAbgAgACAATABFAFQAKABcAG4AIAAgACAAIABtAG8AZABlACwAIABJAEYAKABJAFMATwBNAEkAVABUAEUARAAoAG8AdQB0AHAAdQB0ACkAIAArACAAKABvAHUAdABwAHUAdAAgAD0AIABcACIAXAAiACkALAAgAFwAIgBiAGEAcgBlAFwAIgAsACAATABPAFcARQBSACgAbwB1AHQAcAB1AHQAKQApACwAXABuACAAIAAgACAAZABpAGcAaQB0AHMALAAgAEkARgAoAEkAUwBPAE0ASQBUAFQARQBEACgAcAByAGUAYwApACwAIAA0ACwAIABwAHIAZQBjACkALABcAG4AXABuACAAIAAgACAALwAvACAAQwBvAHIAcgBlAGMAdAAgAGYAbwByAG0AdQBsAGEAOgAgAFAAIAA9ACAAKABRACAAKgAgAFMAKQAgAC8AIAAoAFEAIAArACAAUwApAFwAbgAgACAAIAAgAFAALAAgAFIATwBVAE4ARAAoACgAUQAgACoAIABTACkAIAAvACAAKABRACAAKwAgAFMAKQAsACAAZABpAGcAaQB0AHMAKQAsAFwAbgBcAG4AIAAgACAAIAB2AGUAcgBiAG8AcwBlACwAXABuACAAIAAgACAAIAAgAFYAUwBUAEEAQwBLACgAXABuACAAIAAgACAAIAAgACAAIABIAFMAVABBAEMASwAoAFwAIgBQACAAHiZcACIALAAgAFAAKQAsAFwAbgAgACAAIAAgACAAIAAgACAASABTAFQAQQBDAEsAKABcACIAUQAgAD0AXAAiACwAIABRACkALABcAG4AIAAgACAAIAAgACAAIAAgAEgAUwBUAEEAQwBLACgAXAAiAFMAIAA9AFwAIgAsACAAUwApAFwAbgAgACAAIAAgACAAIAApACwAXABuAFwAbgAgACAAIAAgAHIAZQBzAHUAbAB0ACwAIABJAEYAKABtAG8AZABlACAAPQAgAFwAIgB2AGUAcgBiAG8AcwBlAFwAIgAsACAAdgBlAHIAYgBvAHMAZQAsACAAUAApACwAXABuACAAIAAgACAAcgBlAHMAdQBsAHQAXABuACAAIAApAFwAbgApADsAXABuAFwAbgAvACoAIABBAFMAVABSAE8AXwBBAFAAUABBAFIARQBOAFQAXwBTAE8ATABBAFIAXwBTAEkAWgBFAFwAbgAgACAAIABQAHUAcgBwAG8AcwBlADoAXABuACAAIAAgAEMAYQBsAGMAdQBsAGEAdABlAHMAIAB0AGgAZQAgAGEAcABwAGEAcgBlAG4AdAAgAGEAbgBnAHUAbABhAHIAIABkAGkAYQBtAGUAdABlAHIAIABvAGYAIABhACAAcwB0AGEAcgAgACgAbwByACAAbwB0AGgAZQByACAAbwBiAGoAZQBjAHQAKQAgAGEAcwAgAHMAZQBlAG4AIABmAHIAbwBtACAAYQAgAHMAcABlAGMAaQBmAGkAZQBkACAAZABpAHMAdABhAG4AYwBlACwAXABuACAAIAAgAGUAeABwAHIAZQBzAHMAZQBkACAAYQBzACAAYQAgAG0AdQBsAHQAaQBwAGwAZQAgAG8AZgAgAHQAaABlACAAUwB1AG4AGSBzACAAYQBwAHAAYQByAGUAbgB0ACAAcwBpAHoAZQAgAGYAcgBvAG0AIABFAGEAcgB0AGgALgBcAG4AXABuACAAIAAgAEkAbgBwAHUAdABzADoAXABuACAAIAAgAC0AIAByAGEAZABpAHUAcwAgACgAcgBlAHEAdQBpAHIAZQBkACkAOgAgAFIAYQBkAGkAdQBzACAAbwBmACAAdABoAGUAIABvAGIAagBlAGMAdAAsACAAaQBuACAAcwBvAGwAYQByACAAcgBhAGQAaQBpACAAKABSAAkmKQBcAG4AIAAgACAALQAgAGQAaQBzAHQAYQBuAGMAZQAgACgAcgBlAHEAdQBpAHIAZQBkACkAOgAgAEQAaQBzAHQAYQBuAGMAZQAgAHQAbwAgAHQAaABlACAAbwBiAGoAZQBjAHQALAAgAGkAbgAgAGEAcwB0AHIAbwBuAG8AbQBpAGMAYQBsACAAdQBuAGkAdABzACAAKABBAFUAKQBcAG4AIAAgACAALQAgAGYAbwByAG0AYQB0ACAAKABvAHAAdABpAG8AbgBhAGwAKQA6ACAATwB1AHQAcAB1AHQAIABtAG8AZABlAC4AXABuACAAIAAgACAAIAAgACAAXAAiAHIAYQB3AFwAIgAgACAAIAAgACAAIAAgAJIhIAByAGUAdAB1AHIAbgBzACAAbgB1AG0AZQByAGkAYwAgAHMAYwBhAGwAYQByACAAKABlAC4AZwAuACwAIAAxAC4ANQA0ADUAKQBcAG4AIAAgACAAIAAgACAAIABcACIAZgBvAHIAbQBhAHQAdABlAGQAXAAiACAAkiEgAHIAZQB0AHUAcgBuAHMAIABzAHQAcgBpAG4AZwAgAGYAbwByAG0AYQB0AHQAZQBkACAAYQBzACAAKABlAC4AZwAuACwAIABcACIAMQAuADUANAA1AAkmXAAiACkAXABuACAAIAAgACAAIAAgACAARABlAGYAYQB1AGwAdAAgACAAIAAgACAAkiEgAFwAIgBmAG8AcgBtAGEAdAB0AGUAZABcACIAXABuACAAIAAgAC0AIABwAHIAZQBjACAAKABvAHAAdABpAG8AbgBhAGwAKQA6ACAATgB1AG0AYgBlAHIAIABvAGYAIABkAGUAYwBpAG0AYQBsACAAcABsAGEAYwBlAHMAIAB0AG8AIAByAG8AdQBuAGQAIAB0AG8AIAAoAGQAZQBmAGEAdQBsAHQAIAA9ACAANAApAFwAbgBcAG4AIAAgACAAUgBlAHQAdQByAG4AcwA6AFwAbgAgACAAIAAtACAAQQBwAHAAYQByAGUAbgB0ACAAYQBuAGcAdQBsAGEAcgAgAHMAaQB6AGUAIABvAGYAIAB0AGgAZQAgAG8AYgBqAGUAYwB0ACAAYQBzACAAYQAgAG0AdQBsAHQAaQBwAGwAZQAgAG8AZgAgAHQAaABlACAAUwB1AG4AGSBzAC4AXABuACAAIAAgACAAIAAxAC4AMAAgAG0AZQBhAG4AcwAgAHQAaABlACAAbwBiAGoAZQBjAHQAIABhAHAAcABlAGEAcgBzACAAZQB4AGEAYwB0AGwAeQAgAHQAaABlACAAcwBhAG0AZQAgAHMAaQB6AGUAIABhAHMAIAB0AGgAZQAgAFMAdQBuACAAaQBuACAARQBhAHIAdABoACcAcwAgAHMAawB5AC4AXABuACAAIAAgACAAIAA+ADEALgAwACAAbQBlAGEAbgBzACAAbABhAHIAZwBlAHIAOwAgADwAMQAuADAAIABtAGUAYQBuAHMAIABzAG0AYQBsAGwAZQByAC4AXABuAFwAbgAgACAAIABOAG8AdABlAHMAOgBcAG4AIAAgACAALQAgAEEAcwBzAHUAbQBlAHMAIAB0AGgAYQB0ACAAaQBuAHAAdQB0AHMAIABhAHIAZQAgAGkAbgAgAHMAbwBsAGEAcgAgAHIAYQBkAGkAaQAgAGEAbgBkACAAQQBVACwAIAB3AGgAaQBjAGgAIABjAGEAbgBjAGUAbAAgAG4AYQB0AHUAcgBhAGwAbAB5ACAAdABvACAAYQAgAHUAbgBpAHQAbABlAHMAcwAgAHIAYQB0AGkAbwAuAFwAbgAgACAAIAAtACAAVQBzAGUAZgB1AGwAIABmAG8AcgAgAHcAbwByAGwAZABiAHUAaQBsAGQAaQBuAGcALAAgAHYAaQBzAHUAYQBsACAAcwB0AG8AcgB5AHQAZQBsAGwAaQBuAGcALAAgAGEAbgBkACAAYwBvAG0AcABhAHIAYQB0AGkAdgBlACAAYQBzAHQAcgBvAG4AbwBtAHkALgBcAG4AIAAgACAALQAgAE0AYQB5ACAAYgBlACAAZQB4AHAAYQBuAGQAZQBkACAAaQBuACAAZgB1AHQAdQByAGUAIAB0AG8AIABzAHUAcABwAG8AcgB0ACAAdAByAHUAZQAgAGEAbgBnAHUAbABhAHIAIAB1AG4AaQB0AHMAIAAoAGEAcgBjAG0AaQBuACwAIABkAGUAZwByAGUAZQBzACwAIABlAHQAYwAuACkAXABuACoALwBcAG4AXABuAEEAUwBUAFIATwBfAEEAUABQAEEAUgBFAE4AVABfAFMATwBMAEEAUgBfAFMASQBaAEUAIAA9AFwAbgBMAEEATQBCAEQAQQAoAHIAYQBkAGkAdQBzACwAIABkAGkAcwB0AGEAbgBjAGUALAAgAFsAZgBvAHIAbQBhAHQAXQAsACAAWwBwAHIAZQBjAF0ALABcAG4AIAAgAEwARQBUACgAXABuACAAIAAgACAALwAvACAAUwBlAHQAIABkAGUAZgBhAHUAbAB0ACAAcAByAGUAYwBpAHMAaQBvAG4AIABpAGYAIABvAG0AaQB0AHQAZQBkAFwAbgAgACAAIAAgAHAALAAgAEkARgAoAEkAUwBPAE0ASQBUAFQARQBEACgAcAByAGUAYwApACwAIAA0ACwAIABwAHIAZQBjACkALABcAG4AXABuACAAIAAgACAALwAvACAAQwBvAHIAZQAgAGMAYQBsAGMAdQBsAGEAdABpAG8AbgA6ACAAcgBhAHQAaQBvACAAbwBmACAAcgBhAGQAaQB1AHMAIAB0AG8AIABkAGkAcwB0AGEAbgBjAGUAXABuACAAIAAgACAAcgBhAHcALAAgAHIAYQBkAGkAdQBzACAALwAgAGQAaQBzAHQAYQBuAGMAZQAsAFwAbgBcAG4AIAAgACAAIAAvAC8AIABDAG8AbgBkAGkAdABpAG8AbgBhAGwAIABvAHUAdABwAHUAdAAgAGYAbwByAG0AYQB0AHQAaQBuAGcAXABuACAAIAAgACAAcgBlAHMAdQBsAHQALABcAG4AIAAgACAAIAAgACAASQBGACgAXABuACAAIAAgACAAIAAgACAAIABPAFIAKABJAFMATwBNAEkAVABUAEUARAAoAGYAbwByAG0AYQB0ACkALAAgAGYAbwByAG0AYQB0ACAAPQAgAFwAIgBmAG8AcgBtAGEAdAB0AGUAZABcACIAKQAsAFwAbgAgACAAIAAgACAAIAAgACAAVABFAFgAVAAoAHIAYQB3ACwAIABcACIAMAAuAFwAIgAgACYAIABSAEUAUABUACgAXAAiADAAXAAiACwAIABwACkAKQAgACYAIABcACIACSZcACIALAAgACAALwAvACAAZQAuAGcALgAsACAAXAAiADEALgA1ADQANQAwAAkmXAAiAFwAbgAgACAAIAAgACAAIAAgACAAcgBhAHcAIAAgACAAIAAgACAAIAAgACAAIAAgACAAIAAgACAAIAAgACAAIAAgACAAIAAgACAAIAAgACAAIAAgACAAIAAgACAAIAAgACAAIAAvAC8AIAByAGUAdAB1AHIAbgAgAHMAYwBhAGwAYQByAFwAbgAgACAAIAAgACAAIAApACwAXABuAFwAbgAgACAAIAAgAHIAZQBzAHUAbAB0AFwAbgAgACAAKQBcAG4AKQA7AFwAbgBcAG4AXABuAC8AKgAgAEEAUwBUAFIATwBfAE8AUgBCAEkAVABfAEMATwBOAEYASQBHAFUAUgBBAFQASQBPAE4AXwBJAE4ARABFAFgAXABuACAAIAAgAFAAdQByAHAAbwBzAGUAOgBcAG4AIAAgACAAQwBvAG0AcAB1AHQAZQBzACAAYQAgAGQAaQBtAGUAbgBzAGkAbwBuAGwAZQBzAHMAIABpAG4AZABlAHgAIAB0AGgAYQB0ACAAYwBoAGEAcgBhAGMAdABlAHIAaQB6AGUAcwAgAHQAaABlACAAYwBvAG4AZgBpAGcAdQByAGEAdABpAG8AbgBcAG4AIAAgACAAbwBmACAAYQAgAHQAdwBvAC0AYgBvAGQAeQAgAG8AcgBiAGkAdABhAGwAIABzAHkAcwB0AGUAbQAgAGIAYQBzAGUAZAAgAG8AbgAgAG0AYQBzAHMAIABhAHMAeQBtAG0AZQB0AHIAeQAuACAAVABoAGkAcwAgAGkAbgBkAGUAeABcAG4AIAAgACAAcAByAGUAZABpAGMAdABzACAAdwBoAGUAdABoAGUAcgAgAG8AcgBiAGkAdABzACAAdwBpAGwAbAAgAGIAZQAgAG4AZQBzAHQAZQBkACwAIAB0AGEAbgBnAGUAbgB0AGkAYQBsACwAIABvAHIAIABjAHIAbwBzAHMAaQBuAGcALgBcAG4AXABuACAAIAAgAEkAbgBwAHUAdABzADoAXABuACAAIAAgAC0AIABtAGEAcwBzADEAOgAgAEYAaQByAHMAdAAgAGIAbwBkAHkAIABtAGEAcwBzACAAKABzAG8AbABhAHIAIABtAGEAcwBzAGUAcwApAFwAbgAgACAAIAAtACAAbQBhAHMAcwAyADoAIABTAGUAYwBvAG4AZAAgAGIAbwBkAHkAIABtAGEAcwBzACAAKABzAG8AbABhAHIAIABtAGEAcwBzAGUAcwApAFwAbgBcAG4AIAAgACAAUgBlAHQAdQByAG4AcwA6AFwAbgAgACAAIAAtACAAQwBvAG4AZgBpAGcAdQByAGEAdABpAG8AbgAgAGkAbgBkAGUAeAAgAKQAcAAgAD0AIAB8AG0AMQAgABIiIABtADIAfAAgAC8AIAAoAG0AMQAgACsAIABtADIAKQAsACAAcgBhAG4AZwBlACAAWwAwACwAIAAxACkAXABuAFwAbgAgACAAIABJAG4AdABlAHIAcAByAGUAdABhAHQAaQBvAG4AOgBcAG4AIAAgACAALQAgADwAIAAwAC4ANAAxADQAMgAgACgAGiIyACAAEiIgADEAKQAgAJIhIABDAHIAbwBzAHMAaQBuAGcAIABvAHIAYgBpAHQAcwBcAG4AIAAgACAALQAgAD0AIAAwAC4ANAAxADQAMgAgACAAIAAgACAAIAAgACAAIAAgAJIhIABUAGEAbgBnAGUAbgB0AGkAYQBsACAAYgBvAHUAbgBkAGEAcgB5ACAAKABzAGkAbAB2AGUAcgAgAHIAYQB0AGkAbwApAFwAbgAgACAAIAAtACAAPgAgADAALgA0ADEANAAyACAAIAAgACAAIAAgACAAIAAgACAAkiEgAE4AZQBzAHQAZQBkACAAbwByAGIAaQB0AHMAXABuAFwAbgAgACAAIABOAG8AdABlAHMAOgBcAG4AIAAgACAALQAgAFQAaABpAHMAIABpAG4AZABlAHgAIABpAHMAIABzAGMAYQBsAGUALQBpAG4AdgBhAHIAaQBhAG4AdAAgAGEAbgBkACAAcwB5AG0AbQBlAHQAcgBpAGMALgBcAG4AIAAgACAALQAgAFUAcwBlAGYAdQBsACAAaQBuACAAdwBvAHIAbABkAGIAdQBpAGwAZABpAG4AZwAsACAAYwBsAGEAcwBzAGkAZgBpAGMAYQB0AGkAbwBuACwAIABhAG4AZAAgAGIAaQBuAGEAcgB5ACAAcwB5AHMAdABlAG0AIABtAG8AZABlAGwAaQBuAGcALgBcAG4AKgAvAFwAbgBcAG4AQQBTAFQAUgBPAF8ATwBSAEIASQBUAF8AQwBPAE4ARgBJAEcAVQBSAEEAVABJAE8ATgBfAEkATgBEAEUAWAAgAD0AXABuAEwAQQBNAEIARABBACgAbQBhAHMAcwAxACwAIABtAGEAcwBzADIALABcAG4AIAAgAEEAQgBTACgAbQBhAHMAcwAxACAALQAgAG0AYQBzAHMAMgApACAALwAgACgAbQBhAHMAcwAxACAAKwAgAG0AYQBzAHMAMgApAFwAbgApADsAXABuAFwAbgBcAG4ALwAqACAAQQBTAFQAUgBPAF8AUwBQAEgARQBSAEkAQwBBAEwAXwBUAE8AXwBDAEEAUgBUAEUAUwBJAEEATgBcAG4AIAAgACAAUAB1AHIAcABvAHMAZQA6AFwAbgAgACAAIABDAG8AbgB2AGUAcgB0AHMAIABzAHAAaABlAHIAaQBjAGEAbAAgAGMAbwBvAHIAZABpAG4AYQB0AGUAcwAgAHQAbwAgAEMAYQByAHQAZQBzAGkAYQBuACAAKAB4ACwAIAB5ACwAIAB6ACkALABcAG4AIAAgACAAYQBzAHMAdQBtAGkAbgBnACAAcABoAGkAIABpAHMAIABpAG4AYwBsAGkAbgBhAHQAaQBvAG4AIABmAHIAbwBtACAAdABoAGUAIAB2AGUAcgB0AGkAYwBhAGwAIABhAHgAaQBzACAAYQBuAGQAIAB0AGgAZQB0AGEAIABpAHMAIABhAHoAaQBtAHUAdABoAC4AXABuAFwAbgAgACAAIABJAG4AcAB1AHQAcwA6AFwAbgAgACAAIAAtACAAcABoAGkAOgAgACAAIAAgAEkAbgBjAGwAaQBuAGEAdABpAG8AbgAgAGEAbgBnAGwAZQAgACgAZABlAGcAcgBlAGUAcwApACwAIAAwACAAPQAgAG4AbwByAHQAaAAgAHAAbwBsAGUALAAgADkAMAAgAD0AIABlAHEAdQBhAHQAbwByACwAIAAxADgAMAAgAD0AIABzAG8AdQB0AGgAIABwAG8AbABlAFwAbgAgACAAIAAtACAAdABoAGUAdABhADoAIAAgAEEAegBpAG0AdQB0AGgAYQBsACAAYQBuAGcAbABlACAAKABkAGUAZwByAGUAZQBzACkALAAgADAAIAA9ACAAcAByAGkAbQBlACAAbQBlAHIAaQBkAGkAYQBuACwAIAA5ADAAIAA9ACAAZQBhAHMAdABcAG4AIAAgACAALQAgAHIAOgAgACAAIAAgACAAIABSAGEAZABpAGEAbAAgAGQAaQBzAHQAYQBuAGMAZQBcAG4AIAAgACAALQAgAHAAcgBlAGMAIAAoAG8AcAB0AGkAbwBuAGEAbAApADoAIABEAGUAYwBpAG0AYQBsACAAcAByAGUAYwBpAHMAaQBvAG4AIAAoAGQAZQBmAGEAdQBsAHQAIAA9ACAAMwApAFwAbgBcAG4AIAAgACAAUgBlAHQAdQByAG4AcwA6AFwAbgAgACAAIAAtACAAMQDXADMAIABhAHIAcgBhAHkAOgAgAHsAeAAsACAAeQAsACAAegB9ACwAIAByAG8AdQBuAGQAZQBkACAAdABvACAAWwBwAHIAZQBjAF0AIABkAGkAZwBpAHQAcwBcAG4AXABuACAAIAAgAE4AbwB0AGUAcwA6AFwAbgAgACAAIAAtACAAQwBvAG0AcABhAHQAaQBiAGwAZQAgAHcAaQB0AGgAIABtAGEAcABwAGkAbgBnACAAYQBuAGQAIABzAGkAbQB1AGwAYQB0AGkAbwBuACAAcwB5AHMAdABlAG0AcwAgAHUAcwBpAG4AZwAgAHMAcABoAGUAcgBpAGMAYQBsACAAZwBlAG8AbQBlAHQAcgB5AC4AXABuACAAIAAgAC0AIABBAHMAcwB1AG0AZQBzACAAcwB0AGEAbgBkAGEAcgBkACAAcgBpAGcAaAB0AC0AaABhAG4AZABlAGQAIABjAG8AbwByAGQAaQBuAGEAdABlACAAcwB5AHMAdABlAG0ALgBcAG4AKgAvAFwAbgBcAG4AQQBTAFQAUgBPAF8AUwBQAEgARQBSAEkAQwBBAEwAXwBUAE8AXwBDAEEAUgBUAEUAUwBJAEEATgAgAD0AXABuAEwAQQBNAEIARABBACgAcABoAGkALAAgAHQAaABlAHQAYQAsACAAcgAsACAAcAByAGUAYwAsAFwAbgAgACAATABFAFQAKABcAG4AIAAgACAAIAAvAC8AIABIAGEAbgBkAGwAZQAgAGQAZQBmAGEAdQBsAHQAIABwAHIAZQBjAGkAcwBpAG8AbgBcAG4AIAAgACAAIABwAHIAZQBjACwAIABJAEYAKABJAFMATwBNAEkAVABUAEUARAAoAHAAcgBlAGMAKQAgACsAIAAoAHAAcgBlAGMAIAA8ACAAMAApACwAIAAzACwAIABwAHIAZQBjACkALABcAG4AXABuACAAIAAgACAALwAvACAAQwBvAG4AdgBlAHIAdAAgAGQAZQBnAHIAZQBlAHMAIAB0AG8AIAByAGEAZABpAGEAbgBzAFwAbgAgACAAIAAgAHAAaABpAF8AcgBhAGQALAAgAFIAQQBEAEkAQQBOAFMAKABwAGgAaQApACwAXABuACAAIAAgACAAdABoAGUAdABhAF8AcgBhAGQALAAgAFIAQQBEAEkAQQBOAFMAKAB0AGgAZQB0AGEAKQAsAFwAbgBcAG4AIAAgACAAIAAvAC8AIABUAHIAaQBnACAAYwBhAGwAYwB1AGwAYQB0AGkAbwBuAHMAXABuACAAIAAgACAAeABfAHIAYQB3ACwAIAByACAAKgAgAFMASQBOACgAcABoAGkAXwByAGEAZAApACAAKgAgAEMATwBTACgAdABoAGUAdABhAF8AcgBhAGQAKQAsAFwAbgAgACAAIAAgAHkAXwByAGEAdwAsACAAcgAgACoAIABTAEkATgAoAHAAaABpAF8AcgBhAGQAKQAgACoAIABTAEkATgAoAHQAaABlAHQAYQBfAHIAYQBkACkALABcAG4AIAAgACAAIAB6AF8AcgBhAHcALAAgAHIAIAAqACAAQwBPAFMAKABwAGgAaQBfAHIAYQBkACkALABcAG4AXABuACAAIAAgACAALwAvACAAUgBvAHUAbgBkACAAYQBuAGQAIAByAGUAdAB1AHIAbgAgAGEAcwAgADEA1wAzACAAYQByAHIAYQB5AFwAbgAgACAAIAAgAHgALAAgAFIATwBVAE4ARAAoAHgAXwByAGEAdwAsACAAcAByAGUAYwApACwAXABuACAAIAAgACAAeQAsACAAUgBPAFUATgBEACgAeQBfAHIAYQB3ACwAIABwAHIAZQBjACkALABcAG4AIAAgACAAIAB6ACwAIABSAE8AVQBOAEQAKAB6AF8AcgBhAHcALAAgAHAAcgBlAGMAKQAsAFwAbgBcAG4AIAAgACAAIABIAFMAVABBAEMASwAoAHgALAAgAHkALAAgAHoAKQBcAG4AIAAgACkAXABuACkAOwBcAG4AXABuAC8AKgAgAEEAUwBUAFIATwBfAEMAQQBSAFQARQBTAEkAQQBOAF8AVABPAF8AUwBQAEgARQBSAEkAQwBBAEwAXABuACAAIAAgAFAAdQByAHAAbwBzAGUAOgBcAG4AIAAgACAAQwBvAG4AdgBlAHIAdABzACAAQwBhAHIAdABlAHMAaQBhAG4AIABjAG8AbwByAGQAaQBuAGEAdABlAHMAIAAoAHgALAAgAHkALAAgAHoAKQAgAGkAbgB0AG8AIABzAHAAaABlAHIAaQBjAGEAbAAgAGMAbwBvAHIAZABpAG4AYQB0AGUAcwA6AFwAbgAgACAAIABpAG4AYwBsAGkAbgBhAHQAaQBvAG4AIAAoAHAAaABpACkALAAgAGEAegBpAG0AdQB0AGgAIAAoAHQAaABlAHQAYQApACwAIABhAG4AZAAgAHIAYQBkAGkAdQBzACAAKAByACkALgBcAG4AXABuACAAIAAgAEkAbgBwAHUAdABzADoAXABuACAAIAAgAC0AIAB4ACwAIAB5ACwAIAB6ADoAIABDAGEAcgB0AGUAcwBpAGEAbgAgAGMAbwBvAHIAZABpAG4AYQB0AGUAcwBcAG4AIAAgACAALQAgAHAAcgBlAGMAIAAoAG8AcAB0AGkAbwBuAGEAbAApADoAIABEAGUAYwBpAG0AYQBsACAAcAByAGUAYwBpAHMAaQBvAG4AIAAoAGQAZQBmAGEAdQBsAHQAIAA9ACAAMwApAFwAbgBcAG4AIAAgACAAUgBlAHQAdQByAG4AcwA6AFwAbgAgACAAIAAtACAAMQDXADMAIABhAHIAcgBhAHkAOgAgAHsAcABoAGkALAAgAHQAaABlAHQAYQAsACAAcgB9ACwAIAByAG8AdQBuAGQAZQBkACAAdABvACAAWwBwAHIAZQBjAF0AIABkAGkAZwBpAHQAcwBcAG4AXABuACAAIAAgAE4AbwB0AGUAcwA6AFwAbgAgACAAIAAtACAAcABoAGkAIAA9ACAAaQBuAGMAbABpAG4AYQB0AGkAbwBuACAAZgByAG8AbQAgAHYAZQByAHQAaQBjAGEAbAAgACgAMAAgAD0AIABwAG8AbABlACwAIAA5ADAAIAA9ACAAZQBxAHUAYQB0AG8AcgApAFwAbgAgACAAIAAtACAAdABoAGUAdABhACAAPQAgAGEAegBpAG0AdQB0AGgAYQBsACAAZABpAHIAZQBjAHQAaQBvAG4AIABmAHIAbwBtACAAeAAtAGEAeABpAHMALAAgADAAEyAzADYAMACwAFwAbgAqAC8AXABuAFwAbgBBAFMAVABSAE8AXwBDAEEAUgBUAEUAUwBJAEEATgBfAFQATwBfAFMAUABIAEUAUgBJAEMAQQBMACAAPQBcAG4ATABBAE0AQgBEAEEAKAB4ACwAIAB5ACwAIAB6ACwAIABwAHIAZQBjACwAXABuACAAIABMAEUAVAAoAFwAbgAgACAAIAAgAC8ALwAgAEgAYQBuAGQAbABlACAAZABlAGYAYQB1AGwAdAAgAHIAbwB1AG4AZABpAG4AZwAgAHAAcgBlAGMAaQBzAGkAbwBuAFwAbgAgACAAIAAgAHAAcgBlAGMALAAgAEkARgAoAEkAUwBPAE0ASQBUAFQARQBEACgAcAByAGUAYwApACAAKwAgACgAcAByAGUAYwAgADwAIAAwACkALAAgADMALAAgAHAAcgBlAGMAKQAsAFwAbgBcAG4AIAAgACAAIAAvAC8AIABDAG8AbQBwAHUAdABlACAAcgBhAGQAaQBhAGwAIABkAGkAcwB0AGEAbgBjAGUAIABmAHIAbwBtACAAbwByAGkAZwBpAG4AXABuACAAIAAgACAAcgAsACAAUwBRAFIAVAAoAHgAXgAyACAAKwAgAHkAXgAyACAAKwAgAHoAXgAyACkALABcAG4AXABuACAAIAAgACAALwAvACAAQwBvAG0AcAB1AHQAZQAgAGkAbgBjAGwAaQBuAGEAdABpAG8AbgAgAGEAbgBnAGwAZQAgAGYAcgBvAG0AIAB2AGUAcgB0AGkAYwBhAGwAIABhAHgAaQBzACAAKAB6ACkAXABuACAAIAAgACAAcABoAGkALAAgAEQARQBHAFIARQBFAFMAKABBAEMATwBTACgAegAgAC8AIAByACkAKQAsAFwAbgBcAG4AIAAgACAAIAAvAC8AIABDAG8AbQBwAHUAdABlACAAYQB6AGkAbQB1AHQAaABhAGwAIABhAG4AZwBsAGUAIABpAG4AIAB4AC0AeQAgAHAAbABhAG4AZQAsACAAbgBvAHIAbQBhAGwAaQB6AGUAZAAgAHQAbwAgAFsAMAAsACAAMwA2ADAAKQBcAG4AIAAgACAAIAB0AGgAZQB0AGEALAAgAE0ATwBEACgARABFAEcAUgBFAEUAUwAoAEEAVABBAE4AMgAoAHkALAAgAHgAKQApACwAIAAzADYAMAApACwAXABuAFwAbgAgACAAIAAgAC8ALwAgAFIAbwB1AG4AZAAgAGEAbABsACAAbwB1AHQAcAB1AHQAcwBcAG4AIAAgACAAIABwAGgAaQBfAG8AdQB0ACwAIABSAE8AVQBOAEQAKABwAGgAaQAsACAAcAByAGUAYwApACwAXABuACAAIAAgACAAdABoAGUAdABhAF8AbwB1AHQALAAgAFIATwBVAE4ARAAoAHQAaABlAHQAYQAsACAAcAByAGUAYwApACwAXABuACAAIAAgACAAcgBfAG8AdQB0ACwAIABSAE8AVQBOAEQAKAByACwAIABwAHIAZQBjACkALABcAG4AXABuACAAIAAgACAALwAvACAAUgBlAHQAdQByAG4AIABhAHMAIAAxANcAMwAgAGEAcgByAGEAeQBcAG4AIAAgACAAIABIAFMAVABBAEMASwAoAHAAaABpAF8AbwB1AHQALAAgAHQAaABlAHQAYQBfAG8AdQB0ACwAIAByAF8AbwB1AHQAKQBcAG4AIAAgACkAXABuACkAOwBcAG4AXABuAFwAbgBEAEUARwBfAEQARQBDAF8ARABNAFMAIAA9ACAATABBAE0AQgBEAEEAKABEAGUAYwBpAG0AYQBsAEQAZQBnAHIAZQBlAHMALABcAG4AIAAgACAAIABMAEUAVAAoAFwAbgAgACAAIAAgACAAIAAgACAARABlAGcALAAgAFQAUgBVAE4AQwAoAEQAZQBjAGkAbQBhAGwARABlAGcAcgBlAGUAcwApACwAXABuACAAIAAgACAAIAAgACAAIABGAHIAYQBjAFAAbwByAHQAaQBvAG4ALAAgAEEAQgBTACgARABlAGMAaQBtAGEAbABEAGUAZwByAGUAZQBzACAALQAgAEQAZQBnACkALABcAG4AIAAgACAAIAAgACAAIAAgAE0AaQBuAHUAdABlAHMALAAgAEYAcgBhAGMAUABvAHIAdABpAG8AbgAgACoAIAA2ADAALABcAG4AIAAgACAAIAAgACAAIAAgAE0AaQBuAF8AcABhAHIAdAAsACAAVABSAFUATgBDACgATQBpAG4AdQB0AGUAcwApACAALwAgADEAMAAwACwAXABuACAAIAAgACAAIAAgACAAIABJAG4AdABNAGkAbgAsACAASQBOAFQAKABNAGkAbgB1AHQAZQBzACkALABcAG4AIAAgACAAIAAgACAAIAAgAEYAcgBhAGMATQBpAG4ALAAgAEEAQgBTACgATQBpAG4AdQB0AGUAcwAgAC0AIABJAG4AdABNAGkAbgApACwAXABuACAAIAAgACAAIAAgACAAIABTAGUAYwBvAG4AZABzACwAIABGAHIAYQBjAE0AaQBuACAAKgAgADYAMAAsAFwAbgAgACAAIAAgACAAIAAgACAAcwBlAGMAXwBwAGEAcgB0ACwAIABTAGUAYwBvAG4AZABzACAALwAgADEAMAAwADAAMAAsAFwAbgAgACAAIAAgACAAIAAgACAAbwB1AHQAcAB1AHQALAAgAEQAZQBnACAAKwAgAE0AaQBuAF8AcABhAHIAdAAgACsAIABzAGUAYwBfAHAAYQByAHQALABcAG4AIAAgACAAIAAgACAAIAAgAEYASQBYAEUARAAoAG8AdQB0AHAAdQB0ACwAIAA3ACkAXABuACAAIAAgACAAKQBcAG4AKQA7AFwAbgBcAG4ARABFAEcAXwBEAE0AUwAgAD0AIABMAEEATQBCAEQAQQAoAEQAZQBjAGkAbQBhAGwARABlAGcAcgBlAGUAcwAsACAAWwBwAHIAZQBjAGkAcwBpAG8AbgBdACwAXABuAFwAbgBMAEUAVAAoAFwAbgAgACAAIAAgAGQAZQBjAHAAcgBlAGMALAAgAEkARgAoAEkAUwBPAE0ASQBUAFQARQBEACgAUAByAGUAYwBpAHMAaQBvAG4AKQAsACAAMwAsACAAUAByAGUAYwBpAHMAaQBvAG4AKQAsAFwAbgAgACAAIAAgAEQAZQBnACwAIABUAFIAVQBOAEMAKABEAGUAYwBpAG0AYQBsAEQAZQBnAHIAZQBlAHMAKQAsAFwAbgAgACAAIAAgAEYAcgBhAGMAUABvAHIAdABpAG8AbgAsACAAQQBCAFMAKABEAGUAYwBpAG0AYQBsAEQAZQBnAHIAZQBlAHMAIAAtACAARABlAGcAKQAsAFwAbgAgACAAIAAgAE0AaQBuAHUAdABlAHMALAAgAEYAcgBhAGMAUABvAHIAdABpAG8AbgAgACoAIAA2ADAALABcAG4AIAAgACAAIABJAG4AdABNAGkAbgAsACAASQBOAFQAKABNAGkAbgB1AHQAZQBzACkALABcAG4AIAAgACAAIABGAHIAYQBjAE0AaQBuACwAIABBAEIAUwAoAE0AaQBuAHUAdABlAHMAIAAtACAASQBuAHQATQBpAG4AKQAsAFwAbgAgACAAIAAgAFMAZQBjAG8AbgBkAHMALAAgAEYAcgBhAGMATQBpAG4AIAAqACAANgAwACwAXABuACAAIAAgACAARABlAGcAIAAmACAAXAAiALAAIABcACIAIAAmACAASQBuAHQATQBpAG4AIAAmACAAQwBIAEEAUgAoADMAOQApACAAJgAgAEMASABBAFIAKAAzADIAKQAgACYAIABGAEkAWABFAEQAKABTAGUAYwBvAG4AZABzACwAIABkAGUAYwBwAHIAZQBjACkAIAAmACAAQwBIAEEAUgAoADMANAApAFwAbgApAFwAbgApADsAXABuAFwAbgBEAEUARwBfAEQATQBTAF8ARABFAEMAIAA9ACAATABBAE0AQgBEAEEAKABpAG4AcAB1AHQALABcAG4AIAAgACAAIABMAEUAVAAoAFwAbgAgACAAIAAgACAAIAAgACAAZABlAGcAcgBlAGUAcwAsACAAVABSAFUATgBDACgAaQBuAHAAdQB0ACkALABcAG4AIAAgACAAIAAgACAAIAAgAG0AaQBuAHUAdABlAHMALAAgAFQAUgBVAE4AQwAoACgAaQBuAHAAdQB0ACAALQAgAGQAZQBnAHIAZQBlAHMAKQAgACoAIAAxADAAMAApACwAXABuACAAIAAgACAAIAAgACAAIABmAHIAYQBjAHQAaQBvAG4AYQBsAF8AcwBlAGMAbwBuAGQAcwAsACAAKAAoAGkAbgBwAHUAdAAgACoAIAAxADAAMAApACAALQAgAFQAUgBVAE4AQwAoAGkAbgBwAHUAdAAgACoAIAAxADAAMAApACkAIAAvACAAMAAuADYALABcAG4AIAAgACAAIAAgACAAIAAgAC8AKgAgACAAKgAvAFwAbgAgACAAIAAgACAAIAAgACAAcgBlAHMAdQBsAHQALAAgAGQAZQBnAHIAZQBlAHMAIAArACAAKAAoAG0AaQBuAHUAdABlAHMAIAArACAAZgByAGEAYwB0AGkAbwBuAGEAbABfAHMAZQBjAG8AbgBkAHMAKQAgAC8AIAA2ADAAKQAsAFwAbgAgACAAIAAgACAAIAAgACAAcgBlAHMAdQBsAHQAXABuACAAIAAgACAAKQBcAG4AKQA7AFwAbgBcAG4ALwAqACAAQQBTAFQAUgBPAF8ATwBSAEIASQBUAF8AQQBYAEkAUwBcAG4AIAAgACAAUAB1AHIAcABvAHMAZQA6AFwAbgAgACAAIABDAG8AbQBwAHUAdABlAHMAIAB0AGgAZQAgAHMAZQBtAGkALQBtAGEAagBvAHIAIABhAHgAaQBzACAAKABpAG4AIABBAFUAKQAgAG8AZgAgAGEAIAB0AHcAbwAtAGIAbwBkAHkAIABzAHkAcwB0AGUAbQBcAG4AIAAgACAAYgBhAHMAZQBkACAAbwBuACAAdABvAHQAYQBsACAAbQBhAHMAcwAgACgAaQBuACAAcwBvAGwAYQByACAAbQBhAHMAcwBlAHMAKQAgAGEAbgBkACAAbwByAGIAaQB0AGEAbAAgAHAAZQByAGkAbwBkACAAKABpAG4AIAB5AGUAYQByAHMAKQAuAFwAbgBcAG4AIAAgACAASQBuAHAAdQB0AHMAOgBcAG4AIAAgACAALQAgAG0AYQBzAHMAMQA6ACAAUAByAGkAbQBhAHIAeQAgAG0AYQBzAHMAIAAoAGkAbgAgAHMAbwBsAGEAcgAgAG0AYQBzAHMAZQBzACkAXABuACAAIAAgAC0AIABtAGEAcwBzADIAIAAoAG8AcAB0AGkAbwBuAGEAbAApADoAIABTAGUAYwBvAG4AZABhAHIAeQAgAG0AYQBzAHMAIAAoAGkAbgAgAHMAbwBsAGEAcgAgAG0AYQBzAHMAZQBzADsAIABkAGUAZgBhAHUAbAB0AHMAIAB0AG8AIAAwACAAaQBmACAAbwBtAGkAdAB0AGUAZAAgAG8AcgAgAD0AIAAxACkAXABuACAAIAAgAC0AIABwAGUAcgBpAG8AZAA6ACAATwByAGIAaQB0AGEAbAAgAHAAZQByAGkAbwBkACAAKABpAG4AIAB5AGUAYQByAHMAKQBcAG4AXABuACAAIAAgAFIAZQB0AHUAcgBuAHMAOgBcAG4AIAAgACAALQAgAE8AcgBiAGkAdABhAGwAIABhAHgAaQBzACAAaQBuACAAYQBzAHQAcgBvAG4AbwBtAGkAYwBhAGwAIAB1AG4AaQB0AHMAIAAoAEEAVQApAFwAbgBcAG4AIAAgACAATgBvAHQAZQBzADoAXABuACAAIAAgAC0AIABVAHMAZQBzACAATgBlAHcAdABvAG4AaQBhAG4AIABmAG8AcgBtACAAbwBmACAASwBlAHAAbABlAHIAJwBzACAAVABoAGkAcgBkACAATABhAHcALgBcAG4AIAAgACAALQAgAG0AYQBzAHMAMgAgAGkAcwAgAGMAbwBuAHYAZQByAHQAZQBkACAAZgByAG8AbQAgAHMAbwBsAGEAcgAgAG0AYQBzAHMAZQBzACAAaQBmACAAcAByAGUAcwBlAG4AdAAuAFwAbgAqAC8AXABuAFwAbgBBAFMAVABSAE8AXwBPAFIAQgBJAFQAXwBBAFgASQBTACAAPQAgAEwAQQBNAEIARABBACgAbQBhAHMAcwAxACwAIABtAGEAcwBzADIALAAgAHAAZQByAGkAbwBkACwAXABuACAAIABMAEUAVAAoAFwAbgAgACAAIAAgAG0AXwAyACwAIABJAEYAKAAoAEkAUwBPAE0ASQBUAFQARQBEACgAbQBhAHMAcwAyACkAKQAgACsAIAAoAG0AYQBzAHMAMgAgAD0AIAAxACkALAAgADAALAAgAG0AYQBzAHMAMgAgACoAIAAzAC4AMAAwADMARQAtADYAKQAsAFwAbgAgACAAIAAgAGEAeABpAHMALAAgAFAATwBXAEUAUgAoACgAUABPAFcARQBSACgAcABlAHIAaQBvAGQALAAgADIAKQAgACoAIAAoAG0AYQBzAHMAMQAgACsAIABtAF8AMgApACkALAAgADEAIAAvACAAMwApACwAXABuACAAIAAgACAAYQB4AGkAcwBcAG4AIAAgACkAXABuACkAOwBcAG4AXABuAFwAbgAvACoAIABBAFMAVABSAE8AXwBPAFIAQgBJAFQAXwBQAEUAUgBJAE8ARABcAG4AIAAgACAAUAB1AHIAcABvAHMAZQA6AFwAbgAgACAAIABDAG8AbQBwAHUAdABlAHMAIAB0AGgAZQAgAG8AcgBiAGkAdABhAGwAIABwAGUAcgBpAG8AZAAgACgAaQBuACAAeQBlAGEAcgBzACkAIABvAGYAIABhACAAdAB3AG8ALQBiAG8AZAB5ACAAcwB5AHMAdABlAG0AXABuACAAIAAgAGIAYQBzAGUAZAAgAG8AbgAgAHQAbwB0AGEAbAAgAG0AYQBzAHMAIAAoAGkAbgAgAHMAbwBsAGEAcgAgAG0AYQBzAHMAZQBzACkAIABhAG4AZAAgAHMAZQBtAGkALQBtAGEAagBvAHIAIABhAHgAaQBzACAAKABpAG4AIABBAFUAKQAuAFwAbgBcAG4AIAAgACAASQBuAHAAdQB0AHMAOgBcAG4AIAAgACAALQAgAG0AYQBzAHMAMQA6ACAAUAByAGkAbQBhAHIAeQAgAG0AYQBzAHMAIAAoAGkAbgAgAHMAbwBsAGEAcgAgAG0AYQBzAHMAZQBzACkAXABuACAAIAAgAC0AIABtAGEAcwBzADIAIAAoAG8AcAB0AGkAbwBuAGEAbAApADoAIABTAGUAYwBvAG4AZABhAHIAeQAgAG0AYQBzAHMAIAAoAGkAbgAgAHMAbwBsAGEAcgAgAG0AYQBzAHMAZQBzADsAIABkAGUAZgBhAHUAbAB0AHMAIAB0AG8AIAAwACAAaQBmACAAbwBtAGkAdAB0AGUAZAAgAG8AcgAgAD0AIAAxACkAXABuACAAIAAgAC0AIABhAHgAaQBzADoAIABPAHIAYgBpAHQAYQBsACAAYQB4AGkAcwAgACgAaQBuACAAQQBVACkAXABuAFwAbgAgACAAIABSAGUAdAB1AHIAbgBzADoAXABuACAAIAAgAC0AIABPAHIAYgBpAHQAYQBsACAAcABlAHIAaQBvAGQAIABpAG4AIAB5AGUAYQByAHMAXABuACoALwBcAG4AXABuAEEAUwBUAFIATwBfAE8AUgBCAEkAVABfAFAARQBSAEkATwBEACAAPQAgAEwAQQBNAEIARABBACgAbQBhAHMAcwAxACwAIABtAGEAcwBzADIALAAgAGEAeABpAHMALABcAG4AIAAgAEwARQBUACgAXABuACAAIAAgACAAbQBfADIALAAgAEkARgAoACgASQBTAE8ATQBJAFQAVABFAEQAKABtAGEAcwBzADIAKQApACAAKwAgACgAbQBhAHMAcwAyACAAPQAgADEAKQAsACAAMAAsACAAbQBhAHMAcwAyACAAKgAgADMALgAwADAAMgA3ADMARQAtADYAKQAsAFwAbgAgACAAIAAgAHAAZQByAGkAbwBkACwAIABTAFEAUgBUACgAUABPAFcARQBSACgAYQB4AGkAcwAsACAAMwApACAALwAgACgAbQBhAHMAcwAxACAAKwAgAG0AXwAyACkAKQAsAFwAbgAgACAAIAAgAHAAZQByAGkAbwBkAFwAbgAgACAAKQBcAG4AKQA7AFwAbgBcAG4AXABuAC8AKgAgAEEAUwBUAFIATwBfAE8AUgBCAEkAVABfAFMAVQBNAF8ATQBBAFMAUwBFAFMAXABuACAAIAAgAFAAdQByAHAAbwBzAGUAOgBcAG4AIAAgACAAQwBvAG0AcAB1AHQAZQBzACAAdABoAGUAIABjAG8AbQBiAGkAbgBlAGQAIABtAGEAcwBzACAAKABpAG4AIABzAG8AbABhAHIAIABtAGEAcwBzAGUAcwApACAAbwBmACAAYQAgAHQAdwBvAC0AYgBvAGQAeQAgAHMAeQBzAHQAZQBtAFwAbgAgACAAIABmAHIAbwBtACAAbwByAGIAaQB0AGEAbAAgAGEAeABpAHMAIAAoAGkAbgAgAEEAVQApACAAYQBuAGQAIABwAGUAcgBpAG8AZAAgACgAaQBuACAAeQBlAGEAcgBzACkALgBcAG4AXABuACAAIAAgAEkAbgBwAHUAdABzADoAXABuACAAIAAgAC0AIABhAHgAaQBzADoAIABTAGUAbQBpAC0AbQBhAGoAbwByACAAYQB4AGkAcwAgACgAQQBVACkAXABuACAAIAAgAC0AIABwAGUAcgBpAG8AZAA6ACAATwByAGIAaQB0AGEAbAAgAHAAZQByAGkAbwBkACAAKAB5AGUAYQByAHMAKQBcAG4AXABuACAAIAAgAFIAZQB0AHUAcgBuAHMAOgBcAG4AIAAgACAALQAgAFQAbwB0AGEAbAAgAHMAeQBzAHQAZQBtACAAbQBhAHMAcwAgACgAaQBuACAAcwBvAGwAYQByACAAbQBhAHMAcwBlAHMAKQBcAG4AKgAvAFwAbgBcAG4AQQBTAFQAUgBPAF8ATwBSAEIASQBUAF8AUwBVAE0AXwBNAEEAUwBTAEUAUwAgAD0AIABMAEEATQBCAEQAQQAoAGEAeABpAHMALAAgAHAAZQByAGkAbwBkACwAXABuACAAIABQAE8AVwBFAFIAKABhAHgAaQBzACwAIAAzACkAIAAvACAAUABPAFcARQBSACgAcABlAHIAaQBvAGQALAAgADIAKQBcAG4AKQA7AFwAbgBcAG4AXABuAC8AKgAgAEEAUwBUAFIATwBfAE8AUgBCAEkAVABfAFMATwBMAFYARQBSAFwAbgAgACAAIABQAHUAcgBwAG8AcwBlADoAXABuACAAIAAgAFUAbgBpAGYAaQBlAGQAIABzAG8AbAB2AGUAcgAgAGYAbwByACAAbwByAGIAaQB0AGEAbAAgAGEAeABpAHMALAAgAHAAZQByAGkAbwBkACwAIABvAHIAIAB0AG8AdABhAGwAIABtAGEAcwBzACAAaQBuACAAYQAgAHQAdwBvAC0AYgBvAGQAeQAgAHMAeQBzAHQAZQBtAC4AXABuACAAIAAgAFMAZQBsAGUAYwB0AHMAIABhAHAAcAByAG8AcAByAGkAYQB0AGUAIABmAG8AcgBtAHUAbABhACAAYgBhAHMAZQBkACAAbwBuACAAbQBvAGQAZQAuAFwAbgBcAG4AIAAgACAASQBuAHAAdQB0AHMAOgBcAG4AIAAgACAALQAgAG0AbwBkAGUAOgAgAE8AbgBlACAAbwBmACAAXAAiAGEAeABpAHMAXAAiACwAIABcACIAcABlAHIAaQBvAGQAXAAiACwAIABvAHIAIABcACIAbQBhAHMAcwBcACIAXABuACAAIAAgAC0AIAB2AGEAbABfADEAOgAgAEYAaQByAHMAdAAgAGsAbgBvAHcAbgAgAHYAYQBsAHUAZQAgACgAZABlAHAAZQBuAGQAcwAgAG8AbgAgAG0AbwBkAGUAKQBcAG4AIAAgACAALQAgAHYAYQBsAF8AMgA6ACAAUwBlAGMAbwBuAGQAIABrAG4AbwB3AG4AIAB2AGEAbAB1AGUAIAAoAGQAZQBwAGUAbgBkAHMAIABvAG4AIABtAG8AZABlACkAXABuACAAIAAgAC0AIABtAGEAcwBzADIAIAAoAG8AcAB0AGkAbwBuAGEAbAApADoAIABTAGUAYwBvAG4AZABhAHIAeQAgAG0AYQBzAHMAIAAoAGkAbgAgAHMAbwBsAGEAcgAgAG0AYQBzAHMAZQBzADsAIABkAGUAZgBhAHUAbAB0AHMAIAB0AG8AIAAwACAAaQBmACAAbwBtAGkAdAB0AGUAZAAgAG8AcgAgAD0AIAAxACkAXABuACAAIAAgAC0AIABwAHIAZQBjAGkAcwBpAG8AbgAgACgAbwBwAHQAaQBvAG4AYQBsACkAOgAgAEQAZQBjAGkAbQBhAGwAIABwAGwAYQBjAGUAcwAgAGYAbwByACAAZgBvAHIAbQBhAHQAdABlAGQAIABvAHUAdABwAHUAdAAgACgAZABlAGYAYQB1AGwAdAAgAD0AIAA0ACkAXABuAFwAbgAgACAAIABSAGUAdAB1AHIAbgBzADoAXABuACAAIAAgAC0AIABSAGUAcwB1AGwAdAAgAGEAcwAgAGEAIABuAHUAbQBiAGUAcgAgAG8AcgAgAGwAYQBiAGUAbABlAGQAIABzAHQAcgBpAG4AZwAsACAAZABlAHAAZQBuAGQAaQBuAGcAIABvAG4AIABtAG8AZABlACAAYQBuAGQAIABmAG8AcgBtAGEAdABcAG4AXABuACAAIAAgAE4AbwB0AGUAcwA6AFwAbgAgACAAIAAtACAAbQBhAHMAcwAyACAAaQBzACAAbwBuAGwAeQAgAHIAZQBsAGUAdgBhAG4AdAAgAGYAbwByACAAXAAiAGEAeABpAHMAXAAiACAAYQBuAGQAIABcACIAcABlAHIAaQBvAGQAXAAiACAAbQBvAGQAZQBzAC4AXABuACoALwBcAG4AXABuAEEAUwBUAFIATwBfAE8AUgBCAEkAVABfAFMATwBMAFYARQBSACAAPQBcAG4ATABBAE0AQgBEAEEAKABtAG8AZABlACwAIAB2AGEAbABfADEALAAgAHYAYQBsAF8AMgAsACAAbQBhAHMAcwAyACwAIABwAHIAZQBjAGkAcwBpAG8AbgAsAFwAbgAgACAATABFAFQAKABcAG4AIAAgACAAIABtAF8AMgAsACAASQBGACgASQBTAE8ATQBJAFQAVABFAEQAKABtAGEAcwBzADIAKQAgACsAIAAoAG0AYQBzAHMAMgAgAD0AIAAxACkALAAgADAALAAgAG0AYQBzAHMAMgAgACoAIAAzAC4AMAAwADMARQAtADYAKQAsAFwAbgAgACAAIAAgAHAAcgBlAGMALAAgAEkARgAoAEkAUwBPAE0ASQBUAFQARQBEACgAcAByAGUAYwBpAHMAaQBvAG4AKQAsACAANAAsACAAcAByAGUAYwBpAHMAaQBvAG4AKQAsAFwAbgBcAG4AIAAgACAAIAByAGUAcwB1AGwAdAAsAFwAbgAgACAAIAAgACAAIABTAFcASQBUAEMASAAoAEwATwBXAEUAUgAoAG0AbwBkAGUAKQAsAFwAbgAgACAAIAAgACAAIAAgACAAXAAiAGEAeABpAHMAXAAiACwAIABQAE8AVwBFAFIAKAAoAFAATwBXAEUAUgAoAHYAYQBsAF8AMgAsACAAMgApACAAKgAgACgAdgBhAGwAXwAxACAAKwAgAG0AXwAyACkAKQAsACAAMQAgAC8AIAAzACkALABcAG4AIAAgACAAIAAgACAAIAAgAFwAIgBwAGUAcgBpAG8AZABcACIALAAgAFMAUQBSAFQAKABQAE8AVwBFAFIAKAB2AGEAbABfADIALAAgADMAKQAgAC8AIAAoAHYAYQBsAF8AMQAgACsAIABtAF8AMgApACkALABcAG4AIAAgACAAIAAgACAAIAAgAFwAIgBtAGEAcwBzAFwAIgAsACAAUABPAFcARQBSACgAdgBhAGwAXwAxACwAIAAzACkAIAAvACAAUABPAFcARQBSACgAdgBhAGwAXwAyACwAIAAyACkALABcAG4AIAAgACAAIAAgACAAIAAgAE4AQQAoACkAXABuACAAIAAgACAAIAAgACkALABcAG4AXABuACAAIAAgACAAbABhAGIAZQBsACwAXABuACAAIAAgACAAIAAgAFMAVwBJAFQAQwBIACgATABPAFcARQBSACgAbQBvAGQAZQApACwAXABuACAAIAAgACAAIAAgACAAIABcACIAYQB4AGkAcwBcACIALAAgAFwAIgBBAHgAaQBzACAAPQAgAFwAIgAsAFwAbgAgACAAIAAgACAAIAAgACAAXAAiAHAAZQByAGkAbwBkAFwAIgAsACAAXAAiAFAAZQByAGkAbwBkACAAPQAgAFwAIgAsAFwAbgAgACAAIAAgACAAIAAgACAAXAAiAG0AYQBzAHMAXAAiACwAIABcACIATQBhAHMAcwAgAD0AIABcACIALABcAG4AIAAgACAAIAAgACAAIAAgAFwAIgA/AFwAIgBcAG4AIAAgACAAIAAgACAAKQAsAFwAbgBcAG4AIAAgACAAIABUAEUAWABUACgAcgBlAHMAdQBsAHQALAAgAFwAIgAwAC4AXAAiACAAJgAgAFIARQBQAFQAKABcACIAMABcACIALAAgAHAAcgBlAGMAKQApACAAJgAgAFwAIgAgAFwAIgAgACYAIABsAGEAYgBlAGwAXABuACAAIAApAFwAbgApADsAIgB9ACwAewAiAHAAYQB0AGgAIgA6ACIALwBwAHIAbwBqAGUAYwB0AHMALwBHAGUAbgBlAHIAYQBsACIALAAiAHQAZQB4AHQAIgA6ACIALwAqACAAUgBFAEMASQBQADoAXABuACAAIAAgAFAAdQByAHAAbwBzAGUAOgBcAG4AIAAgACAAUgBlAHQAdQByAG4AcwAgAHQAaABlACAAcgBlAGMAaQBwAHIAbwBjAGEAbAAgACgAbQB1AGwAdABpAHAAbABpAGMAYQB0AGkAdgBlACAAaQBuAHYAZQByAHMAZQApACAAbwBmACAAYQAgAG4AdQBtAGIAZQByAC4AXABuAFwAbgAgACAAIABSAGUAdAB1AHIAbgBzADoAXABuACAAIAAgAEEAIABzAGkAbgBnAGwAZQAgAGQAZQBjAGkAbQBhAGwAIAB2AGEAbAB1AGUAIABlAHEAdQBhAGwAIAB0AG8AIAAxACAAZABpAHYAaQBkAGUAZAAgAGIAeQAgAHQAaABlACAAaQBuAHAAdQB0AC4AXABuAFwAbgAgACAAIABQAGEAcgBhAG0AZQB0AGUAcgBzADoAXABuACAAIAAgAC0AIABpAG4AcAB1AHQAIAAoAHIAZQBxAHUAaQByAGUAZAApADoAIABBAG4AeQAgAG4AbwBuAHoAZQByAG8AIABuAHUAbQBlAHIAaQBjACAAdgBhAGwAdQBlAC4AXABuAFwAbgAgACAAIABOAG8AdABlAHMAOgBcAG4AIAAgACAALQAgAFIAZQB0AHUAcgBuAHMAIABgACMARABJAFYALwAwACEAYAAgAGkAZgAgAGkAbgBwAHUAdAAgAGkAcwAgAHoAZQByAG8ALgBcAG4AIAAgACAALQAgAFUAcwBlAGYAdQBsACAAZgBvAHIAIABmAGwAaQBwAHAAaQBuAGcAIABmAHIAYQBjAHQAaQBvAG4AcwAsACAAYwBvAG4AdgBlAHIAdABpAG4AZwAgAHIAYQB0AGUAcwAgACgAZQAuAGcALgAsACAASAB6ACAAlCEgAHMAZQBjAG8AbgBkAHMAKQAsACAAbwByACAAaQBuAHYAZQByAHQAaQBuAGcAIAByAGEAdABpAG8AcwAuAFwAbgBcAG4AIAAgACAARQB4AGEAbQBwAGwAZQA6AFwAbgAgACAAIAAgACAAUgBFAEMASQBQACgANAApACAAkiEgADAALgAyADUAXABuACAAIAAgACAAIABSAEUAQwBJAFAAKAAwAC4AMgApACAAkiEgADUAXABuACoALwBcAG4AXABuAFwAbgBSAEUAQwBJAFAAIAA9ACAATABBAE0AQgBEAEEAKABpAG4AcAB1AHQALAAgADEAIAAvACAAaQBuAHAAdQB0ACkAOwBcAG4AXABuAC8AKgAgAEYAUgBBAEMAOgBcAG4AIAAgACAAUAB1AHIAcABvAHMAZQA6AFwAbgAgACAAIABSAGUAdAB1AHIAbgBzACAAdABoAGUAIABmAHIAYQBjAHQAaQBvAG4AYQBsACAAKABuAG8AbgAtAGkAbgB0AGUAZwBlAHIAKQAgAHAAYQByAHQAIABvAGYAIABhACAAbgB1AG0AYgBlAHIALgBcAG4AXABuACAAIAAgAFIAZQB0AHUAcgBuAHMAOgBcAG4AIAAgACAAQQAgAHMAYwBhAGwAYQByACAAZABlAGMAaQBtAGEAbAAgAGIAZQB0AHcAZQBlAG4AIAAwACAAYQBuAGQAIAAxACAAKABvAHIAIAAtADEAIABhAG4AZAAgADAAIABpAGYAIABzAGkAZwBuACAAaQBzACAAcAByAGUAcwBlAHIAdgBlAGQAKQAuAFwAbgBcAG4AIAAgACAAUABhAHIAYQBtAGUAdABlAHIAcwA6AFwAbgAgACAAIAAtACAAaQBuAHAAdQB0ACAAKAByAGUAcQB1AGkAcgBlAGQAKQA6ACAAVABoAGUAIABuAHUAbQBiAGUAcgAgAHQAbwAgAGUAeAB0AHIAYQBjAHQAIAB0AGgAZQAgAGYAcgBhAGMAdABpAG8AbgBhAGwAIABwAGEAcgB0ACAAZgByAG8AbQAuAFwAbgAgACAAIAAtACAAbQBvAGQAZQAgACgAbwBwAHQAaQBvAG4AYQBsACkAOgAgAE8AdQB0AHAAdQB0ACAAbQBvAGQAZQAgACgAZABlAGYAYQB1AGwAdAAgAD0AIAAwACkAXABuACAAIAAgACAAIAAgACAALQAgADAAOgAgAEEAbAB3AGEAeQBzACAAcgBlAHQAdQByAG4AIABwAG8AcwBpAHQAaQB2AGUAIABmAHIAYQBjAHQAaQBvAG4AYQBsACAAcABhAHIAdABcAG4AIAAgACAAIAAgACAAIAAtACAAMQA6ACAAUAByAGUAcwBlAHIAdgBlACAAcwBpAGcAbgAgAG8AZgAgAGkAbgBwAHUAdAAgACgAZQAuAGcALgAsACAALQAzAC4AMgA1ACAAkiEgAC0AMAAuADIANQApAFwAbgBcAG4AIAAgACAATgBvAHQAZQBzADoAXABuACAAIAAgAC0AIABDAG8AbQBwAGwAZQBtAGUAbgB0AHMAIABFAHgAYwBlAGwAGSBzACAAVABSAFUATgBDACAAYQBuAGQAIABRAFUATwBUAEkARQBOAFQAIABmAHUAbgBjAHQAaQBvAG4AcwAuAFwAbgAgACAAIAAtACAAVQBzAGUAZgB1AGwAIABmAG8AcgAgAGQAZQB0AGUAYwB0AGkAbgBnACAAZABlAGMAaQBtAGEAbAAgAHIAZQBtAGEAaQBuAGQAZQByAHMAIABhAG4AZAAgAGEAbgBhAGwAeQB6AGkAbgBnACAAbwBmAGYAcwBlAHQAcwAgAGYAcgBvAG0AIAB3AGgAbwBsAGUAIAB2AGEAbAB1AGUAcwAuAFwAbgAgACAAIAAtACAAUwBpAGcAbgAtAHAAcgBlAHMAZQByAHYAaQBuAGcAIABtAG8AZABlACAAYwBhAG4AIABpAG4AZABpAGMAYQB0AGUAIAB3AGgAZQB0AGgAZQByACAAYQAgAHYAYQBsAHUAZQAgAGkAcwAgAGoAdQBzAHQAIABhAGIAbwB2AGUAIABvAHIAIABqAHUAcwB0ACAAYgBlAGwAbwB3ACAAYQBuACAAaQBuAHQAZQBnAGUAcgAuAFwAbgBcAG4AIAAgACAARQB4AGEAbQBwAGwAZQBzADoAXABuACAAIAAgAEYAUgBBAEMAKAAtADMALgAyADUAKQAgACAAIAAgACAAIAAgAJIhIAAwAC4AMgA1ACAAIABcAG4AIAAgACAARgBSAEEAQwAoAC0AMwAuADIANQAsACAAMQApACAAIAAgACAAkiEgAC0AMAAuADIANQBcAG4AKgAvAFwAbgBcAG4AXABuAEYAUgBBAEMAIAA9ACAATABBAE0AQgBEAEEAKABpAG4AcAB1AHQALAAgAFsAbQBvAGQAZQBdACwAXABuACAAIAAgACAATABFAFQAKABcAG4AIAAgACAAIAAgACAAIAAgAC8ALwAgAEQAZQBmAGEAdQBsAHQAIABtAG8AZABlACAAdABvACAAMAAgAGkAZgAgAG8AbQBpAHQAdABlAGQAIABvAHIAIABpAG4AdgBhAGwAaQBkAFwAbgAgACAAIAAgACAAIAAgACAAbQBvAGQAZQAsACAASQBGACgATwBSACgASQBTAE8ATQBJAFQAVABFAEQAKABtAG8AZABlACkALAAgAG0AbwBkAGUAIAA+ACAAMQApACwAIAAwACwAIABtAG8AZABlACkALABcAG4AXABuACAAIAAgACAAIAAgACAAIAAvAC8AIABDAG8AbQBwAHUAdABlACAAZgByAGEAYwB0AGkAbwBuAGEAbAAgAHAAYQByAHQAIABiAHkAIABzAHUAYgB0AHIAYQBjAHQAaQBuAGcAIABpAG4AdABlAGcAZQByACAAcABvAHIAdABpAG8AbgBcAG4AIAAgACAAIAAgACAAIAAgAGYAcgBhAGMAXwBwAGEAcgB0ACwAIABpAG4AcAB1AHQAIAAtACAAVABSAFUATgBDACgAaQBuAHAAdQB0ACkALABcAG4AXABuACAAIAAgACAAIAAgACAAIAAvAC8AIABSAGUAdAB1AHIAbgAgAHMAaQBnAG4AZQBkACAAbwByACAAYQBiAHMAbwBsAHUAdABlACAAdgBhAGwAdQBlACAAZABlAHAAZQBuAGQAaQBuAGcAIABvAG4AIABtAG8AZABlAFwAbgAgACAAIAAgACAAIAAgACAASQBGACgAbQBvAGQAZQAgAD0AIAAxACwAIABmAHIAYQBjAF8AcABhAHIAdAAsACAAQQBCAFMAKABmAHIAYQBjAF8AcABhAHIAdAApACkAXABuACAAIAAgACAAKQBcAG4AKQA7AFwAbgBcAG4ALwAqACAAUgBPAE8AVAA6AFwAbgAgACAAIABQAHUAcgBwAG8AcwBlADoAXABuACAAIAAgAFIAZQB0AHUAcgBuAHMAIAB0AGgAZQAgAHgALQB0AGgAIAByAG8AbwB0ACAAbwBmACAAYQAgAG4AdQBtAGIAZQByACAAKABvAHIAIABzAHEAdQBhAHIAZQAgAHIAbwBvAHQAIABpAGYAIABuAG8AIABkAGUAZwByAGUAZQAgAGkAcwAgAHMAcABlAGMAaQBmAGkAZQBkACkALgBcAG4AXABuACAAIAAgAFIAZQB0AHUAcgBuAHMAOgBcAG4AIAAgACAAQQAgAHIAZQBhAGwAIABkAGUAYwBpAG0AYQBsACAAbgB1AG0AYgBlAHIAIAByAGUAcAByAGUAcwBlAG4AdABpAG4AZwAgAHQAaABlACAAcgBvAG8AdAAgAG8AZgAgAGAAbgBgAC4AXABuAFwAbgAgACAAIABQAGEAcgBhAG0AZQB0AGUAcgBzADoAXABuACAAIAAgAC0AIABuACAAKAByAGUAcQB1AGkAcgBlAGQAKQA6ACAAVABoAGUAIABuAHUAbQBiAGUAcgAgAHQAbwAgAHQAYQBrAGUAIAB0AGgAZQAgAHIAbwBvAHQAIABvAGYALgBcAG4AIAAgACAALQAgAHgAIAAoAG8AcAB0AGkAbwBuAGEAbAApADoAIABUAGgAZQAgAHIAbwBvAHQAIABkAGUAZwByAGUAZQAuACAARABlAGYAYQB1AGwAdABzACAAdABvACAAMgAgACgAcwBxAHUAYQByAGUAIAByAG8AbwB0ACkALgBcAG4AXABuACAAIAAgAE4AbwB0AGUAcwA6AFwAbgAgACAAIAAtACAAUgBlAGoAZQBjAHQAcwAgAGEAbABsACAAbgBlAGcAYQB0AGkAdgBlACAAaQBuAHAAdQB0ACAAdgBhAGwAdQBlAHMAIABmAG8AcgAgAGAAbgBgACwAIAByAGUAZwBhAHIAZABsAGUAcwBzACAAbwBmACAAcgBvAG8AdAAuAFwAbgAgACAAIAAtACAATQBpAG0AaQBjAHMAIABFAHgAYwBlAGwAJwBzACAAYgBlAGgAYQB2AGkAbwByACAAKAByAGUAdAB1AHIAbgBzACAAIwBOAFUATQAhACAAaQBmACAAcgBvAG8AdAAgAHcAbwB1AGwAZAAgAGIAZQAgAGMAbwBtAHAAbABlAHgAKQAuAFwAbgAgACAAIAAtACAAVQBzAGUAIABFAHgAYwBlAGwAGSBzACAAYABJAE0AUABPAFcARQBSAGAAIABvAHIAIABgAEkATQBTAFEAUgBUAGAAIABmAG8AcgAgAGMAbwBtAHAAbABlAHgAIABuAHUAbQBiAGUAcgAgAHMAdQBwAHAAbwByAHQALgBcAG4AXABuACAAIAAgAEUAeABhAG0AcABsAGUAcwA6AFwAbgAgACAAIABSAE8ATwBUACgAMQA2ACkAIAAgACAAIAAgACAAIACSISAANABcAG4AIAAgACAAUgBPAE8AVAAoADIANwAsACAAMwApACAAIAAgACAAkiEgADMAXABuACAAIAAgAFIATwBPAFQAKAA5ACwAIAAwAC4ANQApACAAIAAgAJIhIAA4ADEAXABuACAAIAAgAFIATwBPAFQAKAAtADUALAAgADMAKQAgACAAIAAgAJIhIAAjAE4AVQBNACEAXABuACoALwBcAG4AXABuAFIATwBPAFQAIAA9ACAATABBAE0AQgBEAEEAKABuACwAIABbAHgAXQAsAFwAbgAgACAAIAAgAEwARQBUACgAXABuACAAIAAgACAAIAAgACAAIAByAG8AbwB0AF8AZABlAGcAcgBlAGUALAAgAEkARgAoAEkAUwBPAE0ASQBUAFQARQBEACgAeAApACwAIAAyACwAIAB4ACkALABcAG4AIAAgACAAIAAgACAAIAAgAEkARgAoAG4AIAA8ACAAMAAsAFwAbgAgACAAIAAgACAAIAAgACAAIAAgACAAIABTAFEAUgBUACgALQAxACkALAAgACAALwAvACAAVAByAGkAZwBnAGUAcgBzACAAIwBOAFUATQAhACAAZQByAHIAbwByACAAZgBvAHIAIABuAGUAZwBhAHQAaQB2AGUAIABiAGEAcwBlAFwAbgAgACAAIAAgACAAIAAgACAAIAAgACAAIABuACAAXgAgACgAMQAgAC8AIAByAG8AbwB0AF8AZABlAGcAcgBlAGUAKQBcAG4AIAAgACAAIAAgACAAIAAgACkAXABuACAAIAAgACAAKQBcAG4AKQA7AFwAbgBcAG4ALwAqACAARgBPAFIATQBVAEwAQQBfAFQARQBYAFQAXABuACAAIAAgAC0ALQAtAC0ALQAtAC0ALQAtAC0ALQAtAC0ALQAtAC0ALQAtAC0ALQAtAC0ALQAtAC0ALQBcAG4AIAAgACAAUgBlAHQAdQByAG4AcwAgAGEAIABvAG4AZQAtAGwAaQBuAGUALAAgAGwAYQBiAGUAbABlAGQAIAB2AGUAcgBzAGkAbwBuACAAbwBmACAAdABoAGUAIABmAG8AcgBtAHUAbABhACAAaQBuACAAdABoAGUAIABnAGkAdgBlAG4AIABjAGUAbABsACwAXABuACAAIAAgAG8AbQBpAHQAdABpAG4AZwAgAHQAaABlACAAbABlAGEAZABpAG4AZwAgAGUAcQB1AGEAbAAgAHMAaQBnAG4AIABhAG4AZAAgAHAAcgBlAHAAZQBuAGQAaQBuAGcAIAB0AGgAZQAgAGMAZQBsAGwAIAByAGUAZgBlAHIAZQBuAGMAZQAuAFwAbgBcAG4AIAAgACAAUwB5AG4AdABhAHgAOgBcAG4AIAAgACAAIAAgAEYATwBSAE0AVQBMAEEAXwBUAEUAWABUACgAYwBlAGwAbAApAFwAbgBcAG4AIAAgACAAUABhAHIAYQBtAGUAdABlAHIAcwA6AFwAbgAgACAAIAAgACAAYwBlAGwAbAAgADoAIABBACAAcgBlAGYAZQByAGUAbgBjAGUAIAB0AG8AIABhACAAYwBlAGwAbAAgAGMAbwBuAHQAYQBpAG4AaQBuAGcAIABhACAAZgBvAHIAbQB1AGwAYQAuAFwAbgBcAG4AIAAgACAAUgBlAHQAdQByAG4AcwA6AFwAbgAgACAAIAAgACAAQQAgAHMAaQBuAGcAbABlAC0AbABpAG4AZQAgAHMAdAByAGkAbgBnACAAaQBuACAAdABoAGUAIABmAG8AcgBtAGEAdAAgAFwAIgBBADEAOgA9ACAARgBPAFIATQBVAEwAQQAoAC4ALgAuACkAXAAiAFwAbgAgACAAIAAgACAAVQBzAGUAZgB1AGwAIABmAG8AcgAgAGEAdQBkAGkAdABpAG4AZwAsACAAZABvAGMAdQBtAGUAbgB0AGEAdABpAG8AbgAsACAAZABhAHMAaABiAG8AYQByAGQAcwAsACAAbwByACAAdABlAGEAYwBoAGkAbgBnACAAdABvAG8AbABzAC4AXABuAFwAbgAgACAAIABFAHgAYQBtAHAAbABlAHMAOgBcAG4AIAAgACAAIAAgAEYATwBSAE0AVQBMAEEAXwBUAEUAWABUACgAQgAzACkAIAAgAJIhIABcACIAQgAzADoAPQAgAFIARQBDAEkAUAAoAFIATwBPAFQAKABQAEkAKAApACwAMwApACkAXAAiAFwAbgAgACAAIAAgACAARgBPAFIATQBVAEwAQQBfAFQARQBYAFQAKABDADUAKQAgACAAkiEgAFwAIgBDADUAOgA9ACAAUgBPAFUATgBEAF8ARgBJAFgAKABQAEkAKAApACwAMwApAFwAIgBcAG4AXABuACAAIAAgAE4AbwB0AGUAcwA6AFwAbgAgACAAIAAgACAALQAgAFQAaABlACAAcgBlAHMAdQBsAHQAIABpAHMAIABlAHEAdQBpAHYAYQBsAGUAbgB0ACAAdABvADoAIABDAEUATABMACgAXAAiAGEAZABkAHIAZQBzAHMAXAAiACwAIABjAGUAbABsACkAIAAmACAAXAAiADoAPQAgAFwAIgAgACYAIABUAEUAWABUAEEARgBUAEUAUgAoAEYATwBSAE0AVQBMAEEAVABFAFgAVAAoAGMAZQBsAGwAKQAsACAAXAAiAD0AXAAiACkAXABuACAAIAAgACAAIAAtACAASQBmACAAdABoAGUAIAByAGUAZgBlAHIAZQBuAGMAZQBkACAAYwBlAGwAbAAgAGQAbwBlAHMAIABuAG8AdAAgAGMAbwBuAHQAYQBpAG4AIABhACAAZgBvAHIAbQB1AGwAYQAsACAAYQBuACAAZQByAHIAbwByACAAdwBpAGwAbAAgAG8AYwBjAHUAcgAuAFwAbgAgACAAIAAgACAALQAgAFQAaABpAHMAIABmAHUAbgBjAHQAaQBvAG4AIABkAG8AZQBzACAAbgBvAHQAIABlAHYAYQBsAHUAYQB0AGUAIABvAHIAIABhAGwAdABlAHIAIAB0AGgAZQAgAGYAbwByAG0AdQBsAGEAFCBvAG4AbAB5ACAAZgBvAHIAbQBhAHQAcwAgAGkAdAAgAGYAbwByACAAZABpAHMAcABsAGEAeQAuAFwAbgAqAC8AXABuAFwAbgBGAE8AUgBNAFUATABBAF8AVABFAFgAVAA9AEwAQQBNAEIARABBACgAXABuACAAIABmAG8AcgBtAHUAbABhAF8AYwBlAGwAbAAsACAAIAAvAC8AIABBACAAcgBlAGYAZQByAGUAbgBjAGUAIAB0AG8AIABhACAAYwBlAGwAbAAgAGMAbwBuAHQAYQBpAG4AaQBuAGcAIABhACAAZgBvAHIAbQB1AGwAYQBcAG4AXABuACAAIABMAEUAVAAoAFwAbgAgACAAIAAgAHIAYQB3ACwAIABGAE8AUgBNAFUATABBAFQARQBYAFQAKABmAG8AcgBtAHUAbABhAF8AYwBlAGwAbAApACwAIAAgACAAIAAgACAAIAAgACAAIAAgACAAIAAgACAAIAAgACAAIAAgACAAIAAgACAALwAvACAAXAAiAD0AUgBFAEMASQBQACgAUgBPAE8AVAAoAFAASQAoACkALAAzACkAKQBcACIAXABuACAAIAAgACAAYwBsAGUAYQBuACwAIABUAEUAWABUAEEARgBUAEUAUgAoAHIAYQB3ACwAIABcACIAPQBcACIAKQAsACAAIAAgACAAIAAgACAAIAAgACAAIAAgACAAIAAgACAAIAAgACAAIAAgACAAIAAgACAAIAAgACAALwAvACAAXAAiAFIARQBDAEkAUAAoAFIATwBPAFQAKABQAEkAKAApACwAMwApACkAXAAiAFwAbgAgACAAIAAgAGwAYQBiAGUAbAAsACAAUwBVAEIAUwBUAEkAVABVAFQARQAoAEMARQBMAEwAKABcACIAYQBkAGQAcgBlAHMAcwBcACIALAAgAGYAbwByAG0AdQBsAGEAXwBjAGUAbABsACkALAAgAFwAIgAkAFwAIgAsACAAXAAiAFwAIgApACAAJgAgAFwAIgA6AD0AIABcACIALABcAG4AIAAgACAAIABsAGEAYgBlAGwAIAAmACAAYwBsAGUAYQBuAFwAbgAgACAAKQBcAG4AKQA7AFwAbgBcAG4AXABuAC8AKgAgAFIATwBVAE4ARABfAEYASQBYAFwAbgAgACAAIAAtAC0ALQAtAC0ALQAtAC0ALQAtAC0ALQAtAC0ALQAtAC0ALQAtAC0ALQAtAC0ALQAtAC0AXABuACAAIAAgAFIAbwB1AG4AZABzACAAbwByACAAdAByAHUAbgBjAGEAdABlAHMAIABhACAAbgB1AG0AYgBlAHIAIAB0AG8AIABhACAAcwBwAGUAYwBpAGYAaQBlAGQAIABuAHUAbQBiAGUAcgAgAG8AZgAgAGQAZQBjAGkAbQBhAGwAIABwAGwAYQBjAGUAcwAuAFwAbgAgACAAIABPAHAAdABpAG8AbgBhAGwAbAB5ACAAcgBlAHQAdQByAG4AcwAgAHQAaABlACAAcgBlAHMAdQBsAHQAIABhAHMAIABhACAAZgBpAHgAZQBkAC0AdwBpAGQAdABoACAAdABlAHgAdAAgAHMAdAByAGkAbgBnACwAIABwAHIAZQBzAGUAcgB2AGkAbgBnACAAdAByAGEAaQBsAGkAbgBnACAAegBlAHIAbwBzAC4AXABuAFwAbgAgACAAIABTAHkAbgB0AGEAeAA6AFwAbgAgACAAIAAgACAAUgBPAFUATgBEAF8ARgBJAFgAKABuAHUAbQBiAGUAcgAsACAAcABsAGEAYwBlAHMALAAgAFsAYQBzAF8AdABlAHgAdABdACwAIABbAHUAcwBlAF8AcgBvAHUAbgBkAF0AKQBcAG4AXABuACAAIAAgAFAAYQByAGEAbQBlAHQAZQByAHMAOgBcAG4AIAAgACAAIAAgAG4AdQBtAGIAZQByACAAIAAgACAAIAAgADoAIABUAGgAZQAgAG4AdQBtAGUAcgBpAGMAIAB2AGEAbAB1AGUAIAB0AG8AIABwAHIAbwBjAGUAcwBzAC4AXABuACAAIAAgACAAIABwAGwAYQBjAGUAcwAgACAAIAAgACAAIAA6ACAATgB1AG0AYgBlAHIAIABvAGYAIABkAGUAYwBpAG0AYQBsACAAcABsAGEAYwBlAHMAIAB0AG8AIAByAGUAdABhAGkAbgAuAFwAbgAgACAAIAAgACAAYQBzAF8AdABlAHgAdAAgACAAIAAgACAAOgAgAE8AcAB0AGkAbwBuAGEAbAAgACgAZABlAGYAYQB1AGwAdAAgAD0AIABGAEEATABTAEUAKQAuACAASQBmACAAVABSAFUARQAsACAAcgBlAHQAdQByAG4AcwAgAG8AdQB0AHAAdQB0ACAAYQBzACAAdABlAHgAdAAgACgAZQAuAGcALgAsACAAXAAiADMALgAxADQAMABcACIAKQAuAFwAbgAgACAAIAAgACAAdQBzAGUAXwByAG8AdQBuAGQAIAAgACAAOgAgAE8AcAB0AGkAbwBuAGEAbAAgACgAZABlAGYAYQB1AGwAdAAgAD0AIABGAEEATABTAEUAKQAuACAASQBmACAAVABSAFUARQAsACAAYQBwAHAAbABpAGUAcwAgAHIAbwB1AG4AZABpAG4AZwAuACAATwB0AGgAZQByAHcAaQBzAGUALAAgAHQAcgB1AG4AYwBhAHQAZQBzAC4AXABuAFwAbgAgACAAIABSAGUAdAB1AHIAbgBzADoAXABuACAAIAAgACAAIABBACAAbgB1AG0AYgBlAHIAIABvAHIAIAB0AGUAeAB0ACAAcwB0AHIAaQBuAGcAIAByAGUAcAByAGUAcwBlAG4AdABpAG4AZwAgAHQAaABlACAAcgBvAHUAbgBkAGUAZAAgAG8AcgAgAHQAcgB1AG4AYwBhAHQAZQBkACAAdgBhAGwAdQBlACAAdABvACAAZgBpAHgAZQBkACAAZABlAGMAaQBtAGEAbAAgAHAAbABhAGMAZQBzAC4AXABuAFwAbgAgACAAIABFAHgAYQBtAHAAbABlAHMAOgBcAG4AIAAgACAAIAAgAFIATwBVAE4ARABfAEYASQBYACgAUABJACgAKQAsACAAMgApACAAIAAgACAAIAAgACAAIAAgACAAIAAgACAAIAAgACAAIAAgACAAIAAgAJIhIAAzAC4AMQA0AFwAbgAgACAAIAAgACAAUgBPAFUATgBEAF8ARgBJAFgAKABQAEkAKAApACwAIAAzACwAIABUAFIAVQBFACkAIAAgACAAIAAgACAAIAAgACAAIAAgACAAIAAgACAAkiEgAFwAIgAzAC4AMQA0ADEAXAAiAFwAbgAgACAAIAAgACAAUgBPAFUATgBEAF8ARgBJAFgAKABQAEkAKAApACwAIAA0ACwAIABUAFIAVQBFACwAIABGAEEATABTAEUAKQAgACAAIAAgACAAIAAgACAAkiEgAFwAIgAzAC4AMQA0ADEANQBcACIAXABuACAAIAAgACAAIABSAE8AVQBOAEQAXwBGAEkAWAAoAFAASQAoACkALAAgADEAMgAsACAARgBBAEwAUwBFACkAIAAgACAAIAAgACAAIAAgACAAIAAgACAAIACSISAAMwAuADEANAAxADUAOQAyADYANQA0ACAAIAAgACgAYwBhAHAAcABlAGQAIAB0AG8AIAA5ACAAZABlAGMAaQBtAGEAbABzACkAXABuACAAIAAgACAAIABSAE8AVQBOAEQAXwBGAEkAWAAoAFAASQAoACkALAAgADEAMgAsACAAVABSAFUARQApACAAIAAgACAAIAAgACAAIAAgACAAIAAgACAAIACSISAAXAAiADMALgAxADQAMQA1ADkAMgA2ADUAMwA1ADkAMABcACIAXABuAFwAbgAgACAAIABOAG8AdABlAHMAOgBcAG4AIAAgACAAIAAgAC0AIABFAHgAYwBlAGwAIABsAGkAbQBpAHQAcwAgAG4AdQBtAGUAcgBpAGMAIABkAGkAcwBwAGwAYQB5ACAAcAByAGUAYwBpAHMAaQBvAG4AIAB0AG8AIAB+ADkAIABkAGUAYwBpAG0AYQBsACAAcABsAGEAYwBlAHMALgAgAFcAaABlAG4AIABhAHMAXwB0AGUAeAB0ACAAPQAgAEYAQQBMAFMARQAsAFwAbgAgACAAIAAgACAAIAAgAG8AdQB0AHAAdQB0ACAAaQBzACAAYwBhAHAAcABlAGQAIABhAHQAIAA5ACAAZABpAGcAaQB0AHMAIABmAG8AcgAgAGMAbwBuAHMAaQBzAHQAZQBuAGMAeQAuAFwAbgAgACAAIAAgACAALQAgAFQAbwAgAGQAaQBzAHAAbABhAHkAIABmAHUAbABsACAAcAByAGUAYwBpAHMAaQBvAG4AIABvAHIAIABwAHIAZQBzAGUAcgB2AGUAIAB0AHIAYQBpAGwAaQBuAGcAIAB6AGUAcgBvAHMALAAgAHMAZQB0ACAAYQBzAF8AdABlAHgAdAAgAD0AIABUAFIAVQBFAC4AXABuACAAIAAgACAAIAAtACAAUwB1AHAAcABvAHIAdABzACAAYgBvAHQAaAAgAHIAbwB1AG4AZABpAG4AZwAgAGEAbgBkACAAdAByAHUAbgBjAGEAdABpAG8AbgAgAG0AbwBkAGUAcwAuAFwAbgAgACAAIAAgACAALQAgAEkAZABlAGEAbAAgAGYAbwByACAAZgBvAHIAbQBhAHQAdABpAG4AZwAgAGMAbwBuAHMAdABhAG4AdABzACwAIAB2AGkAcwB1AGEAbAAgAGQAaQBzAHAAbABhAHkAIABjAG8AbgB0AHIAbwBsACwAIABvAHIAIABlAG4AcwB1AHIAaQBuAGcAIABjAGwAZQBhAG4AIABvAHUAdABwAHUAdABzACAAaQBuACAAcgBlAHAAbwByAHQAcwAuAFwAbgAqAC8AXABuAFwAbgBcAG4AUgBPAFUATgBEAF8ARgBJAFgAPQBMAEEATQBCAEQAQQAoAFwAbgAgACAAbgB1AG0AYgBlAHIALAAgACAAIAAgACAAIAAgACAAIAAvAC8AIABSAGUAcQB1AGkAcgBlAGQAOgAgAHQAaABlACAAbgB1AG0AYgBlAHIAIAB0AG8AIAByAG8AdQBuAGQAIABvAHIAIAB0AHIAdQBuAGMAYQB0AGUAXABuACAAIABwAGwAYQBjAGUAcwAsACAAIAAgACAAIAAgACAAIAAgAC8ALwAgAFIAZQBxAHUAaQByAGUAZAA6ACAAbgB1AG0AYgBlAHIAIABvAGYAIABkAGUAYwBpAG0AYQBsACAAcABsAGEAYwBlAHMAIAB0AG8AIAByAGUAdABhAGkAbgBcAG4AIAAgAFsAYQBzAF8AdABlAHgAdABdACwAIAAgACAAIAAgACAALwAvACAATwBwAHQAaQBvAG4AYQBsADoAIABpAGYAIABUAFIAVQBFACwAIAByAGUAdAB1AHIAbgAgAHIAZQBzAHUAbAB0ACAAYQBzACAAdABlAHgAdAAgAHcAaQB0AGgAIABmAGkAeABlAGQAIABkAGUAYwBpAG0AYQBsACAAcABsAGEAYwBlAHMAXABuACAAIABbAHUAcwBlAF8AcgBvAHUAbgBkAF0ALAAgACAAIAAgAC8ALwAgAE8AcAB0AGkAbwBuAGEAbAA6ACAAaQBmACAAVABSAFUARQAsACAAcgBvAHUAbgBkADsAIABpAGYAIABGAEEATABTAEUAIABvAHIAIABvAG0AaQB0AHQAZQBkACwAIAB0AHIAdQBuAGMAYQB0AGUAXABuAFwAbgAgACAATABFAFQAKABcAG4AIAAgACAAIABuACwAIABOACgAbgB1AG0AYgBlAHIAKQAsACAAIAAgACAAIAAgACAAIAAgACAAIAAgACAAIAAgACAAIAAgACAAIAAgACAAIAAgAC8ALwAgAEUAbgBzAHUAcgBlACAAbgB1AG0AZQByAGkAYwAgAGkAbgBwAHUAdABcAG4AIAAgACAAIAByAGEAdwBfAHAALAAgAE4AKABwAGwAYQBjAGUAcwApACwAIAAgACAAIAAgACAAIAAgACAAIAAgACAAIAAgACAAIAAgACAAIAAvAC8AIABSAGEAdwAgAGkAbgBwAHUAdAAgAGYAbwByACAAcABsAGEAYwBlAHMAXABuACAAIAAgACAAcgBvAHUAbgBkAF8AZgBsAGEAZwAsACAASQBGACgASQBTAEIATABBAE4ASwAoAHUAcwBlAF8AcgBvAHUAbgBkACkALAAgAEYAQQBMAFMARQAsACAAdQBzAGUAXwByAG8AdQBuAGQAKQAsAFwAbgAgACAAIAAgAHIAZQB0AHUAcgBuAF8AdABlAHgAdAAsACAASQBGACgASQBTAEIATABBAE4ASwAoAGEAcwBfAHQAZQB4AHQAKQAsACAARgBBAEwAUwBFACwAIABhAHMAXwB0AGUAeAB0ACkALABcAG4AXABuACAAIAAgACAALwAvACAARQB4AGMAZQBsACAAbwBuAGwAeQAgAHIAZQBsAGkAYQBiAGwAeQAgAGQAaQBzAHAAbABhAHkAcwAgAHUAcAAgAHQAbwAgADkAIABkAGUAYwBpAG0AYQBsAHMAIABhAHMAIABuAHUAbQBlAHIAaQBjAFwAbgAgACAAIAAgAG0AYQB4AF8AcABsAGEAYwBlAHMALAAgAEkARgAoAHIAZQB0AHUAcgBuAF8AdABlAHgAdAAsACAAcgBhAHcAXwBwACwAIABNAEkATgAoAHIAYQB3AF8AcAAsACAAOQApACkALABcAG4AXABuACAAIAAgACAAcAB3AHIAXwAxADAALAAgADEAMAAgAF4AIABtAGEAeABfAHAAbABhAGMAZQBzACwAIAAgACAAIAAgACAAIAAgACAAIAAgACAAIAAvAC8AIABQAG8AdwBlAHIAIABvAGYAIAAxADAAIABmAG8AcgAgAHIAbwB1AG4AZABpAG4AZwAvAHQAcgB1AG4AYwBhAHQAaQBvAG4AXABuAFwAbgAgACAAIAAgAC8ALwAgAFAAZQByAGYAbwByAG0AIAByAG8AdQBuAGQAaQBuAGcAIABvAHIAIAB0AHIAdQBuAGMAYQB0AGkAbwBuAFwAbgAgACAAIAAgAHIAZQBzAHUAbAB0ACwAXABuACAAIAAgACAAIAAgAEkARgAoAHIAbwB1AG4AZABfAGYAbABhAGcALABcAG4AIAAgACAAIAAgACAAIAAgAFIATwBVAE4ARAAoAG4ALAAgAG0AYQB4AF8AcABsAGEAYwBlAHMAKQAsAFwAbgAgACAAIAAgACAAIAAgACAAVABSAFUATgBDACgAbgAgACoAIABwAHcAcgBfADEAMAApACAALwAgAHAAdwByAF8AMQAwAFwAbgAgACAAIAAgACAAIAApACwAXABuAFwAbgAgACAAIAAgAC8ALwAgAE8AcAB0AGkAbwBuAGEAbABsAHkAIABmAG8AcgBtAGEAdAAgAGEAcwAgAGYAaQB4AGUAZAAtAGwAZQBuAGcAdABoACAAcwB0AHIAaQBuAGcAXABuACAAIAAgACAAZgBpAG4AYQBsACwAXABuACAAIAAgACAAIAAgAEkARgAoAHIAZQB0AHUAcgBuAF8AdABlAHgAdAAsAFwAbgAgACAAIAAgACAAIAAgACAAVABFAFgAVAAoAHIAZQBzAHUAbAB0ACwAIABcACIAMAAuAFwAIgAgACYAIABSAEUAUABUACgAXAAiADAAXAAiACwAIABtAGEAeABfAHAAbABhAGMAZQBzACkAKQAsAFwAbgAgACAAIAAgACAAIAAgACAAcgBlAHMAdQBsAHQAXABuACAAIAAgACAAIAAgACkALABcAG4AXABuACAAIAAgACAAZgBpAG4AYQBsAFwAbgAgACAAKQBcAG4AKQA7AFwAbgBcAG4AIgB9AF0ALAAiAHAAcgBvAGoAZQBjAHQATgBhAG0AZQBzACIAOgBbACIAQQBTAFQAUgBPAF8ASABBAEIAXwBJAE4ARABFAFgAIgAsACIAQQBTAFQAUgBPAF8AUwBQAEUAQwBUAFIAQQBMAF8ARABJAFMAVABSAEkAQgBVAFQASQBPAE4AIgAsACIAQQBTAFQAUgBPAF8AQwBBAEwAQwBfAFQARQBNAFAAIgAsACIAQQBTAFQAUgBPAF8AVABZAFAARQBfAEYAUgBPAE0AXwBUAEUATQBQACIALAAiAEEAUwBUAFIATwBfAEQASQBTAFAATABBAFkAXwBTAFAARQBDAFQAUgBBAEwAIgAsACIAQQBTAFQAUgBPAF8AUwBUAEEAUgBfAEEAVABUAFIASQBCAFUAVABFAFMAIgAsACIAQQBTAFQAUgBPAF8ASABBAEIASQBUAEEAQgBMAEUAXwBaAE8ATgBFAFMAIgAsACIATgBBAFMAVABSAE8AXwBIAEEAQgBJAFQAQQBCAEwARQBfAFoATwBOAEUAUwAiACwAIgBBAFMAVABSAE8AXwBTAFQAQQBSAF8ARABFAE4AUwBJAFQAWQBfAFYATwBMAFUATQBFACIALAAiAEEAUwBUAFIATwBfAFAATABBAE4ARQBUAF8ATQBFAFQAUgBJAEMAUwBfAFMAQQBGAEUAVABZACIALAAiAEEAUwBUAFIATwBfAFAATABBAE4ARQBUAF8ATQBFAFQAUgBJAEMAUwAiACwAIgBBAFMAVABSAE8AXwBTAFkATgBPAEQASQBDAF8AUwBPAEwAVgBFAFIAIgAsACIAQQBTAFQAUgBPAF8AUwBZAE4ATwBEAEkAQwBfAFAAUQAiACwAIgBBAFMAVABSAE8AXwBTAFkATgBPAEQASQBDAF8AUABTACIALAAiAEEAUwBUAFIATwBfAFMAWQBOAE8ARABJAEMAXwBRAFMAIgAsACIAQQBTAFQAUgBPAF8AQQBQAFAAQQBSAEUATgBUAF8AUwBPAEwAQQBSAF8AUwBJAFoARQAiACwAIgBBAFMAVABSAE8AXwBPAFIAQgBJAFQAXwBDAE8ATgBGAEkARwBVAFIAQQBUAEkATwBOAF8ASQBOAEQARQBYACIALAAiAEEAUwBUAFIATwBfAFMAUABIAEUAUgBJAEMAQQBMAF8AVABPAF8AQwBBAFIAVABFAFMASQBBAE4AIgAsACIAQQBTAFQAUgBPAF8AQwBBAFIAVABFAFMASQBBAE4AXwBUAE8AXwBTAFAASABFAFIASQBDAEEATAAiACwAIgBEAEUARwBfAEQARQBDAF8ARABNAFMAIgAsACIARABFAEcAXwBEAE0AUwAiACwAIgBEAEUARwBfAEQATQBTAF8ARABFAEMAIgAsACIAQQBTAFQAUgBPAF8ATwBSAEIASQBUAF8AQQBYAEkAUwAiACwAIgBBAFMAVABSAE8AXwBPAFIAQgBJAFQAXwBQAEUAUgBJAE8ARAAiACwAIgBBAFMAVABSAE8AXwBPAFIAQgBJAFQAXwBTAFUATQBfAE0AQQBTAFMARQBTACIALAAiAEEAUwBUAFIATwBfAE8AUgBCAEkAVABfAFMATwBMAFYARQBSACIALAAiAEcAZQBuAGUAcgBhAGwALgBSAEUAQwBJAFAAIgAsACIARwBlAG4AZQByAGEAbAAuAEYAUgBBAEMAIgAsACIARwBlAG4AZQByAGEAbAAuAFIATwBPAFQAIgAsACIARwBlAG4AZQByAGEAbAAuAEYATwBSAE0AVQBMAEEAXwBUAEUAWABUACIALAAiAEcAZQBuAGUAcgBhAGwALgBSAE8AVQBOAEQAXwBGAEkAWA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2DA665FC-5096-5342-B18D-3A50E408CE24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Conrad, Martin</cp:lastModifiedBy>
  <dcterms:created xsi:type="dcterms:W3CDTF">2025-03-09T19:12:30Z</dcterms:created>
  <dcterms:modified xsi:type="dcterms:W3CDTF">2025-04-18T02:18:34Z</dcterms:modified>
</cp:coreProperties>
</file>