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Cours 2018-2019\Test repartition\"/>
    </mc:Choice>
  </mc:AlternateContent>
  <xr:revisionPtr revIDLastSave="0" documentId="13_ncr:1_{A8AC26FB-7FF6-4D74-A51D-D0E76B37FB6C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Base" sheetId="1" r:id="rId1"/>
    <sheet name="1G1" sheetId="2" r:id="rId2"/>
    <sheet name="1G2" sheetId="3" r:id="rId3"/>
    <sheet name="1G3" sheetId="4" r:id="rId4"/>
    <sheet name="1G4" sheetId="5" r:id="rId5"/>
    <sheet name="1G5" sheetId="7" r:id="rId6"/>
    <sheet name="1G6" sheetId="8" r:id="rId7"/>
    <sheet name="patate" sheetId="9" r:id="rId8"/>
  </sheets>
  <definedNames>
    <definedName name="_xlnm._FilterDatabase" localSheetId="0" hidden="1">Base!$A$4:$S$145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9" l="1"/>
  <c r="A7" i="9"/>
  <c r="A6" i="9"/>
  <c r="A5" i="9"/>
  <c r="A4" i="9"/>
  <c r="A3" i="9"/>
  <c r="A2" i="9"/>
  <c r="B2" i="9"/>
  <c r="P28" i="2" l="1"/>
  <c r="Q28" i="2"/>
  <c r="P29" i="2"/>
  <c r="Q29" i="2"/>
  <c r="P28" i="8"/>
  <c r="Q28" i="8"/>
  <c r="P27" i="8"/>
  <c r="Q27" i="8"/>
  <c r="P18" i="7"/>
  <c r="Q18" i="7"/>
  <c r="P19" i="7"/>
  <c r="Q19" i="7"/>
  <c r="P20" i="7"/>
  <c r="Q20" i="7"/>
  <c r="P21" i="7"/>
  <c r="Q21" i="7"/>
  <c r="P23" i="8"/>
  <c r="Q23" i="8"/>
  <c r="P24" i="8"/>
  <c r="Q24" i="8"/>
  <c r="P25" i="8"/>
  <c r="Q25" i="8"/>
  <c r="P26" i="8"/>
  <c r="Q26" i="8"/>
  <c r="Q29" i="7"/>
  <c r="P29" i="7"/>
  <c r="P31" i="5"/>
  <c r="Q31" i="5"/>
  <c r="P29" i="5"/>
  <c r="Q29" i="5"/>
  <c r="P30" i="5"/>
  <c r="Q30" i="5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8" i="4"/>
  <c r="P8" i="4"/>
  <c r="Q7" i="4"/>
  <c r="P7" i="4"/>
  <c r="Q6" i="4"/>
  <c r="P6" i="4"/>
  <c r="Q5" i="4"/>
  <c r="P5" i="4"/>
  <c r="Q4" i="4"/>
  <c r="P4" i="4"/>
  <c r="Q3" i="4"/>
  <c r="P3" i="4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P16" i="3"/>
  <c r="Q16" i="3"/>
  <c r="P17" i="3"/>
  <c r="Q17" i="3"/>
  <c r="P18" i="3"/>
  <c r="Q18" i="3"/>
  <c r="P19" i="3"/>
  <c r="Q19" i="3"/>
  <c r="P20" i="3"/>
  <c r="Q20" i="3"/>
  <c r="Q20" i="2"/>
  <c r="P20" i="2"/>
  <c r="Q19" i="2"/>
  <c r="P19" i="2"/>
  <c r="Q18" i="2"/>
  <c r="P18" i="2"/>
  <c r="Q17" i="2"/>
  <c r="P17" i="2"/>
  <c r="Q16" i="2"/>
  <c r="P16" i="2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A2" i="1" l="1"/>
  <c r="E1" i="1" s="1"/>
  <c r="G1" i="1"/>
  <c r="H1" i="1"/>
  <c r="I1" i="1"/>
  <c r="J1" i="1"/>
  <c r="K1" i="1"/>
  <c r="L1" i="1"/>
  <c r="M1" i="1"/>
  <c r="N1" i="1"/>
  <c r="O1" i="1"/>
  <c r="F1" i="1"/>
  <c r="G3" i="1"/>
  <c r="H3" i="1"/>
  <c r="H2" i="1" s="1"/>
  <c r="I3" i="1"/>
  <c r="J3" i="1"/>
  <c r="K3" i="1"/>
  <c r="L3" i="1"/>
  <c r="L2" i="1" s="1"/>
  <c r="M3" i="1"/>
  <c r="N3" i="1"/>
  <c r="N2" i="1" s="1"/>
  <c r="O3" i="1"/>
  <c r="F3" i="1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Q1" i="2"/>
  <c r="P1" i="2"/>
  <c r="F2" i="2"/>
  <c r="E2" i="9" s="1"/>
  <c r="G2" i="2"/>
  <c r="F2" i="9" s="1"/>
  <c r="H2" i="2"/>
  <c r="G2" i="9" s="1"/>
  <c r="I2" i="2"/>
  <c r="H2" i="9" s="1"/>
  <c r="J2" i="2"/>
  <c r="I2" i="9" s="1"/>
  <c r="K2" i="2"/>
  <c r="J2" i="9" s="1"/>
  <c r="L2" i="2"/>
  <c r="K2" i="9" s="1"/>
  <c r="M2" i="2"/>
  <c r="L2" i="9" s="1"/>
  <c r="N2" i="2"/>
  <c r="M2" i="9" s="1"/>
  <c r="O2" i="2"/>
  <c r="N2" i="9" s="1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R2" i="9" l="1"/>
  <c r="Q2" i="9"/>
  <c r="M2" i="1"/>
  <c r="G2" i="1"/>
  <c r="F2" i="1"/>
  <c r="J2" i="1"/>
  <c r="O2" i="1"/>
  <c r="I2" i="1"/>
  <c r="K2" i="1"/>
  <c r="Q3" i="1"/>
  <c r="P3" i="1"/>
  <c r="P2" i="8"/>
  <c r="P2" i="3"/>
  <c r="P2" i="7"/>
  <c r="P2" i="5"/>
  <c r="Q2" i="4"/>
  <c r="Q2" i="8"/>
  <c r="Q2" i="5"/>
  <c r="Q2" i="7"/>
  <c r="P2" i="4"/>
  <c r="Q2" i="3"/>
  <c r="Q2" i="2"/>
  <c r="P2" i="2"/>
  <c r="A2" i="8"/>
  <c r="F2" i="8"/>
  <c r="E7" i="9" s="1"/>
  <c r="G2" i="8"/>
  <c r="F7" i="9" s="1"/>
  <c r="H2" i="8"/>
  <c r="G7" i="9" s="1"/>
  <c r="I2" i="8"/>
  <c r="H7" i="9" s="1"/>
  <c r="J2" i="8"/>
  <c r="I7" i="9" s="1"/>
  <c r="K2" i="8"/>
  <c r="J7" i="9" s="1"/>
  <c r="Q7" i="9" s="1"/>
  <c r="L2" i="8"/>
  <c r="K7" i="9" s="1"/>
  <c r="M2" i="8"/>
  <c r="L7" i="9" s="1"/>
  <c r="N2" i="8"/>
  <c r="M7" i="9" s="1"/>
  <c r="O2" i="8"/>
  <c r="N7" i="9" s="1"/>
  <c r="A2" i="7"/>
  <c r="F2" i="7"/>
  <c r="E6" i="9" s="1"/>
  <c r="G2" i="7"/>
  <c r="F6" i="9" s="1"/>
  <c r="H2" i="7"/>
  <c r="G6" i="9" s="1"/>
  <c r="I2" i="7"/>
  <c r="H6" i="9" s="1"/>
  <c r="J2" i="7"/>
  <c r="I6" i="9" s="1"/>
  <c r="K2" i="7"/>
  <c r="J6" i="9" s="1"/>
  <c r="L2" i="7"/>
  <c r="K6" i="9" s="1"/>
  <c r="M2" i="7"/>
  <c r="L6" i="9" s="1"/>
  <c r="N2" i="7"/>
  <c r="M6" i="9" s="1"/>
  <c r="O2" i="7"/>
  <c r="N6" i="9" s="1"/>
  <c r="A2" i="5"/>
  <c r="F2" i="5"/>
  <c r="E5" i="9" s="1"/>
  <c r="G2" i="5"/>
  <c r="F5" i="9" s="1"/>
  <c r="R5" i="9" s="1"/>
  <c r="H2" i="5"/>
  <c r="G5" i="9" s="1"/>
  <c r="I2" i="5"/>
  <c r="H5" i="9" s="1"/>
  <c r="J2" i="5"/>
  <c r="I5" i="9" s="1"/>
  <c r="K2" i="5"/>
  <c r="J5" i="9" s="1"/>
  <c r="L2" i="5"/>
  <c r="K5" i="9" s="1"/>
  <c r="M2" i="5"/>
  <c r="L5" i="9" s="1"/>
  <c r="N2" i="5"/>
  <c r="M5" i="9" s="1"/>
  <c r="O2" i="5"/>
  <c r="N5" i="9" s="1"/>
  <c r="F2" i="4"/>
  <c r="E4" i="9" s="1"/>
  <c r="G2" i="4"/>
  <c r="F4" i="9" s="1"/>
  <c r="H2" i="4"/>
  <c r="G4" i="9" s="1"/>
  <c r="I2" i="4"/>
  <c r="H4" i="9" s="1"/>
  <c r="J2" i="4"/>
  <c r="I4" i="9" s="1"/>
  <c r="K2" i="4"/>
  <c r="J4" i="9" s="1"/>
  <c r="L2" i="4"/>
  <c r="K4" i="9" s="1"/>
  <c r="M2" i="4"/>
  <c r="L4" i="9" s="1"/>
  <c r="N2" i="4"/>
  <c r="M4" i="9" s="1"/>
  <c r="O2" i="4"/>
  <c r="N4" i="9" s="1"/>
  <c r="A2" i="4"/>
  <c r="F2" i="3"/>
  <c r="E3" i="9" s="1"/>
  <c r="G2" i="3"/>
  <c r="F3" i="9" s="1"/>
  <c r="H2" i="3"/>
  <c r="G3" i="9" s="1"/>
  <c r="I2" i="3"/>
  <c r="H3" i="9" s="1"/>
  <c r="J2" i="3"/>
  <c r="I3" i="9" s="1"/>
  <c r="K2" i="3"/>
  <c r="J3" i="9" s="1"/>
  <c r="L2" i="3"/>
  <c r="K3" i="9" s="1"/>
  <c r="M2" i="3"/>
  <c r="L3" i="9" s="1"/>
  <c r="N2" i="3"/>
  <c r="M3" i="9" s="1"/>
  <c r="O2" i="3"/>
  <c r="N3" i="9" s="1"/>
  <c r="A2" i="3"/>
  <c r="R4" i="9" l="1"/>
  <c r="Q6" i="9"/>
  <c r="R3" i="9"/>
  <c r="Q4" i="9"/>
  <c r="R7" i="9"/>
  <c r="Q5" i="9"/>
  <c r="Q3" i="9"/>
  <c r="R6" i="9"/>
  <c r="E2" i="8"/>
  <c r="B7" i="9"/>
  <c r="D7" i="9"/>
  <c r="E2" i="7"/>
  <c r="D6" i="9"/>
  <c r="B6" i="9"/>
  <c r="E2" i="5"/>
  <c r="D5" i="9"/>
  <c r="B5" i="9"/>
  <c r="D4" i="9"/>
  <c r="B4" i="9"/>
  <c r="E2" i="4"/>
  <c r="D3" i="9"/>
  <c r="B3" i="9"/>
  <c r="E2" i="3"/>
  <c r="E8" i="9"/>
  <c r="O6" i="9" l="1"/>
  <c r="O3" i="9"/>
  <c r="O5" i="9"/>
  <c r="O7" i="9"/>
  <c r="I8" i="9"/>
  <c r="N8" i="9"/>
  <c r="L8" i="9"/>
  <c r="F8" i="9"/>
  <c r="H8" i="9"/>
  <c r="M8" i="9"/>
  <c r="K8" i="9"/>
  <c r="G8" i="9"/>
  <c r="J8" i="9"/>
  <c r="R8" i="9" l="1"/>
  <c r="Q8" i="9"/>
  <c r="O4" i="9"/>
  <c r="P6" i="9"/>
  <c r="P5" i="9"/>
  <c r="P3" i="9"/>
  <c r="P7" i="9"/>
  <c r="P4" i="9"/>
  <c r="P2" i="9"/>
  <c r="O2" i="9"/>
  <c r="O8" i="9" l="1"/>
  <c r="P8" i="9"/>
  <c r="A2" i="2"/>
  <c r="E2" i="2" s="1"/>
  <c r="B8" i="9" l="1"/>
  <c r="D2" i="9"/>
  <c r="D8" i="9" s="1"/>
</calcChain>
</file>

<file path=xl/sharedStrings.xml><?xml version="1.0" encoding="utf-8"?>
<sst xmlns="http://schemas.openxmlformats.org/spreadsheetml/2006/main" count="524" uniqueCount="350">
  <si>
    <t>Nom</t>
  </si>
  <si>
    <t>Prénom</t>
  </si>
  <si>
    <t>Classe</t>
  </si>
  <si>
    <t>Arts</t>
  </si>
  <si>
    <t>HLP</t>
  </si>
  <si>
    <t>HG/Geopo</t>
  </si>
  <si>
    <t>LLCE</t>
  </si>
  <si>
    <t>SES</t>
  </si>
  <si>
    <t>Maths</t>
  </si>
  <si>
    <t>SI</t>
  </si>
  <si>
    <t>NSI</t>
  </si>
  <si>
    <t>2D1</t>
  </si>
  <si>
    <t>ALMASSI</t>
  </si>
  <si>
    <t>Nasra</t>
  </si>
  <si>
    <t>AMKCHER</t>
  </si>
  <si>
    <t>Ayoub</t>
  </si>
  <si>
    <t>Adam</t>
  </si>
  <si>
    <t>EL AOUAD</t>
  </si>
  <si>
    <t>Yassine</t>
  </si>
  <si>
    <t>EL HOUARI</t>
  </si>
  <si>
    <t>Scheima</t>
  </si>
  <si>
    <t>JOSEPH</t>
  </si>
  <si>
    <t>Charlotte</t>
  </si>
  <si>
    <t>LANGLADE</t>
  </si>
  <si>
    <t>Axel</t>
  </si>
  <si>
    <t>LANUSSE</t>
  </si>
  <si>
    <t>Ludovic</t>
  </si>
  <si>
    <t>Jessica</t>
  </si>
  <si>
    <t>RISSELET</t>
  </si>
  <si>
    <t>Zelie</t>
  </si>
  <si>
    <t>SYLLA</t>
  </si>
  <si>
    <t>Fanta-Mheta</t>
  </si>
  <si>
    <t>TRABBIA</t>
  </si>
  <si>
    <t>Margaux</t>
  </si>
  <si>
    <t>ZHANG</t>
  </si>
  <si>
    <t>Eric</t>
  </si>
  <si>
    <t>2D2</t>
  </si>
  <si>
    <t>BAKARI</t>
  </si>
  <si>
    <t>Ounlya</t>
  </si>
  <si>
    <t>BEDANI</t>
  </si>
  <si>
    <t>Nolan</t>
  </si>
  <si>
    <t>CHADRU</t>
  </si>
  <si>
    <t>Yohann</t>
  </si>
  <si>
    <t>EL HAJJI</t>
  </si>
  <si>
    <t>Assia</t>
  </si>
  <si>
    <t>FOFANA</t>
  </si>
  <si>
    <t>Alimah</t>
  </si>
  <si>
    <t>GAHIE</t>
  </si>
  <si>
    <t>Elvira</t>
  </si>
  <si>
    <t>LANDU WAMBOTE</t>
  </si>
  <si>
    <t>MOUZONG</t>
  </si>
  <si>
    <t>Matteo</t>
  </si>
  <si>
    <t>SERY</t>
  </si>
  <si>
    <t>TAVARES VARELA</t>
  </si>
  <si>
    <t>Elder</t>
  </si>
  <si>
    <t>2D3</t>
  </si>
  <si>
    <t>AMAL</t>
  </si>
  <si>
    <t>BOIGUILLE</t>
  </si>
  <si>
    <t>Aminata</t>
  </si>
  <si>
    <t>BOUZID</t>
  </si>
  <si>
    <t>Imen</t>
  </si>
  <si>
    <t>CHANATE</t>
  </si>
  <si>
    <t>DRIS</t>
  </si>
  <si>
    <t>Maria-Beatriz</t>
  </si>
  <si>
    <t>EL AZAAR</t>
  </si>
  <si>
    <t>Zaki</t>
  </si>
  <si>
    <t>KASSIMI</t>
  </si>
  <si>
    <t>Aya</t>
  </si>
  <si>
    <t>LAMOUAL RHAZRANI</t>
  </si>
  <si>
    <t>Hamza</t>
  </si>
  <si>
    <t>OUATO</t>
  </si>
  <si>
    <t>Shyrel</t>
  </si>
  <si>
    <t>PUPPO</t>
  </si>
  <si>
    <t>Noa</t>
  </si>
  <si>
    <t>RAIS</t>
  </si>
  <si>
    <t>Dina</t>
  </si>
  <si>
    <t>SIX-WEBSTER</t>
  </si>
  <si>
    <t>Angela</t>
  </si>
  <si>
    <t>2D4</t>
  </si>
  <si>
    <t>Mehdi</t>
  </si>
  <si>
    <t>AÏT BOUAOUNE</t>
  </si>
  <si>
    <t>Sirine</t>
  </si>
  <si>
    <t>ARAB</t>
  </si>
  <si>
    <t>Camelia</t>
  </si>
  <si>
    <t>BERRAMDANE</t>
  </si>
  <si>
    <t>Majda</t>
  </si>
  <si>
    <t>CHAARA</t>
  </si>
  <si>
    <t>Yanis</t>
  </si>
  <si>
    <t>Neil</t>
  </si>
  <si>
    <t>GUO</t>
  </si>
  <si>
    <t>Clément</t>
  </si>
  <si>
    <t>IBO</t>
  </si>
  <si>
    <t>Lily</t>
  </si>
  <si>
    <t>IBRAHIM</t>
  </si>
  <si>
    <t>Sarah</t>
  </si>
  <si>
    <t>KELLER</t>
  </si>
  <si>
    <t>Ryan</t>
  </si>
  <si>
    <t>VERSYCK</t>
  </si>
  <si>
    <t>Mattéo</t>
  </si>
  <si>
    <t>2D5</t>
  </si>
  <si>
    <t>AMRANI</t>
  </si>
  <si>
    <t>Maya</t>
  </si>
  <si>
    <t>BASTO COELHO</t>
  </si>
  <si>
    <t>Gabriel</t>
  </si>
  <si>
    <t>BELLIR</t>
  </si>
  <si>
    <t>Ameziane</t>
  </si>
  <si>
    <t>BENTAHAR</t>
  </si>
  <si>
    <t>CHEN</t>
  </si>
  <si>
    <t>David</t>
  </si>
  <si>
    <t>Dounia</t>
  </si>
  <si>
    <t>HUON</t>
  </si>
  <si>
    <t>Lila</t>
  </si>
  <si>
    <t>Mohamed</t>
  </si>
  <si>
    <t>LAFTAH</t>
  </si>
  <si>
    <t>SOW</t>
  </si>
  <si>
    <t>Maryam</t>
  </si>
  <si>
    <t>Louis</t>
  </si>
  <si>
    <t>AISSA</t>
  </si>
  <si>
    <t>Selma</t>
  </si>
  <si>
    <t>2D6</t>
  </si>
  <si>
    <t>BAYACH</t>
  </si>
  <si>
    <t>Emna</t>
  </si>
  <si>
    <t>DALI</t>
  </si>
  <si>
    <t>Sofia</t>
  </si>
  <si>
    <t>DASILVA MOYO LOURENCO</t>
  </si>
  <si>
    <t>Preston</t>
  </si>
  <si>
    <t>DIALLO</t>
  </si>
  <si>
    <t>Sidy</t>
  </si>
  <si>
    <t>HADJ MOHAMED</t>
  </si>
  <si>
    <t>Nour</t>
  </si>
  <si>
    <t>JOSEPHINE-LEROY</t>
  </si>
  <si>
    <t>Taina</t>
  </si>
  <si>
    <t>Khelladi</t>
  </si>
  <si>
    <t>ghita</t>
  </si>
  <si>
    <t>LELO TAMBA SHI</t>
  </si>
  <si>
    <t>Ruben</t>
  </si>
  <si>
    <t>LEMOUST DE LAFOSSE</t>
  </si>
  <si>
    <t>Remi</t>
  </si>
  <si>
    <t>MAAFI</t>
  </si>
  <si>
    <t>Ikram</t>
  </si>
  <si>
    <t>MANALA</t>
  </si>
  <si>
    <t>Sorelle</t>
  </si>
  <si>
    <t>MANE</t>
  </si>
  <si>
    <t>Keyena</t>
  </si>
  <si>
    <t>MUNGENGA</t>
  </si>
  <si>
    <t>SABBAR</t>
  </si>
  <si>
    <t>Walid</t>
  </si>
  <si>
    <t>SOUSSI</t>
  </si>
  <si>
    <t>Younous</t>
  </si>
  <si>
    <t>2D7</t>
  </si>
  <si>
    <t>BAILLY</t>
  </si>
  <si>
    <t>Ange</t>
  </si>
  <si>
    <t>BOUDARGA</t>
  </si>
  <si>
    <t>Othman</t>
  </si>
  <si>
    <t>BOURENANE</t>
  </si>
  <si>
    <t>Youcef</t>
  </si>
  <si>
    <t>CORREA</t>
  </si>
  <si>
    <t>Kylian</t>
  </si>
  <si>
    <t>DAGAND</t>
  </si>
  <si>
    <t>Neymi</t>
  </si>
  <si>
    <t>JIALA</t>
  </si>
  <si>
    <t>KIBUANDA</t>
  </si>
  <si>
    <t>Arson</t>
  </si>
  <si>
    <t>MILENKOVIC</t>
  </si>
  <si>
    <t>Nikola</t>
  </si>
  <si>
    <t>N'GANGA</t>
  </si>
  <si>
    <t>Shecylia</t>
  </si>
  <si>
    <t>PAN</t>
  </si>
  <si>
    <t>Clovis</t>
  </si>
  <si>
    <t>PARAIN</t>
  </si>
  <si>
    <t>Gregoire</t>
  </si>
  <si>
    <t>POPISAILOVIC</t>
  </si>
  <si>
    <t>RAMBLA</t>
  </si>
  <si>
    <t>Alexandre</t>
  </si>
  <si>
    <t>TCHOTCHOE LEJARAZU</t>
  </si>
  <si>
    <t>Auria</t>
  </si>
  <si>
    <t>YE</t>
  </si>
  <si>
    <t>Jeline</t>
  </si>
  <si>
    <t>ANISTY</t>
  </si>
  <si>
    <t>Aventin</t>
  </si>
  <si>
    <t>2D8</t>
  </si>
  <si>
    <t>BAMBA</t>
  </si>
  <si>
    <t>BARDIN</t>
  </si>
  <si>
    <t>Julie</t>
  </si>
  <si>
    <t>BEN RHOUMA</t>
  </si>
  <si>
    <t>Adem</t>
  </si>
  <si>
    <t>BIOTOIS</t>
  </si>
  <si>
    <t>Benjamin</t>
  </si>
  <si>
    <t>BOGGIO</t>
  </si>
  <si>
    <t>Malcom</t>
  </si>
  <si>
    <t>DELAVALLE</t>
  </si>
  <si>
    <t>Nicolas</t>
  </si>
  <si>
    <t>HOUZIAUX</t>
  </si>
  <si>
    <t>Ilias</t>
  </si>
  <si>
    <t>LEFEVRE</t>
  </si>
  <si>
    <t>Maud</t>
  </si>
  <si>
    <t>MONGIN</t>
  </si>
  <si>
    <t>Corentin</t>
  </si>
  <si>
    <t>MOUMEN MOKHTARY</t>
  </si>
  <si>
    <t>NTIFI</t>
  </si>
  <si>
    <t>Fatima</t>
  </si>
  <si>
    <t>Lyes</t>
  </si>
  <si>
    <t>TAIBI</t>
  </si>
  <si>
    <t>TRIKI</t>
  </si>
  <si>
    <t>Nadia</t>
  </si>
  <si>
    <t>UTHAYAKUMAR</t>
  </si>
  <si>
    <t>Jeshtina</t>
  </si>
  <si>
    <t>YOUSSOUF</t>
  </si>
  <si>
    <t>Fani</t>
  </si>
  <si>
    <t>AATTAR</t>
  </si>
  <si>
    <t>2D9</t>
  </si>
  <si>
    <t>ALMASALAMEH</t>
  </si>
  <si>
    <t>CHAROUALI</t>
  </si>
  <si>
    <t>Rayan</t>
  </si>
  <si>
    <t>DA CUNHA TINOCO</t>
  </si>
  <si>
    <t>Alex</t>
  </si>
  <si>
    <t>DANIEL PETER SELVARAJAH</t>
  </si>
  <si>
    <t>Jerusha</t>
  </si>
  <si>
    <t>DEVDARIANI</t>
  </si>
  <si>
    <t>Tornike</t>
  </si>
  <si>
    <t>DONAIN</t>
  </si>
  <si>
    <t>Tom</t>
  </si>
  <si>
    <t>ECHEVERRY HERNANDEZ</t>
  </si>
  <si>
    <t>Esmeralda</t>
  </si>
  <si>
    <t>EL HADOUTI</t>
  </si>
  <si>
    <t>Shaima</t>
  </si>
  <si>
    <t>FLOHIC</t>
  </si>
  <si>
    <t>LEQUATRE</t>
  </si>
  <si>
    <t>MAHMOUDI BLAISE</t>
  </si>
  <si>
    <t>Eden</t>
  </si>
  <si>
    <t>NEROT</t>
  </si>
  <si>
    <t>Amandine</t>
  </si>
  <si>
    <t>NOUMI</t>
  </si>
  <si>
    <t>OUTSOUANT</t>
  </si>
  <si>
    <t>Zakarya</t>
  </si>
  <si>
    <t>PHILIPPE</t>
  </si>
  <si>
    <t>Emma-Noa</t>
  </si>
  <si>
    <t>SIMON</t>
  </si>
  <si>
    <t>Kenneth</t>
  </si>
  <si>
    <t>SOMBRUN</t>
  </si>
  <si>
    <t>SOUDANT</t>
  </si>
  <si>
    <t>Yannis</t>
  </si>
  <si>
    <t>SUSLENKO</t>
  </si>
  <si>
    <t>Rayid</t>
  </si>
  <si>
    <t>ACQUARELLI</t>
  </si>
  <si>
    <t>Victor</t>
  </si>
  <si>
    <t>2D10</t>
  </si>
  <si>
    <t>BAKIR</t>
  </si>
  <si>
    <t>Ece</t>
  </si>
  <si>
    <t>BENAﾏSSA</t>
  </si>
  <si>
    <t>Maria Dana</t>
  </si>
  <si>
    <t>COLIN</t>
  </si>
  <si>
    <t>Quentin</t>
  </si>
  <si>
    <t>MIMTHASIN</t>
  </si>
  <si>
    <t>Rushnal</t>
  </si>
  <si>
    <t>MISSOUM</t>
  </si>
  <si>
    <t>Zohra</t>
  </si>
  <si>
    <t>MORENO MENDES</t>
  </si>
  <si>
    <t>Romeano</t>
  </si>
  <si>
    <t>NGUYEN</t>
  </si>
  <si>
    <t>Carole</t>
  </si>
  <si>
    <t>PINHEIRO</t>
  </si>
  <si>
    <t>POOLLAY KUNDASAMY</t>
  </si>
  <si>
    <t>Kevindra</t>
  </si>
  <si>
    <t>RAMTANI</t>
  </si>
  <si>
    <t>Dayna</t>
  </si>
  <si>
    <t>SAHNOUNE</t>
  </si>
  <si>
    <t>Yasmine</t>
  </si>
  <si>
    <t>SARR</t>
  </si>
  <si>
    <t>Khadijatou</t>
  </si>
  <si>
    <t>SIVAPALAM</t>
  </si>
  <si>
    <t>Shyamili</t>
  </si>
  <si>
    <t>SY</t>
  </si>
  <si>
    <t>Amadou</t>
  </si>
  <si>
    <t>THENOT</t>
  </si>
  <si>
    <t>Jay</t>
  </si>
  <si>
    <t>2D11</t>
  </si>
  <si>
    <t>ABOUDEGHIDY</t>
  </si>
  <si>
    <t>Ali</t>
  </si>
  <si>
    <t>ACOUZAR</t>
  </si>
  <si>
    <t>Sadia</t>
  </si>
  <si>
    <t>AISSOU</t>
  </si>
  <si>
    <t>Kenza</t>
  </si>
  <si>
    <t>BEDGHIOU</t>
  </si>
  <si>
    <t>Sayaline</t>
  </si>
  <si>
    <t>BERTINE</t>
  </si>
  <si>
    <t>Jeras</t>
  </si>
  <si>
    <t>BOUGHRIET</t>
  </si>
  <si>
    <t>DURAND</t>
  </si>
  <si>
    <t>Elsa</t>
  </si>
  <si>
    <t>ESNAULT</t>
  </si>
  <si>
    <t>INZANI</t>
  </si>
  <si>
    <t>Emma</t>
  </si>
  <si>
    <t>KURUKULASURIYA PERIES</t>
  </si>
  <si>
    <t>Arsher-Lye</t>
  </si>
  <si>
    <t>LAOUJARI</t>
  </si>
  <si>
    <t>Hayat</t>
  </si>
  <si>
    <t>MILHO MOPIA</t>
  </si>
  <si>
    <t>Alidor-Midas</t>
  </si>
  <si>
    <t>PAVA PELENDA</t>
  </si>
  <si>
    <t>Sylvie</t>
  </si>
  <si>
    <t>PEYREFORT</t>
  </si>
  <si>
    <t>Lydie</t>
  </si>
  <si>
    <t>RAHRAH</t>
  </si>
  <si>
    <t>Sabri</t>
  </si>
  <si>
    <t>REGRAGUI</t>
  </si>
  <si>
    <t>TARIKET</t>
  </si>
  <si>
    <t>Yann</t>
  </si>
  <si>
    <t>TENFICHE</t>
  </si>
  <si>
    <t>Mellina</t>
  </si>
  <si>
    <t>YOUSSEF</t>
  </si>
  <si>
    <t>El OUBBADI</t>
  </si>
  <si>
    <t>G1</t>
  </si>
  <si>
    <t>G2</t>
  </si>
  <si>
    <t>G3</t>
  </si>
  <si>
    <t>G4</t>
  </si>
  <si>
    <t>G5</t>
  </si>
  <si>
    <t>G6</t>
  </si>
  <si>
    <t>TOTAL</t>
  </si>
  <si>
    <t>OUAISSE</t>
  </si>
  <si>
    <t>Ismael</t>
  </si>
  <si>
    <t>ECHATOUI</t>
  </si>
  <si>
    <t>Nouredine</t>
  </si>
  <si>
    <t>COLLIDOR</t>
  </si>
  <si>
    <t>Jadice</t>
  </si>
  <si>
    <t>SERNADILLA</t>
  </si>
  <si>
    <t>Glerwin</t>
  </si>
  <si>
    <t>MUNAWAR</t>
  </si>
  <si>
    <t>Baria</t>
  </si>
  <si>
    <t>Total Sciences</t>
  </si>
  <si>
    <t>Total Humanité</t>
  </si>
  <si>
    <t>%Siences</t>
  </si>
  <si>
    <t>%Humanité</t>
  </si>
  <si>
    <t>Effectif</t>
  </si>
  <si>
    <t>Phy</t>
  </si>
  <si>
    <t>SVT</t>
  </si>
  <si>
    <t>Té-Anna</t>
  </si>
  <si>
    <t>Inès</t>
  </si>
  <si>
    <t>Xia</t>
  </si>
  <si>
    <t>Younès</t>
  </si>
  <si>
    <t>Clémentine</t>
  </si>
  <si>
    <t>Océane</t>
  </si>
  <si>
    <t>Laetitia</t>
  </si>
  <si>
    <t>Kévin</t>
  </si>
  <si>
    <t>S hora</t>
  </si>
  <si>
    <t>G/F</t>
  </si>
  <si>
    <t>%G</t>
  </si>
  <si>
    <t>HG</t>
  </si>
  <si>
    <t>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</si>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</sst>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9" fontId="3" fillId="0" borderId="0" xfId="1" applyFont="1"/>
    <xf numFmtId="9" fontId="3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1" fillId="0" borderId="1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9" fontId="0" fillId="0" borderId="7" xfId="1" applyFont="1" applyBorder="1"/>
    <xf numFmtId="9" fontId="0" fillId="0" borderId="2" xfId="1" applyFont="1" applyBorder="1"/>
    <xf numFmtId="9" fontId="0" fillId="0" borderId="5" xfId="1" applyFont="1" applyBorder="1"/>
    <xf numFmtId="9" fontId="0" fillId="0" borderId="1" xfId="1" applyFont="1" applyBorder="1"/>
    <xf numFmtId="9" fontId="0" fillId="0" borderId="6" xfId="1" applyFont="1" applyBorder="1"/>
    <xf numFmtId="9" fontId="0" fillId="0" borderId="3" xfId="1" applyFont="1" applyBorder="1"/>
    <xf numFmtId="9" fontId="3" fillId="0" borderId="1" xfId="1" applyFont="1" applyBorder="1" applyAlignment="1">
      <alignment horizontal="center" vertical="center"/>
    </xf>
    <xf numFmtId="9" fontId="3" fillId="0" borderId="3" xfId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3" fillId="0" borderId="15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28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CCFF"/>
      <color rgb="FFCC99FF"/>
      <color rgb="FFFFCCFF"/>
      <color rgb="FFFF9999"/>
      <color rgb="FF9900FF"/>
      <color rgb="FFCC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4"/>
  <sheetViews>
    <sheetView workbookViewId="0">
      <pane ySplit="4" topLeftCell="A5" activePane="bottomLeft" state="frozen"/>
      <selection pane="bottomLeft" activeCell="H9" sqref="H9"/>
    </sheetView>
  </sheetViews>
  <sheetFormatPr baseColWidth="10" defaultRowHeight="14.4" x14ac:dyDescent="0.3"/>
  <cols>
    <col min="1" max="1" width="4" style="31" bestFit="1" customWidth="1"/>
    <col min="2" max="2" width="23.77734375" style="31" bestFit="1" customWidth="1"/>
    <col min="3" max="3" width="12.109375" style="31" bestFit="1" customWidth="1"/>
    <col min="4" max="4" width="8.33203125" style="31" bestFit="1" customWidth="1"/>
    <col min="5" max="5" width="7.33203125" style="31" bestFit="1" customWidth="1"/>
    <col min="6" max="15" width="5.77734375" style="32" customWidth="1"/>
    <col min="16" max="17" width="4.44140625" style="31" bestFit="1" customWidth="1"/>
  </cols>
  <sheetData>
    <row r="1" spans="1:20" x14ac:dyDescent="0.3">
      <c r="E1" s="37" t="e">
        <f>SUMIF(E48:E165,1)/(A2)</f>
        <v>#DIV/0!</v>
      </c>
      <c r="F1" s="37" t="e">
        <f t="shared" ref="F1:O1" si="0">SUMIF($E48:$E165,1,F48:F165)/(SUMIF($E48:$E165,1,F48:F165)+ABS(SUMIF($E48:$E165,-1,F48:F165)))</f>
        <v>#DIV/0!</v>
      </c>
      <c r="G1" s="37" t="e">
        <f t="shared" si="0"/>
        <v>#DIV/0!</v>
      </c>
      <c r="H1" s="37" t="e">
        <f t="shared" si="0"/>
        <v>#DIV/0!</v>
      </c>
      <c r="I1" s="37" t="e">
        <f t="shared" si="0"/>
        <v>#DIV/0!</v>
      </c>
      <c r="J1" s="37" t="e">
        <f t="shared" si="0"/>
        <v>#DIV/0!</v>
      </c>
      <c r="K1" s="37" t="e">
        <f t="shared" si="0"/>
        <v>#DIV/0!</v>
      </c>
      <c r="L1" s="37" t="e">
        <f t="shared" si="0"/>
        <v>#DIV/0!</v>
      </c>
      <c r="M1" s="37" t="e">
        <f t="shared" si="0"/>
        <v>#DIV/0!</v>
      </c>
      <c r="N1" s="37" t="e">
        <f t="shared" si="0"/>
        <v>#DIV/0!</v>
      </c>
      <c r="O1" s="37" t="e">
        <f t="shared" si="0"/>
        <v>#DIV/0!</v>
      </c>
    </row>
    <row r="2" spans="1:20" x14ac:dyDescent="0.3">
      <c r="A2" s="28">
        <f>SUM(A48:A165)</f>
        <v>0</v>
      </c>
      <c r="B2" s="28"/>
      <c r="C2" s="28"/>
      <c r="D2" s="28"/>
      <c r="E2" s="29"/>
      <c r="F2" s="50" t="e">
        <f t="shared" ref="F2:O2" si="1">F3/$A2</f>
        <v>#DIV/0!</v>
      </c>
      <c r="G2" s="50" t="e">
        <f t="shared" si="1"/>
        <v>#DIV/0!</v>
      </c>
      <c r="H2" s="50" t="e">
        <f t="shared" si="1"/>
        <v>#DIV/0!</v>
      </c>
      <c r="I2" s="50" t="e">
        <f t="shared" si="1"/>
        <v>#DIV/0!</v>
      </c>
      <c r="J2" s="50" t="e">
        <f t="shared" si="1"/>
        <v>#DIV/0!</v>
      </c>
      <c r="K2" s="50" t="e">
        <f t="shared" si="1"/>
        <v>#DIV/0!</v>
      </c>
      <c r="L2" s="50" t="e">
        <f t="shared" si="1"/>
        <v>#DIV/0!</v>
      </c>
      <c r="M2" s="50" t="e">
        <f t="shared" si="1"/>
        <v>#DIV/0!</v>
      </c>
      <c r="N2" s="50" t="e">
        <f t="shared" si="1"/>
        <v>#DIV/0!</v>
      </c>
      <c r="O2" s="50" t="e">
        <f t="shared" si="1"/>
        <v>#DIV/0!</v>
      </c>
    </row>
    <row r="3" spans="1:20" x14ac:dyDescent="0.3">
      <c r="A3" s="28"/>
      <c r="B3" s="28"/>
      <c r="C3" s="28"/>
      <c r="D3" s="28"/>
      <c r="E3" s="29"/>
      <c r="F3" s="30">
        <f t="shared" ref="F3:Q3" si="2">SUM(F48:F165)</f>
        <v>0</v>
      </c>
      <c r="G3" s="30">
        <f t="shared" si="2"/>
        <v>0</v>
      </c>
      <c r="H3" s="30">
        <f t="shared" si="2"/>
        <v>0</v>
      </c>
      <c r="I3" s="30">
        <f t="shared" si="2"/>
        <v>0</v>
      </c>
      <c r="J3" s="30">
        <f t="shared" si="2"/>
        <v>0</v>
      </c>
      <c r="K3" s="30">
        <f t="shared" si="2"/>
        <v>0</v>
      </c>
      <c r="L3" s="30">
        <f t="shared" si="2"/>
        <v>0</v>
      </c>
      <c r="M3" s="30">
        <f t="shared" si="2"/>
        <v>0</v>
      </c>
      <c r="N3" s="30">
        <f t="shared" si="2"/>
        <v>0</v>
      </c>
      <c r="O3" s="30">
        <f t="shared" si="2"/>
        <v>0</v>
      </c>
      <c r="P3" s="30">
        <f t="shared" si="2"/>
        <v>0</v>
      </c>
      <c r="Q3" s="30">
        <f t="shared" si="2"/>
        <v>0</v>
      </c>
    </row>
    <row r="4" spans="1:20" x14ac:dyDescent="0.3">
      <c r="A4" s="28"/>
      <c r="B4" s="28" t="s">
        <v>0</v>
      </c>
      <c r="C4" s="28" t="s">
        <v>1</v>
      </c>
      <c r="D4" s="28" t="s">
        <v>2</v>
      </c>
      <c r="E4" s="29" t="s">
        <v>345</v>
      </c>
      <c r="F4" s="6" t="s">
        <v>3</v>
      </c>
      <c r="G4" s="13" t="s">
        <v>4</v>
      </c>
      <c r="H4" s="11" t="s">
        <v>347</v>
      </c>
      <c r="I4" s="41" t="s">
        <v>6</v>
      </c>
      <c r="J4" s="10" t="s">
        <v>7</v>
      </c>
      <c r="K4" s="9" t="s">
        <v>8</v>
      </c>
      <c r="L4" s="7" t="s">
        <v>334</v>
      </c>
      <c r="M4" s="8" t="s">
        <v>335</v>
      </c>
      <c r="N4" s="12" t="s">
        <v>9</v>
      </c>
      <c r="O4" s="38" t="s">
        <v>10</v>
      </c>
      <c r="P4" s="29" t="s">
        <v>348</v>
      </c>
      <c r="Q4" s="29" t="s">
        <v>349</v>
      </c>
      <c r="R4" s="25"/>
      <c r="S4" s="25"/>
      <c r="T4" s="25"/>
    </row>
    <row r="165" spans="2:18" x14ac:dyDescent="0.3">
      <c r="E165" s="28"/>
      <c r="F165" s="35"/>
      <c r="G165" s="35"/>
      <c r="H165" s="35"/>
      <c r="I165" s="35"/>
      <c r="J165" s="35"/>
      <c r="K165" s="35"/>
      <c r="L165" s="35"/>
      <c r="M165" s="35"/>
      <c r="N165" s="35"/>
      <c r="O165" s="35"/>
    </row>
    <row r="166" spans="2:18" x14ac:dyDescent="0.3">
      <c r="E166" s="28"/>
      <c r="F166" s="30"/>
      <c r="G166" s="30"/>
      <c r="H166" s="30"/>
      <c r="I166" s="30"/>
      <c r="J166" s="30"/>
      <c r="K166" s="30"/>
      <c r="L166" s="30"/>
      <c r="M166" s="30"/>
      <c r="N166" s="30"/>
      <c r="O166" s="30"/>
    </row>
    <row r="167" spans="2:18" x14ac:dyDescent="0.3"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2:18" x14ac:dyDescent="0.3">
      <c r="E168" s="28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r="169" spans="2:18" x14ac:dyDescent="0.3"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r="170" spans="2:18" x14ac:dyDescent="0.3">
      <c r="D170" s="28"/>
      <c r="E170" s="28"/>
      <c r="P170" s="37"/>
      <c r="Q170" s="37"/>
      <c r="R170" s="25"/>
    </row>
    <row r="171" spans="2:18" x14ac:dyDescent="0.3">
      <c r="B171" s="36"/>
      <c r="D171" s="28"/>
      <c r="E171" s="28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28"/>
      <c r="Q171" s="28"/>
      <c r="R171" s="25"/>
    </row>
    <row r="172" spans="2:18" x14ac:dyDescent="0.3">
      <c r="D172" s="28"/>
      <c r="E172" s="28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28"/>
      <c r="Q172" s="28"/>
      <c r="R172" s="25"/>
    </row>
    <row r="173" spans="2:18" x14ac:dyDescent="0.3">
      <c r="D173" s="28"/>
      <c r="E173" s="28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28"/>
      <c r="Q173" s="28"/>
      <c r="R173" s="25"/>
    </row>
    <row r="174" spans="2:18" x14ac:dyDescent="0.3">
      <c r="D174" s="28"/>
      <c r="E174" s="28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28"/>
      <c r="Q174" s="28"/>
      <c r="R174" s="25"/>
    </row>
  </sheetData>
  <autoFilter ref="A4:S163" xr:uid="{00000000-0009-0000-0000-000000000000}">
    <sortState ref="A5:O163">
      <sortCondition descending="1" ref="J4:J163"/>
    </sortState>
  </autoFilter>
  <conditionalFormatting sqref="P165:Q166 P171:Q173">
    <cfRule type="colorScale" priority="28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F172:O172 F3:Q3">
    <cfRule type="cellIs" dxfId="280" priority="173" operator="equal">
      <formula>0</formula>
    </cfRule>
  </conditionalFormatting>
  <conditionalFormatting sqref="P167:Q167">
    <cfRule type="colorScale" priority="2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F166:O166">
    <cfRule type="cellIs" dxfId="279" priority="19" operator="equal">
      <formula>0</formula>
    </cfRule>
  </conditionalFormatting>
  <conditionalFormatting sqref="P170:Q170 F1:O1">
    <cfRule type="colorScale" priority="17">
      <colorScale>
        <cfvo type="percent" val="0"/>
        <cfvo type="percent" val="50"/>
        <cfvo type="percent" val="100"/>
        <color rgb="FFFFCCFF"/>
        <color theme="2"/>
        <color theme="4" tint="0.39997558519241921"/>
      </colorScale>
    </cfRule>
  </conditionalFormatting>
  <conditionalFormatting sqref="E1">
    <cfRule type="colorScale" priority="16">
      <colorScale>
        <cfvo type="num" val="0"/>
        <cfvo type="num" val="0.5"/>
        <cfvo type="num" val="1"/>
        <color rgb="FFFFCCFF"/>
        <color theme="2"/>
        <color theme="4" tint="0.39997558519241921"/>
      </colorScale>
    </cfRule>
  </conditionalFormatting>
  <conditionalFormatting sqref="F2:O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278" priority="10" operator="equal">
      <formula>0</formula>
    </cfRule>
  </conditionalFormatting>
  <conditionalFormatting sqref="N4">
    <cfRule type="cellIs" dxfId="277" priority="2" operator="equal">
      <formula>0</formula>
    </cfRule>
  </conditionalFormatting>
  <conditionalFormatting sqref="F4">
    <cfRule type="cellIs" dxfId="276" priority="9" operator="equal">
      <formula>0</formula>
    </cfRule>
  </conditionalFormatting>
  <conditionalFormatting sqref="H4">
    <cfRule type="cellIs" dxfId="275" priority="8" operator="equal">
      <formula>0</formula>
    </cfRule>
  </conditionalFormatting>
  <conditionalFormatting sqref="G4">
    <cfRule type="cellIs" dxfId="274" priority="7" operator="equal">
      <formula>0</formula>
    </cfRule>
  </conditionalFormatting>
  <conditionalFormatting sqref="J4">
    <cfRule type="cellIs" dxfId="273" priority="6" operator="equal">
      <formula>0</formula>
    </cfRule>
  </conditionalFormatting>
  <conditionalFormatting sqref="K4">
    <cfRule type="cellIs" dxfId="272" priority="5" operator="equal">
      <formula>0</formula>
    </cfRule>
  </conditionalFormatting>
  <conditionalFormatting sqref="L4">
    <cfRule type="cellIs" dxfId="271" priority="4" operator="equal">
      <formula>0</formula>
    </cfRule>
  </conditionalFormatting>
  <conditionalFormatting sqref="M4">
    <cfRule type="cellIs" dxfId="270" priority="3" operator="equal">
      <formula>0</formula>
    </cfRule>
  </conditionalFormatting>
  <conditionalFormatting sqref="O4">
    <cfRule type="cellIs" dxfId="269" priority="1" operator="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workbookViewId="0">
      <pane ySplit="2" topLeftCell="A3" activePane="bottomLeft" state="frozen"/>
      <selection pane="bottomLeft" activeCell="F1" sqref="F1:O1"/>
    </sheetView>
  </sheetViews>
  <sheetFormatPr baseColWidth="10" defaultRowHeight="14.4" x14ac:dyDescent="0.3"/>
  <cols>
    <col min="1" max="1" width="6.33203125" bestFit="1" customWidth="1"/>
    <col min="2" max="2" width="23.77734375" bestFit="1" customWidth="1"/>
    <col min="3" max="3" width="12.109375" bestFit="1" customWidth="1"/>
    <col min="4" max="4" width="6.109375" bestFit="1" customWidth="1"/>
    <col min="5" max="5" width="4.44140625" bestFit="1" customWidth="1"/>
    <col min="6" max="15" width="5.77734375" customWidth="1"/>
    <col min="16" max="17" width="4.44140625" bestFit="1" customWidth="1"/>
  </cols>
  <sheetData>
    <row r="1" spans="1:20" x14ac:dyDescent="0.3">
      <c r="A1" s="39" t="s">
        <v>318</v>
      </c>
      <c r="B1" s="39" t="str">
        <f>Base!B4</f>
        <v>Nom</v>
      </c>
      <c r="C1" s="39" t="str">
        <f>Base!C4</f>
        <v>Prénom</v>
      </c>
      <c r="D1" s="39" t="str">
        <f>Base!D4</f>
        <v>Classe</v>
      </c>
      <c r="E1" s="40" t="str">
        <f>Base!E4</f>
        <v>G/F</v>
      </c>
      <c r="F1" s="6" t="str">
        <f>Base!F4</f>
        <v>Arts</v>
      </c>
      <c r="G1" s="13" t="str">
        <f>Base!G4</f>
        <v>HLP</v>
      </c>
      <c r="H1" s="11" t="str">
        <f>Base!H4</f>
        <v>HG</v>
      </c>
      <c r="I1" s="41" t="str">
        <f>Base!I4</f>
        <v>LLCE</v>
      </c>
      <c r="J1" s="10" t="str">
        <f>Base!J4</f>
        <v>SES</v>
      </c>
      <c r="K1" s="9" t="str">
        <f>Base!K4</f>
        <v>Maths</v>
      </c>
      <c r="L1" s="7" t="str">
        <f>Base!L4</f>
        <v>Phy</v>
      </c>
      <c r="M1" s="8" t="str">
        <f>Base!M4</f>
        <v>SVT</v>
      </c>
      <c r="N1" s="12" t="str">
        <f>Base!N4</f>
        <v>SI</v>
      </c>
      <c r="O1" s="38" t="str">
        <f>Base!O4</f>
        <v>NSI</v>
      </c>
      <c r="P1" s="40" t="str">
        <f>"%" &amp; Base!P4</f>
        <v>%S</v>
      </c>
      <c r="Q1" s="40" t="str">
        <f>"%" &amp; Base!Q4</f>
        <v>%H</v>
      </c>
      <c r="R1" s="25"/>
      <c r="S1" s="25"/>
      <c r="T1" s="25"/>
    </row>
    <row r="2" spans="1:20" s="27" customFormat="1" x14ac:dyDescent="0.3">
      <c r="A2" s="42">
        <f>SUM(A3:A43)</f>
        <v>27</v>
      </c>
      <c r="B2" s="43"/>
      <c r="C2" s="43"/>
      <c r="D2" s="43"/>
      <c r="E2" s="49">
        <f>ABS(SUMIF(E3:E43,1))/A2</f>
        <v>0.48148148148148145</v>
      </c>
      <c r="F2" s="42">
        <f t="shared" ref="F2:O2" si="0">SUM(F3:F43)</f>
        <v>1</v>
      </c>
      <c r="G2" s="42">
        <f t="shared" si="0"/>
        <v>0</v>
      </c>
      <c r="H2" s="42">
        <f t="shared" si="0"/>
        <v>9</v>
      </c>
      <c r="I2" s="42">
        <f t="shared" si="0"/>
        <v>14</v>
      </c>
      <c r="J2" s="42">
        <f t="shared" si="0"/>
        <v>14</v>
      </c>
      <c r="K2" s="42">
        <f t="shared" si="0"/>
        <v>13</v>
      </c>
      <c r="L2" s="42">
        <f t="shared" si="0"/>
        <v>9</v>
      </c>
      <c r="M2" s="42">
        <f t="shared" si="0"/>
        <v>9</v>
      </c>
      <c r="N2" s="42">
        <f t="shared" si="0"/>
        <v>0</v>
      </c>
      <c r="O2" s="42">
        <f t="shared" si="0"/>
        <v>13</v>
      </c>
      <c r="P2" s="49">
        <f>SUM(P3:P43)/SUM(P3:P43,Q3:Q43)</f>
        <v>0.54320987654320985</v>
      </c>
      <c r="Q2" s="49">
        <f>SUM(Q3:Q43)/SUM(Q3:Q43,P3:P43)</f>
        <v>0.4567901234567901</v>
      </c>
      <c r="R2" s="26"/>
      <c r="S2" s="26"/>
      <c r="T2" s="26"/>
    </row>
    <row r="3" spans="1:20" x14ac:dyDescent="0.3">
      <c r="A3" s="31">
        <v>1</v>
      </c>
      <c r="B3" s="31" t="s">
        <v>285</v>
      </c>
      <c r="C3" s="31" t="s">
        <v>286</v>
      </c>
      <c r="D3" s="31" t="s">
        <v>276</v>
      </c>
      <c r="E3" s="31">
        <v>1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1</v>
      </c>
      <c r="L3" s="32">
        <v>1</v>
      </c>
      <c r="M3" s="32">
        <v>0</v>
      </c>
      <c r="N3" s="32">
        <v>0</v>
      </c>
      <c r="O3" s="32">
        <v>1</v>
      </c>
      <c r="P3" s="31">
        <f t="shared" ref="P3:P29" si="1">SUM(K3:O3)</f>
        <v>3</v>
      </c>
      <c r="Q3" s="31">
        <f t="shared" ref="Q3:Q29" si="2">SUM(G3:J3)</f>
        <v>0</v>
      </c>
    </row>
    <row r="4" spans="1:20" x14ac:dyDescent="0.3">
      <c r="A4" s="31">
        <v>1</v>
      </c>
      <c r="B4" s="31" t="s">
        <v>319</v>
      </c>
      <c r="C4" s="31" t="s">
        <v>320</v>
      </c>
      <c r="D4" s="31"/>
      <c r="E4" s="31">
        <v>1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1</v>
      </c>
      <c r="L4" s="32">
        <v>1</v>
      </c>
      <c r="M4" s="32">
        <v>0</v>
      </c>
      <c r="N4" s="32">
        <v>0</v>
      </c>
      <c r="O4" s="32">
        <v>1</v>
      </c>
      <c r="P4" s="31">
        <f t="shared" si="1"/>
        <v>3</v>
      </c>
      <c r="Q4" s="31">
        <f t="shared" si="2"/>
        <v>0</v>
      </c>
    </row>
    <row r="5" spans="1:20" x14ac:dyDescent="0.3">
      <c r="A5" s="31">
        <v>1</v>
      </c>
      <c r="B5" s="31" t="s">
        <v>34</v>
      </c>
      <c r="C5" s="31" t="s">
        <v>35</v>
      </c>
      <c r="D5" s="31" t="s">
        <v>11</v>
      </c>
      <c r="E5" s="31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1</v>
      </c>
      <c r="L5" s="32">
        <v>1</v>
      </c>
      <c r="M5" s="32">
        <v>0</v>
      </c>
      <c r="N5" s="32">
        <v>0</v>
      </c>
      <c r="O5" s="32">
        <v>1</v>
      </c>
      <c r="P5" s="31">
        <f t="shared" si="1"/>
        <v>3</v>
      </c>
      <c r="Q5" s="31">
        <f t="shared" si="2"/>
        <v>0</v>
      </c>
    </row>
    <row r="6" spans="1:20" x14ac:dyDescent="0.3">
      <c r="A6" s="31">
        <v>1</v>
      </c>
      <c r="B6" s="31" t="s">
        <v>152</v>
      </c>
      <c r="C6" s="31" t="s">
        <v>153</v>
      </c>
      <c r="D6" s="31" t="s">
        <v>149</v>
      </c>
      <c r="E6" s="31">
        <v>1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1</v>
      </c>
      <c r="L6" s="32">
        <v>1</v>
      </c>
      <c r="M6" s="32">
        <v>0</v>
      </c>
      <c r="N6" s="32">
        <v>0</v>
      </c>
      <c r="O6" s="32">
        <v>1</v>
      </c>
      <c r="P6" s="31">
        <f t="shared" si="1"/>
        <v>3</v>
      </c>
      <c r="Q6" s="31">
        <f t="shared" si="2"/>
        <v>0</v>
      </c>
    </row>
    <row r="7" spans="1:20" x14ac:dyDescent="0.3">
      <c r="A7" s="31">
        <v>1</v>
      </c>
      <c r="B7" s="31" t="s">
        <v>262</v>
      </c>
      <c r="C7" s="31" t="s">
        <v>263</v>
      </c>
      <c r="D7" s="31" t="s">
        <v>246</v>
      </c>
      <c r="E7" s="31">
        <v>-1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1</v>
      </c>
      <c r="L7" s="32">
        <v>1</v>
      </c>
      <c r="M7" s="32">
        <v>0</v>
      </c>
      <c r="N7" s="32">
        <v>0</v>
      </c>
      <c r="O7" s="32">
        <v>1</v>
      </c>
      <c r="P7" s="31">
        <f t="shared" si="1"/>
        <v>3</v>
      </c>
      <c r="Q7" s="31">
        <f t="shared" si="2"/>
        <v>0</v>
      </c>
    </row>
    <row r="8" spans="1:20" x14ac:dyDescent="0.3">
      <c r="A8" s="31">
        <v>1</v>
      </c>
      <c r="B8" s="31" t="s">
        <v>154</v>
      </c>
      <c r="C8" s="31" t="s">
        <v>155</v>
      </c>
      <c r="D8" s="31" t="s">
        <v>149</v>
      </c>
      <c r="E8" s="31">
        <v>1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1</v>
      </c>
      <c r="L8" s="32">
        <v>1</v>
      </c>
      <c r="M8" s="32">
        <v>0</v>
      </c>
      <c r="N8" s="32">
        <v>0</v>
      </c>
      <c r="O8" s="32">
        <v>1</v>
      </c>
      <c r="P8" s="31">
        <f t="shared" si="1"/>
        <v>3</v>
      </c>
      <c r="Q8" s="31">
        <f t="shared" si="2"/>
        <v>0</v>
      </c>
    </row>
    <row r="9" spans="1:20" x14ac:dyDescent="0.3">
      <c r="A9" s="31">
        <v>1</v>
      </c>
      <c r="B9" s="31" t="s">
        <v>303</v>
      </c>
      <c r="C9" s="31" t="s">
        <v>304</v>
      </c>
      <c r="D9" s="31" t="s">
        <v>276</v>
      </c>
      <c r="E9" s="31">
        <v>-1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1</v>
      </c>
      <c r="L9" s="32">
        <v>1</v>
      </c>
      <c r="M9" s="32">
        <v>0</v>
      </c>
      <c r="N9" s="32">
        <v>0</v>
      </c>
      <c r="O9" s="32">
        <v>1</v>
      </c>
      <c r="P9" s="31">
        <f t="shared" si="1"/>
        <v>3</v>
      </c>
      <c r="Q9" s="31">
        <f t="shared" si="2"/>
        <v>0</v>
      </c>
    </row>
    <row r="10" spans="1:20" x14ac:dyDescent="0.3">
      <c r="A10" s="31">
        <v>1</v>
      </c>
      <c r="B10" s="31" t="s">
        <v>184</v>
      </c>
      <c r="C10" s="31" t="s">
        <v>185</v>
      </c>
      <c r="D10" s="31" t="s">
        <v>180</v>
      </c>
      <c r="E10" s="31">
        <v>1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1</v>
      </c>
      <c r="L10" s="32">
        <v>1</v>
      </c>
      <c r="M10" s="32">
        <v>0</v>
      </c>
      <c r="N10" s="32">
        <v>0</v>
      </c>
      <c r="O10" s="32">
        <v>1</v>
      </c>
      <c r="P10" s="31">
        <f t="shared" si="1"/>
        <v>3</v>
      </c>
      <c r="Q10" s="31">
        <f t="shared" si="2"/>
        <v>0</v>
      </c>
    </row>
    <row r="11" spans="1:20" x14ac:dyDescent="0.3">
      <c r="A11" s="31">
        <v>1</v>
      </c>
      <c r="B11" s="31" t="s">
        <v>97</v>
      </c>
      <c r="C11" s="31" t="s">
        <v>98</v>
      </c>
      <c r="D11" s="31" t="s">
        <v>78</v>
      </c>
      <c r="E11" s="31">
        <v>1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1</v>
      </c>
      <c r="L11" s="32">
        <v>1</v>
      </c>
      <c r="M11" s="32">
        <v>0</v>
      </c>
      <c r="N11" s="32">
        <v>0</v>
      </c>
      <c r="O11" s="32">
        <v>1</v>
      </c>
      <c r="P11" s="31">
        <f t="shared" si="1"/>
        <v>3</v>
      </c>
      <c r="Q11" s="31">
        <f t="shared" si="2"/>
        <v>0</v>
      </c>
    </row>
    <row r="12" spans="1:20" x14ac:dyDescent="0.3">
      <c r="A12" s="31">
        <v>1</v>
      </c>
      <c r="B12" s="31" t="s">
        <v>220</v>
      </c>
      <c r="C12" s="31" t="s">
        <v>221</v>
      </c>
      <c r="D12" s="31" t="s">
        <v>210</v>
      </c>
      <c r="E12" s="31">
        <v>1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1</v>
      </c>
      <c r="L12" s="32">
        <v>0</v>
      </c>
      <c r="M12" s="32">
        <v>1</v>
      </c>
      <c r="N12" s="32">
        <v>0</v>
      </c>
      <c r="O12" s="32">
        <v>1</v>
      </c>
      <c r="P12" s="31">
        <f t="shared" si="1"/>
        <v>3</v>
      </c>
      <c r="Q12" s="31">
        <f t="shared" si="2"/>
        <v>0</v>
      </c>
    </row>
    <row r="13" spans="1:20" x14ac:dyDescent="0.3">
      <c r="A13" s="31">
        <v>1</v>
      </c>
      <c r="B13" s="31" t="s">
        <v>145</v>
      </c>
      <c r="C13" s="31" t="s">
        <v>339</v>
      </c>
      <c r="D13" s="31" t="s">
        <v>119</v>
      </c>
      <c r="E13" s="31">
        <v>1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1</v>
      </c>
      <c r="L13" s="32">
        <v>0</v>
      </c>
      <c r="M13" s="32">
        <v>1</v>
      </c>
      <c r="N13" s="32">
        <v>0</v>
      </c>
      <c r="O13" s="32">
        <v>1</v>
      </c>
      <c r="P13" s="31">
        <f t="shared" si="1"/>
        <v>3</v>
      </c>
      <c r="Q13" s="31">
        <f t="shared" si="2"/>
        <v>0</v>
      </c>
    </row>
    <row r="14" spans="1:20" x14ac:dyDescent="0.3">
      <c r="A14" s="31">
        <v>1</v>
      </c>
      <c r="B14" s="31" t="s">
        <v>147</v>
      </c>
      <c r="C14" s="31" t="s">
        <v>148</v>
      </c>
      <c r="D14" s="31" t="s">
        <v>119</v>
      </c>
      <c r="E14" s="31">
        <v>1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1</v>
      </c>
      <c r="L14" s="32">
        <v>0</v>
      </c>
      <c r="M14" s="32">
        <v>1</v>
      </c>
      <c r="N14" s="32">
        <v>0</v>
      </c>
      <c r="O14" s="32">
        <v>1</v>
      </c>
      <c r="P14" s="31">
        <f t="shared" si="1"/>
        <v>3</v>
      </c>
      <c r="Q14" s="31">
        <f t="shared" si="2"/>
        <v>0</v>
      </c>
    </row>
    <row r="15" spans="1:20" x14ac:dyDescent="0.3">
      <c r="A15" s="31">
        <v>1</v>
      </c>
      <c r="B15" s="31" t="s">
        <v>145</v>
      </c>
      <c r="C15" s="31" t="s">
        <v>146</v>
      </c>
      <c r="D15" s="31" t="s">
        <v>119</v>
      </c>
      <c r="E15" s="31">
        <v>1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1</v>
      </c>
      <c r="L15" s="32">
        <v>0</v>
      </c>
      <c r="M15" s="32">
        <v>1</v>
      </c>
      <c r="N15" s="32">
        <v>0</v>
      </c>
      <c r="O15" s="32">
        <v>1</v>
      </c>
      <c r="P15" s="31">
        <f t="shared" si="1"/>
        <v>3</v>
      </c>
      <c r="Q15" s="31">
        <f t="shared" si="2"/>
        <v>0</v>
      </c>
    </row>
    <row r="16" spans="1:20" x14ac:dyDescent="0.3">
      <c r="A16" s="1">
        <v>1</v>
      </c>
      <c r="B16" s="1" t="s">
        <v>244</v>
      </c>
      <c r="C16" s="1" t="s">
        <v>245</v>
      </c>
      <c r="D16" s="1" t="s">
        <v>246</v>
      </c>
      <c r="E16" s="1">
        <v>1</v>
      </c>
      <c r="F16" s="2">
        <v>0</v>
      </c>
      <c r="G16" s="2">
        <v>0</v>
      </c>
      <c r="H16" s="2">
        <v>0</v>
      </c>
      <c r="I16" s="2">
        <v>1</v>
      </c>
      <c r="J16" s="2">
        <v>1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31">
        <f t="shared" si="1"/>
        <v>1</v>
      </c>
      <c r="Q16" s="31">
        <f t="shared" si="2"/>
        <v>2</v>
      </c>
    </row>
    <row r="17" spans="1:17" x14ac:dyDescent="0.3">
      <c r="A17" s="1">
        <v>1</v>
      </c>
      <c r="B17" s="1" t="s">
        <v>255</v>
      </c>
      <c r="C17" s="1" t="s">
        <v>256</v>
      </c>
      <c r="D17" s="1" t="s">
        <v>246</v>
      </c>
      <c r="E17" s="1">
        <v>-1</v>
      </c>
      <c r="F17" s="2">
        <v>0</v>
      </c>
      <c r="G17" s="2">
        <v>0</v>
      </c>
      <c r="H17" s="2">
        <v>0</v>
      </c>
      <c r="I17" s="2">
        <v>1</v>
      </c>
      <c r="J17" s="2">
        <v>1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31">
        <f t="shared" si="1"/>
        <v>1</v>
      </c>
      <c r="Q17" s="31">
        <f t="shared" si="2"/>
        <v>2</v>
      </c>
    </row>
    <row r="18" spans="1:17" x14ac:dyDescent="0.3">
      <c r="A18" s="31">
        <v>1</v>
      </c>
      <c r="B18" s="31" t="s">
        <v>274</v>
      </c>
      <c r="C18" s="31" t="s">
        <v>275</v>
      </c>
      <c r="D18" s="31" t="s">
        <v>246</v>
      </c>
      <c r="E18" s="31">
        <v>1</v>
      </c>
      <c r="F18" s="32">
        <v>0</v>
      </c>
      <c r="G18" s="32">
        <v>0</v>
      </c>
      <c r="H18" s="32">
        <v>0</v>
      </c>
      <c r="I18" s="32">
        <v>1</v>
      </c>
      <c r="J18" s="32">
        <v>1</v>
      </c>
      <c r="K18" s="32">
        <v>0</v>
      </c>
      <c r="L18" s="32">
        <v>0</v>
      </c>
      <c r="M18" s="32">
        <v>1</v>
      </c>
      <c r="N18" s="32">
        <v>0</v>
      </c>
      <c r="O18" s="32">
        <v>0</v>
      </c>
      <c r="P18" s="31">
        <f t="shared" si="1"/>
        <v>1</v>
      </c>
      <c r="Q18" s="31">
        <f t="shared" si="2"/>
        <v>2</v>
      </c>
    </row>
    <row r="19" spans="1:17" x14ac:dyDescent="0.3">
      <c r="A19" s="1">
        <v>1</v>
      </c>
      <c r="B19" s="1" t="s">
        <v>66</v>
      </c>
      <c r="C19" s="1" t="s">
        <v>67</v>
      </c>
      <c r="D19" s="1" t="s">
        <v>55</v>
      </c>
      <c r="E19" s="1">
        <v>-1</v>
      </c>
      <c r="F19" s="2">
        <v>0</v>
      </c>
      <c r="G19" s="2">
        <v>0</v>
      </c>
      <c r="H19" s="2">
        <v>0</v>
      </c>
      <c r="I19" s="2">
        <v>1</v>
      </c>
      <c r="J19" s="2">
        <v>1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31">
        <f t="shared" si="1"/>
        <v>1</v>
      </c>
      <c r="Q19" s="31">
        <f t="shared" si="2"/>
        <v>2</v>
      </c>
    </row>
    <row r="20" spans="1:17" x14ac:dyDescent="0.3">
      <c r="A20" s="1">
        <v>1</v>
      </c>
      <c r="B20" s="1" t="s">
        <v>93</v>
      </c>
      <c r="C20" s="1" t="s">
        <v>94</v>
      </c>
      <c r="D20" s="1" t="s">
        <v>78</v>
      </c>
      <c r="E20" s="1">
        <v>-1</v>
      </c>
      <c r="F20" s="2">
        <v>0</v>
      </c>
      <c r="G20" s="2">
        <v>0</v>
      </c>
      <c r="H20" s="2">
        <v>0</v>
      </c>
      <c r="I20" s="2">
        <v>1</v>
      </c>
      <c r="J20" s="2">
        <v>1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31">
        <f t="shared" si="1"/>
        <v>1</v>
      </c>
      <c r="Q20" s="31">
        <f t="shared" si="2"/>
        <v>2</v>
      </c>
    </row>
    <row r="21" spans="1:17" x14ac:dyDescent="0.3">
      <c r="A21" s="31">
        <v>1</v>
      </c>
      <c r="B21" s="31" t="s">
        <v>110</v>
      </c>
      <c r="C21" s="31" t="s">
        <v>111</v>
      </c>
      <c r="D21" s="31" t="s">
        <v>99</v>
      </c>
      <c r="E21" s="31">
        <v>-1</v>
      </c>
      <c r="F21" s="32">
        <v>0</v>
      </c>
      <c r="G21" s="32">
        <v>0</v>
      </c>
      <c r="H21" s="32">
        <v>1</v>
      </c>
      <c r="I21" s="32">
        <v>1</v>
      </c>
      <c r="J21" s="32">
        <v>1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1">
        <f t="shared" si="1"/>
        <v>0</v>
      </c>
      <c r="Q21" s="31">
        <f t="shared" si="2"/>
        <v>3</v>
      </c>
    </row>
    <row r="22" spans="1:17" x14ac:dyDescent="0.3">
      <c r="A22" s="31">
        <v>1</v>
      </c>
      <c r="B22" s="31" t="s">
        <v>194</v>
      </c>
      <c r="C22" s="31" t="s">
        <v>195</v>
      </c>
      <c r="D22" s="31" t="s">
        <v>180</v>
      </c>
      <c r="E22" s="31">
        <v>-1</v>
      </c>
      <c r="F22" s="32">
        <v>0</v>
      </c>
      <c r="G22" s="32">
        <v>0</v>
      </c>
      <c r="H22" s="32">
        <v>1</v>
      </c>
      <c r="I22" s="32">
        <v>1</v>
      </c>
      <c r="J22" s="32">
        <v>1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1">
        <f t="shared" si="1"/>
        <v>0</v>
      </c>
      <c r="Q22" s="31">
        <f t="shared" si="2"/>
        <v>3</v>
      </c>
    </row>
    <row r="23" spans="1:17" x14ac:dyDescent="0.3">
      <c r="A23" s="31">
        <v>1</v>
      </c>
      <c r="B23" s="31" t="s">
        <v>230</v>
      </c>
      <c r="C23" s="31" t="s">
        <v>231</v>
      </c>
      <c r="D23" s="31" t="s">
        <v>210</v>
      </c>
      <c r="E23" s="31">
        <v>-1</v>
      </c>
      <c r="F23" s="32">
        <v>0</v>
      </c>
      <c r="G23" s="32">
        <v>0</v>
      </c>
      <c r="H23" s="32">
        <v>1</v>
      </c>
      <c r="I23" s="32">
        <v>1</v>
      </c>
      <c r="J23" s="32">
        <v>1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1">
        <f t="shared" si="1"/>
        <v>0</v>
      </c>
      <c r="Q23" s="31">
        <f t="shared" si="2"/>
        <v>3</v>
      </c>
    </row>
    <row r="24" spans="1:17" x14ac:dyDescent="0.3">
      <c r="A24" s="31">
        <v>1</v>
      </c>
      <c r="B24" s="31" t="s">
        <v>261</v>
      </c>
      <c r="C24" s="31" t="s">
        <v>341</v>
      </c>
      <c r="D24" s="31" t="s">
        <v>246</v>
      </c>
      <c r="E24" s="31">
        <v>-1</v>
      </c>
      <c r="F24" s="32">
        <v>0</v>
      </c>
      <c r="G24" s="32">
        <v>0</v>
      </c>
      <c r="H24" s="32">
        <v>1</v>
      </c>
      <c r="I24" s="32">
        <v>1</v>
      </c>
      <c r="J24" s="32">
        <v>1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1">
        <f t="shared" si="1"/>
        <v>0</v>
      </c>
      <c r="Q24" s="31">
        <f t="shared" si="2"/>
        <v>3</v>
      </c>
    </row>
    <row r="25" spans="1:17" x14ac:dyDescent="0.3">
      <c r="A25" s="31">
        <v>1</v>
      </c>
      <c r="B25" s="31" t="s">
        <v>291</v>
      </c>
      <c r="C25" s="31" t="s">
        <v>292</v>
      </c>
      <c r="D25" s="31" t="s">
        <v>276</v>
      </c>
      <c r="E25" s="31">
        <v>-1</v>
      </c>
      <c r="F25" s="32">
        <v>0</v>
      </c>
      <c r="G25" s="32">
        <v>0</v>
      </c>
      <c r="H25" s="32">
        <v>1</v>
      </c>
      <c r="I25" s="32">
        <v>1</v>
      </c>
      <c r="J25" s="32">
        <v>1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1">
        <f t="shared" si="1"/>
        <v>0</v>
      </c>
      <c r="Q25" s="31">
        <f t="shared" si="2"/>
        <v>3</v>
      </c>
    </row>
    <row r="26" spans="1:17" x14ac:dyDescent="0.3">
      <c r="A26" s="31">
        <v>1</v>
      </c>
      <c r="B26" s="31" t="s">
        <v>117</v>
      </c>
      <c r="C26" s="31" t="s">
        <v>118</v>
      </c>
      <c r="D26" s="31" t="s">
        <v>119</v>
      </c>
      <c r="E26" s="31">
        <v>-1</v>
      </c>
      <c r="F26" s="32">
        <v>0</v>
      </c>
      <c r="G26" s="32">
        <v>0</v>
      </c>
      <c r="H26" s="32">
        <v>1</v>
      </c>
      <c r="I26" s="32">
        <v>1</v>
      </c>
      <c r="J26" s="32">
        <v>1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1">
        <f t="shared" si="1"/>
        <v>0</v>
      </c>
      <c r="Q26" s="31">
        <f t="shared" si="2"/>
        <v>3</v>
      </c>
    </row>
    <row r="27" spans="1:17" x14ac:dyDescent="0.3">
      <c r="A27" s="31">
        <v>1</v>
      </c>
      <c r="B27" s="31" t="s">
        <v>202</v>
      </c>
      <c r="C27" s="31" t="s">
        <v>67</v>
      </c>
      <c r="D27" s="31" t="s">
        <v>180</v>
      </c>
      <c r="E27" s="31">
        <v>-1</v>
      </c>
      <c r="F27" s="32">
        <v>0</v>
      </c>
      <c r="G27" s="32">
        <v>0</v>
      </c>
      <c r="H27" s="32">
        <v>1</v>
      </c>
      <c r="I27" s="32">
        <v>1</v>
      </c>
      <c r="J27" s="32">
        <v>1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1">
        <f t="shared" si="1"/>
        <v>0</v>
      </c>
      <c r="Q27" s="31">
        <f t="shared" si="2"/>
        <v>3</v>
      </c>
    </row>
    <row r="28" spans="1:17" x14ac:dyDescent="0.3">
      <c r="A28" s="31">
        <v>1</v>
      </c>
      <c r="B28" s="31" t="s">
        <v>45</v>
      </c>
      <c r="C28" s="31" t="s">
        <v>46</v>
      </c>
      <c r="D28" s="31" t="s">
        <v>36</v>
      </c>
      <c r="E28" s="31">
        <v>-1</v>
      </c>
      <c r="F28" s="32">
        <v>0</v>
      </c>
      <c r="G28" s="32">
        <v>0</v>
      </c>
      <c r="H28" s="32">
        <v>1</v>
      </c>
      <c r="I28" s="32">
        <v>1</v>
      </c>
      <c r="J28" s="32">
        <v>1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1">
        <f t="shared" si="1"/>
        <v>0</v>
      </c>
      <c r="Q28" s="31">
        <f t="shared" si="2"/>
        <v>3</v>
      </c>
    </row>
    <row r="29" spans="1:17" x14ac:dyDescent="0.3">
      <c r="A29" s="31">
        <v>1</v>
      </c>
      <c r="B29" s="31" t="s">
        <v>107</v>
      </c>
      <c r="C29" s="31" t="s">
        <v>340</v>
      </c>
      <c r="D29" s="31" t="s">
        <v>99</v>
      </c>
      <c r="E29" s="31">
        <v>-1</v>
      </c>
      <c r="F29" s="32">
        <v>0</v>
      </c>
      <c r="G29" s="32">
        <v>0</v>
      </c>
      <c r="H29" s="32">
        <v>1</v>
      </c>
      <c r="I29" s="32">
        <v>1</v>
      </c>
      <c r="J29" s="32">
        <v>1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1">
        <f t="shared" si="1"/>
        <v>0</v>
      </c>
      <c r="Q29" s="31">
        <f t="shared" si="2"/>
        <v>3</v>
      </c>
    </row>
  </sheetData>
  <conditionalFormatting sqref="R31:XFD1048576">
    <cfRule type="cellIs" dxfId="268" priority="223" operator="equal">
      <formula>0</formula>
    </cfRule>
  </conditionalFormatting>
  <conditionalFormatting sqref="P153:Q153">
    <cfRule type="colorScale" priority="6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55:O155">
    <cfRule type="cellIs" dxfId="267" priority="57" operator="equal">
      <formula>0</formula>
    </cfRule>
  </conditionalFormatting>
  <conditionalFormatting sqref="F125:O126">
    <cfRule type="cellIs" dxfId="266" priority="53" operator="equal">
      <formula>0</formula>
    </cfRule>
  </conditionalFormatting>
  <conditionalFormatting sqref="P156:Q157 P162:Q164">
    <cfRule type="colorScale" priority="20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F163:O163">
    <cfRule type="cellIs" dxfId="265" priority="207" operator="equal">
      <formula>0</formula>
    </cfRule>
  </conditionalFormatting>
  <conditionalFormatting sqref="A35:O38">
    <cfRule type="cellIs" dxfId="264" priority="190" operator="equal">
      <formula>0</formula>
    </cfRule>
  </conditionalFormatting>
  <conditionalFormatting sqref="A39:O40">
    <cfRule type="cellIs" dxfId="263" priority="188" operator="equal">
      <formula>0</formula>
    </cfRule>
  </conditionalFormatting>
  <conditionalFormatting sqref="A47:O47">
    <cfRule type="cellIs" dxfId="262" priority="184" operator="equal">
      <formula>0</formula>
    </cfRule>
  </conditionalFormatting>
  <conditionalFormatting sqref="P30:Q38">
    <cfRule type="colorScale" priority="18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30:O32">
    <cfRule type="cellIs" dxfId="261" priority="193" operator="equal">
      <formula>0</formula>
    </cfRule>
  </conditionalFormatting>
  <conditionalFormatting sqref="A33:O33">
    <cfRule type="cellIs" dxfId="260" priority="192" operator="equal">
      <formula>0</formula>
    </cfRule>
  </conditionalFormatting>
  <conditionalFormatting sqref="A34:O34">
    <cfRule type="cellIs" dxfId="259" priority="191" operator="equal">
      <formula>0</formula>
    </cfRule>
  </conditionalFormatting>
  <conditionalFormatting sqref="A41:O42">
    <cfRule type="cellIs" dxfId="258" priority="187" operator="equal">
      <formula>0</formula>
    </cfRule>
  </conditionalFormatting>
  <conditionalFormatting sqref="A43:O44">
    <cfRule type="cellIs" dxfId="257" priority="186" operator="equal">
      <formula>0</formula>
    </cfRule>
  </conditionalFormatting>
  <conditionalFormatting sqref="A45:O46">
    <cfRule type="cellIs" dxfId="256" priority="185" operator="equal">
      <formula>0</formula>
    </cfRule>
  </conditionalFormatting>
  <conditionalFormatting sqref="P39:Q47">
    <cfRule type="colorScale" priority="18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48:O48">
    <cfRule type="cellIs" dxfId="255" priority="182" operator="equal">
      <formula>0</formula>
    </cfRule>
  </conditionalFormatting>
  <conditionalFormatting sqref="A49:O51">
    <cfRule type="cellIs" dxfId="254" priority="181" operator="equal">
      <formula>0</formula>
    </cfRule>
  </conditionalFormatting>
  <conditionalFormatting sqref="A52:O52">
    <cfRule type="cellIs" dxfId="253" priority="180" operator="equal">
      <formula>0</formula>
    </cfRule>
  </conditionalFormatting>
  <conditionalFormatting sqref="P48:Q52">
    <cfRule type="colorScale" priority="17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53:O53">
    <cfRule type="cellIs" dxfId="252" priority="178" operator="equal">
      <formula>0</formula>
    </cfRule>
  </conditionalFormatting>
  <conditionalFormatting sqref="A54:O54">
    <cfRule type="cellIs" dxfId="251" priority="177" operator="equal">
      <formula>0</formula>
    </cfRule>
  </conditionalFormatting>
  <conditionalFormatting sqref="A55:O55">
    <cfRule type="cellIs" dxfId="250" priority="176" operator="equal">
      <formula>0</formula>
    </cfRule>
  </conditionalFormatting>
  <conditionalFormatting sqref="A56:O56">
    <cfRule type="cellIs" dxfId="249" priority="175" operator="equal">
      <formula>0</formula>
    </cfRule>
  </conditionalFormatting>
  <conditionalFormatting sqref="P53:Q56">
    <cfRule type="colorScale" priority="17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57:O57">
    <cfRule type="cellIs" dxfId="248" priority="173" operator="equal">
      <formula>0</formula>
    </cfRule>
  </conditionalFormatting>
  <conditionalFormatting sqref="P57:Q57">
    <cfRule type="colorScale" priority="17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58:O58">
    <cfRule type="cellIs" dxfId="247" priority="171" operator="equal">
      <formula>0</formula>
    </cfRule>
  </conditionalFormatting>
  <conditionalFormatting sqref="P58:Q58">
    <cfRule type="colorScale" priority="17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59:O59">
    <cfRule type="cellIs" dxfId="246" priority="169" operator="equal">
      <formula>0</formula>
    </cfRule>
  </conditionalFormatting>
  <conditionalFormatting sqref="P59:Q59">
    <cfRule type="colorScale" priority="16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60:O60">
    <cfRule type="cellIs" dxfId="245" priority="167" operator="equal">
      <formula>0</formula>
    </cfRule>
  </conditionalFormatting>
  <conditionalFormatting sqref="P60:Q60">
    <cfRule type="colorScale" priority="16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61:O61">
    <cfRule type="cellIs" dxfId="244" priority="165" operator="equal">
      <formula>0</formula>
    </cfRule>
  </conditionalFormatting>
  <conditionalFormatting sqref="P61:Q61">
    <cfRule type="colorScale" priority="16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62:O62">
    <cfRule type="cellIs" dxfId="243" priority="163" operator="equal">
      <formula>0</formula>
    </cfRule>
  </conditionalFormatting>
  <conditionalFormatting sqref="P62:Q62">
    <cfRule type="colorScale" priority="16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63:O63">
    <cfRule type="cellIs" dxfId="242" priority="161" operator="equal">
      <formula>0</formula>
    </cfRule>
  </conditionalFormatting>
  <conditionalFormatting sqref="P63:Q63">
    <cfRule type="colorScale" priority="16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64:O64">
    <cfRule type="cellIs" dxfId="241" priority="159" operator="equal">
      <formula>0</formula>
    </cfRule>
  </conditionalFormatting>
  <conditionalFormatting sqref="P64:Q64">
    <cfRule type="colorScale" priority="15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65:O65">
    <cfRule type="cellIs" dxfId="240" priority="157" operator="equal">
      <formula>0</formula>
    </cfRule>
  </conditionalFormatting>
  <conditionalFormatting sqref="P65:Q65">
    <cfRule type="colorScale" priority="15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66:O66">
    <cfRule type="cellIs" dxfId="239" priority="155" operator="equal">
      <formula>0</formula>
    </cfRule>
  </conditionalFormatting>
  <conditionalFormatting sqref="P66:Q66">
    <cfRule type="colorScale" priority="15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67:O67">
    <cfRule type="cellIs" dxfId="238" priority="153" operator="equal">
      <formula>0</formula>
    </cfRule>
  </conditionalFormatting>
  <conditionalFormatting sqref="P67:Q67">
    <cfRule type="colorScale" priority="15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68:O68">
    <cfRule type="cellIs" dxfId="237" priority="151" operator="equal">
      <formula>0</formula>
    </cfRule>
  </conditionalFormatting>
  <conditionalFormatting sqref="P68:Q68">
    <cfRule type="colorScale" priority="15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69:O69">
    <cfRule type="cellIs" dxfId="236" priority="149" operator="equal">
      <formula>0</formula>
    </cfRule>
  </conditionalFormatting>
  <conditionalFormatting sqref="P69:Q69">
    <cfRule type="colorScale" priority="14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70:O70">
    <cfRule type="cellIs" dxfId="235" priority="147" operator="equal">
      <formula>0</formula>
    </cfRule>
  </conditionalFormatting>
  <conditionalFormatting sqref="P70:Q70">
    <cfRule type="colorScale" priority="14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73:O73">
    <cfRule type="cellIs" dxfId="234" priority="145" operator="equal">
      <formula>0</formula>
    </cfRule>
  </conditionalFormatting>
  <conditionalFormatting sqref="P73:Q73">
    <cfRule type="colorScale" priority="14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74:O75">
    <cfRule type="cellIs" dxfId="233" priority="143" operator="equal">
      <formula>0</formula>
    </cfRule>
  </conditionalFormatting>
  <conditionalFormatting sqref="P74:Q75">
    <cfRule type="colorScale" priority="14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76:O76">
    <cfRule type="cellIs" dxfId="232" priority="141" operator="equal">
      <formula>0</formula>
    </cfRule>
  </conditionalFormatting>
  <conditionalFormatting sqref="P76:Q76">
    <cfRule type="colorScale" priority="14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77:O77">
    <cfRule type="cellIs" dxfId="231" priority="139" operator="equal">
      <formula>0</formula>
    </cfRule>
  </conditionalFormatting>
  <conditionalFormatting sqref="P77:Q77">
    <cfRule type="colorScale" priority="13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78:O78">
    <cfRule type="cellIs" dxfId="230" priority="137" operator="equal">
      <formula>0</formula>
    </cfRule>
  </conditionalFormatting>
  <conditionalFormatting sqref="P78:Q78">
    <cfRule type="colorScale" priority="13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79:O79">
    <cfRule type="cellIs" dxfId="229" priority="135" operator="equal">
      <formula>0</formula>
    </cfRule>
  </conditionalFormatting>
  <conditionalFormatting sqref="P79:Q79">
    <cfRule type="colorScale" priority="13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71:O71">
    <cfRule type="cellIs" dxfId="228" priority="133" operator="equal">
      <formula>0</formula>
    </cfRule>
  </conditionalFormatting>
  <conditionalFormatting sqref="P71:Q71">
    <cfRule type="colorScale" priority="13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72:O72">
    <cfRule type="cellIs" dxfId="227" priority="131" operator="equal">
      <formula>0</formula>
    </cfRule>
  </conditionalFormatting>
  <conditionalFormatting sqref="P72:Q72">
    <cfRule type="colorScale" priority="13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80:O84">
    <cfRule type="cellIs" dxfId="226" priority="129" operator="equal">
      <formula>0</formula>
    </cfRule>
  </conditionalFormatting>
  <conditionalFormatting sqref="P80:Q84">
    <cfRule type="colorScale" priority="12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85:O89">
    <cfRule type="cellIs" dxfId="225" priority="127" operator="equal">
      <formula>0</formula>
    </cfRule>
  </conditionalFormatting>
  <conditionalFormatting sqref="P85:Q89">
    <cfRule type="colorScale" priority="12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90:O94">
    <cfRule type="cellIs" dxfId="224" priority="125" operator="equal">
      <formula>0</formula>
    </cfRule>
  </conditionalFormatting>
  <conditionalFormatting sqref="P90:Q94">
    <cfRule type="colorScale" priority="12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95:O95">
    <cfRule type="cellIs" dxfId="223" priority="123" operator="equal">
      <formula>0</formula>
    </cfRule>
  </conditionalFormatting>
  <conditionalFormatting sqref="P95:Q95">
    <cfRule type="colorScale" priority="12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96:O99">
    <cfRule type="cellIs" dxfId="222" priority="121" operator="equal">
      <formula>0</formula>
    </cfRule>
  </conditionalFormatting>
  <conditionalFormatting sqref="P96:Q99">
    <cfRule type="colorScale" priority="12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00:O105">
    <cfRule type="cellIs" dxfId="221" priority="119" operator="equal">
      <formula>0</formula>
    </cfRule>
  </conditionalFormatting>
  <conditionalFormatting sqref="P100:Q105">
    <cfRule type="colorScale" priority="11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06:O108">
    <cfRule type="cellIs" dxfId="220" priority="117" operator="equal">
      <formula>0</formula>
    </cfRule>
  </conditionalFormatting>
  <conditionalFormatting sqref="P106:Q108">
    <cfRule type="colorScale" priority="11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17:O117">
    <cfRule type="cellIs" dxfId="219" priority="115" operator="equal">
      <formula>0</formula>
    </cfRule>
  </conditionalFormatting>
  <conditionalFormatting sqref="P117:Q117">
    <cfRule type="colorScale" priority="11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09:O110">
    <cfRule type="cellIs" dxfId="218" priority="113" operator="equal">
      <formula>0</formula>
    </cfRule>
  </conditionalFormatting>
  <conditionalFormatting sqref="P109:Q110">
    <cfRule type="colorScale" priority="11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11:O112">
    <cfRule type="cellIs" dxfId="217" priority="111" operator="equal">
      <formula>0</formula>
    </cfRule>
  </conditionalFormatting>
  <conditionalFormatting sqref="P111:Q112">
    <cfRule type="colorScale" priority="11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13:O113">
    <cfRule type="cellIs" dxfId="216" priority="109" operator="equal">
      <formula>0</formula>
    </cfRule>
  </conditionalFormatting>
  <conditionalFormatting sqref="P113:Q113">
    <cfRule type="colorScale" priority="10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14:O114">
    <cfRule type="cellIs" dxfId="215" priority="107" operator="equal">
      <formula>0</formula>
    </cfRule>
  </conditionalFormatting>
  <conditionalFormatting sqref="P114:Q114">
    <cfRule type="colorScale" priority="10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15:O116">
    <cfRule type="cellIs" dxfId="214" priority="105" operator="equal">
      <formula>0</formula>
    </cfRule>
  </conditionalFormatting>
  <conditionalFormatting sqref="P115:Q116">
    <cfRule type="colorScale" priority="10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22:O122">
    <cfRule type="cellIs" dxfId="213" priority="103" operator="equal">
      <formula>0</formula>
    </cfRule>
  </conditionalFormatting>
  <conditionalFormatting sqref="P122:Q122">
    <cfRule type="colorScale" priority="10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18:O119">
    <cfRule type="cellIs" dxfId="212" priority="101" operator="equal">
      <formula>0</formula>
    </cfRule>
  </conditionalFormatting>
  <conditionalFormatting sqref="P118:Q119">
    <cfRule type="colorScale" priority="10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20:O121">
    <cfRule type="cellIs" dxfId="211" priority="99" operator="equal">
      <formula>0</formula>
    </cfRule>
  </conditionalFormatting>
  <conditionalFormatting sqref="P120:Q121">
    <cfRule type="colorScale" priority="9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23:O123">
    <cfRule type="cellIs" dxfId="210" priority="97" operator="equal">
      <formula>0</formula>
    </cfRule>
  </conditionalFormatting>
  <conditionalFormatting sqref="P123:Q123">
    <cfRule type="colorScale" priority="9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24:O124">
    <cfRule type="cellIs" dxfId="209" priority="95" operator="equal">
      <formula>0</formula>
    </cfRule>
  </conditionalFormatting>
  <conditionalFormatting sqref="P124:Q124">
    <cfRule type="colorScale" priority="9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P125:Q126">
    <cfRule type="colorScale" priority="9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27:O128">
    <cfRule type="cellIs" dxfId="208" priority="92" operator="equal">
      <formula>0</formula>
    </cfRule>
  </conditionalFormatting>
  <conditionalFormatting sqref="P127:Q128">
    <cfRule type="colorScale" priority="9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29:O129 A131:O131">
    <cfRule type="cellIs" dxfId="207" priority="90" operator="equal">
      <formula>0</formula>
    </cfRule>
  </conditionalFormatting>
  <conditionalFormatting sqref="P129:Q129 P131:Q131">
    <cfRule type="colorScale" priority="8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30:O130">
    <cfRule type="cellIs" dxfId="206" priority="88" operator="equal">
      <formula>0</formula>
    </cfRule>
  </conditionalFormatting>
  <conditionalFormatting sqref="P130:Q130">
    <cfRule type="colorScale" priority="87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32:O132">
    <cfRule type="cellIs" dxfId="205" priority="86" operator="equal">
      <formula>0</formula>
    </cfRule>
  </conditionalFormatting>
  <conditionalFormatting sqref="P132:Q132">
    <cfRule type="colorScale" priority="85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33:O134">
    <cfRule type="cellIs" dxfId="204" priority="84" operator="equal">
      <formula>0</formula>
    </cfRule>
  </conditionalFormatting>
  <conditionalFormatting sqref="P133:Q134">
    <cfRule type="colorScale" priority="8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35:O135">
    <cfRule type="cellIs" dxfId="203" priority="82" operator="equal">
      <formula>0</formula>
    </cfRule>
  </conditionalFormatting>
  <conditionalFormatting sqref="P135:Q135">
    <cfRule type="colorScale" priority="8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36:O136">
    <cfRule type="cellIs" dxfId="202" priority="80" operator="equal">
      <formula>0</formula>
    </cfRule>
  </conditionalFormatting>
  <conditionalFormatting sqref="P136:Q136">
    <cfRule type="colorScale" priority="7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42:O142 A137:O138">
    <cfRule type="cellIs" dxfId="201" priority="78" operator="equal">
      <formula>0</formula>
    </cfRule>
  </conditionalFormatting>
  <conditionalFormatting sqref="A139:O140">
    <cfRule type="cellIs" dxfId="200" priority="77" operator="equal">
      <formula>0</formula>
    </cfRule>
  </conditionalFormatting>
  <conditionalFormatting sqref="A141:O141">
    <cfRule type="cellIs" dxfId="199" priority="76" operator="equal">
      <formula>0</formula>
    </cfRule>
  </conditionalFormatting>
  <conditionalFormatting sqref="P137:Q143">
    <cfRule type="colorScale" priority="7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43:O143">
    <cfRule type="cellIs" dxfId="198" priority="75" operator="equal">
      <formula>0</formula>
    </cfRule>
  </conditionalFormatting>
  <conditionalFormatting sqref="A144:O144">
    <cfRule type="cellIs" dxfId="197" priority="73" operator="equal">
      <formula>0</formula>
    </cfRule>
  </conditionalFormatting>
  <conditionalFormatting sqref="P144:Q144">
    <cfRule type="colorScale" priority="7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45:O147">
    <cfRule type="cellIs" dxfId="196" priority="71" operator="equal">
      <formula>0</formula>
    </cfRule>
  </conditionalFormatting>
  <conditionalFormatting sqref="P145:Q147">
    <cfRule type="colorScale" priority="7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48:O148">
    <cfRule type="cellIs" dxfId="195" priority="69" operator="equal">
      <formula>0</formula>
    </cfRule>
  </conditionalFormatting>
  <conditionalFormatting sqref="P148:Q148">
    <cfRule type="colorScale" priority="6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49:O149">
    <cfRule type="cellIs" dxfId="194" priority="67" operator="equal">
      <formula>0</formula>
    </cfRule>
  </conditionalFormatting>
  <conditionalFormatting sqref="P149:Q149">
    <cfRule type="colorScale" priority="6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50:O151">
    <cfRule type="cellIs" dxfId="193" priority="65" operator="equal">
      <formula>0</formula>
    </cfRule>
  </conditionalFormatting>
  <conditionalFormatting sqref="P150:Q151">
    <cfRule type="colorScale" priority="6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52:O152">
    <cfRule type="cellIs" dxfId="192" priority="63" operator="equal">
      <formula>0</formula>
    </cfRule>
  </conditionalFormatting>
  <conditionalFormatting sqref="P152:Q152">
    <cfRule type="colorScale" priority="6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53:O153">
    <cfRule type="cellIs" dxfId="191" priority="61" operator="equal">
      <formula>0</formula>
    </cfRule>
  </conditionalFormatting>
  <conditionalFormatting sqref="A154:O154">
    <cfRule type="cellIs" dxfId="190" priority="59" operator="equal">
      <formula>0</formula>
    </cfRule>
  </conditionalFormatting>
  <conditionalFormatting sqref="P154:Q154">
    <cfRule type="colorScale" priority="5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P155:Q155">
    <cfRule type="colorScale" priority="5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P158:Q158">
    <cfRule type="colorScale" priority="55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F157:O157">
    <cfRule type="cellIs" dxfId="189" priority="54" operator="equal">
      <formula>0</formula>
    </cfRule>
  </conditionalFormatting>
  <conditionalFormatting sqref="F161:Q161">
    <cfRule type="colorScale" priority="52">
      <colorScale>
        <cfvo type="min"/>
        <cfvo type="percentile" val="50"/>
        <cfvo type="max"/>
        <color rgb="FFFFCCFF"/>
        <color rgb="FFCCCCFF"/>
        <color theme="4" tint="0.39997558519241921"/>
      </colorScale>
    </cfRule>
  </conditionalFormatting>
  <conditionalFormatting sqref="I1">
    <cfRule type="cellIs" dxfId="188" priority="51" operator="equal">
      <formula>0</formula>
    </cfRule>
  </conditionalFormatting>
  <conditionalFormatting sqref="N1">
    <cfRule type="cellIs" dxfId="187" priority="35" operator="equal">
      <formula>0</formula>
    </cfRule>
  </conditionalFormatting>
  <conditionalFormatting sqref="P2:Q2">
    <cfRule type="colorScale" priority="46">
      <colorScale>
        <cfvo type="num" val="0"/>
        <cfvo type="num" val="0.5"/>
        <cfvo type="num" val="1"/>
        <color rgb="FFFF9999"/>
        <color rgb="FFCCFF99"/>
        <color rgb="FFFF9999"/>
      </colorScale>
    </cfRule>
  </conditionalFormatting>
  <conditionalFormatting sqref="F2:O2">
    <cfRule type="cellIs" dxfId="186" priority="45" operator="equal">
      <formula>0</formula>
    </cfRule>
  </conditionalFormatting>
  <conditionalFormatting sqref="A2">
    <cfRule type="colorScale" priority="43">
      <colorScale>
        <cfvo type="num" val="18"/>
        <cfvo type="num" val="27"/>
        <cfvo type="num" val="36"/>
        <color rgb="FFFF9999"/>
        <color rgb="FF92D050"/>
        <color rgb="FFFF9999"/>
      </colorScale>
    </cfRule>
  </conditionalFormatting>
  <conditionalFormatting sqref="F1">
    <cfRule type="cellIs" dxfId="185" priority="42" operator="equal">
      <formula>0</formula>
    </cfRule>
  </conditionalFormatting>
  <conditionalFormatting sqref="H1">
    <cfRule type="cellIs" dxfId="184" priority="41" operator="equal">
      <formula>0</formula>
    </cfRule>
  </conditionalFormatting>
  <conditionalFormatting sqref="G1">
    <cfRule type="cellIs" dxfId="183" priority="40" operator="equal">
      <formula>0</formula>
    </cfRule>
  </conditionalFormatting>
  <conditionalFormatting sqref="J1">
    <cfRule type="cellIs" dxfId="182" priority="39" operator="equal">
      <formula>0</formula>
    </cfRule>
  </conditionalFormatting>
  <conditionalFormatting sqref="K1">
    <cfRule type="cellIs" dxfId="181" priority="38" operator="equal">
      <formula>0</formula>
    </cfRule>
  </conditionalFormatting>
  <conditionalFormatting sqref="L1">
    <cfRule type="cellIs" dxfId="180" priority="37" operator="equal">
      <formula>0</formula>
    </cfRule>
  </conditionalFormatting>
  <conditionalFormatting sqref="M1">
    <cfRule type="cellIs" dxfId="179" priority="36" operator="equal">
      <formula>0</formula>
    </cfRule>
  </conditionalFormatting>
  <conditionalFormatting sqref="O1">
    <cfRule type="cellIs" dxfId="178" priority="34" operator="equal">
      <formula>0</formula>
    </cfRule>
  </conditionalFormatting>
  <conditionalFormatting sqref="E2">
    <cfRule type="colorScale" priority="32">
      <colorScale>
        <cfvo type="num" val="0"/>
        <cfvo type="num" val="0.5"/>
        <cfvo type="num" val="1"/>
        <color rgb="FFFFCCFF"/>
        <color theme="2"/>
        <color theme="4" tint="0.39997558519241921"/>
      </colorScale>
    </cfRule>
  </conditionalFormatting>
  <conditionalFormatting sqref="A3:O4 R3:XFD4">
    <cfRule type="cellIs" dxfId="177" priority="31" operator="equal">
      <formula>0</formula>
    </cfRule>
  </conditionalFormatting>
  <conditionalFormatting sqref="A5:O6 R5:XFD6">
    <cfRule type="cellIs" dxfId="176" priority="30" operator="equal">
      <formula>0</formula>
    </cfRule>
  </conditionalFormatting>
  <conditionalFormatting sqref="A7:O8 R7:XFD8">
    <cfRule type="cellIs" dxfId="175" priority="29" operator="equal">
      <formula>0</formula>
    </cfRule>
  </conditionalFormatting>
  <conditionalFormatting sqref="A9:O10 R9:XFD10">
    <cfRule type="cellIs" dxfId="174" priority="28" operator="equal">
      <formula>0</formula>
    </cfRule>
  </conditionalFormatting>
  <conditionalFormatting sqref="A11:O11 R11:XFD11">
    <cfRule type="cellIs" dxfId="173" priority="27" operator="equal">
      <formula>0</formula>
    </cfRule>
  </conditionalFormatting>
  <conditionalFormatting sqref="P3:Q11">
    <cfRule type="colorScale" priority="2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5:O15 R15:XFD15">
    <cfRule type="cellIs" dxfId="172" priority="18" operator="equal">
      <formula>0</formula>
    </cfRule>
  </conditionalFormatting>
  <conditionalFormatting sqref="A12:O12 R12:XFD12">
    <cfRule type="cellIs" dxfId="171" priority="21" operator="equal">
      <formula>0</formula>
    </cfRule>
  </conditionalFormatting>
  <conditionalFormatting sqref="A13:O13 R13:XFD13">
    <cfRule type="cellIs" dxfId="170" priority="20" operator="equal">
      <formula>0</formula>
    </cfRule>
  </conditionalFormatting>
  <conditionalFormatting sqref="A14:O14 R14:XFD14">
    <cfRule type="cellIs" dxfId="169" priority="19" operator="equal">
      <formula>0</formula>
    </cfRule>
  </conditionalFormatting>
  <conditionalFormatting sqref="P12:Q15">
    <cfRule type="colorScale" priority="17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16:XFD16 A16:O16">
    <cfRule type="cellIs" dxfId="168" priority="16" operator="equal">
      <formula>0</formula>
    </cfRule>
  </conditionalFormatting>
  <conditionalFormatting sqref="P16:Q16">
    <cfRule type="colorScale" priority="15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7:O18 R17:XFD18">
    <cfRule type="cellIs" dxfId="167" priority="14" operator="equal">
      <formula>0</formula>
    </cfRule>
  </conditionalFormatting>
  <conditionalFormatting sqref="P17:Q18">
    <cfRule type="colorScale" priority="1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9:O19 R19:XFD19">
    <cfRule type="cellIs" dxfId="166" priority="12" operator="equal">
      <formula>0</formula>
    </cfRule>
  </conditionalFormatting>
  <conditionalFormatting sqref="P19:Q19">
    <cfRule type="colorScale" priority="1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0:XFD20 A20:O20">
    <cfRule type="cellIs" dxfId="165" priority="10" operator="equal">
      <formula>0</formula>
    </cfRule>
  </conditionalFormatting>
  <conditionalFormatting sqref="P20:Q20">
    <cfRule type="colorScale" priority="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1:XFD23 A21:O23">
    <cfRule type="cellIs" dxfId="164" priority="8" operator="equal">
      <formula>0</formula>
    </cfRule>
  </conditionalFormatting>
  <conditionalFormatting sqref="P21:Q23">
    <cfRule type="colorScale" priority="7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24:O26 R24:XFD26">
    <cfRule type="cellIs" dxfId="163" priority="6" operator="equal">
      <formula>0</formula>
    </cfRule>
  </conditionalFormatting>
  <conditionalFormatting sqref="P24:Q26">
    <cfRule type="colorScale" priority="5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7:XFD27 A27:O27">
    <cfRule type="cellIs" dxfId="162" priority="4" operator="equal">
      <formula>0</formula>
    </cfRule>
  </conditionalFormatting>
  <conditionalFormatting sqref="P27:Q27">
    <cfRule type="colorScale" priority="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28:O29 R28:XFD29">
    <cfRule type="cellIs" dxfId="161" priority="2" operator="equal">
      <formula>0</formula>
    </cfRule>
  </conditionalFormatting>
  <conditionalFormatting sqref="P28:Q29">
    <cfRule type="colorScale" priority="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9"/>
  <sheetViews>
    <sheetView workbookViewId="0">
      <pane ySplit="2" topLeftCell="A3" activePane="bottomLeft" state="frozen"/>
      <selection pane="bottomLeft" activeCell="R45" sqref="A35:R45"/>
    </sheetView>
  </sheetViews>
  <sheetFormatPr baseColWidth="10" defaultRowHeight="14.4" x14ac:dyDescent="0.3"/>
  <cols>
    <col min="1" max="1" width="6.33203125" bestFit="1" customWidth="1"/>
    <col min="2" max="2" width="23.77734375" bestFit="1" customWidth="1"/>
    <col min="3" max="3" width="12.109375" bestFit="1" customWidth="1"/>
    <col min="4" max="4" width="6.109375" bestFit="1" customWidth="1"/>
    <col min="5" max="5" width="7.5546875" bestFit="1" customWidth="1"/>
    <col min="6" max="15" width="5.77734375" customWidth="1"/>
    <col min="16" max="17" width="4.44140625" bestFit="1" customWidth="1"/>
  </cols>
  <sheetData>
    <row r="1" spans="1:20" x14ac:dyDescent="0.3">
      <c r="A1" s="39" t="s">
        <v>318</v>
      </c>
      <c r="B1" s="39" t="str">
        <f>Base!B4</f>
        <v>Nom</v>
      </c>
      <c r="C1" s="39" t="str">
        <f>Base!C4</f>
        <v>Prénom</v>
      </c>
      <c r="D1" s="39" t="str">
        <f>Base!D4</f>
        <v>Classe</v>
      </c>
      <c r="E1" s="40" t="str">
        <f>Base!E4</f>
        <v>G/F</v>
      </c>
      <c r="F1" s="6" t="str">
        <f>Base!F4</f>
        <v>Arts</v>
      </c>
      <c r="G1" s="13" t="str">
        <f>Base!G4</f>
        <v>HLP</v>
      </c>
      <c r="H1" s="11" t="str">
        <f>Base!H4</f>
        <v>HG</v>
      </c>
      <c r="I1" s="41" t="str">
        <f>Base!I4</f>
        <v>LLCE</v>
      </c>
      <c r="J1" s="10" t="str">
        <f>Base!J4</f>
        <v>SES</v>
      </c>
      <c r="K1" s="9" t="str">
        <f>Base!K4</f>
        <v>Maths</v>
      </c>
      <c r="L1" s="7" t="str">
        <f>Base!L4</f>
        <v>Phy</v>
      </c>
      <c r="M1" s="8" t="str">
        <f>Base!M4</f>
        <v>SVT</v>
      </c>
      <c r="N1" s="12" t="str">
        <f>Base!N4</f>
        <v>SI</v>
      </c>
      <c r="O1" s="38" t="str">
        <f>Base!O4</f>
        <v>NSI</v>
      </c>
      <c r="P1" s="40" t="str">
        <f>"%" &amp; Base!P4</f>
        <v>%S</v>
      </c>
      <c r="Q1" s="40" t="str">
        <f>"%" &amp; Base!Q4</f>
        <v>%H</v>
      </c>
      <c r="R1" s="25"/>
      <c r="S1" s="25"/>
      <c r="T1" s="25"/>
    </row>
    <row r="2" spans="1:20" s="27" customFormat="1" x14ac:dyDescent="0.3">
      <c r="A2" s="42">
        <f>SUM(A3:A50)</f>
        <v>27</v>
      </c>
      <c r="B2" s="43"/>
      <c r="C2" s="43"/>
      <c r="D2" s="43"/>
      <c r="E2" s="49">
        <f>ABS(SUMIF(E3:E50,1))/A2</f>
        <v>0.55555555555555558</v>
      </c>
      <c r="F2" s="42">
        <f t="shared" ref="F2:O2" si="0">SUM(F3:F50)</f>
        <v>0</v>
      </c>
      <c r="G2" s="42">
        <f t="shared" si="0"/>
        <v>7</v>
      </c>
      <c r="H2" s="42">
        <f t="shared" si="0"/>
        <v>8</v>
      </c>
      <c r="I2" s="42">
        <f t="shared" si="0"/>
        <v>8</v>
      </c>
      <c r="J2" s="42">
        <f t="shared" si="0"/>
        <v>13</v>
      </c>
      <c r="K2" s="42">
        <f t="shared" si="0"/>
        <v>11</v>
      </c>
      <c r="L2" s="42">
        <f t="shared" si="0"/>
        <v>0</v>
      </c>
      <c r="M2" s="42">
        <f t="shared" si="0"/>
        <v>7</v>
      </c>
      <c r="N2" s="42">
        <f t="shared" si="0"/>
        <v>9</v>
      </c>
      <c r="O2" s="42">
        <f t="shared" si="0"/>
        <v>18</v>
      </c>
      <c r="P2" s="49">
        <f>SUM(P3:P50)/SUM(P3:P50,Q3:Q50)</f>
        <v>0.55555555555555558</v>
      </c>
      <c r="Q2" s="49">
        <f>SUM(Q3:Q50)/SUM(Q3:Q50,P3:P50)</f>
        <v>0.44444444444444442</v>
      </c>
      <c r="R2" s="26"/>
      <c r="S2" s="26"/>
      <c r="T2" s="26"/>
    </row>
    <row r="3" spans="1:20" x14ac:dyDescent="0.3">
      <c r="A3" s="31">
        <v>1</v>
      </c>
      <c r="B3" s="31" t="s">
        <v>17</v>
      </c>
      <c r="C3" s="31" t="s">
        <v>18</v>
      </c>
      <c r="D3" s="31" t="s">
        <v>11</v>
      </c>
      <c r="E3" s="31">
        <v>1</v>
      </c>
      <c r="F3" s="32">
        <v>0</v>
      </c>
      <c r="G3" s="32">
        <v>0</v>
      </c>
      <c r="H3" s="32">
        <v>0</v>
      </c>
      <c r="I3" s="32">
        <v>0</v>
      </c>
      <c r="J3" s="32">
        <v>1</v>
      </c>
      <c r="K3" s="32">
        <v>0</v>
      </c>
      <c r="L3" s="32">
        <v>0</v>
      </c>
      <c r="M3" s="32">
        <v>0</v>
      </c>
      <c r="N3" s="32">
        <v>1</v>
      </c>
      <c r="O3" s="32">
        <v>1</v>
      </c>
      <c r="P3" s="31">
        <f t="shared" ref="P3:P29" si="1">SUM(K3:O3)</f>
        <v>2</v>
      </c>
      <c r="Q3" s="31">
        <f t="shared" ref="Q3:Q29" si="2">SUM(G3:J3)</f>
        <v>1</v>
      </c>
    </row>
    <row r="4" spans="1:20" x14ac:dyDescent="0.3">
      <c r="A4" s="31">
        <v>1</v>
      </c>
      <c r="B4" s="31" t="s">
        <v>39</v>
      </c>
      <c r="C4" s="31" t="s">
        <v>40</v>
      </c>
      <c r="D4" s="31" t="s">
        <v>36</v>
      </c>
      <c r="E4" s="31">
        <v>1</v>
      </c>
      <c r="F4" s="32">
        <v>0</v>
      </c>
      <c r="G4" s="32">
        <v>0</v>
      </c>
      <c r="H4" s="32">
        <v>0</v>
      </c>
      <c r="I4" s="32">
        <v>0</v>
      </c>
      <c r="J4" s="32">
        <v>1</v>
      </c>
      <c r="K4" s="32">
        <v>0</v>
      </c>
      <c r="L4" s="32">
        <v>0</v>
      </c>
      <c r="M4" s="32">
        <v>0</v>
      </c>
      <c r="N4" s="32">
        <v>1</v>
      </c>
      <c r="O4" s="32">
        <v>1</v>
      </c>
      <c r="P4" s="31">
        <f t="shared" si="1"/>
        <v>2</v>
      </c>
      <c r="Q4" s="31">
        <f t="shared" si="2"/>
        <v>1</v>
      </c>
    </row>
    <row r="5" spans="1:20" x14ac:dyDescent="0.3">
      <c r="A5" s="31">
        <v>1</v>
      </c>
      <c r="B5" s="31" t="s">
        <v>214</v>
      </c>
      <c r="C5" s="31" t="s">
        <v>215</v>
      </c>
      <c r="D5" s="31" t="s">
        <v>210</v>
      </c>
      <c r="E5" s="31">
        <v>1</v>
      </c>
      <c r="F5" s="32">
        <v>0</v>
      </c>
      <c r="G5" s="32">
        <v>0</v>
      </c>
      <c r="H5" s="32">
        <v>0</v>
      </c>
      <c r="I5" s="32">
        <v>0</v>
      </c>
      <c r="J5" s="32">
        <v>1</v>
      </c>
      <c r="K5" s="32">
        <v>0</v>
      </c>
      <c r="L5" s="32">
        <v>0</v>
      </c>
      <c r="M5" s="32">
        <v>0</v>
      </c>
      <c r="N5" s="32">
        <v>1</v>
      </c>
      <c r="O5" s="32">
        <v>1</v>
      </c>
      <c r="P5" s="31">
        <f t="shared" si="1"/>
        <v>2</v>
      </c>
      <c r="Q5" s="31">
        <f t="shared" si="2"/>
        <v>1</v>
      </c>
    </row>
    <row r="6" spans="1:20" x14ac:dyDescent="0.3">
      <c r="A6" s="1">
        <v>1</v>
      </c>
      <c r="B6" s="1" t="s">
        <v>57</v>
      </c>
      <c r="C6" s="1" t="s">
        <v>58</v>
      </c>
      <c r="D6" s="1" t="s">
        <v>55</v>
      </c>
      <c r="E6" s="1">
        <v>-1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31">
        <f t="shared" si="1"/>
        <v>2</v>
      </c>
      <c r="Q6" s="31">
        <f t="shared" si="2"/>
        <v>1</v>
      </c>
    </row>
    <row r="7" spans="1:20" x14ac:dyDescent="0.3">
      <c r="A7" s="31">
        <v>1</v>
      </c>
      <c r="B7" s="31" t="s">
        <v>126</v>
      </c>
      <c r="C7" s="31" t="s">
        <v>127</v>
      </c>
      <c r="D7" s="31" t="s">
        <v>119</v>
      </c>
      <c r="E7" s="31">
        <v>-1</v>
      </c>
      <c r="F7" s="32">
        <v>0</v>
      </c>
      <c r="G7" s="32">
        <v>0</v>
      </c>
      <c r="H7" s="32">
        <v>0</v>
      </c>
      <c r="I7" s="32">
        <v>0</v>
      </c>
      <c r="J7" s="32">
        <v>1</v>
      </c>
      <c r="K7" s="32">
        <v>1</v>
      </c>
      <c r="L7" s="32">
        <v>0</v>
      </c>
      <c r="M7" s="32">
        <v>0</v>
      </c>
      <c r="N7" s="32">
        <v>0</v>
      </c>
      <c r="O7" s="32">
        <v>1</v>
      </c>
      <c r="P7" s="31">
        <f t="shared" si="1"/>
        <v>2</v>
      </c>
      <c r="Q7" s="31">
        <f t="shared" si="2"/>
        <v>1</v>
      </c>
    </row>
    <row r="8" spans="1:20" x14ac:dyDescent="0.3">
      <c r="A8" s="31">
        <v>1</v>
      </c>
      <c r="B8" s="31" t="s">
        <v>163</v>
      </c>
      <c r="C8" s="31" t="s">
        <v>164</v>
      </c>
      <c r="D8" s="31" t="s">
        <v>149</v>
      </c>
      <c r="E8" s="31">
        <v>1</v>
      </c>
      <c r="F8" s="32">
        <v>0</v>
      </c>
      <c r="G8" s="32">
        <v>0</v>
      </c>
      <c r="H8" s="32">
        <v>0</v>
      </c>
      <c r="I8" s="32">
        <v>0</v>
      </c>
      <c r="J8" s="32">
        <v>1</v>
      </c>
      <c r="K8" s="32">
        <v>1</v>
      </c>
      <c r="L8" s="32">
        <v>0</v>
      </c>
      <c r="M8" s="32">
        <v>0</v>
      </c>
      <c r="N8" s="32">
        <v>0</v>
      </c>
      <c r="O8" s="32">
        <v>1</v>
      </c>
      <c r="P8" s="31">
        <f t="shared" si="1"/>
        <v>2</v>
      </c>
      <c r="Q8" s="31">
        <f t="shared" si="2"/>
        <v>1</v>
      </c>
    </row>
    <row r="9" spans="1:20" x14ac:dyDescent="0.3">
      <c r="A9" s="31">
        <v>1</v>
      </c>
      <c r="B9" s="31" t="s">
        <v>113</v>
      </c>
      <c r="C9" s="31" t="s">
        <v>79</v>
      </c>
      <c r="D9" s="31" t="s">
        <v>99</v>
      </c>
      <c r="E9" s="31">
        <v>1</v>
      </c>
      <c r="F9" s="32">
        <v>0</v>
      </c>
      <c r="G9" s="32">
        <v>0</v>
      </c>
      <c r="H9" s="32">
        <v>1</v>
      </c>
      <c r="I9" s="32">
        <v>0</v>
      </c>
      <c r="J9" s="32">
        <v>0</v>
      </c>
      <c r="K9" s="32">
        <v>1</v>
      </c>
      <c r="L9" s="32">
        <v>0</v>
      </c>
      <c r="M9" s="32">
        <v>0</v>
      </c>
      <c r="N9" s="32">
        <v>0</v>
      </c>
      <c r="O9" s="32">
        <v>1</v>
      </c>
      <c r="P9" s="31">
        <f t="shared" si="1"/>
        <v>2</v>
      </c>
      <c r="Q9" s="31">
        <f t="shared" si="2"/>
        <v>1</v>
      </c>
    </row>
    <row r="10" spans="1:20" x14ac:dyDescent="0.3">
      <c r="A10" s="31">
        <v>1</v>
      </c>
      <c r="B10" s="31" t="s">
        <v>240</v>
      </c>
      <c r="C10" s="31" t="s">
        <v>241</v>
      </c>
      <c r="D10" s="31" t="s">
        <v>210</v>
      </c>
      <c r="E10" s="31">
        <v>1</v>
      </c>
      <c r="F10" s="32">
        <v>0</v>
      </c>
      <c r="G10" s="32">
        <v>0</v>
      </c>
      <c r="H10" s="32">
        <v>1</v>
      </c>
      <c r="I10" s="32">
        <v>0</v>
      </c>
      <c r="J10" s="32">
        <v>0</v>
      </c>
      <c r="K10" s="32">
        <v>1</v>
      </c>
      <c r="L10" s="32">
        <v>0</v>
      </c>
      <c r="M10" s="32">
        <v>0</v>
      </c>
      <c r="N10" s="32">
        <v>0</v>
      </c>
      <c r="O10" s="32">
        <v>1</v>
      </c>
      <c r="P10" s="31">
        <f t="shared" si="1"/>
        <v>2</v>
      </c>
      <c r="Q10" s="31">
        <f t="shared" si="2"/>
        <v>1</v>
      </c>
    </row>
    <row r="11" spans="1:20" x14ac:dyDescent="0.3">
      <c r="A11" s="31">
        <v>1</v>
      </c>
      <c r="B11" s="31" t="s">
        <v>264</v>
      </c>
      <c r="C11" s="31" t="s">
        <v>265</v>
      </c>
      <c r="D11" s="31" t="s">
        <v>246</v>
      </c>
      <c r="E11" s="31">
        <v>-1</v>
      </c>
      <c r="F11" s="32">
        <v>0</v>
      </c>
      <c r="G11" s="32">
        <v>0</v>
      </c>
      <c r="H11" s="32">
        <v>0</v>
      </c>
      <c r="I11" s="32">
        <v>0</v>
      </c>
      <c r="J11" s="32">
        <v>1</v>
      </c>
      <c r="K11" s="32">
        <v>0</v>
      </c>
      <c r="L11" s="32">
        <v>0</v>
      </c>
      <c r="M11" s="32">
        <v>1</v>
      </c>
      <c r="N11" s="32">
        <v>0</v>
      </c>
      <c r="O11" s="32">
        <v>1</v>
      </c>
      <c r="P11" s="31">
        <f t="shared" si="1"/>
        <v>2</v>
      </c>
      <c r="Q11" s="31">
        <f t="shared" si="2"/>
        <v>1</v>
      </c>
    </row>
    <row r="12" spans="1:20" x14ac:dyDescent="0.3">
      <c r="A12" s="31">
        <v>1</v>
      </c>
      <c r="B12" s="31" t="s">
        <v>325</v>
      </c>
      <c r="C12" s="31" t="s">
        <v>326</v>
      </c>
      <c r="D12" s="31"/>
      <c r="E12" s="31">
        <v>1</v>
      </c>
      <c r="F12" s="32">
        <v>0</v>
      </c>
      <c r="G12" s="32">
        <v>0</v>
      </c>
      <c r="H12" s="32">
        <v>0</v>
      </c>
      <c r="I12" s="32">
        <v>1</v>
      </c>
      <c r="J12" s="32">
        <v>0</v>
      </c>
      <c r="K12" s="32">
        <v>0</v>
      </c>
      <c r="L12" s="32">
        <v>0</v>
      </c>
      <c r="M12" s="32">
        <v>1</v>
      </c>
      <c r="N12" s="32">
        <v>0</v>
      </c>
      <c r="O12" s="32">
        <v>1</v>
      </c>
      <c r="P12" s="31">
        <f t="shared" si="1"/>
        <v>2</v>
      </c>
      <c r="Q12" s="31">
        <f t="shared" si="2"/>
        <v>1</v>
      </c>
    </row>
    <row r="13" spans="1:20" x14ac:dyDescent="0.3">
      <c r="A13" s="31">
        <v>1</v>
      </c>
      <c r="B13" s="31" t="s">
        <v>136</v>
      </c>
      <c r="C13" s="31" t="s">
        <v>137</v>
      </c>
      <c r="D13" s="31" t="s">
        <v>119</v>
      </c>
      <c r="E13" s="31">
        <v>1</v>
      </c>
      <c r="F13" s="32">
        <v>0</v>
      </c>
      <c r="G13" s="32">
        <v>0</v>
      </c>
      <c r="H13" s="32">
        <v>1</v>
      </c>
      <c r="I13" s="32">
        <v>0</v>
      </c>
      <c r="J13" s="32">
        <v>1</v>
      </c>
      <c r="K13" s="32">
        <v>0</v>
      </c>
      <c r="L13" s="32">
        <v>0</v>
      </c>
      <c r="M13" s="32">
        <v>0</v>
      </c>
      <c r="N13" s="32">
        <v>0</v>
      </c>
      <c r="O13" s="32">
        <v>1</v>
      </c>
      <c r="P13" s="31">
        <f t="shared" si="1"/>
        <v>1</v>
      </c>
      <c r="Q13" s="31">
        <f t="shared" si="2"/>
        <v>2</v>
      </c>
    </row>
    <row r="14" spans="1:20" x14ac:dyDescent="0.3">
      <c r="A14" s="31">
        <v>1</v>
      </c>
      <c r="B14" s="31" t="s">
        <v>172</v>
      </c>
      <c r="C14" s="31" t="s">
        <v>173</v>
      </c>
      <c r="D14" s="31" t="s">
        <v>149</v>
      </c>
      <c r="E14" s="31">
        <v>1</v>
      </c>
      <c r="F14" s="32">
        <v>0</v>
      </c>
      <c r="G14" s="32">
        <v>0</v>
      </c>
      <c r="H14" s="32">
        <v>1</v>
      </c>
      <c r="I14" s="32">
        <v>0</v>
      </c>
      <c r="J14" s="32">
        <v>1</v>
      </c>
      <c r="K14" s="32">
        <v>0</v>
      </c>
      <c r="L14" s="32">
        <v>0</v>
      </c>
      <c r="M14" s="32">
        <v>0</v>
      </c>
      <c r="N14" s="32">
        <v>0</v>
      </c>
      <c r="O14" s="32">
        <v>1</v>
      </c>
      <c r="P14" s="31">
        <f t="shared" si="1"/>
        <v>1</v>
      </c>
      <c r="Q14" s="31">
        <f t="shared" si="2"/>
        <v>2</v>
      </c>
    </row>
    <row r="15" spans="1:20" x14ac:dyDescent="0.3">
      <c r="A15" s="1">
        <v>1</v>
      </c>
      <c r="B15" s="1" t="s">
        <v>199</v>
      </c>
      <c r="C15" s="1" t="s">
        <v>200</v>
      </c>
      <c r="D15" s="1" t="s">
        <v>180</v>
      </c>
      <c r="E15" s="1">
        <v>-1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31">
        <f t="shared" si="1"/>
        <v>1</v>
      </c>
      <c r="Q15" s="31">
        <f t="shared" si="2"/>
        <v>2</v>
      </c>
    </row>
    <row r="16" spans="1:20" x14ac:dyDescent="0.3">
      <c r="A16" s="31">
        <v>1</v>
      </c>
      <c r="B16" s="31" t="s">
        <v>128</v>
      </c>
      <c r="C16" s="31" t="s">
        <v>129</v>
      </c>
      <c r="D16" s="31" t="s">
        <v>119</v>
      </c>
      <c r="E16" s="31">
        <v>-1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1</v>
      </c>
      <c r="L16" s="32">
        <v>0</v>
      </c>
      <c r="M16" s="32">
        <v>0</v>
      </c>
      <c r="N16" s="32">
        <v>1</v>
      </c>
      <c r="O16" s="32">
        <v>1</v>
      </c>
      <c r="P16" s="31">
        <f t="shared" si="1"/>
        <v>3</v>
      </c>
      <c r="Q16" s="31">
        <f t="shared" si="2"/>
        <v>0</v>
      </c>
    </row>
    <row r="17" spans="1:17" x14ac:dyDescent="0.3">
      <c r="A17" s="31">
        <v>1</v>
      </c>
      <c r="B17" s="31" t="s">
        <v>25</v>
      </c>
      <c r="C17" s="31" t="s">
        <v>26</v>
      </c>
      <c r="D17" s="31" t="s">
        <v>11</v>
      </c>
      <c r="E17" s="31">
        <v>1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1</v>
      </c>
      <c r="L17" s="32">
        <v>0</v>
      </c>
      <c r="M17" s="32">
        <v>0</v>
      </c>
      <c r="N17" s="32">
        <v>1</v>
      </c>
      <c r="O17" s="32">
        <v>1</v>
      </c>
      <c r="P17" s="31">
        <f t="shared" si="1"/>
        <v>3</v>
      </c>
      <c r="Q17" s="31">
        <f t="shared" si="2"/>
        <v>0</v>
      </c>
    </row>
    <row r="18" spans="1:17" x14ac:dyDescent="0.3">
      <c r="A18" s="31">
        <v>1</v>
      </c>
      <c r="B18" s="31" t="s">
        <v>134</v>
      </c>
      <c r="C18" s="31" t="s">
        <v>135</v>
      </c>
      <c r="D18" s="31" t="s">
        <v>119</v>
      </c>
      <c r="E18" s="31">
        <v>1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1</v>
      </c>
      <c r="L18" s="32">
        <v>0</v>
      </c>
      <c r="M18" s="32">
        <v>0</v>
      </c>
      <c r="N18" s="32">
        <v>1</v>
      </c>
      <c r="O18" s="32">
        <v>1</v>
      </c>
      <c r="P18" s="31">
        <f t="shared" si="1"/>
        <v>3</v>
      </c>
      <c r="Q18" s="31">
        <f t="shared" si="2"/>
        <v>0</v>
      </c>
    </row>
    <row r="19" spans="1:17" x14ac:dyDescent="0.3">
      <c r="A19" s="31">
        <v>1</v>
      </c>
      <c r="B19" s="31" t="s">
        <v>198</v>
      </c>
      <c r="C19" s="31" t="s">
        <v>67</v>
      </c>
      <c r="D19" s="31" t="s">
        <v>180</v>
      </c>
      <c r="E19" s="31">
        <v>-1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1</v>
      </c>
      <c r="L19" s="32">
        <v>0</v>
      </c>
      <c r="M19" s="32">
        <v>0</v>
      </c>
      <c r="N19" s="32">
        <v>1</v>
      </c>
      <c r="O19" s="32">
        <v>1</v>
      </c>
      <c r="P19" s="31">
        <f t="shared" si="1"/>
        <v>3</v>
      </c>
      <c r="Q19" s="31">
        <f t="shared" si="2"/>
        <v>0</v>
      </c>
    </row>
    <row r="20" spans="1:17" x14ac:dyDescent="0.3">
      <c r="A20" s="31">
        <v>1</v>
      </c>
      <c r="B20" s="31" t="s">
        <v>89</v>
      </c>
      <c r="C20" s="31" t="s">
        <v>90</v>
      </c>
      <c r="D20" s="31" t="s">
        <v>78</v>
      </c>
      <c r="E20" s="31">
        <v>1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1</v>
      </c>
      <c r="L20" s="32">
        <v>0</v>
      </c>
      <c r="M20" s="32">
        <v>0</v>
      </c>
      <c r="N20" s="32">
        <v>1</v>
      </c>
      <c r="O20" s="32">
        <v>1</v>
      </c>
      <c r="P20" s="31">
        <f t="shared" si="1"/>
        <v>3</v>
      </c>
      <c r="Q20" s="31">
        <f t="shared" si="2"/>
        <v>0</v>
      </c>
    </row>
    <row r="21" spans="1:17" x14ac:dyDescent="0.3">
      <c r="A21" s="1">
        <v>1</v>
      </c>
      <c r="B21" s="3" t="s">
        <v>239</v>
      </c>
      <c r="C21" s="3" t="s">
        <v>51</v>
      </c>
      <c r="D21" s="3" t="s">
        <v>210</v>
      </c>
      <c r="E21" s="3">
        <v>1</v>
      </c>
      <c r="F21" s="4">
        <v>0</v>
      </c>
      <c r="G21" s="4">
        <v>0</v>
      </c>
      <c r="H21" s="4">
        <v>0</v>
      </c>
      <c r="I21" s="4">
        <v>1</v>
      </c>
      <c r="J21" s="4">
        <v>0</v>
      </c>
      <c r="K21" s="4">
        <v>1</v>
      </c>
      <c r="L21" s="4">
        <v>0</v>
      </c>
      <c r="M21" s="4">
        <v>1</v>
      </c>
      <c r="N21" s="4">
        <v>0</v>
      </c>
      <c r="O21" s="4">
        <v>0</v>
      </c>
      <c r="P21" s="31">
        <f t="shared" si="1"/>
        <v>2</v>
      </c>
      <c r="Q21" s="31">
        <f t="shared" si="2"/>
        <v>1</v>
      </c>
    </row>
    <row r="22" spans="1:17" x14ac:dyDescent="0.3">
      <c r="A22" s="1">
        <v>1</v>
      </c>
      <c r="B22" s="1" t="s">
        <v>227</v>
      </c>
      <c r="C22" s="1" t="s">
        <v>116</v>
      </c>
      <c r="D22" s="1" t="s">
        <v>210</v>
      </c>
      <c r="E22" s="1">
        <v>1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1</v>
      </c>
      <c r="L22" s="2">
        <v>0</v>
      </c>
      <c r="M22" s="2">
        <v>1</v>
      </c>
      <c r="N22" s="2">
        <v>0</v>
      </c>
      <c r="O22" s="2">
        <v>0</v>
      </c>
      <c r="P22" s="31">
        <f t="shared" si="1"/>
        <v>2</v>
      </c>
      <c r="Q22" s="31">
        <f t="shared" si="2"/>
        <v>1</v>
      </c>
    </row>
    <row r="23" spans="1:17" x14ac:dyDescent="0.3">
      <c r="A23" s="31">
        <v>1</v>
      </c>
      <c r="B23" s="31" t="s">
        <v>327</v>
      </c>
      <c r="C23" s="31" t="s">
        <v>328</v>
      </c>
      <c r="D23" s="31" t="s">
        <v>36</v>
      </c>
      <c r="E23" s="31">
        <v>-1</v>
      </c>
      <c r="F23" s="32">
        <v>0</v>
      </c>
      <c r="G23" s="32">
        <v>1</v>
      </c>
      <c r="H23" s="32">
        <v>0</v>
      </c>
      <c r="I23" s="32">
        <v>1</v>
      </c>
      <c r="J23" s="32">
        <v>0</v>
      </c>
      <c r="K23" s="32">
        <v>0</v>
      </c>
      <c r="L23" s="32">
        <v>0</v>
      </c>
      <c r="M23" s="32">
        <v>1</v>
      </c>
      <c r="N23" s="32">
        <v>0</v>
      </c>
      <c r="O23" s="32">
        <v>0</v>
      </c>
      <c r="P23" s="31">
        <f t="shared" si="1"/>
        <v>1</v>
      </c>
      <c r="Q23" s="31">
        <f t="shared" si="2"/>
        <v>2</v>
      </c>
    </row>
    <row r="24" spans="1:17" x14ac:dyDescent="0.3">
      <c r="A24" s="1">
        <v>1</v>
      </c>
      <c r="B24" s="1" t="s">
        <v>47</v>
      </c>
      <c r="C24" s="1" t="s">
        <v>48</v>
      </c>
      <c r="D24" s="1" t="s">
        <v>36</v>
      </c>
      <c r="E24" s="1">
        <v>-1</v>
      </c>
      <c r="F24" s="2">
        <v>0</v>
      </c>
      <c r="G24" s="2">
        <v>1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31">
        <f t="shared" si="1"/>
        <v>1</v>
      </c>
      <c r="Q24" s="31">
        <f t="shared" si="2"/>
        <v>2</v>
      </c>
    </row>
    <row r="25" spans="1:17" x14ac:dyDescent="0.3">
      <c r="A25" s="1">
        <v>1</v>
      </c>
      <c r="B25" s="1" t="s">
        <v>224</v>
      </c>
      <c r="C25" s="1" t="s">
        <v>225</v>
      </c>
      <c r="D25" s="1" t="s">
        <v>210</v>
      </c>
      <c r="E25" s="1">
        <v>-1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31">
        <f t="shared" si="1"/>
        <v>1</v>
      </c>
      <c r="Q25" s="31">
        <f t="shared" si="2"/>
        <v>2</v>
      </c>
    </row>
    <row r="26" spans="1:17" x14ac:dyDescent="0.3">
      <c r="A26" s="31">
        <v>1</v>
      </c>
      <c r="B26" s="31" t="s">
        <v>56</v>
      </c>
      <c r="C26" s="31" t="s">
        <v>339</v>
      </c>
      <c r="D26" s="31" t="s">
        <v>55</v>
      </c>
      <c r="E26" s="31">
        <v>1</v>
      </c>
      <c r="F26" s="32">
        <v>0</v>
      </c>
      <c r="G26" s="32">
        <v>1</v>
      </c>
      <c r="H26" s="32">
        <v>1</v>
      </c>
      <c r="I26" s="32">
        <v>0</v>
      </c>
      <c r="J26" s="32">
        <v>1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1">
        <f t="shared" si="1"/>
        <v>0</v>
      </c>
      <c r="Q26" s="31">
        <f t="shared" si="2"/>
        <v>3</v>
      </c>
    </row>
    <row r="27" spans="1:17" x14ac:dyDescent="0.3">
      <c r="A27" s="31">
        <v>1</v>
      </c>
      <c r="B27" s="31" t="s">
        <v>76</v>
      </c>
      <c r="C27" s="31" t="s">
        <v>77</v>
      </c>
      <c r="D27" s="31" t="s">
        <v>55</v>
      </c>
      <c r="E27" s="31">
        <v>-1</v>
      </c>
      <c r="F27" s="32">
        <v>0</v>
      </c>
      <c r="G27" s="32">
        <v>1</v>
      </c>
      <c r="H27" s="32">
        <v>1</v>
      </c>
      <c r="I27" s="32">
        <v>0</v>
      </c>
      <c r="J27" s="32">
        <v>1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1">
        <f t="shared" si="1"/>
        <v>0</v>
      </c>
      <c r="Q27" s="31">
        <f t="shared" si="2"/>
        <v>3</v>
      </c>
    </row>
    <row r="28" spans="1:17" x14ac:dyDescent="0.3">
      <c r="A28" s="31">
        <v>1</v>
      </c>
      <c r="B28" s="31" t="s">
        <v>59</v>
      </c>
      <c r="C28" s="31" t="s">
        <v>60</v>
      </c>
      <c r="D28" s="31" t="s">
        <v>55</v>
      </c>
      <c r="E28" s="31">
        <v>-1</v>
      </c>
      <c r="F28" s="32">
        <v>0</v>
      </c>
      <c r="G28" s="32">
        <v>1</v>
      </c>
      <c r="H28" s="32">
        <v>1</v>
      </c>
      <c r="I28" s="32">
        <v>0</v>
      </c>
      <c r="J28" s="32">
        <v>1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1">
        <f t="shared" si="1"/>
        <v>0</v>
      </c>
      <c r="Q28" s="31">
        <f t="shared" si="2"/>
        <v>3</v>
      </c>
    </row>
    <row r="29" spans="1:17" x14ac:dyDescent="0.3">
      <c r="A29" s="31">
        <v>1</v>
      </c>
      <c r="B29" s="31" t="s">
        <v>140</v>
      </c>
      <c r="C29" s="31" t="s">
        <v>141</v>
      </c>
      <c r="D29" s="31" t="s">
        <v>119</v>
      </c>
      <c r="E29" s="31">
        <v>-1</v>
      </c>
      <c r="F29" s="32">
        <v>0</v>
      </c>
      <c r="G29" s="32">
        <v>1</v>
      </c>
      <c r="H29" s="32">
        <v>1</v>
      </c>
      <c r="I29" s="32">
        <v>0</v>
      </c>
      <c r="J29" s="32">
        <v>1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1">
        <f t="shared" si="1"/>
        <v>0</v>
      </c>
      <c r="Q29" s="31">
        <f t="shared" si="2"/>
        <v>3</v>
      </c>
    </row>
  </sheetData>
  <conditionalFormatting sqref="R37:XFD1048576 A37:O1048576">
    <cfRule type="cellIs" dxfId="160" priority="98" operator="equal">
      <formula>0</formula>
    </cfRule>
  </conditionalFormatting>
  <conditionalFormatting sqref="P38:Q1048576">
    <cfRule type="cellIs" dxfId="159" priority="97" operator="equal">
      <formula>0</formula>
    </cfRule>
  </conditionalFormatting>
  <conditionalFormatting sqref="P32:Q37">
    <cfRule type="colorScale" priority="9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I1">
    <cfRule type="cellIs" dxfId="158" priority="56" operator="equal">
      <formula>0</formula>
    </cfRule>
  </conditionalFormatting>
  <conditionalFormatting sqref="F2:O2">
    <cfRule type="cellIs" dxfId="157" priority="54" operator="equal">
      <formula>0</formula>
    </cfRule>
  </conditionalFormatting>
  <conditionalFormatting sqref="H1">
    <cfRule type="cellIs" dxfId="156" priority="51" operator="equal">
      <formula>0</formula>
    </cfRule>
  </conditionalFormatting>
  <conditionalFormatting sqref="J1">
    <cfRule type="cellIs" dxfId="155" priority="49" operator="equal">
      <formula>0</formula>
    </cfRule>
  </conditionalFormatting>
  <conditionalFormatting sqref="L1">
    <cfRule type="cellIs" dxfId="154" priority="47" operator="equal">
      <formula>0</formula>
    </cfRule>
  </conditionalFormatting>
  <conditionalFormatting sqref="N1">
    <cfRule type="cellIs" dxfId="153" priority="45" operator="equal">
      <formula>0</formula>
    </cfRule>
  </conditionalFormatting>
  <conditionalFormatting sqref="M1">
    <cfRule type="cellIs" dxfId="152" priority="46" operator="equal">
      <formula>0</formula>
    </cfRule>
  </conditionalFormatting>
  <conditionalFormatting sqref="P2:Q2">
    <cfRule type="colorScale" priority="55">
      <colorScale>
        <cfvo type="num" val="0"/>
        <cfvo type="num" val="0.5"/>
        <cfvo type="num" val="1"/>
        <color rgb="FFFF9999"/>
        <color rgb="FFCCFF99"/>
        <color rgb="FFFF9999"/>
      </colorScale>
    </cfRule>
  </conditionalFormatting>
  <conditionalFormatting sqref="G1">
    <cfRule type="cellIs" dxfId="151" priority="50" operator="equal">
      <formula>0</formula>
    </cfRule>
  </conditionalFormatting>
  <conditionalFormatting sqref="K1">
    <cfRule type="cellIs" dxfId="150" priority="48" operator="equal">
      <formula>0</formula>
    </cfRule>
  </conditionalFormatting>
  <conditionalFormatting sqref="O1">
    <cfRule type="cellIs" dxfId="149" priority="44" operator="equal">
      <formula>0</formula>
    </cfRule>
  </conditionalFormatting>
  <conditionalFormatting sqref="A2">
    <cfRule type="colorScale" priority="53">
      <colorScale>
        <cfvo type="num" val="18"/>
        <cfvo type="num" val="27"/>
        <cfvo type="num" val="36"/>
        <color rgb="FFFF9999"/>
        <color rgb="FF92D050"/>
        <color rgb="FFFF9999"/>
      </colorScale>
    </cfRule>
  </conditionalFormatting>
  <conditionalFormatting sqref="F1">
    <cfRule type="cellIs" dxfId="148" priority="52" operator="equal">
      <formula>0</formula>
    </cfRule>
  </conditionalFormatting>
  <conditionalFormatting sqref="E2">
    <cfRule type="colorScale" priority="43">
      <colorScale>
        <cfvo type="num" val="0"/>
        <cfvo type="num" val="0.5"/>
        <cfvo type="num" val="1"/>
        <color rgb="FFFFCCFF"/>
        <color theme="2"/>
        <color theme="4" tint="0.39997558519241921"/>
      </colorScale>
    </cfRule>
  </conditionalFormatting>
  <conditionalFormatting sqref="A3:O3 R3:XFD3">
    <cfRule type="cellIs" dxfId="147" priority="42" operator="equal">
      <formula>0</formula>
    </cfRule>
  </conditionalFormatting>
  <conditionalFormatting sqref="P3:Q3">
    <cfRule type="colorScale" priority="4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4:O4 R4:XFD4">
    <cfRule type="cellIs" dxfId="146" priority="40" operator="equal">
      <formula>0</formula>
    </cfRule>
  </conditionalFormatting>
  <conditionalFormatting sqref="P4:Q4">
    <cfRule type="colorScale" priority="3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5:O5 R5:XFD5">
    <cfRule type="cellIs" dxfId="145" priority="38" operator="equal">
      <formula>0</formula>
    </cfRule>
  </conditionalFormatting>
  <conditionalFormatting sqref="P5:Q5">
    <cfRule type="colorScale" priority="37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6:O6 R6:XFD6">
    <cfRule type="cellIs" dxfId="144" priority="36" operator="equal">
      <formula>0</formula>
    </cfRule>
  </conditionalFormatting>
  <conditionalFormatting sqref="P6:Q6">
    <cfRule type="colorScale" priority="35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7:O7 R7:XFD7">
    <cfRule type="cellIs" dxfId="143" priority="34" operator="equal">
      <formula>0</formula>
    </cfRule>
  </conditionalFormatting>
  <conditionalFormatting sqref="P7:Q7">
    <cfRule type="colorScale" priority="3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8:O8 R8:XFD8">
    <cfRule type="cellIs" dxfId="142" priority="32" operator="equal">
      <formula>0</formula>
    </cfRule>
  </conditionalFormatting>
  <conditionalFormatting sqref="P8:Q8">
    <cfRule type="colorScale" priority="3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9:O9 R9:XFD9">
    <cfRule type="cellIs" dxfId="141" priority="30" operator="equal">
      <formula>0</formula>
    </cfRule>
  </conditionalFormatting>
  <conditionalFormatting sqref="P9:Q9">
    <cfRule type="colorScale" priority="2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10:XFD10 A10:O10">
    <cfRule type="cellIs" dxfId="140" priority="28" operator="equal">
      <formula>0</formula>
    </cfRule>
  </conditionalFormatting>
  <conditionalFormatting sqref="P10:Q10">
    <cfRule type="colorScale" priority="27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11:XFD11 A11:O11">
    <cfRule type="cellIs" dxfId="139" priority="26" operator="equal">
      <formula>0</formula>
    </cfRule>
  </conditionalFormatting>
  <conditionalFormatting sqref="P11:Q11">
    <cfRule type="colorScale" priority="25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12:XFD12 A12:O12">
    <cfRule type="cellIs" dxfId="138" priority="24" operator="equal">
      <formula>0</formula>
    </cfRule>
  </conditionalFormatting>
  <conditionalFormatting sqref="P12:Q12">
    <cfRule type="colorScale" priority="2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13:XFD13 A13:O13">
    <cfRule type="cellIs" dxfId="137" priority="22" operator="equal">
      <formula>0</formula>
    </cfRule>
  </conditionalFormatting>
  <conditionalFormatting sqref="P13:Q13">
    <cfRule type="colorScale" priority="2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14:XFD14 A14:O14">
    <cfRule type="cellIs" dxfId="136" priority="20" operator="equal">
      <formula>0</formula>
    </cfRule>
  </conditionalFormatting>
  <conditionalFormatting sqref="P14:Q14">
    <cfRule type="colorScale" priority="1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5:O15 R15:XFD15">
    <cfRule type="cellIs" dxfId="135" priority="18" operator="equal">
      <formula>0</formula>
    </cfRule>
  </conditionalFormatting>
  <conditionalFormatting sqref="P15:Q15">
    <cfRule type="colorScale" priority="17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6:O16 R16:XFD16">
    <cfRule type="cellIs" dxfId="134" priority="16" operator="equal">
      <formula>0</formula>
    </cfRule>
  </conditionalFormatting>
  <conditionalFormatting sqref="A17:O19 R17:XFD19">
    <cfRule type="cellIs" dxfId="133" priority="15" operator="equal">
      <formula>0</formula>
    </cfRule>
  </conditionalFormatting>
  <conditionalFormatting sqref="A20:O20 R20:XFD20">
    <cfRule type="cellIs" dxfId="132" priority="14" operator="equal">
      <formula>0</formula>
    </cfRule>
  </conditionalFormatting>
  <conditionalFormatting sqref="P16:Q20">
    <cfRule type="colorScale" priority="1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21:O21 R21:XFD21">
    <cfRule type="cellIs" dxfId="131" priority="12" operator="equal">
      <formula>0</formula>
    </cfRule>
  </conditionalFormatting>
  <conditionalFormatting sqref="P21:Q21">
    <cfRule type="colorScale" priority="1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2:XFD22 A22:O22">
    <cfRule type="cellIs" dxfId="130" priority="10" operator="equal">
      <formula>0</formula>
    </cfRule>
  </conditionalFormatting>
  <conditionalFormatting sqref="P22:Q22">
    <cfRule type="colorScale" priority="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23:O23 R23:XFD23">
    <cfRule type="cellIs" dxfId="129" priority="8" operator="equal">
      <formula>0</formula>
    </cfRule>
  </conditionalFormatting>
  <conditionalFormatting sqref="P23:Q23">
    <cfRule type="colorScale" priority="7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24:O25 R24:XFD25">
    <cfRule type="cellIs" dxfId="128" priority="6" operator="equal">
      <formula>0</formula>
    </cfRule>
  </conditionalFormatting>
  <conditionalFormatting sqref="P24:Q25">
    <cfRule type="colorScale" priority="5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26:O27 R26:XFD27">
    <cfRule type="cellIs" dxfId="127" priority="4" operator="equal">
      <formula>0</formula>
    </cfRule>
  </conditionalFormatting>
  <conditionalFormatting sqref="P26:Q27">
    <cfRule type="colorScale" priority="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8:XFD29 A28:O29">
    <cfRule type="cellIs" dxfId="126" priority="2" operator="equal">
      <formula>0</formula>
    </cfRule>
  </conditionalFormatting>
  <conditionalFormatting sqref="P28:Q29">
    <cfRule type="colorScale" priority="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6"/>
  <sheetViews>
    <sheetView workbookViewId="0">
      <pane ySplit="2" topLeftCell="A3" activePane="bottomLeft" state="frozen"/>
      <selection pane="bottomLeft" activeCell="G21" sqref="G21"/>
    </sheetView>
  </sheetViews>
  <sheetFormatPr baseColWidth="10" defaultRowHeight="14.4" x14ac:dyDescent="0.3"/>
  <cols>
    <col min="1" max="1" width="4.88671875" bestFit="1" customWidth="1"/>
    <col min="2" max="2" width="23.77734375" bestFit="1" customWidth="1"/>
    <col min="3" max="3" width="12.109375" bestFit="1" customWidth="1"/>
    <col min="4" max="4" width="6.109375" bestFit="1" customWidth="1"/>
    <col min="5" max="5" width="7.5546875" bestFit="1" customWidth="1"/>
    <col min="6" max="15" width="5.77734375" customWidth="1"/>
    <col min="16" max="17" width="4.44140625" bestFit="1" customWidth="1"/>
  </cols>
  <sheetData>
    <row r="1" spans="1:20" x14ac:dyDescent="0.3">
      <c r="A1" s="39" t="s">
        <v>318</v>
      </c>
      <c r="B1" s="39" t="str">
        <f>Base!B4</f>
        <v>Nom</v>
      </c>
      <c r="C1" s="39" t="str">
        <f>Base!C4</f>
        <v>Prénom</v>
      </c>
      <c r="D1" s="39" t="str">
        <f>Base!D4</f>
        <v>Classe</v>
      </c>
      <c r="E1" s="40" t="str">
        <f>Base!E4</f>
        <v>G/F</v>
      </c>
      <c r="F1" s="6" t="str">
        <f>Base!F4</f>
        <v>Arts</v>
      </c>
      <c r="G1" s="13" t="str">
        <f>Base!G4</f>
        <v>HLP</v>
      </c>
      <c r="H1" s="11" t="str">
        <f>Base!H4</f>
        <v>HG</v>
      </c>
      <c r="I1" s="41" t="str">
        <f>Base!I4</f>
        <v>LLCE</v>
      </c>
      <c r="J1" s="10" t="str">
        <f>Base!J4</f>
        <v>SES</v>
      </c>
      <c r="K1" s="9" t="str">
        <f>Base!K4</f>
        <v>Maths</v>
      </c>
      <c r="L1" s="7" t="str">
        <f>Base!L4</f>
        <v>Phy</v>
      </c>
      <c r="M1" s="8" t="str">
        <f>Base!M4</f>
        <v>SVT</v>
      </c>
      <c r="N1" s="12" t="str">
        <f>Base!N4</f>
        <v>SI</v>
      </c>
      <c r="O1" s="38" t="str">
        <f>Base!O4</f>
        <v>NSI</v>
      </c>
      <c r="P1" s="40" t="str">
        <f>"%" &amp; Base!P4</f>
        <v>%S</v>
      </c>
      <c r="Q1" s="40" t="str">
        <f>"%" &amp; Base!Q4</f>
        <v>%H</v>
      </c>
      <c r="R1" s="25"/>
      <c r="S1" s="25"/>
      <c r="T1" s="25"/>
    </row>
    <row r="2" spans="1:20" s="27" customFormat="1" x14ac:dyDescent="0.3">
      <c r="A2" s="42">
        <f>SUM(A3:A47)</f>
        <v>24</v>
      </c>
      <c r="B2" s="43"/>
      <c r="C2" s="43"/>
      <c r="D2" s="43"/>
      <c r="E2" s="49">
        <f>ABS(SUMIF(E3:E47,1))/A2</f>
        <v>0.54166666666666663</v>
      </c>
      <c r="F2" s="42">
        <f t="shared" ref="F2:O2" si="0">SUM(F3:F47)</f>
        <v>0</v>
      </c>
      <c r="G2" s="42">
        <f t="shared" si="0"/>
        <v>7</v>
      </c>
      <c r="H2" s="42">
        <f t="shared" si="0"/>
        <v>10</v>
      </c>
      <c r="I2" s="42">
        <f t="shared" si="0"/>
        <v>8</v>
      </c>
      <c r="J2" s="42">
        <f t="shared" si="0"/>
        <v>11</v>
      </c>
      <c r="K2" s="42">
        <f t="shared" si="0"/>
        <v>12</v>
      </c>
      <c r="L2" s="42">
        <f t="shared" si="0"/>
        <v>12</v>
      </c>
      <c r="M2" s="42">
        <f t="shared" si="0"/>
        <v>0</v>
      </c>
      <c r="N2" s="42">
        <f t="shared" si="0"/>
        <v>12</v>
      </c>
      <c r="O2" s="42">
        <f t="shared" si="0"/>
        <v>0</v>
      </c>
      <c r="P2" s="49">
        <f>SUM(P3:P47)/SUM(P3:P47,Q3:Q47)</f>
        <v>0.5</v>
      </c>
      <c r="Q2" s="49">
        <f>SUM(Q3:Q47)/SUM(Q3:Q47,P3:P47)</f>
        <v>0.5</v>
      </c>
      <c r="R2" s="26"/>
      <c r="S2" s="26"/>
      <c r="T2" s="26"/>
    </row>
    <row r="3" spans="1:20" x14ac:dyDescent="0.3">
      <c r="A3" s="31">
        <v>1</v>
      </c>
      <c r="B3" s="31" t="s">
        <v>251</v>
      </c>
      <c r="C3" s="31" t="s">
        <v>252</v>
      </c>
      <c r="D3" s="31" t="s">
        <v>246</v>
      </c>
      <c r="E3" s="31">
        <v>1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1</v>
      </c>
      <c r="L3" s="32">
        <v>1</v>
      </c>
      <c r="M3" s="32">
        <v>0</v>
      </c>
      <c r="N3" s="32">
        <v>1</v>
      </c>
      <c r="O3" s="32">
        <v>0</v>
      </c>
      <c r="P3" s="31">
        <f t="shared" ref="P3:P26" si="1">SUM(K3:O3)</f>
        <v>3</v>
      </c>
      <c r="Q3" s="31">
        <f t="shared" ref="Q3:Q26" si="2">SUM(G3:J3)</f>
        <v>0</v>
      </c>
    </row>
    <row r="4" spans="1:20" x14ac:dyDescent="0.3">
      <c r="A4" s="31">
        <v>1</v>
      </c>
      <c r="B4" s="31" t="s">
        <v>86</v>
      </c>
      <c r="C4" s="31" t="s">
        <v>16</v>
      </c>
      <c r="D4" s="31" t="s">
        <v>78</v>
      </c>
      <c r="E4" s="31">
        <v>1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1</v>
      </c>
      <c r="L4" s="32">
        <v>1</v>
      </c>
      <c r="M4" s="32">
        <v>0</v>
      </c>
      <c r="N4" s="32">
        <v>1</v>
      </c>
      <c r="O4" s="32">
        <v>0</v>
      </c>
      <c r="P4" s="31">
        <f t="shared" si="1"/>
        <v>3</v>
      </c>
      <c r="Q4" s="31">
        <f t="shared" si="2"/>
        <v>0</v>
      </c>
    </row>
    <row r="5" spans="1:20" x14ac:dyDescent="0.3">
      <c r="A5" s="31">
        <v>1</v>
      </c>
      <c r="B5" s="31" t="s">
        <v>171</v>
      </c>
      <c r="C5" s="31" t="s">
        <v>336</v>
      </c>
      <c r="D5" s="31" t="s">
        <v>149</v>
      </c>
      <c r="E5" s="31">
        <v>-1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1</v>
      </c>
      <c r="L5" s="32">
        <v>1</v>
      </c>
      <c r="M5" s="32">
        <v>0</v>
      </c>
      <c r="N5" s="32">
        <v>1</v>
      </c>
      <c r="O5" s="32">
        <v>0</v>
      </c>
      <c r="P5" s="31">
        <f t="shared" si="1"/>
        <v>3</v>
      </c>
      <c r="Q5" s="31">
        <f t="shared" si="2"/>
        <v>0</v>
      </c>
    </row>
    <row r="6" spans="1:20" x14ac:dyDescent="0.3">
      <c r="A6" s="31">
        <v>1</v>
      </c>
      <c r="B6" s="31" t="s">
        <v>297</v>
      </c>
      <c r="C6" s="31" t="s">
        <v>298</v>
      </c>
      <c r="D6" s="31" t="s">
        <v>276</v>
      </c>
      <c r="E6" s="31">
        <v>1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1</v>
      </c>
      <c r="L6" s="32">
        <v>1</v>
      </c>
      <c r="M6" s="32">
        <v>0</v>
      </c>
      <c r="N6" s="32">
        <v>1</v>
      </c>
      <c r="O6" s="32">
        <v>0</v>
      </c>
      <c r="P6" s="31">
        <f t="shared" si="1"/>
        <v>3</v>
      </c>
      <c r="Q6" s="31">
        <f t="shared" si="2"/>
        <v>0</v>
      </c>
    </row>
    <row r="7" spans="1:20" x14ac:dyDescent="0.3">
      <c r="A7" s="31">
        <v>1</v>
      </c>
      <c r="B7" s="31" t="s">
        <v>95</v>
      </c>
      <c r="C7" s="31" t="s">
        <v>96</v>
      </c>
      <c r="D7" s="31" t="s">
        <v>78</v>
      </c>
      <c r="E7" s="31">
        <v>1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1</v>
      </c>
      <c r="L7" s="32">
        <v>1</v>
      </c>
      <c r="M7" s="32">
        <v>0</v>
      </c>
      <c r="N7" s="32">
        <v>1</v>
      </c>
      <c r="O7" s="32">
        <v>0</v>
      </c>
      <c r="P7" s="31">
        <f t="shared" si="1"/>
        <v>3</v>
      </c>
      <c r="Q7" s="31">
        <f t="shared" si="2"/>
        <v>0</v>
      </c>
    </row>
    <row r="8" spans="1:20" x14ac:dyDescent="0.3">
      <c r="A8" s="31">
        <v>1</v>
      </c>
      <c r="B8" s="31" t="s">
        <v>190</v>
      </c>
      <c r="C8" s="31" t="s">
        <v>191</v>
      </c>
      <c r="D8" s="31" t="s">
        <v>180</v>
      </c>
      <c r="E8" s="31">
        <v>1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1</v>
      </c>
      <c r="L8" s="32">
        <v>1</v>
      </c>
      <c r="M8" s="32">
        <v>0</v>
      </c>
      <c r="N8" s="32">
        <v>1</v>
      </c>
      <c r="O8" s="32">
        <v>0</v>
      </c>
      <c r="P8" s="31">
        <f t="shared" si="1"/>
        <v>3</v>
      </c>
      <c r="Q8" s="31">
        <f t="shared" si="2"/>
        <v>0</v>
      </c>
    </row>
    <row r="9" spans="1:20" x14ac:dyDescent="0.3">
      <c r="A9" s="31">
        <v>1</v>
      </c>
      <c r="B9" s="31" t="s">
        <v>253</v>
      </c>
      <c r="C9" s="31" t="s">
        <v>254</v>
      </c>
      <c r="D9" s="31" t="s">
        <v>246</v>
      </c>
      <c r="E9" s="31">
        <v>1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1</v>
      </c>
      <c r="L9" s="32">
        <v>1</v>
      </c>
      <c r="M9" s="32">
        <v>0</v>
      </c>
      <c r="N9" s="32">
        <v>1</v>
      </c>
      <c r="O9" s="32">
        <v>0</v>
      </c>
      <c r="P9" s="31">
        <f t="shared" si="1"/>
        <v>3</v>
      </c>
      <c r="Q9" s="31">
        <f t="shared" si="2"/>
        <v>0</v>
      </c>
    </row>
    <row r="10" spans="1:20" x14ac:dyDescent="0.3">
      <c r="A10" s="31">
        <v>1</v>
      </c>
      <c r="B10" s="31" t="s">
        <v>30</v>
      </c>
      <c r="C10" s="31" t="s">
        <v>31</v>
      </c>
      <c r="D10" s="31" t="s">
        <v>11</v>
      </c>
      <c r="E10" s="31">
        <v>-1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1</v>
      </c>
      <c r="L10" s="32">
        <v>1</v>
      </c>
      <c r="M10" s="32">
        <v>0</v>
      </c>
      <c r="N10" s="32">
        <v>1</v>
      </c>
      <c r="O10" s="32">
        <v>0</v>
      </c>
      <c r="P10" s="31">
        <f t="shared" si="1"/>
        <v>3</v>
      </c>
      <c r="Q10" s="31">
        <f t="shared" si="2"/>
        <v>0</v>
      </c>
    </row>
    <row r="11" spans="1:20" x14ac:dyDescent="0.3">
      <c r="A11" s="31">
        <v>1</v>
      </c>
      <c r="B11" s="31" t="s">
        <v>169</v>
      </c>
      <c r="C11" s="31" t="s">
        <v>170</v>
      </c>
      <c r="D11" s="31" t="s">
        <v>149</v>
      </c>
      <c r="E11" s="31">
        <v>1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1</v>
      </c>
      <c r="L11" s="32">
        <v>1</v>
      </c>
      <c r="M11" s="32">
        <v>0</v>
      </c>
      <c r="N11" s="32">
        <v>1</v>
      </c>
      <c r="O11" s="32">
        <v>0</v>
      </c>
      <c r="P11" s="31">
        <f t="shared" si="1"/>
        <v>3</v>
      </c>
      <c r="Q11" s="31">
        <f t="shared" si="2"/>
        <v>0</v>
      </c>
    </row>
    <row r="12" spans="1:20" x14ac:dyDescent="0.3">
      <c r="A12" s="31">
        <v>1</v>
      </c>
      <c r="B12" s="31" t="s">
        <v>188</v>
      </c>
      <c r="C12" s="31" t="s">
        <v>189</v>
      </c>
      <c r="D12" s="31" t="s">
        <v>180</v>
      </c>
      <c r="E12" s="31">
        <v>1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1</v>
      </c>
      <c r="L12" s="32">
        <v>1</v>
      </c>
      <c r="M12" s="32">
        <v>0</v>
      </c>
      <c r="N12" s="32">
        <v>1</v>
      </c>
      <c r="O12" s="32">
        <v>0</v>
      </c>
      <c r="P12" s="31">
        <f t="shared" si="1"/>
        <v>3</v>
      </c>
      <c r="Q12" s="31">
        <f t="shared" si="2"/>
        <v>0</v>
      </c>
    </row>
    <row r="13" spans="1:20" x14ac:dyDescent="0.3">
      <c r="A13" s="31">
        <v>1</v>
      </c>
      <c r="B13" s="31" t="s">
        <v>305</v>
      </c>
      <c r="C13" s="31" t="s">
        <v>87</v>
      </c>
      <c r="D13" s="31" t="s">
        <v>276</v>
      </c>
      <c r="E13" s="31">
        <v>1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1</v>
      </c>
      <c r="L13" s="32">
        <v>1</v>
      </c>
      <c r="M13" s="32">
        <v>0</v>
      </c>
      <c r="N13" s="32">
        <v>1</v>
      </c>
      <c r="O13" s="32">
        <v>0</v>
      </c>
      <c r="P13" s="31">
        <f t="shared" si="1"/>
        <v>3</v>
      </c>
      <c r="Q13" s="31">
        <f t="shared" si="2"/>
        <v>0</v>
      </c>
    </row>
    <row r="14" spans="1:20" x14ac:dyDescent="0.3">
      <c r="A14" s="31">
        <v>1</v>
      </c>
      <c r="B14" s="31" t="s">
        <v>196</v>
      </c>
      <c r="C14" s="31" t="s">
        <v>197</v>
      </c>
      <c r="D14" s="31" t="s">
        <v>180</v>
      </c>
      <c r="E14" s="31">
        <v>1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1</v>
      </c>
      <c r="L14" s="32">
        <v>1</v>
      </c>
      <c r="M14" s="32">
        <v>0</v>
      </c>
      <c r="N14" s="32">
        <v>1</v>
      </c>
      <c r="O14" s="32">
        <v>0</v>
      </c>
      <c r="P14" s="31">
        <f t="shared" si="1"/>
        <v>3</v>
      </c>
      <c r="Q14" s="31">
        <f t="shared" si="2"/>
        <v>0</v>
      </c>
    </row>
    <row r="15" spans="1:20" x14ac:dyDescent="0.3">
      <c r="A15" s="31">
        <v>1</v>
      </c>
      <c r="B15" s="31" t="s">
        <v>52</v>
      </c>
      <c r="C15" s="31" t="s">
        <v>342</v>
      </c>
      <c r="D15" s="31" t="s">
        <v>36</v>
      </c>
      <c r="E15" s="31">
        <v>-1</v>
      </c>
      <c r="F15" s="32">
        <v>0</v>
      </c>
      <c r="G15" s="32">
        <v>1</v>
      </c>
      <c r="H15" s="32">
        <v>1</v>
      </c>
      <c r="I15" s="32">
        <v>0</v>
      </c>
      <c r="J15" s="32">
        <v>1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1">
        <f t="shared" si="1"/>
        <v>0</v>
      </c>
      <c r="Q15" s="31">
        <f t="shared" si="2"/>
        <v>3</v>
      </c>
    </row>
    <row r="16" spans="1:20" x14ac:dyDescent="0.3">
      <c r="A16" s="31">
        <v>1</v>
      </c>
      <c r="B16" s="31" t="s">
        <v>19</v>
      </c>
      <c r="C16" s="31" t="s">
        <v>20</v>
      </c>
      <c r="D16" s="31" t="s">
        <v>11</v>
      </c>
      <c r="E16" s="31">
        <v>-1</v>
      </c>
      <c r="F16" s="32">
        <v>0</v>
      </c>
      <c r="G16" s="32">
        <v>1</v>
      </c>
      <c r="H16" s="32">
        <v>1</v>
      </c>
      <c r="I16" s="32">
        <v>0</v>
      </c>
      <c r="J16" s="32">
        <v>1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1">
        <f t="shared" si="1"/>
        <v>0</v>
      </c>
      <c r="Q16" s="31">
        <f t="shared" si="2"/>
        <v>3</v>
      </c>
    </row>
    <row r="17" spans="1:17" x14ac:dyDescent="0.3">
      <c r="A17" s="31">
        <v>1</v>
      </c>
      <c r="B17" s="31" t="s">
        <v>311</v>
      </c>
      <c r="C17" s="31"/>
      <c r="D17" s="31" t="s">
        <v>55</v>
      </c>
      <c r="E17" s="31">
        <v>0</v>
      </c>
      <c r="F17" s="32">
        <v>0</v>
      </c>
      <c r="G17" s="32">
        <v>1</v>
      </c>
      <c r="H17" s="32">
        <v>1</v>
      </c>
      <c r="I17" s="32">
        <v>0</v>
      </c>
      <c r="J17" s="32">
        <v>1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1">
        <f t="shared" si="1"/>
        <v>0</v>
      </c>
      <c r="Q17" s="31">
        <f t="shared" si="2"/>
        <v>3</v>
      </c>
    </row>
    <row r="18" spans="1:17" x14ac:dyDescent="0.3">
      <c r="A18" s="31">
        <v>1</v>
      </c>
      <c r="B18" s="31" t="s">
        <v>299</v>
      </c>
      <c r="C18" s="31" t="s">
        <v>300</v>
      </c>
      <c r="D18" s="31" t="s">
        <v>276</v>
      </c>
      <c r="E18" s="31">
        <v>-1</v>
      </c>
      <c r="F18" s="32">
        <v>0</v>
      </c>
      <c r="G18" s="32">
        <v>1</v>
      </c>
      <c r="H18" s="32">
        <v>1</v>
      </c>
      <c r="I18" s="32">
        <v>0</v>
      </c>
      <c r="J18" s="32">
        <v>1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1">
        <f t="shared" si="1"/>
        <v>0</v>
      </c>
      <c r="Q18" s="31">
        <f t="shared" si="2"/>
        <v>3</v>
      </c>
    </row>
    <row r="19" spans="1:17" x14ac:dyDescent="0.3">
      <c r="A19" s="31">
        <v>1</v>
      </c>
      <c r="B19" s="31" t="s">
        <v>247</v>
      </c>
      <c r="C19" s="31" t="s">
        <v>248</v>
      </c>
      <c r="D19" s="31" t="s">
        <v>246</v>
      </c>
      <c r="E19" s="31">
        <v>-1</v>
      </c>
      <c r="F19" s="32">
        <v>0</v>
      </c>
      <c r="G19" s="32">
        <v>1</v>
      </c>
      <c r="H19" s="32">
        <v>0</v>
      </c>
      <c r="I19" s="32">
        <v>1</v>
      </c>
      <c r="J19" s="32">
        <v>1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1">
        <f t="shared" si="1"/>
        <v>0</v>
      </c>
      <c r="Q19" s="31">
        <f t="shared" si="2"/>
        <v>3</v>
      </c>
    </row>
    <row r="20" spans="1:17" x14ac:dyDescent="0.3">
      <c r="A20" s="31">
        <v>1</v>
      </c>
      <c r="B20" s="31" t="s">
        <v>43</v>
      </c>
      <c r="C20" s="31" t="s">
        <v>44</v>
      </c>
      <c r="D20" s="31" t="s">
        <v>36</v>
      </c>
      <c r="E20" s="31">
        <v>-1</v>
      </c>
      <c r="F20" s="32">
        <v>0</v>
      </c>
      <c r="G20" s="32">
        <v>1</v>
      </c>
      <c r="H20" s="32">
        <v>0</v>
      </c>
      <c r="I20" s="32">
        <v>1</v>
      </c>
      <c r="J20" s="32">
        <v>1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1">
        <f t="shared" si="1"/>
        <v>0</v>
      </c>
      <c r="Q20" s="31">
        <f t="shared" si="2"/>
        <v>3</v>
      </c>
    </row>
    <row r="21" spans="1:17" x14ac:dyDescent="0.3">
      <c r="A21" s="31">
        <v>1</v>
      </c>
      <c r="B21" s="31" t="s">
        <v>74</v>
      </c>
      <c r="C21" s="31" t="s">
        <v>75</v>
      </c>
      <c r="D21" s="31" t="s">
        <v>55</v>
      </c>
      <c r="E21" s="31">
        <v>-1</v>
      </c>
      <c r="F21" s="32">
        <v>0</v>
      </c>
      <c r="G21" s="32">
        <v>1</v>
      </c>
      <c r="H21" s="32">
        <v>1</v>
      </c>
      <c r="I21" s="32">
        <v>1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1">
        <f t="shared" si="1"/>
        <v>0</v>
      </c>
      <c r="Q21" s="31">
        <f t="shared" si="2"/>
        <v>3</v>
      </c>
    </row>
    <row r="22" spans="1:17" x14ac:dyDescent="0.3">
      <c r="A22" s="31">
        <v>1</v>
      </c>
      <c r="B22" s="31" t="s">
        <v>270</v>
      </c>
      <c r="C22" s="31" t="s">
        <v>271</v>
      </c>
      <c r="D22" s="31" t="s">
        <v>246</v>
      </c>
      <c r="E22" s="31">
        <v>-1</v>
      </c>
      <c r="F22" s="32">
        <v>0</v>
      </c>
      <c r="G22" s="32">
        <v>0</v>
      </c>
      <c r="H22" s="32">
        <v>1</v>
      </c>
      <c r="I22" s="32">
        <v>1</v>
      </c>
      <c r="J22" s="32">
        <v>1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1">
        <f t="shared" si="1"/>
        <v>0</v>
      </c>
      <c r="Q22" s="31">
        <f t="shared" si="2"/>
        <v>3</v>
      </c>
    </row>
    <row r="23" spans="1:17" x14ac:dyDescent="0.3">
      <c r="A23" s="31">
        <v>1</v>
      </c>
      <c r="B23" s="31" t="s">
        <v>293</v>
      </c>
      <c r="C23" s="31" t="s">
        <v>294</v>
      </c>
      <c r="D23" s="31" t="s">
        <v>276</v>
      </c>
      <c r="E23" s="31">
        <v>1</v>
      </c>
      <c r="F23" s="32">
        <v>0</v>
      </c>
      <c r="G23" s="32">
        <v>0</v>
      </c>
      <c r="H23" s="32">
        <v>1</v>
      </c>
      <c r="I23" s="32">
        <v>1</v>
      </c>
      <c r="J23" s="32">
        <v>1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1">
        <f t="shared" si="1"/>
        <v>0</v>
      </c>
      <c r="Q23" s="31">
        <f t="shared" si="2"/>
        <v>3</v>
      </c>
    </row>
    <row r="24" spans="1:17" x14ac:dyDescent="0.3">
      <c r="A24" s="31">
        <v>1</v>
      </c>
      <c r="B24" s="31" t="s">
        <v>62</v>
      </c>
      <c r="C24" s="31" t="s">
        <v>63</v>
      </c>
      <c r="D24" s="31" t="s">
        <v>55</v>
      </c>
      <c r="E24" s="31">
        <v>-1</v>
      </c>
      <c r="F24" s="32">
        <v>0</v>
      </c>
      <c r="G24" s="32">
        <v>0</v>
      </c>
      <c r="H24" s="32">
        <v>1</v>
      </c>
      <c r="I24" s="32">
        <v>1</v>
      </c>
      <c r="J24" s="32">
        <v>1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1">
        <f t="shared" si="1"/>
        <v>0</v>
      </c>
      <c r="Q24" s="31">
        <f t="shared" si="2"/>
        <v>3</v>
      </c>
    </row>
    <row r="25" spans="1:17" x14ac:dyDescent="0.3">
      <c r="A25" s="31">
        <v>1</v>
      </c>
      <c r="B25" s="31" t="s">
        <v>124</v>
      </c>
      <c r="C25" s="31" t="s">
        <v>125</v>
      </c>
      <c r="D25" s="31" t="s">
        <v>119</v>
      </c>
      <c r="E25" s="31">
        <v>1</v>
      </c>
      <c r="F25" s="32">
        <v>0</v>
      </c>
      <c r="G25" s="32">
        <v>0</v>
      </c>
      <c r="H25" s="32">
        <v>1</v>
      </c>
      <c r="I25" s="32">
        <v>1</v>
      </c>
      <c r="J25" s="32">
        <v>1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1">
        <f t="shared" si="1"/>
        <v>0</v>
      </c>
      <c r="Q25" s="31">
        <f t="shared" si="2"/>
        <v>3</v>
      </c>
    </row>
    <row r="26" spans="1:17" x14ac:dyDescent="0.3">
      <c r="A26" s="31">
        <v>1</v>
      </c>
      <c r="B26" s="31" t="s">
        <v>272</v>
      </c>
      <c r="C26" s="31" t="s">
        <v>273</v>
      </c>
      <c r="D26" s="31" t="s">
        <v>246</v>
      </c>
      <c r="E26" s="31">
        <v>1</v>
      </c>
      <c r="F26" s="32">
        <v>0</v>
      </c>
      <c r="G26" s="32">
        <v>0</v>
      </c>
      <c r="H26" s="32">
        <v>1</v>
      </c>
      <c r="I26" s="32">
        <v>1</v>
      </c>
      <c r="J26" s="32">
        <v>1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1">
        <f t="shared" si="1"/>
        <v>0</v>
      </c>
      <c r="Q26" s="31">
        <f t="shared" si="2"/>
        <v>3</v>
      </c>
    </row>
  </sheetData>
  <conditionalFormatting sqref="R34:XFD1048576 A34:O1048576">
    <cfRule type="cellIs" dxfId="125" priority="109" operator="equal">
      <formula>0</formula>
    </cfRule>
  </conditionalFormatting>
  <conditionalFormatting sqref="P35:Q1048576">
    <cfRule type="cellIs" dxfId="124" priority="105" operator="equal">
      <formula>0</formula>
    </cfRule>
  </conditionalFormatting>
  <conditionalFormatting sqref="P30:Q34">
    <cfRule type="colorScale" priority="10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H1">
    <cfRule type="cellIs" dxfId="123" priority="35" operator="equal">
      <formula>0</formula>
    </cfRule>
  </conditionalFormatting>
  <conditionalFormatting sqref="J1">
    <cfRule type="cellIs" dxfId="122" priority="33" operator="equal">
      <formula>0</formula>
    </cfRule>
  </conditionalFormatting>
  <conditionalFormatting sqref="L1">
    <cfRule type="cellIs" dxfId="121" priority="31" operator="equal">
      <formula>0</formula>
    </cfRule>
  </conditionalFormatting>
  <conditionalFormatting sqref="M1">
    <cfRule type="cellIs" dxfId="120" priority="30" operator="equal">
      <formula>0</formula>
    </cfRule>
  </conditionalFormatting>
  <conditionalFormatting sqref="O1">
    <cfRule type="cellIs" dxfId="119" priority="28" operator="equal">
      <formula>0</formula>
    </cfRule>
  </conditionalFormatting>
  <conditionalFormatting sqref="N1">
    <cfRule type="cellIs" dxfId="118" priority="29" operator="equal">
      <formula>0</formula>
    </cfRule>
  </conditionalFormatting>
  <conditionalFormatting sqref="I1">
    <cfRule type="cellIs" dxfId="117" priority="40" operator="equal">
      <formula>0</formula>
    </cfRule>
  </conditionalFormatting>
  <conditionalFormatting sqref="P2:Q2">
    <cfRule type="colorScale" priority="39">
      <colorScale>
        <cfvo type="num" val="0"/>
        <cfvo type="num" val="0.5"/>
        <cfvo type="num" val="1"/>
        <color rgb="FFFF9999"/>
        <color rgb="FFCCFF99"/>
        <color rgb="FFFF9999"/>
      </colorScale>
    </cfRule>
  </conditionalFormatting>
  <conditionalFormatting sqref="F2:O2">
    <cfRule type="cellIs" dxfId="116" priority="38" operator="equal">
      <formula>0</formula>
    </cfRule>
  </conditionalFormatting>
  <conditionalFormatting sqref="G1">
    <cfRule type="cellIs" dxfId="115" priority="34" operator="equal">
      <formula>0</formula>
    </cfRule>
  </conditionalFormatting>
  <conditionalFormatting sqref="K1">
    <cfRule type="cellIs" dxfId="114" priority="32" operator="equal">
      <formula>0</formula>
    </cfRule>
  </conditionalFormatting>
  <conditionalFormatting sqref="A2">
    <cfRule type="colorScale" priority="37">
      <colorScale>
        <cfvo type="num" val="18"/>
        <cfvo type="num" val="27"/>
        <cfvo type="num" val="36"/>
        <color rgb="FFFF9999"/>
        <color rgb="FF92D050"/>
        <color rgb="FFFF9999"/>
      </colorScale>
    </cfRule>
  </conditionalFormatting>
  <conditionalFormatting sqref="F1">
    <cfRule type="cellIs" dxfId="113" priority="36" operator="equal">
      <formula>0</formula>
    </cfRule>
  </conditionalFormatting>
  <conditionalFormatting sqref="E2">
    <cfRule type="colorScale" priority="27">
      <colorScale>
        <cfvo type="num" val="0"/>
        <cfvo type="num" val="0.5"/>
        <cfvo type="num" val="1"/>
        <color rgb="FFFFCCFF"/>
        <color theme="2"/>
        <color theme="4" tint="0.39997558519241921"/>
      </colorScale>
    </cfRule>
  </conditionalFormatting>
  <conditionalFormatting sqref="A6:O8 R6:XFD8">
    <cfRule type="cellIs" dxfId="112" priority="25" operator="equal">
      <formula>0</formula>
    </cfRule>
  </conditionalFormatting>
  <conditionalFormatting sqref="A9:O9 A12:O12 R12:XFD12 R9:XFD9">
    <cfRule type="cellIs" dxfId="111" priority="26" operator="equal">
      <formula>0</formula>
    </cfRule>
  </conditionalFormatting>
  <conditionalFormatting sqref="A3:O5 R3:XFD3 R5:XFD5 R4:T4 V4:XFD4">
    <cfRule type="cellIs" dxfId="110" priority="24" operator="equal">
      <formula>0</formula>
    </cfRule>
  </conditionalFormatting>
  <conditionalFormatting sqref="A10:O11 R10:XFD11">
    <cfRule type="cellIs" dxfId="109" priority="23" operator="equal">
      <formula>0</formula>
    </cfRule>
  </conditionalFormatting>
  <conditionalFormatting sqref="A13:O14 R13:XFD13 R14:T14 V14:XFD14">
    <cfRule type="cellIs" dxfId="108" priority="22" operator="equal">
      <formula>0</formula>
    </cfRule>
  </conditionalFormatting>
  <conditionalFormatting sqref="P3:Q14">
    <cfRule type="colorScale" priority="2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U14">
    <cfRule type="cellIs" dxfId="107" priority="20" operator="equal">
      <formula>0</formula>
    </cfRule>
  </conditionalFormatting>
  <conditionalFormatting sqref="U4">
    <cfRule type="cellIs" dxfId="106" priority="19" operator="equal">
      <formula>0</formula>
    </cfRule>
  </conditionalFormatting>
  <conditionalFormatting sqref="A15:O15 R15:XFD15">
    <cfRule type="cellIs" dxfId="105" priority="18" operator="equal">
      <formula>0</formula>
    </cfRule>
  </conditionalFormatting>
  <conditionalFormatting sqref="P15:Q15">
    <cfRule type="colorScale" priority="17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P16:Q17">
    <cfRule type="colorScale" priority="1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8:O18 R18:XFD18">
    <cfRule type="cellIs" dxfId="104" priority="11" operator="equal">
      <formula>0</formula>
    </cfRule>
  </conditionalFormatting>
  <conditionalFormatting sqref="P18:Q18">
    <cfRule type="colorScale" priority="1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9:O19 R19:XFD19 A21:O21 R21:XFD21">
    <cfRule type="cellIs" dxfId="103" priority="9" operator="equal">
      <formula>0</formula>
    </cfRule>
  </conditionalFormatting>
  <conditionalFormatting sqref="P19:Q19 P21:Q21">
    <cfRule type="colorScale" priority="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0:XFD20 A20:O20">
    <cfRule type="cellIs" dxfId="102" priority="7" operator="equal">
      <formula>0</formula>
    </cfRule>
  </conditionalFormatting>
  <conditionalFormatting sqref="P20:Q20">
    <cfRule type="colorScale" priority="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F16:O17">
    <cfRule type="cellIs" dxfId="101" priority="5" operator="equal">
      <formula>0</formula>
    </cfRule>
  </conditionalFormatting>
  <conditionalFormatting sqref="R22:XFD25 A22:O25">
    <cfRule type="cellIs" dxfId="100" priority="4" operator="equal">
      <formula>0</formula>
    </cfRule>
  </conditionalFormatting>
  <conditionalFormatting sqref="P22:Q25">
    <cfRule type="colorScale" priority="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6:XFD26 A26:O26">
    <cfRule type="cellIs" dxfId="99" priority="2" operator="equal">
      <formula>0</formula>
    </cfRule>
  </conditionalFormatting>
  <conditionalFormatting sqref="P26:Q26">
    <cfRule type="colorScale" priority="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1"/>
  <sheetViews>
    <sheetView workbookViewId="0">
      <pane ySplit="2" topLeftCell="A3" activePane="bottomLeft" state="frozen"/>
      <selection pane="bottomLeft" activeCell="H18" sqref="H18"/>
    </sheetView>
  </sheetViews>
  <sheetFormatPr baseColWidth="10" defaultRowHeight="14.4" x14ac:dyDescent="0.3"/>
  <cols>
    <col min="1" max="1" width="4.88671875" bestFit="1" customWidth="1"/>
    <col min="2" max="2" width="23.77734375" bestFit="1" customWidth="1"/>
    <col min="3" max="3" width="12.109375" bestFit="1" customWidth="1"/>
    <col min="4" max="4" width="6.109375" bestFit="1" customWidth="1"/>
    <col min="5" max="5" width="7.5546875" bestFit="1" customWidth="1"/>
    <col min="6" max="15" width="5.77734375" customWidth="1"/>
    <col min="16" max="17" width="4.44140625" bestFit="1" customWidth="1"/>
  </cols>
  <sheetData>
    <row r="1" spans="1:20" x14ac:dyDescent="0.3">
      <c r="A1" s="39" t="s">
        <v>318</v>
      </c>
      <c r="B1" s="39" t="str">
        <f>Base!B4</f>
        <v>Nom</v>
      </c>
      <c r="C1" s="39" t="str">
        <f>Base!C4</f>
        <v>Prénom</v>
      </c>
      <c r="D1" s="39" t="str">
        <f>Base!D4</f>
        <v>Classe</v>
      </c>
      <c r="E1" s="40" t="str">
        <f>Base!E4</f>
        <v>G/F</v>
      </c>
      <c r="F1" s="6" t="str">
        <f>Base!F4</f>
        <v>Arts</v>
      </c>
      <c r="G1" s="13" t="str">
        <f>Base!G4</f>
        <v>HLP</v>
      </c>
      <c r="H1" s="11" t="str">
        <f>Base!H4</f>
        <v>HG</v>
      </c>
      <c r="I1" s="41" t="str">
        <f>Base!I4</f>
        <v>LLCE</v>
      </c>
      <c r="J1" s="10" t="str">
        <f>Base!J4</f>
        <v>SES</v>
      </c>
      <c r="K1" s="9" t="str">
        <f>Base!K4</f>
        <v>Maths</v>
      </c>
      <c r="L1" s="7" t="str">
        <f>Base!L4</f>
        <v>Phy</v>
      </c>
      <c r="M1" s="8" t="str">
        <f>Base!M4</f>
        <v>SVT</v>
      </c>
      <c r="N1" s="12" t="str">
        <f>Base!N4</f>
        <v>SI</v>
      </c>
      <c r="O1" s="38" t="str">
        <f>Base!O4</f>
        <v>NSI</v>
      </c>
      <c r="P1" s="40" t="str">
        <f>"%" &amp; Base!P4</f>
        <v>%S</v>
      </c>
      <c r="Q1" s="40" t="str">
        <f>"%" &amp; Base!Q4</f>
        <v>%H</v>
      </c>
      <c r="R1" s="25"/>
      <c r="S1" s="25"/>
      <c r="T1" s="25"/>
    </row>
    <row r="2" spans="1:20" s="27" customFormat="1" x14ac:dyDescent="0.3">
      <c r="A2" s="42">
        <f>SUM(A3:A50)</f>
        <v>29</v>
      </c>
      <c r="B2" s="43"/>
      <c r="C2" s="43"/>
      <c r="D2" s="43"/>
      <c r="E2" s="49">
        <f>ABS(SUMIF(E3:E50,1))/A2</f>
        <v>0.44827586206896552</v>
      </c>
      <c r="F2" s="42">
        <f t="shared" ref="F2:O2" si="0">SUM(F3:F50)</f>
        <v>2</v>
      </c>
      <c r="G2" s="42">
        <f t="shared" si="0"/>
        <v>13</v>
      </c>
      <c r="H2" s="42">
        <f t="shared" si="0"/>
        <v>13</v>
      </c>
      <c r="I2" s="42">
        <f t="shared" si="0"/>
        <v>10</v>
      </c>
      <c r="J2" s="42">
        <f t="shared" si="0"/>
        <v>7</v>
      </c>
      <c r="K2" s="42">
        <f t="shared" si="0"/>
        <v>16</v>
      </c>
      <c r="L2" s="42">
        <f t="shared" si="0"/>
        <v>11</v>
      </c>
      <c r="M2" s="42">
        <f t="shared" si="0"/>
        <v>16</v>
      </c>
      <c r="N2" s="42">
        <f t="shared" si="0"/>
        <v>0</v>
      </c>
      <c r="O2" s="42">
        <f t="shared" si="0"/>
        <v>0</v>
      </c>
      <c r="P2" s="49">
        <f>SUM(P3:P50)/SUM(P3:P50,Q3:Q50)</f>
        <v>0.5</v>
      </c>
      <c r="Q2" s="49">
        <f>SUM(Q3:Q50)/SUM(Q3:Q50,P3:P50)</f>
        <v>0.5</v>
      </c>
      <c r="R2" s="26"/>
      <c r="S2" s="26"/>
      <c r="T2" s="26"/>
    </row>
    <row r="3" spans="1:20" x14ac:dyDescent="0.3">
      <c r="A3" s="31">
        <v>1</v>
      </c>
      <c r="B3" s="31" t="s">
        <v>277</v>
      </c>
      <c r="C3" s="31" t="s">
        <v>278</v>
      </c>
      <c r="D3" s="31" t="s">
        <v>276</v>
      </c>
      <c r="E3" s="31">
        <v>1</v>
      </c>
      <c r="F3" s="32">
        <v>0</v>
      </c>
      <c r="G3" s="32">
        <v>1</v>
      </c>
      <c r="H3" s="32">
        <v>1</v>
      </c>
      <c r="I3" s="32">
        <v>1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1">
        <f t="shared" ref="P3:P31" si="1">SUM(K3:O3)</f>
        <v>0</v>
      </c>
      <c r="Q3" s="31">
        <f t="shared" ref="Q3:Q31" si="2">SUM(G3:J3)</f>
        <v>3</v>
      </c>
    </row>
    <row r="4" spans="1:20" x14ac:dyDescent="0.3">
      <c r="A4" s="31">
        <v>1</v>
      </c>
      <c r="B4" s="31" t="s">
        <v>308</v>
      </c>
      <c r="C4" s="31" t="s">
        <v>309</v>
      </c>
      <c r="D4" s="31" t="s">
        <v>276</v>
      </c>
      <c r="E4" s="31">
        <v>-1</v>
      </c>
      <c r="F4" s="32">
        <v>0</v>
      </c>
      <c r="G4" s="32">
        <v>1</v>
      </c>
      <c r="H4" s="32">
        <v>1</v>
      </c>
      <c r="I4" s="32">
        <v>1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1">
        <f t="shared" si="1"/>
        <v>0</v>
      </c>
      <c r="Q4" s="31">
        <f t="shared" si="2"/>
        <v>3</v>
      </c>
    </row>
    <row r="5" spans="1:20" x14ac:dyDescent="0.3">
      <c r="A5" s="31">
        <v>1</v>
      </c>
      <c r="B5" s="31" t="s">
        <v>279</v>
      </c>
      <c r="C5" s="31" t="s">
        <v>280</v>
      </c>
      <c r="D5" s="31" t="s">
        <v>276</v>
      </c>
      <c r="E5" s="31">
        <v>-1</v>
      </c>
      <c r="F5" s="32">
        <v>0</v>
      </c>
      <c r="G5" s="32">
        <v>1</v>
      </c>
      <c r="H5" s="32">
        <v>1</v>
      </c>
      <c r="I5" s="32">
        <v>1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1">
        <f t="shared" si="1"/>
        <v>0</v>
      </c>
      <c r="Q5" s="31">
        <f t="shared" si="2"/>
        <v>3</v>
      </c>
    </row>
    <row r="6" spans="1:20" x14ac:dyDescent="0.3">
      <c r="A6" s="31">
        <v>1</v>
      </c>
      <c r="B6" s="31" t="s">
        <v>310</v>
      </c>
      <c r="C6" s="31" t="s">
        <v>109</v>
      </c>
      <c r="D6" s="31" t="s">
        <v>276</v>
      </c>
      <c r="E6" s="31">
        <v>-1</v>
      </c>
      <c r="F6" s="32">
        <v>0</v>
      </c>
      <c r="G6" s="32">
        <v>1</v>
      </c>
      <c r="H6" s="32">
        <v>1</v>
      </c>
      <c r="I6" s="32">
        <v>1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1">
        <f t="shared" si="1"/>
        <v>0</v>
      </c>
      <c r="Q6" s="31">
        <f t="shared" si="2"/>
        <v>3</v>
      </c>
    </row>
    <row r="7" spans="1:20" x14ac:dyDescent="0.3">
      <c r="A7" s="31">
        <v>1</v>
      </c>
      <c r="B7" s="31" t="s">
        <v>165</v>
      </c>
      <c r="C7" s="31" t="s">
        <v>166</v>
      </c>
      <c r="D7" s="31" t="s">
        <v>149</v>
      </c>
      <c r="E7" s="31">
        <v>-1</v>
      </c>
      <c r="F7" s="32">
        <v>0</v>
      </c>
      <c r="G7" s="32">
        <v>1</v>
      </c>
      <c r="H7" s="32">
        <v>1</v>
      </c>
      <c r="I7" s="32">
        <v>1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1">
        <f t="shared" si="1"/>
        <v>0</v>
      </c>
      <c r="Q7" s="31">
        <f t="shared" si="2"/>
        <v>3</v>
      </c>
    </row>
    <row r="8" spans="1:20" x14ac:dyDescent="0.3">
      <c r="A8" s="31">
        <v>1</v>
      </c>
      <c r="B8" s="31" t="s">
        <v>295</v>
      </c>
      <c r="C8" s="31" t="s">
        <v>296</v>
      </c>
      <c r="D8" s="31" t="s">
        <v>276</v>
      </c>
      <c r="E8" s="31">
        <v>-1</v>
      </c>
      <c r="F8" s="32">
        <v>0</v>
      </c>
      <c r="G8" s="32">
        <v>1</v>
      </c>
      <c r="H8" s="32">
        <v>1</v>
      </c>
      <c r="I8" s="32">
        <v>1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1">
        <f t="shared" si="1"/>
        <v>0</v>
      </c>
      <c r="Q8" s="31">
        <f t="shared" si="2"/>
        <v>3</v>
      </c>
    </row>
    <row r="9" spans="1:20" x14ac:dyDescent="0.3">
      <c r="A9" s="31">
        <v>1</v>
      </c>
      <c r="B9" s="31" t="s">
        <v>72</v>
      </c>
      <c r="C9" s="31" t="s">
        <v>73</v>
      </c>
      <c r="D9" s="31" t="s">
        <v>55</v>
      </c>
      <c r="E9" s="31">
        <v>1</v>
      </c>
      <c r="F9" s="32">
        <v>0</v>
      </c>
      <c r="G9" s="32">
        <v>1</v>
      </c>
      <c r="H9" s="32">
        <v>1</v>
      </c>
      <c r="I9" s="32">
        <v>1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1">
        <f t="shared" si="1"/>
        <v>0</v>
      </c>
      <c r="Q9" s="31">
        <f t="shared" si="2"/>
        <v>3</v>
      </c>
    </row>
    <row r="10" spans="1:20" x14ac:dyDescent="0.3">
      <c r="A10" s="31">
        <v>1</v>
      </c>
      <c r="B10" s="31" t="s">
        <v>237</v>
      </c>
      <c r="C10" s="31" t="s">
        <v>238</v>
      </c>
      <c r="D10" s="31" t="s">
        <v>210</v>
      </c>
      <c r="E10" s="31">
        <v>1</v>
      </c>
      <c r="F10" s="32">
        <v>0</v>
      </c>
      <c r="G10" s="32">
        <v>1</v>
      </c>
      <c r="H10" s="32">
        <v>1</v>
      </c>
      <c r="I10" s="32">
        <v>1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1">
        <f t="shared" si="1"/>
        <v>0</v>
      </c>
      <c r="Q10" s="31">
        <f t="shared" si="2"/>
        <v>3</v>
      </c>
    </row>
    <row r="11" spans="1:20" x14ac:dyDescent="0.3">
      <c r="A11" s="31">
        <v>1</v>
      </c>
      <c r="B11" s="31" t="s">
        <v>301</v>
      </c>
      <c r="C11" s="31" t="s">
        <v>302</v>
      </c>
      <c r="D11" s="31" t="s">
        <v>276</v>
      </c>
      <c r="E11" s="31">
        <v>-1</v>
      </c>
      <c r="F11" s="32">
        <v>0</v>
      </c>
      <c r="G11" s="32">
        <v>1</v>
      </c>
      <c r="H11" s="32">
        <v>1</v>
      </c>
      <c r="I11" s="32">
        <v>1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1">
        <f t="shared" si="1"/>
        <v>0</v>
      </c>
      <c r="Q11" s="31">
        <f t="shared" si="2"/>
        <v>3</v>
      </c>
    </row>
    <row r="12" spans="1:20" x14ac:dyDescent="0.3">
      <c r="A12" s="31">
        <v>1</v>
      </c>
      <c r="B12" s="33" t="s">
        <v>28</v>
      </c>
      <c r="C12" s="33" t="s">
        <v>29</v>
      </c>
      <c r="D12" s="33" t="s">
        <v>11</v>
      </c>
      <c r="E12" s="33">
        <v>-1</v>
      </c>
      <c r="F12" s="34">
        <v>1</v>
      </c>
      <c r="G12" s="34">
        <v>1</v>
      </c>
      <c r="H12" s="34">
        <v>0</v>
      </c>
      <c r="I12" s="34">
        <v>1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1">
        <f t="shared" si="1"/>
        <v>0</v>
      </c>
      <c r="Q12" s="31">
        <f t="shared" si="2"/>
        <v>2</v>
      </c>
    </row>
    <row r="13" spans="1:20" x14ac:dyDescent="0.3">
      <c r="A13" s="31">
        <v>1</v>
      </c>
      <c r="B13" s="31" t="s">
        <v>102</v>
      </c>
      <c r="C13" s="31" t="s">
        <v>103</v>
      </c>
      <c r="D13" s="31" t="s">
        <v>99</v>
      </c>
      <c r="E13" s="31">
        <v>1</v>
      </c>
      <c r="F13" s="32">
        <v>0</v>
      </c>
      <c r="G13" s="32">
        <v>0</v>
      </c>
      <c r="H13" s="32">
        <v>0</v>
      </c>
      <c r="I13" s="32">
        <v>0</v>
      </c>
      <c r="J13" s="32">
        <v>1</v>
      </c>
      <c r="K13" s="32">
        <v>1</v>
      </c>
      <c r="L13" s="32">
        <v>0</v>
      </c>
      <c r="M13" s="32">
        <v>1</v>
      </c>
      <c r="N13" s="32">
        <v>0</v>
      </c>
      <c r="O13" s="32">
        <v>0</v>
      </c>
      <c r="P13" s="31">
        <f t="shared" si="1"/>
        <v>2</v>
      </c>
      <c r="Q13" s="31">
        <f t="shared" si="2"/>
        <v>1</v>
      </c>
    </row>
    <row r="14" spans="1:20" x14ac:dyDescent="0.3">
      <c r="A14" s="31">
        <v>1</v>
      </c>
      <c r="B14" s="31" t="s">
        <v>122</v>
      </c>
      <c r="C14" s="31" t="s">
        <v>123</v>
      </c>
      <c r="D14" s="31" t="s">
        <v>119</v>
      </c>
      <c r="E14" s="31">
        <v>-1</v>
      </c>
      <c r="F14" s="32">
        <v>0</v>
      </c>
      <c r="G14" s="32">
        <v>0</v>
      </c>
      <c r="H14" s="32">
        <v>0</v>
      </c>
      <c r="I14" s="32">
        <v>0</v>
      </c>
      <c r="J14" s="32">
        <v>1</v>
      </c>
      <c r="K14" s="32">
        <v>1</v>
      </c>
      <c r="L14" s="32">
        <v>0</v>
      </c>
      <c r="M14" s="32">
        <v>1</v>
      </c>
      <c r="N14" s="32">
        <v>0</v>
      </c>
      <c r="O14" s="32">
        <v>0</v>
      </c>
      <c r="P14" s="31">
        <f t="shared" si="1"/>
        <v>2</v>
      </c>
      <c r="Q14" s="31">
        <f t="shared" si="2"/>
        <v>1</v>
      </c>
    </row>
    <row r="15" spans="1:20" x14ac:dyDescent="0.3">
      <c r="A15" s="31">
        <v>1</v>
      </c>
      <c r="B15" s="31" t="s">
        <v>160</v>
      </c>
      <c r="C15" s="31" t="s">
        <v>15</v>
      </c>
      <c r="D15" s="31" t="s">
        <v>149</v>
      </c>
      <c r="E15" s="31">
        <v>1</v>
      </c>
      <c r="F15" s="32">
        <v>0</v>
      </c>
      <c r="G15" s="32">
        <v>0</v>
      </c>
      <c r="H15" s="32">
        <v>0</v>
      </c>
      <c r="I15" s="32">
        <v>0</v>
      </c>
      <c r="J15" s="32">
        <v>1</v>
      </c>
      <c r="K15" s="32">
        <v>1</v>
      </c>
      <c r="L15" s="32">
        <v>0</v>
      </c>
      <c r="M15" s="32">
        <v>1</v>
      </c>
      <c r="N15" s="32">
        <v>0</v>
      </c>
      <c r="O15" s="32">
        <v>0</v>
      </c>
      <c r="P15" s="31">
        <f t="shared" si="1"/>
        <v>2</v>
      </c>
      <c r="Q15" s="31">
        <f t="shared" si="2"/>
        <v>1</v>
      </c>
    </row>
    <row r="16" spans="1:20" x14ac:dyDescent="0.3">
      <c r="A16" s="31">
        <v>1</v>
      </c>
      <c r="B16" s="31" t="s">
        <v>207</v>
      </c>
      <c r="C16" s="31" t="s">
        <v>208</v>
      </c>
      <c r="D16" s="31" t="s">
        <v>180</v>
      </c>
      <c r="E16" s="31">
        <v>-1</v>
      </c>
      <c r="F16" s="32">
        <v>1</v>
      </c>
      <c r="G16" s="32">
        <v>0</v>
      </c>
      <c r="H16" s="32">
        <v>0</v>
      </c>
      <c r="I16" s="32">
        <v>0</v>
      </c>
      <c r="J16" s="32">
        <v>1</v>
      </c>
      <c r="K16" s="32">
        <v>1</v>
      </c>
      <c r="L16" s="32">
        <v>0</v>
      </c>
      <c r="M16" s="32">
        <v>1</v>
      </c>
      <c r="N16" s="32">
        <v>0</v>
      </c>
      <c r="O16" s="32">
        <v>0</v>
      </c>
      <c r="P16" s="31">
        <f t="shared" si="1"/>
        <v>2</v>
      </c>
      <c r="Q16" s="31">
        <f t="shared" si="2"/>
        <v>1</v>
      </c>
    </row>
    <row r="17" spans="1:17" x14ac:dyDescent="0.3">
      <c r="A17" s="31">
        <v>1</v>
      </c>
      <c r="B17" s="31" t="s">
        <v>212</v>
      </c>
      <c r="C17" s="31" t="s">
        <v>213</v>
      </c>
      <c r="D17" s="31" t="s">
        <v>210</v>
      </c>
      <c r="E17" s="31">
        <v>1</v>
      </c>
      <c r="F17" s="32">
        <v>0</v>
      </c>
      <c r="G17" s="32">
        <v>0</v>
      </c>
      <c r="H17" s="32">
        <v>1</v>
      </c>
      <c r="I17" s="32">
        <v>0</v>
      </c>
      <c r="J17" s="32">
        <v>0</v>
      </c>
      <c r="K17" s="32">
        <v>1</v>
      </c>
      <c r="L17" s="32">
        <v>0</v>
      </c>
      <c r="M17" s="32">
        <v>1</v>
      </c>
      <c r="N17" s="32">
        <v>0</v>
      </c>
      <c r="O17" s="32">
        <v>0</v>
      </c>
      <c r="P17" s="31">
        <f t="shared" si="1"/>
        <v>2</v>
      </c>
      <c r="Q17" s="31">
        <f t="shared" si="2"/>
        <v>1</v>
      </c>
    </row>
    <row r="18" spans="1:17" x14ac:dyDescent="0.3">
      <c r="A18" s="31">
        <v>1</v>
      </c>
      <c r="B18" s="31" t="s">
        <v>259</v>
      </c>
      <c r="C18" s="31" t="s">
        <v>260</v>
      </c>
      <c r="D18" s="31" t="s">
        <v>246</v>
      </c>
      <c r="E18" s="31">
        <v>-1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1</v>
      </c>
      <c r="L18" s="32">
        <v>1</v>
      </c>
      <c r="M18" s="32">
        <v>1</v>
      </c>
      <c r="N18" s="32">
        <v>0</v>
      </c>
      <c r="O18" s="32">
        <v>0</v>
      </c>
      <c r="P18" s="31">
        <f t="shared" si="1"/>
        <v>3</v>
      </c>
      <c r="Q18" s="31">
        <f t="shared" si="2"/>
        <v>0</v>
      </c>
    </row>
    <row r="19" spans="1:17" x14ac:dyDescent="0.3">
      <c r="A19" s="31">
        <v>1</v>
      </c>
      <c r="B19" s="31" t="s">
        <v>68</v>
      </c>
      <c r="C19" s="31" t="s">
        <v>69</v>
      </c>
      <c r="D19" s="31" t="s">
        <v>55</v>
      </c>
      <c r="E19" s="31">
        <v>1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1</v>
      </c>
      <c r="L19" s="32">
        <v>1</v>
      </c>
      <c r="M19" s="32">
        <v>1</v>
      </c>
      <c r="N19" s="32">
        <v>0</v>
      </c>
      <c r="O19" s="32">
        <v>0</v>
      </c>
      <c r="P19" s="31">
        <f t="shared" si="1"/>
        <v>3</v>
      </c>
      <c r="Q19" s="31">
        <f t="shared" si="2"/>
        <v>0</v>
      </c>
    </row>
    <row r="20" spans="1:17" x14ac:dyDescent="0.3">
      <c r="A20" s="31">
        <v>1</v>
      </c>
      <c r="B20" s="31" t="s">
        <v>104</v>
      </c>
      <c r="C20" s="31" t="s">
        <v>105</v>
      </c>
      <c r="D20" s="31" t="s">
        <v>99</v>
      </c>
      <c r="E20" s="31">
        <v>1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1</v>
      </c>
      <c r="L20" s="32">
        <v>1</v>
      </c>
      <c r="M20" s="32">
        <v>1</v>
      </c>
      <c r="N20" s="32">
        <v>0</v>
      </c>
      <c r="O20" s="32">
        <v>0</v>
      </c>
      <c r="P20" s="31">
        <f t="shared" si="1"/>
        <v>3</v>
      </c>
      <c r="Q20" s="31">
        <f t="shared" si="2"/>
        <v>0</v>
      </c>
    </row>
    <row r="21" spans="1:17" x14ac:dyDescent="0.3">
      <c r="A21" s="31">
        <v>1</v>
      </c>
      <c r="B21" s="31" t="s">
        <v>138</v>
      </c>
      <c r="C21" s="31" t="s">
        <v>139</v>
      </c>
      <c r="D21" s="31" t="s">
        <v>119</v>
      </c>
      <c r="E21" s="31">
        <v>1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1</v>
      </c>
      <c r="L21" s="32">
        <v>1</v>
      </c>
      <c r="M21" s="32">
        <v>1</v>
      </c>
      <c r="N21" s="32">
        <v>0</v>
      </c>
      <c r="O21" s="32">
        <v>0</v>
      </c>
      <c r="P21" s="31">
        <f t="shared" si="1"/>
        <v>3</v>
      </c>
      <c r="Q21" s="31">
        <f t="shared" si="2"/>
        <v>0</v>
      </c>
    </row>
    <row r="22" spans="1:17" x14ac:dyDescent="0.3">
      <c r="A22" s="31">
        <v>1</v>
      </c>
      <c r="B22" s="31" t="s">
        <v>205</v>
      </c>
      <c r="C22" s="31" t="s">
        <v>206</v>
      </c>
      <c r="D22" s="31" t="s">
        <v>180</v>
      </c>
      <c r="E22" s="31">
        <v>-1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1</v>
      </c>
      <c r="L22" s="32">
        <v>1</v>
      </c>
      <c r="M22" s="32">
        <v>1</v>
      </c>
      <c r="N22" s="32">
        <v>0</v>
      </c>
      <c r="O22" s="32">
        <v>0</v>
      </c>
      <c r="P22" s="31">
        <f t="shared" si="1"/>
        <v>3</v>
      </c>
      <c r="Q22" s="31">
        <f t="shared" si="2"/>
        <v>0</v>
      </c>
    </row>
    <row r="23" spans="1:17" x14ac:dyDescent="0.3">
      <c r="A23" s="31">
        <v>1</v>
      </c>
      <c r="B23" s="31" t="s">
        <v>233</v>
      </c>
      <c r="C23" s="31" t="s">
        <v>234</v>
      </c>
      <c r="D23" s="31" t="s">
        <v>210</v>
      </c>
      <c r="E23" s="31">
        <v>1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1</v>
      </c>
      <c r="L23" s="32">
        <v>1</v>
      </c>
      <c r="M23" s="32">
        <v>1</v>
      </c>
      <c r="N23" s="32">
        <v>0</v>
      </c>
      <c r="O23" s="32">
        <v>0</v>
      </c>
      <c r="P23" s="31">
        <f t="shared" si="1"/>
        <v>3</v>
      </c>
      <c r="Q23" s="31">
        <f t="shared" si="2"/>
        <v>0</v>
      </c>
    </row>
    <row r="24" spans="1:17" x14ac:dyDescent="0.3">
      <c r="A24" s="31">
        <v>1</v>
      </c>
      <c r="B24" s="31" t="s">
        <v>132</v>
      </c>
      <c r="C24" s="31" t="s">
        <v>133</v>
      </c>
      <c r="D24" s="31" t="s">
        <v>119</v>
      </c>
      <c r="E24" s="31">
        <v>-1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1</v>
      </c>
      <c r="L24" s="32">
        <v>1</v>
      </c>
      <c r="M24" s="32">
        <v>1</v>
      </c>
      <c r="N24" s="32">
        <v>0</v>
      </c>
      <c r="O24" s="32">
        <v>0</v>
      </c>
      <c r="P24" s="31">
        <f t="shared" si="1"/>
        <v>3</v>
      </c>
      <c r="Q24" s="31">
        <f t="shared" si="2"/>
        <v>0</v>
      </c>
    </row>
    <row r="25" spans="1:17" x14ac:dyDescent="0.3">
      <c r="A25" s="31">
        <v>1</v>
      </c>
      <c r="B25" s="31" t="s">
        <v>32</v>
      </c>
      <c r="C25" s="31" t="s">
        <v>33</v>
      </c>
      <c r="D25" s="31" t="s">
        <v>11</v>
      </c>
      <c r="E25" s="31">
        <v>-1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1</v>
      </c>
      <c r="L25" s="32">
        <v>1</v>
      </c>
      <c r="M25" s="32">
        <v>1</v>
      </c>
      <c r="N25" s="32">
        <v>0</v>
      </c>
      <c r="O25" s="32">
        <v>0</v>
      </c>
      <c r="P25" s="31">
        <f t="shared" si="1"/>
        <v>3</v>
      </c>
      <c r="Q25" s="31">
        <f t="shared" si="2"/>
        <v>0</v>
      </c>
    </row>
    <row r="26" spans="1:17" x14ac:dyDescent="0.3">
      <c r="A26" s="31">
        <v>1</v>
      </c>
      <c r="B26" s="31" t="s">
        <v>203</v>
      </c>
      <c r="C26" s="31" t="s">
        <v>204</v>
      </c>
      <c r="D26" s="31" t="s">
        <v>180</v>
      </c>
      <c r="E26" s="31">
        <v>-1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1</v>
      </c>
      <c r="L26" s="32">
        <v>1</v>
      </c>
      <c r="M26" s="32">
        <v>1</v>
      </c>
      <c r="N26" s="32">
        <v>0</v>
      </c>
      <c r="O26" s="32">
        <v>0</v>
      </c>
      <c r="P26" s="31">
        <f t="shared" si="1"/>
        <v>3</v>
      </c>
      <c r="Q26" s="31">
        <f t="shared" si="2"/>
        <v>0</v>
      </c>
    </row>
    <row r="27" spans="1:17" x14ac:dyDescent="0.3">
      <c r="A27" s="31">
        <v>1</v>
      </c>
      <c r="B27" s="31" t="s">
        <v>100</v>
      </c>
      <c r="C27" s="31" t="s">
        <v>101</v>
      </c>
      <c r="D27" s="31" t="s">
        <v>99</v>
      </c>
      <c r="E27" s="31">
        <v>-1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1</v>
      </c>
      <c r="L27" s="32">
        <v>1</v>
      </c>
      <c r="M27" s="32">
        <v>1</v>
      </c>
      <c r="N27" s="32">
        <v>0</v>
      </c>
      <c r="O27" s="32">
        <v>0</v>
      </c>
      <c r="P27" s="31">
        <f t="shared" si="1"/>
        <v>3</v>
      </c>
      <c r="Q27" s="31">
        <f t="shared" si="2"/>
        <v>0</v>
      </c>
    </row>
    <row r="28" spans="1:17" x14ac:dyDescent="0.3">
      <c r="A28" s="31">
        <v>1</v>
      </c>
      <c r="B28" s="31" t="s">
        <v>288</v>
      </c>
      <c r="C28" s="31" t="s">
        <v>289</v>
      </c>
      <c r="D28" s="31" t="s">
        <v>276</v>
      </c>
      <c r="E28" s="31">
        <v>-1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1</v>
      </c>
      <c r="L28" s="32">
        <v>1</v>
      </c>
      <c r="M28" s="32">
        <v>1</v>
      </c>
      <c r="N28" s="32">
        <v>0</v>
      </c>
      <c r="O28" s="32">
        <v>0</v>
      </c>
      <c r="P28" s="31">
        <f t="shared" si="1"/>
        <v>3</v>
      </c>
      <c r="Q28" s="31">
        <f t="shared" si="2"/>
        <v>0</v>
      </c>
    </row>
    <row r="29" spans="1:17" x14ac:dyDescent="0.3">
      <c r="A29" s="31">
        <v>1</v>
      </c>
      <c r="B29" s="31" t="s">
        <v>290</v>
      </c>
      <c r="C29" s="31" t="s">
        <v>201</v>
      </c>
      <c r="D29" s="31" t="s">
        <v>276</v>
      </c>
      <c r="E29" s="31">
        <v>1</v>
      </c>
      <c r="F29" s="32">
        <v>0</v>
      </c>
      <c r="G29" s="32">
        <v>1</v>
      </c>
      <c r="H29" s="32">
        <v>1</v>
      </c>
      <c r="I29" s="32">
        <v>0</v>
      </c>
      <c r="J29" s="32">
        <v>1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1">
        <f t="shared" si="1"/>
        <v>0</v>
      </c>
      <c r="Q29" s="31">
        <f t="shared" si="2"/>
        <v>3</v>
      </c>
    </row>
    <row r="30" spans="1:17" x14ac:dyDescent="0.3">
      <c r="A30" s="31">
        <v>1</v>
      </c>
      <c r="B30" s="31" t="s">
        <v>64</v>
      </c>
      <c r="C30" s="31" t="s">
        <v>65</v>
      </c>
      <c r="D30" s="31" t="s">
        <v>55</v>
      </c>
      <c r="E30" s="31">
        <v>1</v>
      </c>
      <c r="F30" s="32">
        <v>0</v>
      </c>
      <c r="G30" s="32">
        <v>1</v>
      </c>
      <c r="H30" s="32">
        <v>1</v>
      </c>
      <c r="I30" s="32">
        <v>0</v>
      </c>
      <c r="J30" s="32">
        <v>1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1">
        <f t="shared" si="1"/>
        <v>0</v>
      </c>
      <c r="Q30" s="31">
        <f t="shared" si="2"/>
        <v>3</v>
      </c>
    </row>
    <row r="31" spans="1:17" x14ac:dyDescent="0.3">
      <c r="A31" s="31">
        <v>1</v>
      </c>
      <c r="B31" s="31" t="s">
        <v>49</v>
      </c>
      <c r="C31" s="31" t="s">
        <v>343</v>
      </c>
      <c r="D31" s="31" t="s">
        <v>36</v>
      </c>
      <c r="E31" s="31">
        <v>1</v>
      </c>
      <c r="F31" s="32">
        <v>0</v>
      </c>
      <c r="G31" s="32">
        <v>1</v>
      </c>
      <c r="H31" s="32">
        <v>1</v>
      </c>
      <c r="I31" s="32">
        <v>0</v>
      </c>
      <c r="J31" s="32">
        <v>1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1">
        <f t="shared" si="1"/>
        <v>0</v>
      </c>
      <c r="Q31" s="31">
        <f t="shared" si="2"/>
        <v>3</v>
      </c>
    </row>
  </sheetData>
  <conditionalFormatting sqref="R38:XFD1048576 A38:O1048576">
    <cfRule type="cellIs" dxfId="98" priority="105" operator="equal">
      <formula>0</formula>
    </cfRule>
  </conditionalFormatting>
  <conditionalFormatting sqref="P39:Q1048576">
    <cfRule type="cellIs" dxfId="97" priority="102" operator="equal">
      <formula>0</formula>
    </cfRule>
  </conditionalFormatting>
  <conditionalFormatting sqref="P32:Q38">
    <cfRule type="colorScale" priority="10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H1">
    <cfRule type="cellIs" dxfId="96" priority="42" operator="equal">
      <formula>0</formula>
    </cfRule>
  </conditionalFormatting>
  <conditionalFormatting sqref="J1">
    <cfRule type="cellIs" dxfId="95" priority="40" operator="equal">
      <formula>0</formula>
    </cfRule>
  </conditionalFormatting>
  <conditionalFormatting sqref="L1">
    <cfRule type="cellIs" dxfId="94" priority="38" operator="equal">
      <formula>0</formula>
    </cfRule>
  </conditionalFormatting>
  <conditionalFormatting sqref="N1">
    <cfRule type="cellIs" dxfId="93" priority="36" operator="equal">
      <formula>0</formula>
    </cfRule>
  </conditionalFormatting>
  <conditionalFormatting sqref="I1">
    <cfRule type="cellIs" dxfId="92" priority="47" operator="equal">
      <formula>0</formula>
    </cfRule>
  </conditionalFormatting>
  <conditionalFormatting sqref="P2:Q2">
    <cfRule type="colorScale" priority="46">
      <colorScale>
        <cfvo type="num" val="0"/>
        <cfvo type="num" val="0.5"/>
        <cfvo type="num" val="1"/>
        <color rgb="FFFF9999"/>
        <color rgb="FFCCFF99"/>
        <color rgb="FFFF9999"/>
      </colorScale>
    </cfRule>
  </conditionalFormatting>
  <conditionalFormatting sqref="F2:O2">
    <cfRule type="cellIs" dxfId="91" priority="45" operator="equal">
      <formula>0</formula>
    </cfRule>
  </conditionalFormatting>
  <conditionalFormatting sqref="G1">
    <cfRule type="cellIs" dxfId="90" priority="41" operator="equal">
      <formula>0</formula>
    </cfRule>
  </conditionalFormatting>
  <conditionalFormatting sqref="K1">
    <cfRule type="cellIs" dxfId="89" priority="39" operator="equal">
      <formula>0</formula>
    </cfRule>
  </conditionalFormatting>
  <conditionalFormatting sqref="M1">
    <cfRule type="cellIs" dxfId="88" priority="37" operator="equal">
      <formula>0</formula>
    </cfRule>
  </conditionalFormatting>
  <conditionalFormatting sqref="O1">
    <cfRule type="cellIs" dxfId="87" priority="35" operator="equal">
      <formula>0</formula>
    </cfRule>
  </conditionalFormatting>
  <conditionalFormatting sqref="A2">
    <cfRule type="colorScale" priority="44">
      <colorScale>
        <cfvo type="num" val="18"/>
        <cfvo type="num" val="27"/>
        <cfvo type="num" val="36"/>
        <color rgb="FFFF9999"/>
        <color rgb="FF92D050"/>
        <color rgb="FFFF9999"/>
      </colorScale>
    </cfRule>
  </conditionalFormatting>
  <conditionalFormatting sqref="F1">
    <cfRule type="cellIs" dxfId="86" priority="43" operator="equal">
      <formula>0</formula>
    </cfRule>
  </conditionalFormatting>
  <conditionalFormatting sqref="E2">
    <cfRule type="colorScale" priority="34">
      <colorScale>
        <cfvo type="num" val="0"/>
        <cfvo type="num" val="0.5"/>
        <cfvo type="num" val="1"/>
        <color rgb="FFFFCCFF"/>
        <color theme="2"/>
        <color theme="4" tint="0.39997558519241921"/>
      </colorScale>
    </cfRule>
  </conditionalFormatting>
  <conditionalFormatting sqref="A11:O11 R11:XFD11">
    <cfRule type="cellIs" dxfId="85" priority="33" operator="equal">
      <formula>0</formula>
    </cfRule>
  </conditionalFormatting>
  <conditionalFormatting sqref="P11:Q11">
    <cfRule type="colorScale" priority="3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3:O4 R3:XFD4">
    <cfRule type="cellIs" dxfId="84" priority="31" operator="equal">
      <formula>0</formula>
    </cfRule>
  </conditionalFormatting>
  <conditionalFormatting sqref="P3:Q4">
    <cfRule type="colorScale" priority="3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5:XFD6 A5:O6">
    <cfRule type="cellIs" dxfId="83" priority="29" operator="equal">
      <formula>0</formula>
    </cfRule>
  </conditionalFormatting>
  <conditionalFormatting sqref="P5:Q6">
    <cfRule type="colorScale" priority="2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7:XFD7 A7:O7">
    <cfRule type="cellIs" dxfId="82" priority="27" operator="equal">
      <formula>0</formula>
    </cfRule>
  </conditionalFormatting>
  <conditionalFormatting sqref="P7:Q7">
    <cfRule type="colorScale" priority="2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8:XFD8 A8:O8">
    <cfRule type="cellIs" dxfId="81" priority="25" operator="equal">
      <formula>0</formula>
    </cfRule>
  </conditionalFormatting>
  <conditionalFormatting sqref="P8:Q8">
    <cfRule type="colorScale" priority="2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9:O10 R9:XFD10">
    <cfRule type="cellIs" dxfId="80" priority="23" operator="equal">
      <formula>0</formula>
    </cfRule>
  </conditionalFormatting>
  <conditionalFormatting sqref="P9:Q10">
    <cfRule type="colorScale" priority="2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2:O12 R12:XFD12">
    <cfRule type="cellIs" dxfId="79" priority="21" operator="equal">
      <formula>0</formula>
    </cfRule>
  </conditionalFormatting>
  <conditionalFormatting sqref="P12:Q12">
    <cfRule type="colorScale" priority="2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3:O13 R13:XFD13">
    <cfRule type="cellIs" dxfId="78" priority="19" operator="equal">
      <formula>0</formula>
    </cfRule>
  </conditionalFormatting>
  <conditionalFormatting sqref="P13:Q13">
    <cfRule type="colorScale" priority="1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14:XFD15 A14:O15">
    <cfRule type="cellIs" dxfId="77" priority="17" operator="equal">
      <formula>0</formula>
    </cfRule>
  </conditionalFormatting>
  <conditionalFormatting sqref="P14:Q15">
    <cfRule type="colorScale" priority="1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6:O16 R16:XFD16">
    <cfRule type="cellIs" dxfId="76" priority="15" operator="equal">
      <formula>0</formula>
    </cfRule>
  </conditionalFormatting>
  <conditionalFormatting sqref="P16:Q16">
    <cfRule type="colorScale" priority="1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17:XFD17 A17:O17">
    <cfRule type="cellIs" dxfId="75" priority="13" operator="equal">
      <formula>0</formula>
    </cfRule>
  </conditionalFormatting>
  <conditionalFormatting sqref="P17:Q17">
    <cfRule type="colorScale" priority="1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8:O23 R18:XFD23">
    <cfRule type="cellIs" dxfId="74" priority="11" operator="equal">
      <formula>0</formula>
    </cfRule>
  </conditionalFormatting>
  <conditionalFormatting sqref="A24:O26 R24:XFD26">
    <cfRule type="cellIs" dxfId="73" priority="10" operator="equal">
      <formula>0</formula>
    </cfRule>
  </conditionalFormatting>
  <conditionalFormatting sqref="A27:O27 R27:XFD27">
    <cfRule type="cellIs" dxfId="72" priority="9" operator="equal">
      <formula>0</formula>
    </cfRule>
  </conditionalFormatting>
  <conditionalFormatting sqref="A28:O28 R28:XFD28">
    <cfRule type="cellIs" dxfId="71" priority="8" operator="equal">
      <formula>0</formula>
    </cfRule>
  </conditionalFormatting>
  <conditionalFormatting sqref="P18:Q28">
    <cfRule type="colorScale" priority="7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9:XFD29 A29:O29">
    <cfRule type="cellIs" dxfId="70" priority="6" operator="equal">
      <formula>0</formula>
    </cfRule>
  </conditionalFormatting>
  <conditionalFormatting sqref="P29:Q29">
    <cfRule type="colorScale" priority="5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30:XFD30 A30:O30">
    <cfRule type="cellIs" dxfId="69" priority="4" operator="equal">
      <formula>0</formula>
    </cfRule>
  </conditionalFormatting>
  <conditionalFormatting sqref="P30:Q30">
    <cfRule type="colorScale" priority="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31:O31 R31:XFD31">
    <cfRule type="cellIs" dxfId="68" priority="2" operator="equal">
      <formula>0</formula>
    </cfRule>
  </conditionalFormatting>
  <conditionalFormatting sqref="P31:Q31">
    <cfRule type="colorScale" priority="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9"/>
  <sheetViews>
    <sheetView workbookViewId="0">
      <pane ySplit="2" topLeftCell="A3" activePane="bottomLeft" state="frozen"/>
      <selection pane="bottomLeft" activeCell="A18" sqref="A18:XFD21"/>
    </sheetView>
  </sheetViews>
  <sheetFormatPr baseColWidth="10" defaultRowHeight="14.4" x14ac:dyDescent="0.3"/>
  <cols>
    <col min="1" max="1" width="4.88671875" bestFit="1" customWidth="1"/>
    <col min="2" max="2" width="23.77734375" bestFit="1" customWidth="1"/>
    <col min="3" max="3" width="12.109375" bestFit="1" customWidth="1"/>
    <col min="4" max="4" width="6.109375" bestFit="1" customWidth="1"/>
    <col min="5" max="5" width="7.5546875" bestFit="1" customWidth="1"/>
    <col min="6" max="15" width="5.77734375" customWidth="1"/>
    <col min="16" max="17" width="4.44140625" bestFit="1" customWidth="1"/>
  </cols>
  <sheetData>
    <row r="1" spans="1:20" x14ac:dyDescent="0.3">
      <c r="A1" s="39" t="s">
        <v>318</v>
      </c>
      <c r="B1" s="39" t="str">
        <f>Base!B4</f>
        <v>Nom</v>
      </c>
      <c r="C1" s="39" t="str">
        <f>Base!C4</f>
        <v>Prénom</v>
      </c>
      <c r="D1" s="39" t="str">
        <f>Base!D4</f>
        <v>Classe</v>
      </c>
      <c r="E1" s="40" t="str">
        <f>Base!E4</f>
        <v>G/F</v>
      </c>
      <c r="F1" s="6" t="str">
        <f>Base!F4</f>
        <v>Arts</v>
      </c>
      <c r="G1" s="13" t="str">
        <f>Base!G4</f>
        <v>HLP</v>
      </c>
      <c r="H1" s="11" t="str">
        <f>Base!H4</f>
        <v>HG</v>
      </c>
      <c r="I1" s="41" t="str">
        <f>Base!I4</f>
        <v>LLCE</v>
      </c>
      <c r="J1" s="10" t="str">
        <f>Base!J4</f>
        <v>SES</v>
      </c>
      <c r="K1" s="9" t="str">
        <f>Base!K4</f>
        <v>Maths</v>
      </c>
      <c r="L1" s="7" t="str">
        <f>Base!L4</f>
        <v>Phy</v>
      </c>
      <c r="M1" s="8" t="str">
        <f>Base!M4</f>
        <v>SVT</v>
      </c>
      <c r="N1" s="12" t="str">
        <f>Base!N4</f>
        <v>SI</v>
      </c>
      <c r="O1" s="38" t="str">
        <f>Base!O4</f>
        <v>NSI</v>
      </c>
      <c r="P1" s="40" t="str">
        <f>"%" &amp; Base!P4</f>
        <v>%S</v>
      </c>
      <c r="Q1" s="40" t="str">
        <f>"%" &amp; Base!Q4</f>
        <v>%H</v>
      </c>
      <c r="R1" s="25"/>
      <c r="S1" s="25"/>
      <c r="T1" s="25"/>
    </row>
    <row r="2" spans="1:20" s="27" customFormat="1" x14ac:dyDescent="0.3">
      <c r="A2" s="42">
        <f>SUM(A3:A50)</f>
        <v>27</v>
      </c>
      <c r="B2" s="43"/>
      <c r="C2" s="43"/>
      <c r="D2" s="43"/>
      <c r="E2" s="49">
        <f>ABS(SUMIF(E3:E50,1))/A2</f>
        <v>0.40740740740740738</v>
      </c>
      <c r="F2" s="42">
        <f t="shared" ref="F2:O2" si="0">SUM(F3:F50)</f>
        <v>0</v>
      </c>
      <c r="G2" s="42">
        <f t="shared" si="0"/>
        <v>0</v>
      </c>
      <c r="H2" s="42">
        <f t="shared" si="0"/>
        <v>17</v>
      </c>
      <c r="I2" s="42">
        <f t="shared" si="0"/>
        <v>11</v>
      </c>
      <c r="J2" s="42">
        <f t="shared" si="0"/>
        <v>20</v>
      </c>
      <c r="K2" s="42">
        <f t="shared" si="0"/>
        <v>15</v>
      </c>
      <c r="L2" s="42">
        <f t="shared" si="0"/>
        <v>7</v>
      </c>
      <c r="M2" s="42">
        <f t="shared" si="0"/>
        <v>11</v>
      </c>
      <c r="N2" s="42">
        <f t="shared" si="0"/>
        <v>0</v>
      </c>
      <c r="O2" s="42">
        <f t="shared" si="0"/>
        <v>0</v>
      </c>
      <c r="P2" s="49">
        <f>SUM(P3:P50)/SUM(P3:P50,Q3:Q50)</f>
        <v>0.40740740740740738</v>
      </c>
      <c r="Q2" s="49">
        <f>SUM(Q3:Q50)/SUM(Q3:Q50,P3:P50)</f>
        <v>0.59259259259259256</v>
      </c>
      <c r="R2" s="26"/>
      <c r="S2" s="26"/>
      <c r="T2" s="26"/>
    </row>
    <row r="3" spans="1:20" x14ac:dyDescent="0.3">
      <c r="A3" s="31">
        <v>1</v>
      </c>
      <c r="B3" s="31" t="s">
        <v>150</v>
      </c>
      <c r="C3" s="31" t="s">
        <v>151</v>
      </c>
      <c r="D3" s="31" t="s">
        <v>149</v>
      </c>
      <c r="E3" s="31">
        <v>1</v>
      </c>
      <c r="F3" s="32">
        <v>0</v>
      </c>
      <c r="G3" s="32">
        <v>0</v>
      </c>
      <c r="H3" s="32">
        <v>1</v>
      </c>
      <c r="I3" s="32">
        <v>0</v>
      </c>
      <c r="J3" s="32">
        <v>1</v>
      </c>
      <c r="K3" s="32">
        <v>1</v>
      </c>
      <c r="L3" s="32">
        <v>0</v>
      </c>
      <c r="M3" s="32">
        <v>0</v>
      </c>
      <c r="N3" s="32">
        <v>0</v>
      </c>
      <c r="O3" s="32">
        <v>0</v>
      </c>
      <c r="P3" s="31">
        <f t="shared" ref="P3:P29" si="1">SUM(K3:O3)</f>
        <v>1</v>
      </c>
      <c r="Q3" s="31">
        <f t="shared" ref="Q3:Q29" si="2">SUM(G3:J3)</f>
        <v>2</v>
      </c>
    </row>
    <row r="4" spans="1:20" x14ac:dyDescent="0.3">
      <c r="A4" s="31">
        <v>1</v>
      </c>
      <c r="B4" s="31" t="s">
        <v>283</v>
      </c>
      <c r="C4" s="31" t="s">
        <v>284</v>
      </c>
      <c r="D4" s="31" t="s">
        <v>276</v>
      </c>
      <c r="E4" s="31">
        <v>-1</v>
      </c>
      <c r="F4" s="32">
        <v>0</v>
      </c>
      <c r="G4" s="32">
        <v>0</v>
      </c>
      <c r="H4" s="32">
        <v>1</v>
      </c>
      <c r="I4" s="32">
        <v>0</v>
      </c>
      <c r="J4" s="32">
        <v>1</v>
      </c>
      <c r="K4" s="32">
        <v>1</v>
      </c>
      <c r="L4" s="32">
        <v>0</v>
      </c>
      <c r="M4" s="32">
        <v>0</v>
      </c>
      <c r="N4" s="32">
        <v>0</v>
      </c>
      <c r="O4" s="32">
        <v>0</v>
      </c>
      <c r="P4" s="31">
        <f t="shared" si="1"/>
        <v>1</v>
      </c>
      <c r="Q4" s="31">
        <f t="shared" si="2"/>
        <v>2</v>
      </c>
    </row>
    <row r="5" spans="1:20" x14ac:dyDescent="0.3">
      <c r="A5" s="31">
        <v>1</v>
      </c>
      <c r="B5" s="31" t="s">
        <v>257</v>
      </c>
      <c r="C5" s="31" t="s">
        <v>258</v>
      </c>
      <c r="D5" s="31" t="s">
        <v>246</v>
      </c>
      <c r="E5" s="31">
        <v>1</v>
      </c>
      <c r="F5" s="32">
        <v>0</v>
      </c>
      <c r="G5" s="32">
        <v>0</v>
      </c>
      <c r="H5" s="32">
        <v>1</v>
      </c>
      <c r="I5" s="32">
        <v>0</v>
      </c>
      <c r="J5" s="32">
        <v>1</v>
      </c>
      <c r="K5" s="32">
        <v>1</v>
      </c>
      <c r="L5" s="32">
        <v>0</v>
      </c>
      <c r="M5" s="32">
        <v>0</v>
      </c>
      <c r="N5" s="32">
        <v>0</v>
      </c>
      <c r="O5" s="32">
        <v>0</v>
      </c>
      <c r="P5" s="31">
        <f t="shared" si="1"/>
        <v>1</v>
      </c>
      <c r="Q5" s="31">
        <f t="shared" si="2"/>
        <v>2</v>
      </c>
    </row>
    <row r="6" spans="1:20" x14ac:dyDescent="0.3">
      <c r="A6" s="31">
        <v>1</v>
      </c>
      <c r="B6" s="31" t="s">
        <v>156</v>
      </c>
      <c r="C6" s="31" t="s">
        <v>157</v>
      </c>
      <c r="D6" s="31" t="s">
        <v>149</v>
      </c>
      <c r="E6" s="31">
        <v>1</v>
      </c>
      <c r="F6" s="32">
        <v>0</v>
      </c>
      <c r="G6" s="32">
        <v>0</v>
      </c>
      <c r="H6" s="32">
        <v>1</v>
      </c>
      <c r="I6" s="32">
        <v>0</v>
      </c>
      <c r="J6" s="32">
        <v>1</v>
      </c>
      <c r="K6" s="32">
        <v>1</v>
      </c>
      <c r="L6" s="32">
        <v>0</v>
      </c>
      <c r="M6" s="32">
        <v>0</v>
      </c>
      <c r="N6" s="32">
        <v>0</v>
      </c>
      <c r="O6" s="32">
        <v>0</v>
      </c>
      <c r="P6" s="31">
        <f t="shared" si="1"/>
        <v>1</v>
      </c>
      <c r="Q6" s="31">
        <f t="shared" si="2"/>
        <v>2</v>
      </c>
    </row>
    <row r="7" spans="1:20" x14ac:dyDescent="0.3">
      <c r="A7" s="31">
        <v>1</v>
      </c>
      <c r="B7" s="31" t="s">
        <v>161</v>
      </c>
      <c r="C7" s="31" t="s">
        <v>162</v>
      </c>
      <c r="D7" s="31" t="s">
        <v>149</v>
      </c>
      <c r="E7" s="31">
        <v>1</v>
      </c>
      <c r="F7" s="32">
        <v>0</v>
      </c>
      <c r="G7" s="32">
        <v>0</v>
      </c>
      <c r="H7" s="32">
        <v>1</v>
      </c>
      <c r="I7" s="32">
        <v>0</v>
      </c>
      <c r="J7" s="32">
        <v>1</v>
      </c>
      <c r="K7" s="32">
        <v>1</v>
      </c>
      <c r="L7" s="32">
        <v>0</v>
      </c>
      <c r="M7" s="32">
        <v>0</v>
      </c>
      <c r="N7" s="32">
        <v>0</v>
      </c>
      <c r="O7" s="32">
        <v>0</v>
      </c>
      <c r="P7" s="31">
        <f t="shared" si="1"/>
        <v>1</v>
      </c>
      <c r="Q7" s="31">
        <f t="shared" si="2"/>
        <v>2</v>
      </c>
    </row>
    <row r="8" spans="1:20" x14ac:dyDescent="0.3">
      <c r="A8" s="31">
        <v>1</v>
      </c>
      <c r="B8" s="31" t="s">
        <v>186</v>
      </c>
      <c r="C8" s="31" t="s">
        <v>187</v>
      </c>
      <c r="D8" s="31" t="s">
        <v>180</v>
      </c>
      <c r="E8" s="31">
        <v>1</v>
      </c>
      <c r="F8" s="32">
        <v>0</v>
      </c>
      <c r="G8" s="32">
        <v>0</v>
      </c>
      <c r="H8" s="32">
        <v>0</v>
      </c>
      <c r="I8" s="32">
        <v>1</v>
      </c>
      <c r="J8" s="32">
        <v>1</v>
      </c>
      <c r="K8" s="32">
        <v>1</v>
      </c>
      <c r="L8" s="32">
        <v>0</v>
      </c>
      <c r="M8" s="32">
        <v>0</v>
      </c>
      <c r="N8" s="32">
        <v>0</v>
      </c>
      <c r="O8" s="32">
        <v>0</v>
      </c>
      <c r="P8" s="31">
        <f t="shared" si="1"/>
        <v>1</v>
      </c>
      <c r="Q8" s="31">
        <f t="shared" si="2"/>
        <v>2</v>
      </c>
    </row>
    <row r="9" spans="1:20" x14ac:dyDescent="0.3">
      <c r="A9" s="31">
        <v>1</v>
      </c>
      <c r="B9" s="31" t="s">
        <v>249</v>
      </c>
      <c r="C9" s="31" t="s">
        <v>250</v>
      </c>
      <c r="D9" s="31" t="s">
        <v>246</v>
      </c>
      <c r="E9" s="31">
        <v>-1</v>
      </c>
      <c r="F9" s="32">
        <v>0</v>
      </c>
      <c r="G9" s="32">
        <v>0</v>
      </c>
      <c r="H9" s="32">
        <v>0</v>
      </c>
      <c r="I9" s="32">
        <v>1</v>
      </c>
      <c r="J9" s="32">
        <v>1</v>
      </c>
      <c r="K9" s="32">
        <v>1</v>
      </c>
      <c r="L9" s="32">
        <v>0</v>
      </c>
      <c r="M9" s="32">
        <v>0</v>
      </c>
      <c r="N9" s="32">
        <v>0</v>
      </c>
      <c r="O9" s="32">
        <v>0</v>
      </c>
      <c r="P9" s="31">
        <f t="shared" si="1"/>
        <v>1</v>
      </c>
      <c r="Q9" s="31">
        <f t="shared" si="2"/>
        <v>2</v>
      </c>
    </row>
    <row r="10" spans="1:20" x14ac:dyDescent="0.3">
      <c r="A10" s="31">
        <v>1</v>
      </c>
      <c r="B10" s="31" t="s">
        <v>281</v>
      </c>
      <c r="C10" s="31" t="s">
        <v>282</v>
      </c>
      <c r="D10" s="31" t="s">
        <v>276</v>
      </c>
      <c r="E10" s="31">
        <v>-1</v>
      </c>
      <c r="F10" s="32">
        <v>0</v>
      </c>
      <c r="G10" s="32">
        <v>0</v>
      </c>
      <c r="H10" s="32">
        <v>0</v>
      </c>
      <c r="I10" s="32">
        <v>1</v>
      </c>
      <c r="J10" s="32">
        <v>1</v>
      </c>
      <c r="K10" s="32">
        <v>1</v>
      </c>
      <c r="L10" s="32">
        <v>0</v>
      </c>
      <c r="M10" s="32">
        <v>0</v>
      </c>
      <c r="N10" s="32">
        <v>0</v>
      </c>
      <c r="O10" s="32">
        <v>0</v>
      </c>
      <c r="P10" s="31">
        <f t="shared" si="1"/>
        <v>1</v>
      </c>
      <c r="Q10" s="31">
        <f t="shared" si="2"/>
        <v>2</v>
      </c>
    </row>
    <row r="11" spans="1:20" x14ac:dyDescent="0.3">
      <c r="A11" s="31">
        <v>1</v>
      </c>
      <c r="B11" s="31" t="s">
        <v>80</v>
      </c>
      <c r="C11" s="31" t="s">
        <v>81</v>
      </c>
      <c r="D11" s="31" t="s">
        <v>78</v>
      </c>
      <c r="E11" s="31">
        <v>-1</v>
      </c>
      <c r="F11" s="32">
        <v>0</v>
      </c>
      <c r="G11" s="32">
        <v>0</v>
      </c>
      <c r="H11" s="32">
        <v>1</v>
      </c>
      <c r="I11" s="32">
        <v>0</v>
      </c>
      <c r="J11" s="32">
        <v>1</v>
      </c>
      <c r="K11" s="32">
        <v>0</v>
      </c>
      <c r="L11" s="32">
        <v>0</v>
      </c>
      <c r="M11" s="32">
        <v>1</v>
      </c>
      <c r="N11" s="32">
        <v>0</v>
      </c>
      <c r="O11" s="32">
        <v>0</v>
      </c>
      <c r="P11" s="31">
        <f t="shared" si="1"/>
        <v>1</v>
      </c>
      <c r="Q11" s="31">
        <f t="shared" si="2"/>
        <v>2</v>
      </c>
    </row>
    <row r="12" spans="1:20" x14ac:dyDescent="0.3">
      <c r="A12" s="31">
        <v>1</v>
      </c>
      <c r="B12" s="31" t="s">
        <v>144</v>
      </c>
      <c r="C12" s="31" t="s">
        <v>344</v>
      </c>
      <c r="D12" s="31" t="s">
        <v>119</v>
      </c>
      <c r="E12" s="31">
        <v>-1</v>
      </c>
      <c r="F12" s="32">
        <v>0</v>
      </c>
      <c r="G12" s="32">
        <v>0</v>
      </c>
      <c r="H12" s="32">
        <v>1</v>
      </c>
      <c r="I12" s="32">
        <v>0</v>
      </c>
      <c r="J12" s="32">
        <v>1</v>
      </c>
      <c r="K12" s="32">
        <v>0</v>
      </c>
      <c r="L12" s="32">
        <v>0</v>
      </c>
      <c r="M12" s="32">
        <v>1</v>
      </c>
      <c r="N12" s="32">
        <v>0</v>
      </c>
      <c r="O12" s="32">
        <v>0</v>
      </c>
      <c r="P12" s="31">
        <f t="shared" si="1"/>
        <v>1</v>
      </c>
      <c r="Q12" s="31">
        <f t="shared" si="2"/>
        <v>2</v>
      </c>
    </row>
    <row r="13" spans="1:20" x14ac:dyDescent="0.3">
      <c r="A13" s="31">
        <v>1</v>
      </c>
      <c r="B13" s="31" t="s">
        <v>181</v>
      </c>
      <c r="C13" s="31" t="s">
        <v>27</v>
      </c>
      <c r="D13" s="31" t="s">
        <v>180</v>
      </c>
      <c r="E13" s="31">
        <v>-1</v>
      </c>
      <c r="F13" s="32">
        <v>0</v>
      </c>
      <c r="G13" s="32">
        <v>0</v>
      </c>
      <c r="H13" s="32">
        <v>1</v>
      </c>
      <c r="I13" s="32">
        <v>0</v>
      </c>
      <c r="J13" s="32">
        <v>1</v>
      </c>
      <c r="K13" s="32">
        <v>0</v>
      </c>
      <c r="L13" s="32">
        <v>0</v>
      </c>
      <c r="M13" s="32">
        <v>1</v>
      </c>
      <c r="N13" s="32">
        <v>0</v>
      </c>
      <c r="O13" s="32">
        <v>0</v>
      </c>
      <c r="P13" s="31">
        <f t="shared" si="1"/>
        <v>1</v>
      </c>
      <c r="Q13" s="31">
        <f t="shared" si="2"/>
        <v>2</v>
      </c>
    </row>
    <row r="14" spans="1:20" x14ac:dyDescent="0.3">
      <c r="A14" s="1">
        <v>1</v>
      </c>
      <c r="B14" s="1" t="s">
        <v>235</v>
      </c>
      <c r="C14" s="1" t="s">
        <v>236</v>
      </c>
      <c r="D14" s="1" t="s">
        <v>210</v>
      </c>
      <c r="E14" s="1">
        <v>-1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31">
        <f t="shared" si="1"/>
        <v>1</v>
      </c>
      <c r="Q14" s="31">
        <f t="shared" si="2"/>
        <v>2</v>
      </c>
    </row>
    <row r="15" spans="1:20" x14ac:dyDescent="0.3">
      <c r="A15" s="31">
        <v>1</v>
      </c>
      <c r="B15" s="31" t="s">
        <v>84</v>
      </c>
      <c r="C15" s="31" t="s">
        <v>85</v>
      </c>
      <c r="D15" s="31" t="s">
        <v>78</v>
      </c>
      <c r="E15" s="31">
        <v>-1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1</v>
      </c>
      <c r="L15" s="32">
        <v>1</v>
      </c>
      <c r="M15" s="32">
        <v>1</v>
      </c>
      <c r="N15" s="32">
        <v>0</v>
      </c>
      <c r="O15" s="32">
        <v>0</v>
      </c>
      <c r="P15" s="31">
        <f t="shared" si="1"/>
        <v>3</v>
      </c>
      <c r="Q15" s="31">
        <f t="shared" si="2"/>
        <v>0</v>
      </c>
    </row>
    <row r="16" spans="1:20" x14ac:dyDescent="0.3">
      <c r="A16" s="31">
        <v>1</v>
      </c>
      <c r="B16" s="31" t="s">
        <v>120</v>
      </c>
      <c r="C16" s="31" t="s">
        <v>121</v>
      </c>
      <c r="D16" s="31" t="s">
        <v>119</v>
      </c>
      <c r="E16" s="31">
        <v>-1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1</v>
      </c>
      <c r="L16" s="32">
        <v>1</v>
      </c>
      <c r="M16" s="32">
        <v>1</v>
      </c>
      <c r="N16" s="32">
        <v>0</v>
      </c>
      <c r="O16" s="32">
        <v>0</v>
      </c>
      <c r="P16" s="31">
        <f t="shared" si="1"/>
        <v>3</v>
      </c>
      <c r="Q16" s="31">
        <f t="shared" si="2"/>
        <v>0</v>
      </c>
    </row>
    <row r="17" spans="1:17" x14ac:dyDescent="0.3">
      <c r="A17" s="31">
        <v>1</v>
      </c>
      <c r="B17" s="31" t="s">
        <v>178</v>
      </c>
      <c r="C17" s="31" t="s">
        <v>179</v>
      </c>
      <c r="D17" s="31" t="s">
        <v>180</v>
      </c>
      <c r="E17" s="31">
        <v>1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1</v>
      </c>
      <c r="L17" s="32">
        <v>1</v>
      </c>
      <c r="M17" s="32">
        <v>1</v>
      </c>
      <c r="N17" s="32">
        <v>0</v>
      </c>
      <c r="O17" s="32">
        <v>0</v>
      </c>
      <c r="P17" s="31">
        <f t="shared" si="1"/>
        <v>3</v>
      </c>
      <c r="Q17" s="31">
        <f t="shared" si="2"/>
        <v>0</v>
      </c>
    </row>
    <row r="18" spans="1:17" x14ac:dyDescent="0.3">
      <c r="A18" s="31">
        <v>1</v>
      </c>
      <c r="B18" s="31" t="s">
        <v>167</v>
      </c>
      <c r="C18" s="31" t="s">
        <v>168</v>
      </c>
      <c r="D18" s="31" t="s">
        <v>149</v>
      </c>
      <c r="E18" s="31">
        <v>1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1</v>
      </c>
      <c r="L18" s="32">
        <v>1</v>
      </c>
      <c r="M18" s="32">
        <v>1</v>
      </c>
      <c r="N18" s="31"/>
      <c r="O18" s="31"/>
      <c r="P18" s="31">
        <f t="shared" si="1"/>
        <v>3</v>
      </c>
      <c r="Q18" s="31">
        <f t="shared" si="2"/>
        <v>0</v>
      </c>
    </row>
    <row r="19" spans="1:17" x14ac:dyDescent="0.3">
      <c r="A19" s="31">
        <v>1</v>
      </c>
      <c r="B19" s="31" t="s">
        <v>209</v>
      </c>
      <c r="C19" s="31" t="s">
        <v>112</v>
      </c>
      <c r="D19" s="31" t="s">
        <v>210</v>
      </c>
      <c r="E19" s="31">
        <v>1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1</v>
      </c>
      <c r="L19" s="32">
        <v>1</v>
      </c>
      <c r="M19" s="32">
        <v>1</v>
      </c>
      <c r="N19" s="31"/>
      <c r="O19" s="31"/>
      <c r="P19" s="31">
        <f t="shared" si="1"/>
        <v>3</v>
      </c>
      <c r="Q19" s="31">
        <f t="shared" si="2"/>
        <v>0</v>
      </c>
    </row>
    <row r="20" spans="1:17" x14ac:dyDescent="0.3">
      <c r="A20" s="31">
        <v>1</v>
      </c>
      <c r="B20" s="31" t="s">
        <v>242</v>
      </c>
      <c r="C20" s="31" t="s">
        <v>338</v>
      </c>
      <c r="D20" s="31" t="s">
        <v>210</v>
      </c>
      <c r="E20" s="31">
        <v>1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1</v>
      </c>
      <c r="L20" s="32">
        <v>1</v>
      </c>
      <c r="M20" s="32">
        <v>1</v>
      </c>
      <c r="N20" s="31"/>
      <c r="O20" s="31"/>
      <c r="P20" s="31">
        <f t="shared" si="1"/>
        <v>3</v>
      </c>
      <c r="Q20" s="31">
        <f t="shared" si="2"/>
        <v>0</v>
      </c>
    </row>
    <row r="21" spans="1:17" x14ac:dyDescent="0.3">
      <c r="A21" s="31">
        <v>1</v>
      </c>
      <c r="B21" s="31" t="s">
        <v>306</v>
      </c>
      <c r="C21" s="31" t="s">
        <v>307</v>
      </c>
      <c r="D21" s="31" t="s">
        <v>276</v>
      </c>
      <c r="E21" s="31">
        <v>1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1</v>
      </c>
      <c r="L21" s="32">
        <v>1</v>
      </c>
      <c r="M21" s="32">
        <v>1</v>
      </c>
      <c r="N21" s="32">
        <v>0</v>
      </c>
      <c r="O21" s="32">
        <v>0</v>
      </c>
      <c r="P21" s="31">
        <f t="shared" si="1"/>
        <v>3</v>
      </c>
      <c r="Q21" s="31">
        <f t="shared" si="2"/>
        <v>0</v>
      </c>
    </row>
    <row r="22" spans="1:17" x14ac:dyDescent="0.3">
      <c r="A22" s="31">
        <v>1</v>
      </c>
      <c r="B22" s="31" t="s">
        <v>37</v>
      </c>
      <c r="C22" s="31" t="s">
        <v>38</v>
      </c>
      <c r="D22" s="31" t="s">
        <v>36</v>
      </c>
      <c r="E22" s="31">
        <v>-1</v>
      </c>
      <c r="F22" s="32">
        <v>0</v>
      </c>
      <c r="G22" s="32">
        <v>0</v>
      </c>
      <c r="H22" s="32">
        <v>1</v>
      </c>
      <c r="I22" s="32">
        <v>1</v>
      </c>
      <c r="J22" s="32">
        <v>1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1">
        <f t="shared" si="1"/>
        <v>0</v>
      </c>
      <c r="Q22" s="31">
        <f t="shared" si="2"/>
        <v>3</v>
      </c>
    </row>
    <row r="23" spans="1:17" x14ac:dyDescent="0.3">
      <c r="A23" s="31">
        <v>1</v>
      </c>
      <c r="B23" s="31" t="s">
        <v>70</v>
      </c>
      <c r="C23" s="31" t="s">
        <v>71</v>
      </c>
      <c r="D23" s="31" t="s">
        <v>55</v>
      </c>
      <c r="E23" s="31">
        <v>-1</v>
      </c>
      <c r="F23" s="32">
        <v>0</v>
      </c>
      <c r="G23" s="32">
        <v>0</v>
      </c>
      <c r="H23" s="32">
        <v>1</v>
      </c>
      <c r="I23" s="32">
        <v>1</v>
      </c>
      <c r="J23" s="32">
        <v>1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1">
        <f t="shared" si="1"/>
        <v>0</v>
      </c>
      <c r="Q23" s="31">
        <f t="shared" si="2"/>
        <v>3</v>
      </c>
    </row>
    <row r="24" spans="1:17" x14ac:dyDescent="0.3">
      <c r="A24" s="31">
        <v>1</v>
      </c>
      <c r="B24" s="31" t="s">
        <v>142</v>
      </c>
      <c r="C24" s="31" t="s">
        <v>143</v>
      </c>
      <c r="D24" s="31" t="s">
        <v>119</v>
      </c>
      <c r="E24" s="31">
        <v>-1</v>
      </c>
      <c r="F24" s="32">
        <v>0</v>
      </c>
      <c r="G24" s="32">
        <v>0</v>
      </c>
      <c r="H24" s="32">
        <v>1</v>
      </c>
      <c r="I24" s="32">
        <v>1</v>
      </c>
      <c r="J24" s="32">
        <v>1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1">
        <f t="shared" si="1"/>
        <v>0</v>
      </c>
      <c r="Q24" s="31">
        <f t="shared" si="2"/>
        <v>3</v>
      </c>
    </row>
    <row r="25" spans="1:17" x14ac:dyDescent="0.3">
      <c r="A25" s="31">
        <v>1</v>
      </c>
      <c r="B25" s="31" t="s">
        <v>176</v>
      </c>
      <c r="C25" s="31" t="s">
        <v>177</v>
      </c>
      <c r="D25" s="31" t="s">
        <v>149</v>
      </c>
      <c r="E25" s="31">
        <v>-1</v>
      </c>
      <c r="F25" s="32">
        <v>0</v>
      </c>
      <c r="G25" s="32">
        <v>0</v>
      </c>
      <c r="H25" s="32">
        <v>1</v>
      </c>
      <c r="I25" s="32">
        <v>1</v>
      </c>
      <c r="J25" s="32">
        <v>1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1">
        <f t="shared" si="1"/>
        <v>0</v>
      </c>
      <c r="Q25" s="31">
        <f t="shared" si="2"/>
        <v>3</v>
      </c>
    </row>
    <row r="26" spans="1:17" x14ac:dyDescent="0.3">
      <c r="A26" s="31">
        <v>1</v>
      </c>
      <c r="B26" s="31" t="s">
        <v>218</v>
      </c>
      <c r="C26" s="31" t="s">
        <v>219</v>
      </c>
      <c r="D26" s="31" t="s">
        <v>210</v>
      </c>
      <c r="E26" s="31">
        <v>-1</v>
      </c>
      <c r="F26" s="32">
        <v>0</v>
      </c>
      <c r="G26" s="32">
        <v>0</v>
      </c>
      <c r="H26" s="32">
        <v>1</v>
      </c>
      <c r="I26" s="32">
        <v>1</v>
      </c>
      <c r="J26" s="32">
        <v>1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1">
        <f t="shared" si="1"/>
        <v>0</v>
      </c>
      <c r="Q26" s="31">
        <f t="shared" si="2"/>
        <v>3</v>
      </c>
    </row>
    <row r="27" spans="1:17" x14ac:dyDescent="0.3">
      <c r="A27" s="31">
        <v>1</v>
      </c>
      <c r="B27" s="31" t="s">
        <v>21</v>
      </c>
      <c r="C27" s="31" t="s">
        <v>22</v>
      </c>
      <c r="D27" s="31" t="s">
        <v>11</v>
      </c>
      <c r="E27" s="31">
        <v>-1</v>
      </c>
      <c r="F27" s="32">
        <v>0</v>
      </c>
      <c r="G27" s="32">
        <v>0</v>
      </c>
      <c r="H27" s="32">
        <v>1</v>
      </c>
      <c r="I27" s="32">
        <v>1</v>
      </c>
      <c r="J27" s="32">
        <v>1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1">
        <f t="shared" si="1"/>
        <v>0</v>
      </c>
      <c r="Q27" s="31">
        <f t="shared" si="2"/>
        <v>3</v>
      </c>
    </row>
    <row r="28" spans="1:17" x14ac:dyDescent="0.3">
      <c r="A28" s="31">
        <v>1</v>
      </c>
      <c r="B28" s="31" t="s">
        <v>323</v>
      </c>
      <c r="C28" s="31" t="s">
        <v>324</v>
      </c>
      <c r="D28" s="31" t="s">
        <v>246</v>
      </c>
      <c r="E28" s="31">
        <v>-1</v>
      </c>
      <c r="F28" s="32">
        <v>0</v>
      </c>
      <c r="G28" s="32">
        <v>0</v>
      </c>
      <c r="H28" s="32">
        <v>1</v>
      </c>
      <c r="I28" s="32">
        <v>1</v>
      </c>
      <c r="J28" s="32">
        <v>1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1">
        <f t="shared" si="1"/>
        <v>0</v>
      </c>
      <c r="Q28" s="31">
        <f t="shared" si="2"/>
        <v>3</v>
      </c>
    </row>
    <row r="29" spans="1:17" x14ac:dyDescent="0.3">
      <c r="A29" s="31">
        <v>1</v>
      </c>
      <c r="B29" s="31" t="s">
        <v>41</v>
      </c>
      <c r="C29" s="31" t="s">
        <v>42</v>
      </c>
      <c r="D29" s="31" t="s">
        <v>36</v>
      </c>
      <c r="E29" s="31">
        <v>1</v>
      </c>
      <c r="F29" s="32">
        <v>0</v>
      </c>
      <c r="G29" s="32">
        <v>0</v>
      </c>
      <c r="H29" s="32">
        <v>1</v>
      </c>
      <c r="I29" s="32">
        <v>1</v>
      </c>
      <c r="J29" s="32">
        <v>1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1">
        <f t="shared" si="1"/>
        <v>0</v>
      </c>
      <c r="Q29" s="31">
        <f t="shared" si="2"/>
        <v>3</v>
      </c>
    </row>
  </sheetData>
  <conditionalFormatting sqref="R37:XFD1048576 R32:XFD34 A37:O1048576">
    <cfRule type="cellIs" dxfId="67" priority="99" operator="equal">
      <formula>0</formula>
    </cfRule>
  </conditionalFormatting>
  <conditionalFormatting sqref="P38:Q1048576">
    <cfRule type="cellIs" dxfId="66" priority="94" operator="equal">
      <formula>0</formula>
    </cfRule>
  </conditionalFormatting>
  <conditionalFormatting sqref="P32:Q37">
    <cfRule type="colorScale" priority="9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I1">
    <cfRule type="cellIs" dxfId="65" priority="40" operator="equal">
      <formula>0</formula>
    </cfRule>
  </conditionalFormatting>
  <conditionalFormatting sqref="G1">
    <cfRule type="cellIs" dxfId="64" priority="34" operator="equal">
      <formula>0</formula>
    </cfRule>
  </conditionalFormatting>
  <conditionalFormatting sqref="K1">
    <cfRule type="cellIs" dxfId="63" priority="32" operator="equal">
      <formula>0</formula>
    </cfRule>
  </conditionalFormatting>
  <conditionalFormatting sqref="N1">
    <cfRule type="cellIs" dxfId="62" priority="29" operator="equal">
      <formula>0</formula>
    </cfRule>
  </conditionalFormatting>
  <conditionalFormatting sqref="L1">
    <cfRule type="cellIs" dxfId="61" priority="31" operator="equal">
      <formula>0</formula>
    </cfRule>
  </conditionalFormatting>
  <conditionalFormatting sqref="M1">
    <cfRule type="cellIs" dxfId="60" priority="30" operator="equal">
      <formula>0</formula>
    </cfRule>
  </conditionalFormatting>
  <conditionalFormatting sqref="P2:Q2">
    <cfRule type="colorScale" priority="39">
      <colorScale>
        <cfvo type="num" val="0"/>
        <cfvo type="num" val="0.5"/>
        <cfvo type="num" val="1"/>
        <color rgb="FFFF9999"/>
        <color rgb="FFCCFF99"/>
        <color rgb="FFFF9999"/>
      </colorScale>
    </cfRule>
  </conditionalFormatting>
  <conditionalFormatting sqref="F2:O2">
    <cfRule type="cellIs" dxfId="59" priority="38" operator="equal">
      <formula>0</formula>
    </cfRule>
  </conditionalFormatting>
  <conditionalFormatting sqref="H1">
    <cfRule type="cellIs" dxfId="58" priority="35" operator="equal">
      <formula>0</formula>
    </cfRule>
  </conditionalFormatting>
  <conditionalFormatting sqref="J1">
    <cfRule type="cellIs" dxfId="57" priority="33" operator="equal">
      <formula>0</formula>
    </cfRule>
  </conditionalFormatting>
  <conditionalFormatting sqref="O1">
    <cfRule type="cellIs" dxfId="56" priority="28" operator="equal">
      <formula>0</formula>
    </cfRule>
  </conditionalFormatting>
  <conditionalFormatting sqref="A2">
    <cfRule type="colorScale" priority="37">
      <colorScale>
        <cfvo type="num" val="18"/>
        <cfvo type="num" val="27"/>
        <cfvo type="num" val="36"/>
        <color rgb="FFFF9999"/>
        <color rgb="FF92D050"/>
        <color rgb="FFFF9999"/>
      </colorScale>
    </cfRule>
  </conditionalFormatting>
  <conditionalFormatting sqref="F1">
    <cfRule type="cellIs" dxfId="55" priority="36" operator="equal">
      <formula>0</formula>
    </cfRule>
  </conditionalFormatting>
  <conditionalFormatting sqref="E2">
    <cfRule type="colorScale" priority="27">
      <colorScale>
        <cfvo type="num" val="0"/>
        <cfvo type="num" val="0.5"/>
        <cfvo type="num" val="1"/>
        <color rgb="FFFFCCFF"/>
        <color theme="2"/>
        <color theme="4" tint="0.39997558519241921"/>
      </colorScale>
    </cfRule>
  </conditionalFormatting>
  <conditionalFormatting sqref="A8:O8 R8:XFD8 A3:O4 R3:XFD4">
    <cfRule type="cellIs" dxfId="54" priority="26" operator="equal">
      <formula>0</formula>
    </cfRule>
  </conditionalFormatting>
  <conditionalFormatting sqref="R5:XFD6 A5:O6">
    <cfRule type="cellIs" dxfId="53" priority="25" operator="equal">
      <formula>0</formula>
    </cfRule>
  </conditionalFormatting>
  <conditionalFormatting sqref="A7:O7 R7:XFD7">
    <cfRule type="cellIs" dxfId="52" priority="24" operator="equal">
      <formula>0</formula>
    </cfRule>
  </conditionalFormatting>
  <conditionalFormatting sqref="P3:Q9">
    <cfRule type="colorScale" priority="22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9:XFD9 A9:O9">
    <cfRule type="cellIs" dxfId="51" priority="23" operator="equal">
      <formula>0</formula>
    </cfRule>
  </conditionalFormatting>
  <conditionalFormatting sqref="A10:O10 R10:XFD10">
    <cfRule type="cellIs" dxfId="50" priority="21" operator="equal">
      <formula>0</formula>
    </cfRule>
  </conditionalFormatting>
  <conditionalFormatting sqref="P10:Q10">
    <cfRule type="colorScale" priority="2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11:XFD13 A11:O13">
    <cfRule type="cellIs" dxfId="49" priority="19" operator="equal">
      <formula>0</formula>
    </cfRule>
  </conditionalFormatting>
  <conditionalFormatting sqref="P11:Q13">
    <cfRule type="colorScale" priority="1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4:O14 R14:XFD14">
    <cfRule type="cellIs" dxfId="48" priority="17" operator="equal">
      <formula>0</formula>
    </cfRule>
  </conditionalFormatting>
  <conditionalFormatting sqref="P14:Q14">
    <cfRule type="colorScale" priority="1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6:O17 R16:XFD17">
    <cfRule type="cellIs" dxfId="47" priority="15" operator="equal">
      <formula>0</formula>
    </cfRule>
  </conditionalFormatting>
  <conditionalFormatting sqref="P16:Q17">
    <cfRule type="colorScale" priority="1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5:O15 R15:XFD15">
    <cfRule type="cellIs" dxfId="46" priority="11" operator="equal">
      <formula>0</formula>
    </cfRule>
  </conditionalFormatting>
  <conditionalFormatting sqref="P15:Q15">
    <cfRule type="colorScale" priority="10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2:XFD26 A22:O26">
    <cfRule type="cellIs" dxfId="45" priority="9" operator="equal">
      <formula>0</formula>
    </cfRule>
  </conditionalFormatting>
  <conditionalFormatting sqref="P22:Q26">
    <cfRule type="colorScale" priority="8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7:XFD28 A27:O28">
    <cfRule type="cellIs" dxfId="44" priority="7" operator="equal">
      <formula>0</formula>
    </cfRule>
  </conditionalFormatting>
  <conditionalFormatting sqref="P27:Q28">
    <cfRule type="colorScale" priority="6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9:XFD29 A29:O29">
    <cfRule type="cellIs" dxfId="43" priority="5" operator="equal">
      <formula>0</formula>
    </cfRule>
  </conditionalFormatting>
  <conditionalFormatting sqref="P29:Q29">
    <cfRule type="colorScale" priority="4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8:O20 R18:XFD20">
    <cfRule type="cellIs" dxfId="42" priority="3" operator="equal">
      <formula>0</formula>
    </cfRule>
  </conditionalFormatting>
  <conditionalFormatting sqref="A21:O21 R21:XFD21">
    <cfRule type="cellIs" dxfId="41" priority="2" operator="equal">
      <formula>0</formula>
    </cfRule>
  </conditionalFormatting>
  <conditionalFormatting sqref="P18:Q21">
    <cfRule type="colorScale" priority="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8"/>
  <sheetViews>
    <sheetView workbookViewId="0">
      <pane ySplit="2" topLeftCell="A3" activePane="bottomLeft" state="frozen"/>
      <selection pane="bottomLeft" activeCell="A18" sqref="A18:XFD19"/>
    </sheetView>
  </sheetViews>
  <sheetFormatPr baseColWidth="10" defaultRowHeight="14.4" x14ac:dyDescent="0.3"/>
  <cols>
    <col min="1" max="1" width="4.88671875" bestFit="1" customWidth="1"/>
    <col min="2" max="2" width="23.77734375" bestFit="1" customWidth="1"/>
    <col min="3" max="3" width="12.109375" bestFit="1" customWidth="1"/>
    <col min="4" max="4" width="6.109375" bestFit="1" customWidth="1"/>
    <col min="5" max="5" width="7.5546875" bestFit="1" customWidth="1"/>
    <col min="6" max="15" width="5.77734375" customWidth="1"/>
    <col min="16" max="17" width="4.44140625" bestFit="1" customWidth="1"/>
  </cols>
  <sheetData>
    <row r="1" spans="1:20" x14ac:dyDescent="0.3">
      <c r="A1" s="39" t="s">
        <v>318</v>
      </c>
      <c r="B1" s="39" t="str">
        <f>Base!B4</f>
        <v>Nom</v>
      </c>
      <c r="C1" s="39" t="str">
        <f>Base!C4</f>
        <v>Prénom</v>
      </c>
      <c r="D1" s="39" t="str">
        <f>Base!D4</f>
        <v>Classe</v>
      </c>
      <c r="E1" s="40" t="str">
        <f>Base!E4</f>
        <v>G/F</v>
      </c>
      <c r="F1" s="6" t="str">
        <f>Base!F4</f>
        <v>Arts</v>
      </c>
      <c r="G1" s="13" t="str">
        <f>Base!G4</f>
        <v>HLP</v>
      </c>
      <c r="H1" s="11" t="str">
        <f>Base!H4</f>
        <v>HG</v>
      </c>
      <c r="I1" s="41" t="str">
        <f>Base!I4</f>
        <v>LLCE</v>
      </c>
      <c r="J1" s="10" t="str">
        <f>Base!J4</f>
        <v>SES</v>
      </c>
      <c r="K1" s="9" t="str">
        <f>Base!K4</f>
        <v>Maths</v>
      </c>
      <c r="L1" s="7" t="str">
        <f>Base!L4</f>
        <v>Phy</v>
      </c>
      <c r="M1" s="8" t="str">
        <f>Base!M4</f>
        <v>SVT</v>
      </c>
      <c r="N1" s="12" t="str">
        <f>Base!N4</f>
        <v>SI</v>
      </c>
      <c r="O1" s="38" t="str">
        <f>Base!O4</f>
        <v>NSI</v>
      </c>
      <c r="P1" s="40" t="str">
        <f>"%" &amp; Base!P4</f>
        <v>%S</v>
      </c>
      <c r="Q1" s="40" t="str">
        <f>"%" &amp; Base!Q4</f>
        <v>%H</v>
      </c>
      <c r="R1" s="25"/>
      <c r="S1" s="25"/>
      <c r="T1" s="25"/>
    </row>
    <row r="2" spans="1:20" s="27" customFormat="1" x14ac:dyDescent="0.3">
      <c r="A2" s="42">
        <f>SUM(A3:A44)</f>
        <v>26</v>
      </c>
      <c r="B2" s="43"/>
      <c r="C2" s="43"/>
      <c r="D2" s="43"/>
      <c r="E2" s="49">
        <f>ABS(SUMIF(E3:E44,1))/A2</f>
        <v>0.42307692307692307</v>
      </c>
      <c r="F2" s="42">
        <f t="shared" ref="F2:O2" si="0">SUM(F3:F44)</f>
        <v>0</v>
      </c>
      <c r="G2" s="42">
        <f t="shared" si="0"/>
        <v>0</v>
      </c>
      <c r="H2" s="42">
        <f t="shared" si="0"/>
        <v>8</v>
      </c>
      <c r="I2" s="42">
        <f t="shared" si="0"/>
        <v>10</v>
      </c>
      <c r="J2" s="42">
        <f t="shared" si="0"/>
        <v>9</v>
      </c>
      <c r="K2" s="42">
        <f t="shared" si="0"/>
        <v>17</v>
      </c>
      <c r="L2" s="42">
        <f t="shared" si="0"/>
        <v>19</v>
      </c>
      <c r="M2" s="42">
        <f t="shared" si="0"/>
        <v>15</v>
      </c>
      <c r="N2" s="42">
        <f t="shared" si="0"/>
        <v>0</v>
      </c>
      <c r="O2" s="42">
        <f t="shared" si="0"/>
        <v>0</v>
      </c>
      <c r="P2" s="49">
        <f>SUM(P3:P44)/SUM(P3:P44,Q3:Q44)</f>
        <v>0.65384615384615385</v>
      </c>
      <c r="Q2" s="49">
        <f>SUM(Q3:Q44)/SUM(Q3:Q44,P3:P44)</f>
        <v>0.34615384615384615</v>
      </c>
      <c r="R2" s="26"/>
      <c r="S2" s="26"/>
      <c r="T2" s="26"/>
    </row>
    <row r="3" spans="1:20" x14ac:dyDescent="0.3">
      <c r="A3" s="31">
        <v>1</v>
      </c>
      <c r="B3" s="31" t="s">
        <v>91</v>
      </c>
      <c r="C3" s="31" t="s">
        <v>92</v>
      </c>
      <c r="D3" s="31" t="s">
        <v>78</v>
      </c>
      <c r="E3" s="31">
        <v>-1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1</v>
      </c>
      <c r="L3" s="32">
        <v>1</v>
      </c>
      <c r="M3" s="32">
        <v>1</v>
      </c>
      <c r="N3" s="32">
        <v>0</v>
      </c>
      <c r="O3" s="32">
        <v>0</v>
      </c>
      <c r="P3" s="31">
        <f t="shared" ref="P3:P28" si="1">SUM(K3:O3)</f>
        <v>3</v>
      </c>
      <c r="Q3" s="31">
        <f t="shared" ref="Q3:Q28" si="2">SUM(G3:J3)</f>
        <v>0</v>
      </c>
    </row>
    <row r="4" spans="1:20" x14ac:dyDescent="0.3">
      <c r="A4" s="31">
        <v>1</v>
      </c>
      <c r="B4" s="31" t="s">
        <v>130</v>
      </c>
      <c r="C4" s="31" t="s">
        <v>131</v>
      </c>
      <c r="D4" s="31" t="s">
        <v>119</v>
      </c>
      <c r="E4" s="31">
        <v>-1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1</v>
      </c>
      <c r="L4" s="32">
        <v>1</v>
      </c>
      <c r="M4" s="32">
        <v>1</v>
      </c>
      <c r="N4" s="32">
        <v>0</v>
      </c>
      <c r="O4" s="32">
        <v>0</v>
      </c>
      <c r="P4" s="31">
        <f t="shared" si="1"/>
        <v>3</v>
      </c>
      <c r="Q4" s="31">
        <f t="shared" si="2"/>
        <v>0</v>
      </c>
    </row>
    <row r="5" spans="1:20" x14ac:dyDescent="0.3">
      <c r="A5" s="31">
        <v>1</v>
      </c>
      <c r="B5" s="31" t="s">
        <v>182</v>
      </c>
      <c r="C5" s="31" t="s">
        <v>183</v>
      </c>
      <c r="D5" s="31" t="s">
        <v>180</v>
      </c>
      <c r="E5" s="31">
        <v>-1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1</v>
      </c>
      <c r="L5" s="32">
        <v>1</v>
      </c>
      <c r="M5" s="32">
        <v>1</v>
      </c>
      <c r="N5" s="32">
        <v>0</v>
      </c>
      <c r="O5" s="32">
        <v>0</v>
      </c>
      <c r="P5" s="31">
        <f t="shared" si="1"/>
        <v>3</v>
      </c>
      <c r="Q5" s="31">
        <f t="shared" si="2"/>
        <v>0</v>
      </c>
    </row>
    <row r="6" spans="1:20" x14ac:dyDescent="0.3">
      <c r="A6" s="31">
        <v>1</v>
      </c>
      <c r="B6" s="31" t="s">
        <v>12</v>
      </c>
      <c r="C6" s="31" t="s">
        <v>13</v>
      </c>
      <c r="D6" s="31" t="s">
        <v>11</v>
      </c>
      <c r="E6" s="31">
        <v>-1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1</v>
      </c>
      <c r="L6" s="32">
        <v>1</v>
      </c>
      <c r="M6" s="32">
        <v>1</v>
      </c>
      <c r="N6" s="32">
        <v>0</v>
      </c>
      <c r="O6" s="32">
        <v>0</v>
      </c>
      <c r="P6" s="31">
        <f t="shared" si="1"/>
        <v>3</v>
      </c>
      <c r="Q6" s="31">
        <f t="shared" si="2"/>
        <v>0</v>
      </c>
    </row>
    <row r="7" spans="1:20" x14ac:dyDescent="0.3">
      <c r="A7" s="31">
        <v>1</v>
      </c>
      <c r="B7" s="31" t="s">
        <v>174</v>
      </c>
      <c r="C7" s="31" t="s">
        <v>175</v>
      </c>
      <c r="D7" s="31" t="s">
        <v>149</v>
      </c>
      <c r="E7" s="31">
        <v>-1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1</v>
      </c>
      <c r="L7" s="32">
        <v>1</v>
      </c>
      <c r="M7" s="32">
        <v>1</v>
      </c>
      <c r="N7" s="32">
        <v>0</v>
      </c>
      <c r="O7" s="32">
        <v>0</v>
      </c>
      <c r="P7" s="31">
        <f t="shared" si="1"/>
        <v>3</v>
      </c>
      <c r="Q7" s="31">
        <f t="shared" si="2"/>
        <v>0</v>
      </c>
    </row>
    <row r="8" spans="1:20" x14ac:dyDescent="0.3">
      <c r="A8" s="31">
        <v>1</v>
      </c>
      <c r="B8" s="31" t="s">
        <v>211</v>
      </c>
      <c r="C8" s="31" t="s">
        <v>88</v>
      </c>
      <c r="D8" s="31" t="s">
        <v>210</v>
      </c>
      <c r="E8" s="31">
        <v>1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1</v>
      </c>
      <c r="L8" s="32">
        <v>1</v>
      </c>
      <c r="M8" s="32">
        <v>1</v>
      </c>
      <c r="N8" s="32">
        <v>0</v>
      </c>
      <c r="O8" s="32">
        <v>0</v>
      </c>
      <c r="P8" s="31">
        <f t="shared" si="1"/>
        <v>3</v>
      </c>
      <c r="Q8" s="31">
        <f t="shared" si="2"/>
        <v>0</v>
      </c>
    </row>
    <row r="9" spans="1:20" x14ac:dyDescent="0.3">
      <c r="A9" s="31">
        <v>1</v>
      </c>
      <c r="B9" s="31" t="s">
        <v>207</v>
      </c>
      <c r="C9" s="31" t="s">
        <v>243</v>
      </c>
      <c r="D9" s="31" t="s">
        <v>210</v>
      </c>
      <c r="E9" s="31">
        <v>1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1</v>
      </c>
      <c r="L9" s="32">
        <v>1</v>
      </c>
      <c r="M9" s="32">
        <v>1</v>
      </c>
      <c r="N9" s="32">
        <v>0</v>
      </c>
      <c r="O9" s="32">
        <v>0</v>
      </c>
      <c r="P9" s="31">
        <f t="shared" si="1"/>
        <v>3</v>
      </c>
      <c r="Q9" s="31">
        <f t="shared" si="2"/>
        <v>0</v>
      </c>
    </row>
    <row r="10" spans="1:20" x14ac:dyDescent="0.3">
      <c r="A10" s="31">
        <v>1</v>
      </c>
      <c r="B10" s="31" t="s">
        <v>268</v>
      </c>
      <c r="C10" s="31" t="s">
        <v>269</v>
      </c>
      <c r="D10" s="31" t="s">
        <v>246</v>
      </c>
      <c r="E10" s="31">
        <v>-1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1</v>
      </c>
      <c r="L10" s="32">
        <v>1</v>
      </c>
      <c r="M10" s="32">
        <v>1</v>
      </c>
      <c r="N10" s="32">
        <v>0</v>
      </c>
      <c r="O10" s="32">
        <v>0</v>
      </c>
      <c r="P10" s="31">
        <f t="shared" si="1"/>
        <v>3</v>
      </c>
      <c r="Q10" s="31">
        <f t="shared" si="2"/>
        <v>0</v>
      </c>
    </row>
    <row r="11" spans="1:20" x14ac:dyDescent="0.3">
      <c r="A11" s="31">
        <v>1</v>
      </c>
      <c r="B11" s="31" t="s">
        <v>82</v>
      </c>
      <c r="C11" s="31" t="s">
        <v>83</v>
      </c>
      <c r="D11" s="31" t="s">
        <v>78</v>
      </c>
      <c r="E11" s="31">
        <v>-1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1</v>
      </c>
      <c r="L11" s="32">
        <v>1</v>
      </c>
      <c r="M11" s="32">
        <v>1</v>
      </c>
      <c r="N11" s="32">
        <v>0</v>
      </c>
      <c r="O11" s="32">
        <v>0</v>
      </c>
      <c r="P11" s="31">
        <f t="shared" si="1"/>
        <v>3</v>
      </c>
      <c r="Q11" s="31">
        <f t="shared" si="2"/>
        <v>0</v>
      </c>
    </row>
    <row r="12" spans="1:20" x14ac:dyDescent="0.3">
      <c r="A12" s="1">
        <v>1</v>
      </c>
      <c r="B12" s="1" t="s">
        <v>232</v>
      </c>
      <c r="C12" s="1" t="s">
        <v>111</v>
      </c>
      <c r="D12" s="1" t="s">
        <v>210</v>
      </c>
      <c r="E12" s="1">
        <v>-1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1</v>
      </c>
      <c r="M12" s="2">
        <v>1</v>
      </c>
      <c r="N12" s="2">
        <v>0</v>
      </c>
      <c r="O12" s="2">
        <v>0</v>
      </c>
      <c r="P12" s="31">
        <f t="shared" si="1"/>
        <v>2</v>
      </c>
      <c r="Q12" s="31">
        <f t="shared" si="2"/>
        <v>1</v>
      </c>
    </row>
    <row r="13" spans="1:20" x14ac:dyDescent="0.3">
      <c r="A13" s="1">
        <v>1</v>
      </c>
      <c r="B13" s="1" t="s">
        <v>222</v>
      </c>
      <c r="C13" s="1" t="s">
        <v>223</v>
      </c>
      <c r="D13" s="1" t="s">
        <v>210</v>
      </c>
      <c r="E13" s="1">
        <v>-1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1</v>
      </c>
      <c r="M13" s="2">
        <v>1</v>
      </c>
      <c r="N13" s="2">
        <v>0</v>
      </c>
      <c r="O13" s="2">
        <v>0</v>
      </c>
      <c r="P13" s="31">
        <f t="shared" si="1"/>
        <v>2</v>
      </c>
      <c r="Q13" s="31">
        <f t="shared" si="2"/>
        <v>1</v>
      </c>
    </row>
    <row r="14" spans="1:20" x14ac:dyDescent="0.3">
      <c r="A14" s="31">
        <v>1</v>
      </c>
      <c r="B14" s="31" t="s">
        <v>226</v>
      </c>
      <c r="C14" s="31" t="s">
        <v>108</v>
      </c>
      <c r="D14" s="31" t="s">
        <v>210</v>
      </c>
      <c r="E14" s="31">
        <v>1</v>
      </c>
      <c r="F14" s="32">
        <v>0</v>
      </c>
      <c r="G14" s="32">
        <v>0</v>
      </c>
      <c r="H14" s="32">
        <v>1</v>
      </c>
      <c r="I14" s="32">
        <v>0</v>
      </c>
      <c r="J14" s="32">
        <v>0</v>
      </c>
      <c r="K14" s="32">
        <v>1</v>
      </c>
      <c r="L14" s="32">
        <v>1</v>
      </c>
      <c r="M14" s="32">
        <v>0</v>
      </c>
      <c r="N14" s="32">
        <v>0</v>
      </c>
      <c r="O14" s="32">
        <v>0</v>
      </c>
      <c r="P14" s="31">
        <f t="shared" si="1"/>
        <v>2</v>
      </c>
      <c r="Q14" s="31">
        <f t="shared" si="2"/>
        <v>1</v>
      </c>
    </row>
    <row r="15" spans="1:20" x14ac:dyDescent="0.3">
      <c r="A15" s="31">
        <v>1</v>
      </c>
      <c r="B15" s="31" t="s">
        <v>114</v>
      </c>
      <c r="C15" s="31" t="s">
        <v>115</v>
      </c>
      <c r="D15" s="31" t="s">
        <v>99</v>
      </c>
      <c r="E15" s="31">
        <v>-1</v>
      </c>
      <c r="F15" s="32">
        <v>0</v>
      </c>
      <c r="G15" s="32">
        <v>0</v>
      </c>
      <c r="H15" s="32">
        <v>0</v>
      </c>
      <c r="I15" s="32">
        <v>1</v>
      </c>
      <c r="J15" s="32">
        <v>0</v>
      </c>
      <c r="K15" s="32">
        <v>1</v>
      </c>
      <c r="L15" s="32">
        <v>1</v>
      </c>
      <c r="M15" s="32">
        <v>0</v>
      </c>
      <c r="N15" s="32">
        <v>0</v>
      </c>
      <c r="O15" s="32">
        <v>0</v>
      </c>
      <c r="P15" s="31">
        <f t="shared" si="1"/>
        <v>2</v>
      </c>
      <c r="Q15" s="31">
        <f t="shared" si="2"/>
        <v>1</v>
      </c>
    </row>
    <row r="16" spans="1:20" x14ac:dyDescent="0.3">
      <c r="A16" s="31">
        <v>1</v>
      </c>
      <c r="B16" s="31" t="s">
        <v>61</v>
      </c>
      <c r="C16" s="31" t="s">
        <v>16</v>
      </c>
      <c r="D16" s="31" t="s">
        <v>55</v>
      </c>
      <c r="E16" s="31">
        <v>1</v>
      </c>
      <c r="F16" s="32">
        <v>0</v>
      </c>
      <c r="G16" s="32">
        <v>0</v>
      </c>
      <c r="H16" s="32">
        <v>0</v>
      </c>
      <c r="I16" s="32">
        <v>0</v>
      </c>
      <c r="J16" s="32">
        <v>1</v>
      </c>
      <c r="K16" s="32">
        <v>1</v>
      </c>
      <c r="L16" s="32">
        <v>1</v>
      </c>
      <c r="M16" s="32">
        <v>0</v>
      </c>
      <c r="N16" s="32">
        <v>0</v>
      </c>
      <c r="O16" s="32">
        <v>0</v>
      </c>
      <c r="P16" s="31">
        <f t="shared" si="1"/>
        <v>2</v>
      </c>
      <c r="Q16" s="31">
        <f t="shared" si="2"/>
        <v>1</v>
      </c>
    </row>
    <row r="17" spans="1:17" x14ac:dyDescent="0.3">
      <c r="A17" s="31">
        <v>1</v>
      </c>
      <c r="B17" s="31" t="s">
        <v>14</v>
      </c>
      <c r="C17" s="31" t="s">
        <v>15</v>
      </c>
      <c r="D17" s="31" t="s">
        <v>11</v>
      </c>
      <c r="E17" s="31">
        <v>1</v>
      </c>
      <c r="F17" s="32">
        <v>0</v>
      </c>
      <c r="G17" s="32">
        <v>0</v>
      </c>
      <c r="H17" s="32">
        <v>0</v>
      </c>
      <c r="I17" s="32">
        <v>0</v>
      </c>
      <c r="J17" s="32">
        <v>1</v>
      </c>
      <c r="K17" s="32">
        <v>1</v>
      </c>
      <c r="L17" s="32">
        <v>1</v>
      </c>
      <c r="M17" s="32">
        <v>0</v>
      </c>
      <c r="N17" s="32">
        <v>0</v>
      </c>
      <c r="O17" s="32">
        <v>0</v>
      </c>
      <c r="P17" s="31">
        <f t="shared" si="1"/>
        <v>2</v>
      </c>
      <c r="Q17" s="31">
        <f t="shared" si="2"/>
        <v>1</v>
      </c>
    </row>
    <row r="18" spans="1:17" x14ac:dyDescent="0.3">
      <c r="A18" s="31">
        <v>1</v>
      </c>
      <c r="B18" s="31" t="s">
        <v>23</v>
      </c>
      <c r="C18" s="31" t="s">
        <v>24</v>
      </c>
      <c r="D18" s="31" t="s">
        <v>11</v>
      </c>
      <c r="E18" s="31">
        <v>1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1">
        <f t="shared" si="1"/>
        <v>0</v>
      </c>
      <c r="Q18" s="31">
        <f t="shared" si="2"/>
        <v>3</v>
      </c>
    </row>
    <row r="19" spans="1:17" x14ac:dyDescent="0.3">
      <c r="A19" s="31">
        <v>1</v>
      </c>
      <c r="B19" s="31" t="s">
        <v>192</v>
      </c>
      <c r="C19" s="31" t="s">
        <v>193</v>
      </c>
      <c r="D19" s="31" t="s">
        <v>180</v>
      </c>
      <c r="E19" s="31">
        <v>1</v>
      </c>
      <c r="F19" s="32">
        <v>0</v>
      </c>
      <c r="G19" s="32">
        <v>0</v>
      </c>
      <c r="H19" s="32">
        <v>1</v>
      </c>
      <c r="I19" s="32">
        <v>1</v>
      </c>
      <c r="J19" s="32">
        <v>1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1">
        <f t="shared" si="1"/>
        <v>0</v>
      </c>
      <c r="Q19" s="31">
        <f t="shared" si="2"/>
        <v>3</v>
      </c>
    </row>
    <row r="20" spans="1:17" x14ac:dyDescent="0.3">
      <c r="A20" s="31">
        <v>1</v>
      </c>
      <c r="B20" s="31" t="s">
        <v>228</v>
      </c>
      <c r="C20" s="31" t="s">
        <v>229</v>
      </c>
      <c r="D20" s="31" t="s">
        <v>210</v>
      </c>
      <c r="E20" s="31">
        <v>1</v>
      </c>
      <c r="F20" s="32">
        <v>0</v>
      </c>
      <c r="G20" s="32">
        <v>0</v>
      </c>
      <c r="H20" s="32">
        <v>1</v>
      </c>
      <c r="I20" s="32">
        <v>1</v>
      </c>
      <c r="J20" s="32">
        <v>1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1">
        <f t="shared" si="1"/>
        <v>0</v>
      </c>
      <c r="Q20" s="31">
        <f t="shared" si="2"/>
        <v>3</v>
      </c>
    </row>
    <row r="21" spans="1:17" x14ac:dyDescent="0.3">
      <c r="A21" s="31">
        <v>1</v>
      </c>
      <c r="B21" s="31" t="s">
        <v>287</v>
      </c>
      <c r="C21" s="31" t="s">
        <v>267</v>
      </c>
      <c r="D21" s="31" t="s">
        <v>276</v>
      </c>
      <c r="E21" s="31">
        <v>-1</v>
      </c>
      <c r="F21" s="32">
        <v>0</v>
      </c>
      <c r="G21" s="32">
        <v>0</v>
      </c>
      <c r="H21" s="32">
        <v>1</v>
      </c>
      <c r="I21" s="32">
        <v>1</v>
      </c>
      <c r="J21" s="32">
        <v>1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1">
        <f t="shared" si="1"/>
        <v>0</v>
      </c>
      <c r="Q21" s="31">
        <f t="shared" si="2"/>
        <v>3</v>
      </c>
    </row>
    <row r="22" spans="1:17" x14ac:dyDescent="0.3">
      <c r="A22" s="31">
        <v>1</v>
      </c>
      <c r="B22" s="31" t="s">
        <v>50</v>
      </c>
      <c r="C22" s="31" t="s">
        <v>51</v>
      </c>
      <c r="D22" s="31" t="s">
        <v>36</v>
      </c>
      <c r="E22" s="31">
        <v>1</v>
      </c>
      <c r="F22" s="32">
        <v>0</v>
      </c>
      <c r="G22" s="32">
        <v>0</v>
      </c>
      <c r="H22" s="32">
        <v>1</v>
      </c>
      <c r="I22" s="32">
        <v>1</v>
      </c>
      <c r="J22" s="32">
        <v>1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1">
        <f t="shared" si="1"/>
        <v>0</v>
      </c>
      <c r="Q22" s="31">
        <f t="shared" si="2"/>
        <v>3</v>
      </c>
    </row>
    <row r="23" spans="1:17" x14ac:dyDescent="0.3">
      <c r="A23" s="31">
        <v>1</v>
      </c>
      <c r="B23" s="31" t="s">
        <v>216</v>
      </c>
      <c r="C23" s="31" t="s">
        <v>217</v>
      </c>
      <c r="D23" s="31" t="s">
        <v>210</v>
      </c>
      <c r="E23" s="31">
        <v>-1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1</v>
      </c>
      <c r="L23" s="32">
        <v>1</v>
      </c>
      <c r="M23" s="32">
        <v>1</v>
      </c>
      <c r="N23" s="32">
        <v>0</v>
      </c>
      <c r="O23" s="32">
        <v>0</v>
      </c>
      <c r="P23" s="31">
        <f t="shared" si="1"/>
        <v>3</v>
      </c>
      <c r="Q23" s="31">
        <f t="shared" si="2"/>
        <v>0</v>
      </c>
    </row>
    <row r="24" spans="1:17" x14ac:dyDescent="0.3">
      <c r="A24" s="31">
        <v>1</v>
      </c>
      <c r="B24" s="31" t="s">
        <v>266</v>
      </c>
      <c r="C24" s="31" t="s">
        <v>267</v>
      </c>
      <c r="D24" s="31" t="s">
        <v>246</v>
      </c>
      <c r="E24" s="31">
        <v>-1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1</v>
      </c>
      <c r="L24" s="32">
        <v>1</v>
      </c>
      <c r="M24" s="32">
        <v>1</v>
      </c>
      <c r="N24" s="31"/>
      <c r="O24" s="31"/>
      <c r="P24" s="31">
        <f t="shared" si="1"/>
        <v>3</v>
      </c>
      <c r="Q24" s="31">
        <f t="shared" si="2"/>
        <v>0</v>
      </c>
    </row>
    <row r="25" spans="1:17" x14ac:dyDescent="0.3">
      <c r="A25" s="31">
        <v>1</v>
      </c>
      <c r="B25" s="31" t="s">
        <v>321</v>
      </c>
      <c r="C25" s="31" t="s">
        <v>322</v>
      </c>
      <c r="D25" s="31" t="s">
        <v>55</v>
      </c>
      <c r="E25" s="31">
        <v>-1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1</v>
      </c>
      <c r="L25" s="32">
        <v>1</v>
      </c>
      <c r="M25" s="32">
        <v>1</v>
      </c>
      <c r="N25" s="31"/>
      <c r="O25" s="31"/>
      <c r="P25" s="31">
        <f t="shared" si="1"/>
        <v>3</v>
      </c>
      <c r="Q25" s="31">
        <f t="shared" si="2"/>
        <v>0</v>
      </c>
    </row>
    <row r="26" spans="1:17" x14ac:dyDescent="0.3">
      <c r="A26" s="31">
        <v>1</v>
      </c>
      <c r="B26" s="31" t="s">
        <v>106</v>
      </c>
      <c r="C26" s="31" t="s">
        <v>337</v>
      </c>
      <c r="D26" s="31" t="s">
        <v>99</v>
      </c>
      <c r="E26" s="31">
        <v>-1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1</v>
      </c>
      <c r="L26" s="32">
        <v>1</v>
      </c>
      <c r="M26" s="32">
        <v>1</v>
      </c>
      <c r="N26" s="31"/>
      <c r="O26" s="31"/>
      <c r="P26" s="31">
        <f t="shared" si="1"/>
        <v>3</v>
      </c>
      <c r="Q26" s="31">
        <f t="shared" si="2"/>
        <v>0</v>
      </c>
    </row>
    <row r="27" spans="1:17" x14ac:dyDescent="0.3">
      <c r="A27" s="31">
        <v>1</v>
      </c>
      <c r="B27" s="31" t="s">
        <v>53</v>
      </c>
      <c r="C27" s="31" t="s">
        <v>54</v>
      </c>
      <c r="D27" s="31" t="s">
        <v>36</v>
      </c>
      <c r="E27" s="31">
        <v>1</v>
      </c>
      <c r="F27" s="32">
        <v>0</v>
      </c>
      <c r="G27" s="32">
        <v>0</v>
      </c>
      <c r="H27" s="32">
        <v>1</v>
      </c>
      <c r="I27" s="32">
        <v>1</v>
      </c>
      <c r="J27" s="32">
        <v>1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1">
        <f t="shared" si="1"/>
        <v>0</v>
      </c>
      <c r="Q27" s="31">
        <f t="shared" si="2"/>
        <v>3</v>
      </c>
    </row>
    <row r="28" spans="1:17" x14ac:dyDescent="0.3">
      <c r="A28" s="31">
        <v>1</v>
      </c>
      <c r="B28" s="31" t="s">
        <v>158</v>
      </c>
      <c r="C28" s="31" t="s">
        <v>159</v>
      </c>
      <c r="D28" s="31" t="s">
        <v>149</v>
      </c>
      <c r="E28" s="31">
        <v>1</v>
      </c>
      <c r="F28" s="32">
        <v>0</v>
      </c>
      <c r="G28" s="32">
        <v>0</v>
      </c>
      <c r="H28" s="32">
        <v>1</v>
      </c>
      <c r="I28" s="32">
        <v>1</v>
      </c>
      <c r="J28" s="32">
        <v>1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1">
        <f t="shared" si="1"/>
        <v>0</v>
      </c>
      <c r="Q28" s="31">
        <f t="shared" si="2"/>
        <v>3</v>
      </c>
    </row>
  </sheetData>
  <conditionalFormatting sqref="R32:XFD1048576 A32:O1048576">
    <cfRule type="cellIs" dxfId="40" priority="129" operator="equal">
      <formula>0</formula>
    </cfRule>
  </conditionalFormatting>
  <conditionalFormatting sqref="P32:Q1048576">
    <cfRule type="cellIs" dxfId="39" priority="120" operator="equal">
      <formula>0</formula>
    </cfRule>
  </conditionalFormatting>
  <conditionalFormatting sqref="P29:Q31">
    <cfRule type="colorScale" priority="11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H1">
    <cfRule type="cellIs" dxfId="38" priority="39" operator="equal">
      <formula>0</formula>
    </cfRule>
  </conditionalFormatting>
  <conditionalFormatting sqref="J1">
    <cfRule type="cellIs" dxfId="37" priority="37" operator="equal">
      <formula>0</formula>
    </cfRule>
  </conditionalFormatting>
  <conditionalFormatting sqref="L1">
    <cfRule type="cellIs" dxfId="36" priority="35" operator="equal">
      <formula>0</formula>
    </cfRule>
  </conditionalFormatting>
  <conditionalFormatting sqref="M1">
    <cfRule type="cellIs" dxfId="35" priority="34" operator="equal">
      <formula>0</formula>
    </cfRule>
  </conditionalFormatting>
  <conditionalFormatting sqref="O1">
    <cfRule type="cellIs" dxfId="34" priority="32" operator="equal">
      <formula>0</formula>
    </cfRule>
  </conditionalFormatting>
  <conditionalFormatting sqref="N1">
    <cfRule type="cellIs" dxfId="33" priority="33" operator="equal">
      <formula>0</formula>
    </cfRule>
  </conditionalFormatting>
  <conditionalFormatting sqref="I1">
    <cfRule type="cellIs" dxfId="32" priority="44" operator="equal">
      <formula>0</formula>
    </cfRule>
  </conditionalFormatting>
  <conditionalFormatting sqref="P2:Q2">
    <cfRule type="colorScale" priority="43">
      <colorScale>
        <cfvo type="num" val="0"/>
        <cfvo type="num" val="0.5"/>
        <cfvo type="num" val="1"/>
        <color rgb="FFFF9999"/>
        <color rgb="FFCCFF99"/>
        <color rgb="FFFF9999"/>
      </colorScale>
    </cfRule>
  </conditionalFormatting>
  <conditionalFormatting sqref="F2:O2">
    <cfRule type="cellIs" dxfId="31" priority="42" operator="equal">
      <formula>0</formula>
    </cfRule>
  </conditionalFormatting>
  <conditionalFormatting sqref="G1">
    <cfRule type="cellIs" dxfId="30" priority="38" operator="equal">
      <formula>0</formula>
    </cfRule>
  </conditionalFormatting>
  <conditionalFormatting sqref="K1">
    <cfRule type="cellIs" dxfId="29" priority="36" operator="equal">
      <formula>0</formula>
    </cfRule>
  </conditionalFormatting>
  <conditionalFormatting sqref="A2">
    <cfRule type="colorScale" priority="41">
      <colorScale>
        <cfvo type="num" val="18"/>
        <cfvo type="num" val="27"/>
        <cfvo type="num" val="36"/>
        <color rgb="FFFF9999"/>
        <color rgb="FF92D050"/>
        <color rgb="FFFF9999"/>
      </colorScale>
    </cfRule>
  </conditionalFormatting>
  <conditionalFormatting sqref="F1">
    <cfRule type="cellIs" dxfId="28" priority="40" operator="equal">
      <formula>0</formula>
    </cfRule>
  </conditionalFormatting>
  <conditionalFormatting sqref="E2">
    <cfRule type="colorScale" priority="31">
      <colorScale>
        <cfvo type="num" val="0"/>
        <cfvo type="num" val="0.5"/>
        <cfvo type="num" val="1"/>
        <color rgb="FFFFCCFF"/>
        <color theme="2"/>
        <color theme="4" tint="0.39997558519241921"/>
      </colorScale>
    </cfRule>
  </conditionalFormatting>
  <conditionalFormatting sqref="A3:O5 R3:XFD5">
    <cfRule type="cellIs" dxfId="27" priority="29" operator="equal">
      <formula>0</formula>
    </cfRule>
  </conditionalFormatting>
  <conditionalFormatting sqref="A6:O6 R6:XFD6">
    <cfRule type="cellIs" dxfId="26" priority="28" operator="equal">
      <formula>0</formula>
    </cfRule>
  </conditionalFormatting>
  <conditionalFormatting sqref="A7:O7 R7:XFD7">
    <cfRule type="cellIs" dxfId="25" priority="27" operator="equal">
      <formula>0</formula>
    </cfRule>
  </conditionalFormatting>
  <conditionalFormatting sqref="A8:O11 R8:XFD11">
    <cfRule type="cellIs" dxfId="24" priority="26" operator="equal">
      <formula>0</formula>
    </cfRule>
  </conditionalFormatting>
  <conditionalFormatting sqref="P3:Q11">
    <cfRule type="colorScale" priority="25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2:O12">
    <cfRule type="cellIs" dxfId="23" priority="24" operator="equal">
      <formula>0</formula>
    </cfRule>
  </conditionalFormatting>
  <conditionalFormatting sqref="P12:Q12">
    <cfRule type="colorScale" priority="2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3:O13 R13:XFD13">
    <cfRule type="cellIs" dxfId="22" priority="22" operator="equal">
      <formula>0</formula>
    </cfRule>
  </conditionalFormatting>
  <conditionalFormatting sqref="P13:Q13">
    <cfRule type="colorScale" priority="2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4:O14">
    <cfRule type="cellIs" dxfId="21" priority="20" operator="equal">
      <formula>0</formula>
    </cfRule>
  </conditionalFormatting>
  <conditionalFormatting sqref="P14:Q14">
    <cfRule type="colorScale" priority="1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15:XFD15 A15:O15">
    <cfRule type="cellIs" dxfId="20" priority="18" operator="equal">
      <formula>0</formula>
    </cfRule>
  </conditionalFormatting>
  <conditionalFormatting sqref="P15:Q15">
    <cfRule type="colorScale" priority="17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6:O16">
    <cfRule type="cellIs" dxfId="19" priority="16" operator="equal">
      <formula>0</formula>
    </cfRule>
  </conditionalFormatting>
  <conditionalFormatting sqref="P16:Q16">
    <cfRule type="colorScale" priority="15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7:O17 R17:XFD17">
    <cfRule type="cellIs" dxfId="18" priority="14" operator="equal">
      <formula>0</formula>
    </cfRule>
  </conditionalFormatting>
  <conditionalFormatting sqref="P17:Q17">
    <cfRule type="colorScale" priority="1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18:O20 R18:XFD20">
    <cfRule type="cellIs" dxfId="17" priority="12" operator="equal">
      <formula>0</formula>
    </cfRule>
  </conditionalFormatting>
  <conditionalFormatting sqref="P18:Q20">
    <cfRule type="colorScale" priority="1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1:XFD22 A21:O22">
    <cfRule type="cellIs" dxfId="16" priority="10" operator="equal">
      <formula>0</formula>
    </cfRule>
  </conditionalFormatting>
  <conditionalFormatting sqref="P21:Q22">
    <cfRule type="colorScale" priority="9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23:O23 R23:XFD23">
    <cfRule type="cellIs" dxfId="15" priority="8" operator="equal">
      <formula>0</formula>
    </cfRule>
  </conditionalFormatting>
  <conditionalFormatting sqref="P23:Q23">
    <cfRule type="colorScale" priority="7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24:O26 R24:XFD26">
    <cfRule type="cellIs" dxfId="14" priority="6" operator="equal">
      <formula>0</formula>
    </cfRule>
  </conditionalFormatting>
  <conditionalFormatting sqref="P24:Q26">
    <cfRule type="colorScale" priority="5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R27:XFD27 A27:O27">
    <cfRule type="cellIs" dxfId="13" priority="4" operator="equal">
      <formula>0</formula>
    </cfRule>
  </conditionalFormatting>
  <conditionalFormatting sqref="P27:Q27">
    <cfRule type="colorScale" priority="3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conditionalFormatting sqref="A28:O28 R28:XFD28">
    <cfRule type="cellIs" dxfId="12" priority="2" operator="equal">
      <formula>0</formula>
    </cfRule>
  </conditionalFormatting>
  <conditionalFormatting sqref="P28:Q28">
    <cfRule type="colorScale" priority="1">
      <colorScale>
        <cfvo type="num" val="0"/>
        <cfvo type="percentile" val="50"/>
        <cfvo type="num" val="3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"/>
  <sheetViews>
    <sheetView tabSelected="1" workbookViewId="0">
      <selection activeCell="A2" sqref="A2"/>
    </sheetView>
  </sheetViews>
  <sheetFormatPr baseColWidth="10" defaultRowHeight="14.4" x14ac:dyDescent="0.3"/>
  <cols>
    <col min="1" max="1" width="5.77734375" bestFit="1" customWidth="1"/>
    <col min="15" max="15" width="8.44140625" bestFit="1" customWidth="1"/>
    <col min="16" max="16" width="10.33203125" bestFit="1" customWidth="1"/>
  </cols>
  <sheetData>
    <row r="1" spans="1:18" ht="15" thickBot="1" x14ac:dyDescent="0.35">
      <c r="A1" s="82" t="s">
        <v>345</v>
      </c>
      <c r="B1" s="82" t="s">
        <v>346</v>
      </c>
      <c r="C1" s="83" t="s">
        <v>2</v>
      </c>
      <c r="D1" s="84" t="s">
        <v>333</v>
      </c>
      <c r="E1" s="6" t="s">
        <v>3</v>
      </c>
      <c r="F1" s="13" t="s">
        <v>4</v>
      </c>
      <c r="G1" s="11" t="s">
        <v>5</v>
      </c>
      <c r="H1" s="41" t="s">
        <v>6</v>
      </c>
      <c r="I1" s="10" t="s">
        <v>7</v>
      </c>
      <c r="J1" s="9" t="s">
        <v>8</v>
      </c>
      <c r="K1" s="7" t="s">
        <v>334</v>
      </c>
      <c r="L1" s="8" t="s">
        <v>335</v>
      </c>
      <c r="M1" s="12" t="s">
        <v>9</v>
      </c>
      <c r="N1" s="38" t="s">
        <v>10</v>
      </c>
      <c r="O1" s="21" t="s">
        <v>331</v>
      </c>
      <c r="P1" s="16" t="s">
        <v>332</v>
      </c>
      <c r="Q1" s="16" t="s">
        <v>329</v>
      </c>
      <c r="R1" s="16" t="s">
        <v>330</v>
      </c>
    </row>
    <row r="2" spans="1:18" ht="39" customHeight="1" thickTop="1" x14ac:dyDescent="0.3">
      <c r="A2" s="79" t="str">
        <f>SUMIF('1G1'!E3:E43,1) &amp; "/" &amp; ABS(SUMIF('1G1'!E3:E43,-1))</f>
        <v>13/14</v>
      </c>
      <c r="B2" s="80">
        <f>SUMIF('1G1'!E3:E43,1)/('1G1'!A2)</f>
        <v>0.48148148148148145</v>
      </c>
      <c r="C2" s="79" t="s">
        <v>312</v>
      </c>
      <c r="D2" s="81">
        <f>'1G1'!A2</f>
        <v>27</v>
      </c>
      <c r="E2" s="44">
        <f>'1G1'!F2</f>
        <v>1</v>
      </c>
      <c r="F2" s="24">
        <f>'1G1'!G2</f>
        <v>0</v>
      </c>
      <c r="G2" s="51">
        <f>'1G1'!H2</f>
        <v>9</v>
      </c>
      <c r="H2" s="24">
        <f>'1G1'!I2</f>
        <v>14</v>
      </c>
      <c r="I2" s="54">
        <f>'1G1'!J2</f>
        <v>14</v>
      </c>
      <c r="J2" s="60">
        <f>'1G1'!K2</f>
        <v>13</v>
      </c>
      <c r="K2" s="65">
        <f>'1G1'!L2</f>
        <v>9</v>
      </c>
      <c r="L2" s="63">
        <f>'1G1'!M2</f>
        <v>9</v>
      </c>
      <c r="M2" s="24">
        <f>'1G1'!N2</f>
        <v>0</v>
      </c>
      <c r="N2" s="68">
        <f>'1G1'!O2</f>
        <v>13</v>
      </c>
      <c r="O2" s="70">
        <f t="shared" ref="O2:O8" si="0">Q2/(R2+Q2)</f>
        <v>0.54320987654320985</v>
      </c>
      <c r="P2" s="71">
        <f t="shared" ref="P2:P8" si="1">R2/(Q2+R2)</f>
        <v>0.4567901234567901</v>
      </c>
      <c r="Q2" s="17">
        <f t="shared" ref="Q2:Q8" si="2">SUM(J2:N2)</f>
        <v>44</v>
      </c>
      <c r="R2" s="17">
        <f t="shared" ref="R2:R8" si="3">SUM(F2:I2)</f>
        <v>37</v>
      </c>
    </row>
    <row r="3" spans="1:18" ht="39" customHeight="1" x14ac:dyDescent="0.3">
      <c r="A3" s="5" t="str">
        <f>SUMIF('1G2'!E3:E43,1) &amp; "/" &amp; ABS(SUMIF('1G2'!E3:E43,-1))</f>
        <v>15/12</v>
      </c>
      <c r="B3" s="76">
        <f>SUMIF('1G2'!E3:E50,1)/('1G2'!A2)</f>
        <v>0.55555555555555558</v>
      </c>
      <c r="C3" s="5" t="s">
        <v>313</v>
      </c>
      <c r="D3" s="18">
        <f>'1G2'!A2</f>
        <v>27</v>
      </c>
      <c r="E3" s="45">
        <f>'1G2'!F2</f>
        <v>0</v>
      </c>
      <c r="F3" s="13">
        <f>'1G2'!G2</f>
        <v>7</v>
      </c>
      <c r="G3" s="11">
        <f>'1G2'!H2</f>
        <v>8</v>
      </c>
      <c r="H3" s="6">
        <f>'1G2'!I2</f>
        <v>8</v>
      </c>
      <c r="I3" s="56">
        <f>'1G2'!J2</f>
        <v>13</v>
      </c>
      <c r="J3" s="58">
        <f>'1G2'!K2</f>
        <v>11</v>
      </c>
      <c r="K3" s="6">
        <f>'1G2'!L2</f>
        <v>0</v>
      </c>
      <c r="L3" s="8">
        <f>'1G2'!M2</f>
        <v>7</v>
      </c>
      <c r="M3" s="12">
        <f>'1G2'!N2</f>
        <v>9</v>
      </c>
      <c r="N3" s="69">
        <f>'1G2'!O2</f>
        <v>18</v>
      </c>
      <c r="O3" s="72">
        <f t="shared" si="0"/>
        <v>0.55555555555555558</v>
      </c>
      <c r="P3" s="73">
        <f t="shared" si="1"/>
        <v>0.44444444444444442</v>
      </c>
      <c r="Q3" s="5">
        <f t="shared" si="2"/>
        <v>45</v>
      </c>
      <c r="R3" s="5">
        <f t="shared" si="3"/>
        <v>36</v>
      </c>
    </row>
    <row r="4" spans="1:18" ht="39" customHeight="1" x14ac:dyDescent="0.3">
      <c r="A4" s="5" t="str">
        <f>SUMIF('1G3'!E3:E43,1) &amp; "/" &amp; ABS(SUMIF('1G3'!E3:E43,-1))</f>
        <v>13/10</v>
      </c>
      <c r="B4" s="76">
        <f>SUMIF('1G3'!E3:E47,1)/('1G3'!A2)</f>
        <v>0.54166666666666663</v>
      </c>
      <c r="C4" s="5" t="s">
        <v>314</v>
      </c>
      <c r="D4" s="18">
        <f>'1G3'!A2</f>
        <v>24</v>
      </c>
      <c r="E4" s="45">
        <f>'1G3'!F2</f>
        <v>0</v>
      </c>
      <c r="F4" s="13">
        <f>'1G3'!G2</f>
        <v>7</v>
      </c>
      <c r="G4" s="11">
        <f>'1G3'!H2</f>
        <v>10</v>
      </c>
      <c r="H4" s="6">
        <f>'1G3'!I2</f>
        <v>8</v>
      </c>
      <c r="I4" s="56">
        <f>'1G3'!J2</f>
        <v>11</v>
      </c>
      <c r="J4" s="9">
        <f>'1G3'!K2</f>
        <v>12</v>
      </c>
      <c r="K4" s="66">
        <f>'1G3'!L2</f>
        <v>12</v>
      </c>
      <c r="L4" s="6">
        <f>'1G3'!M2</f>
        <v>0</v>
      </c>
      <c r="M4" s="12">
        <f>'1G3'!N2</f>
        <v>12</v>
      </c>
      <c r="N4" s="19">
        <f>'1G3'!O2</f>
        <v>0</v>
      </c>
      <c r="O4" s="72">
        <f t="shared" si="0"/>
        <v>0.5</v>
      </c>
      <c r="P4" s="73">
        <f t="shared" si="1"/>
        <v>0.5</v>
      </c>
      <c r="Q4" s="5">
        <f t="shared" si="2"/>
        <v>36</v>
      </c>
      <c r="R4" s="5">
        <f t="shared" si="3"/>
        <v>36</v>
      </c>
    </row>
    <row r="5" spans="1:18" ht="39" customHeight="1" x14ac:dyDescent="0.3">
      <c r="A5" s="5" t="str">
        <f>SUMIF('1G4'!E3:E43,1) &amp; "/" &amp; ABS(SUMIF('1G4'!E3:E43,-1))</f>
        <v>13/16</v>
      </c>
      <c r="B5" s="76">
        <f>SUMIF('1G4'!E3:E50,1)/('1G4'!A2)</f>
        <v>0.44827586206896552</v>
      </c>
      <c r="C5" s="5" t="s">
        <v>315</v>
      </c>
      <c r="D5" s="18">
        <f>'1G4'!A2</f>
        <v>29</v>
      </c>
      <c r="E5" s="45">
        <f>'1G4'!F2</f>
        <v>2</v>
      </c>
      <c r="F5" s="13">
        <f>'1G4'!G2</f>
        <v>13</v>
      </c>
      <c r="G5" s="11">
        <f>'1G4'!H2</f>
        <v>13</v>
      </c>
      <c r="H5" s="6">
        <f>'1G4'!I2</f>
        <v>10</v>
      </c>
      <c r="I5" s="57">
        <f>'1G4'!J2</f>
        <v>7</v>
      </c>
      <c r="J5" s="61">
        <f>'1G4'!K2</f>
        <v>16</v>
      </c>
      <c r="K5" s="7">
        <f>'1G4'!L2</f>
        <v>11</v>
      </c>
      <c r="L5" s="62">
        <f>'1G4'!M2</f>
        <v>16</v>
      </c>
      <c r="M5" s="6">
        <f>'1G4'!N2</f>
        <v>0</v>
      </c>
      <c r="N5" s="19">
        <f>'1G4'!O2</f>
        <v>0</v>
      </c>
      <c r="O5" s="72">
        <f t="shared" si="0"/>
        <v>0.5</v>
      </c>
      <c r="P5" s="73">
        <f t="shared" si="1"/>
        <v>0.5</v>
      </c>
      <c r="Q5" s="5">
        <f t="shared" si="2"/>
        <v>43</v>
      </c>
      <c r="R5" s="5">
        <f t="shared" si="3"/>
        <v>43</v>
      </c>
    </row>
    <row r="6" spans="1:18" ht="39" customHeight="1" x14ac:dyDescent="0.3">
      <c r="A6" s="5" t="str">
        <f>SUMIF('1G5'!E3:E43,1) &amp; "/" &amp; ABS(SUMIF('1G5'!E3:E43,-1))</f>
        <v>11/16</v>
      </c>
      <c r="B6" s="76">
        <f>SUMIF('1G5'!E3:E50,1)/('1G5'!A2)</f>
        <v>0.40740740740740738</v>
      </c>
      <c r="C6" s="5" t="s">
        <v>316</v>
      </c>
      <c r="D6" s="18">
        <f>'1G5'!A2</f>
        <v>27</v>
      </c>
      <c r="E6" s="45">
        <f>'1G5'!F2</f>
        <v>0</v>
      </c>
      <c r="F6" s="6">
        <f>'1G5'!G2</f>
        <v>0</v>
      </c>
      <c r="G6" s="52">
        <f>'1G5'!H2</f>
        <v>17</v>
      </c>
      <c r="H6" s="6">
        <f>'1G5'!I2</f>
        <v>11</v>
      </c>
      <c r="I6" s="57">
        <f>'1G5'!J2</f>
        <v>20</v>
      </c>
      <c r="J6" s="9">
        <f>'1G5'!K2</f>
        <v>15</v>
      </c>
      <c r="K6" s="7">
        <f>'1G5'!L2</f>
        <v>7</v>
      </c>
      <c r="L6" s="62">
        <f>'1G5'!M2</f>
        <v>11</v>
      </c>
      <c r="M6" s="6">
        <f>'1G5'!N2</f>
        <v>0</v>
      </c>
      <c r="N6" s="19">
        <f>'1G5'!O2</f>
        <v>0</v>
      </c>
      <c r="O6" s="72">
        <f t="shared" si="0"/>
        <v>0.40740740740740738</v>
      </c>
      <c r="P6" s="73">
        <f t="shared" si="1"/>
        <v>0.59259259259259256</v>
      </c>
      <c r="Q6" s="5">
        <f t="shared" si="2"/>
        <v>33</v>
      </c>
      <c r="R6" s="5">
        <f t="shared" si="3"/>
        <v>48</v>
      </c>
    </row>
    <row r="7" spans="1:18" ht="39" customHeight="1" thickBot="1" x14ac:dyDescent="0.35">
      <c r="A7" s="15" t="str">
        <f>SUMIF('1G6'!E3:E43,1) &amp; "/" &amp; ABS(SUMIF('1G6'!E3:E43,-1))</f>
        <v>11/15</v>
      </c>
      <c r="B7" s="77">
        <f>SUMIF('1G6'!E3:E44,1)/('1G6'!A2)</f>
        <v>0.42307692307692307</v>
      </c>
      <c r="C7" s="15" t="s">
        <v>317</v>
      </c>
      <c r="D7" s="23">
        <f>'1G6'!A2</f>
        <v>26</v>
      </c>
      <c r="E7" s="46">
        <f>'1G6'!F2</f>
        <v>0</v>
      </c>
      <c r="F7" s="47">
        <f>'1G6'!G2</f>
        <v>0</v>
      </c>
      <c r="G7" s="53">
        <f>'1G6'!H2</f>
        <v>8</v>
      </c>
      <c r="H7" s="47">
        <f>'1G6'!I2</f>
        <v>10</v>
      </c>
      <c r="I7" s="55">
        <f>'1G6'!J2</f>
        <v>9</v>
      </c>
      <c r="J7" s="59">
        <f>'1G6'!K2</f>
        <v>17</v>
      </c>
      <c r="K7" s="67">
        <f>'1G6'!L2</f>
        <v>19</v>
      </c>
      <c r="L7" s="64">
        <f>'1G6'!M2</f>
        <v>15</v>
      </c>
      <c r="M7" s="47">
        <f>'1G6'!N2</f>
        <v>0</v>
      </c>
      <c r="N7" s="48">
        <f>'1G6'!O2</f>
        <v>0</v>
      </c>
      <c r="O7" s="74">
        <f t="shared" si="0"/>
        <v>0.65384615384615385</v>
      </c>
      <c r="P7" s="75">
        <f t="shared" si="1"/>
        <v>0.34615384615384615</v>
      </c>
      <c r="Q7" s="15">
        <f t="shared" si="2"/>
        <v>51</v>
      </c>
      <c r="R7" s="15">
        <f t="shared" si="3"/>
        <v>27</v>
      </c>
    </row>
    <row r="8" spans="1:18" ht="15" thickTop="1" x14ac:dyDescent="0.3">
      <c r="A8" s="17" t="str">
        <f>SUM(SUMIF('1G1'!E3:E43,1),SUMIF('1G2'!E3:E43,1),SUMIF('1G3'!E3:E43,1),SUMIF('1G4'!E3:E43,1),SUMIF('1G5'!E3:E43,1),SUMIF('1G6'!E3:E43,1)) &amp; "/" &amp; ABS(SUM(SUMIF('1G1'!E3:E43,-1),SUMIF('1G2'!E3:E43,-1),SUMIF('1G3'!E3:E43,-1),SUMIF('1G4'!E3:E43,-1),SUMIF('1G5'!E3:E43,-1),SUMIF('1G6'!E3:E43,-1)))</f>
        <v>76/83</v>
      </c>
      <c r="B8" s="78">
        <f>AVERAGE(B2:B7)</f>
        <v>0.47624398270949997</v>
      </c>
      <c r="C8" s="17" t="s">
        <v>318</v>
      </c>
      <c r="D8" s="20">
        <f>SUM(D2:D7)</f>
        <v>160</v>
      </c>
      <c r="E8" s="22">
        <f t="shared" ref="E8:N8" si="4">SUM(E2:E7)</f>
        <v>3</v>
      </c>
      <c r="F8" s="17">
        <f t="shared" si="4"/>
        <v>27</v>
      </c>
      <c r="G8" s="17">
        <f t="shared" si="4"/>
        <v>65</v>
      </c>
      <c r="H8" s="17">
        <f t="shared" si="4"/>
        <v>61</v>
      </c>
      <c r="I8" s="17">
        <f t="shared" si="4"/>
        <v>74</v>
      </c>
      <c r="J8" s="17">
        <f t="shared" si="4"/>
        <v>84</v>
      </c>
      <c r="K8" s="17">
        <f t="shared" si="4"/>
        <v>58</v>
      </c>
      <c r="L8" s="17">
        <f t="shared" si="4"/>
        <v>58</v>
      </c>
      <c r="M8" s="17">
        <f t="shared" si="4"/>
        <v>21</v>
      </c>
      <c r="N8" s="20">
        <f t="shared" si="4"/>
        <v>31</v>
      </c>
      <c r="O8" s="70">
        <f t="shared" si="0"/>
        <v>0.52609603340292277</v>
      </c>
      <c r="P8" s="71">
        <f t="shared" si="1"/>
        <v>0.47390396659707723</v>
      </c>
      <c r="Q8" s="17">
        <f t="shared" si="2"/>
        <v>252</v>
      </c>
      <c r="R8" s="17">
        <f t="shared" si="3"/>
        <v>227</v>
      </c>
    </row>
    <row r="9" spans="1:18" x14ac:dyDescent="0.3">
      <c r="O9" s="14"/>
      <c r="P9" s="14"/>
    </row>
  </sheetData>
  <conditionalFormatting sqref="Q1:XFD9 J13:XFD13 A10:XFD12 B1:D1 B9:N9 A14:XFD1048576 B13:H13 O1:P1 C2:N8">
    <cfRule type="cellIs" dxfId="11" priority="19" operator="equal">
      <formula>0</formula>
    </cfRule>
  </conditionalFormatting>
  <conditionalFormatting sqref="O2:P8">
    <cfRule type="colorScale" priority="18">
      <colorScale>
        <cfvo type="num" val="0"/>
        <cfvo type="num" val="0.5"/>
        <cfvo type="num" val="1"/>
        <color rgb="FFFF9999"/>
        <color rgb="FFCCFF99"/>
        <color rgb="FFFF9999"/>
      </colorScale>
    </cfRule>
  </conditionalFormatting>
  <conditionalFormatting sqref="D2:D7">
    <cfRule type="colorScale" priority="17">
      <colorScale>
        <cfvo type="num" val="18"/>
        <cfvo type="num" val="27"/>
        <cfvo type="num" val="36"/>
        <color rgb="FFFF9999"/>
        <color rgb="FF92D050"/>
        <color rgb="FFFF9999"/>
      </colorScale>
    </cfRule>
  </conditionalFormatting>
  <conditionalFormatting sqref="B2:B7">
    <cfRule type="colorScale" priority="14">
      <colorScale>
        <cfvo type="num" val="0"/>
        <cfvo type="num" val="0.5"/>
        <cfvo type="num" val="1"/>
        <color rgb="FFFFCCFF"/>
        <color theme="2"/>
        <color theme="4" tint="0.39997558519241921"/>
      </colorScale>
    </cfRule>
  </conditionalFormatting>
  <conditionalFormatting sqref="F2:N7">
    <cfRule type="cellIs" dxfId="10" priority="12" operator="between">
      <formula>1</formula>
      <formula>6</formula>
    </cfRule>
  </conditionalFormatting>
  <conditionalFormatting sqref="H1">
    <cfRule type="cellIs" dxfId="9" priority="11" operator="equal">
      <formula>0</formula>
    </cfRule>
  </conditionalFormatting>
  <conditionalFormatting sqref="M1">
    <cfRule type="cellIs" dxfId="8" priority="3" operator="equal">
      <formula>0</formula>
    </cfRule>
  </conditionalFormatting>
  <conditionalFormatting sqref="E1">
    <cfRule type="cellIs" dxfId="7" priority="10" operator="equal">
      <formula>0</formula>
    </cfRule>
  </conditionalFormatting>
  <conditionalFormatting sqref="G1">
    <cfRule type="cellIs" dxfId="6" priority="9" operator="equal">
      <formula>0</formula>
    </cfRule>
  </conditionalFormatting>
  <conditionalFormatting sqref="F1">
    <cfRule type="cellIs" dxfId="5" priority="8" operator="equal">
      <formula>0</formula>
    </cfRule>
  </conditionalFormatting>
  <conditionalFormatting sqref="I1">
    <cfRule type="cellIs" dxfId="4" priority="7" operator="equal">
      <formula>0</formula>
    </cfRule>
  </conditionalFormatting>
  <conditionalFormatting sqref="J1">
    <cfRule type="cellIs" dxfId="3" priority="6" operator="equal">
      <formula>0</formula>
    </cfRule>
  </conditionalFormatting>
  <conditionalFormatting sqref="K1">
    <cfRule type="cellIs" dxfId="2" priority="5" operator="equal">
      <formula>0</formula>
    </cfRule>
  </conditionalFormatting>
  <conditionalFormatting sqref="L1">
    <cfRule type="cellIs" dxfId="1" priority="4" operator="equal">
      <formula>0</formula>
    </cfRule>
  </conditionalFormatting>
  <conditionalFormatting sqref="N1">
    <cfRule type="cellIs" dxfId="0" priority="2" operator="equal">
      <formula>0</formula>
    </cfRule>
  </conditionalFormatting>
  <conditionalFormatting sqref="B8">
    <cfRule type="colorScale" priority="1">
      <colorScale>
        <cfvo type="num" val="0"/>
        <cfvo type="num" val="0.5"/>
        <cfvo type="num" val="1"/>
        <color rgb="FFFFCCFF"/>
        <color theme="2"/>
        <color theme="4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Base</vt:lpstr>
      <vt:lpstr>1G1</vt:lpstr>
      <vt:lpstr>1G2</vt:lpstr>
      <vt:lpstr>1G3</vt:lpstr>
      <vt:lpstr>1G4</vt:lpstr>
      <vt:lpstr>1G5</vt:lpstr>
      <vt:lpstr>1G6</vt:lpstr>
      <vt:lpstr>patate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proviseur</dc:creator>
  <cp:lastModifiedBy>Adrien</cp:lastModifiedBy>
  <cp:lastPrinted>2019-06-14T11:54:23Z</cp:lastPrinted>
  <dcterms:created xsi:type="dcterms:W3CDTF">2019-06-07T15:31:10Z</dcterms:created>
  <dcterms:modified xsi:type="dcterms:W3CDTF">2019-06-18T08:52:47Z</dcterms:modified>
</cp:coreProperties>
</file>