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3800" yWindow="2880" windowWidth="46280" windowHeight="15720"/>
  </bookViews>
  <sheets>
    <sheet name="Coded Data" sheetId="1" r:id="rId1"/>
  </sheets>
  <externalReferences>
    <externalReference r:id="rId2"/>
  </externalReferences>
  <definedNames>
    <definedName name="BuildDate" hidden="1">4202</definedName>
    <definedName name="BuildNo" hidden="1">83</definedName>
    <definedName name="Vers" hidden="1">" 3.2.10."</definedName>
    <definedName name="VersionMajor" hidden="1">3</definedName>
    <definedName name="VersionMinor" hidden="1">2</definedName>
    <definedName name="VersionPatch" hidden="1">10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6" i="1"/>
  <c r="S14" i="1"/>
  <c r="D55" i="1"/>
  <c r="D56" i="1"/>
  <c r="T14" i="1"/>
  <c r="E55" i="1"/>
  <c r="E56" i="1"/>
  <c r="U14" i="1"/>
  <c r="F55" i="1"/>
  <c r="F56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B55" i="1"/>
  <c r="B56" i="1"/>
  <c r="R15" i="1"/>
  <c r="R16" i="1"/>
  <c r="R17" i="1"/>
  <c r="R18" i="1"/>
  <c r="R19" i="1"/>
  <c r="R14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</calcChain>
</file>

<file path=xl/sharedStrings.xml><?xml version="1.0" encoding="utf-8"?>
<sst xmlns="http://schemas.openxmlformats.org/spreadsheetml/2006/main" count="140" uniqueCount="19">
  <si>
    <t>Homeowner</t>
  </si>
  <si>
    <t>Credit Score</t>
  </si>
  <si>
    <t>Years of Credit History</t>
  </si>
  <si>
    <t>Revolving Balance</t>
  </si>
  <si>
    <t>Revolving Utilization</t>
  </si>
  <si>
    <t>Decision</t>
  </si>
  <si>
    <t>Approve</t>
  </si>
  <si>
    <t>Reject</t>
  </si>
  <si>
    <t>Normalized Data</t>
  </si>
  <si>
    <t>Mean</t>
  </si>
  <si>
    <t>Std. Dev.</t>
  </si>
  <si>
    <t>Records to Classify</t>
  </si>
  <si>
    <t>Record</t>
  </si>
  <si>
    <t>Normalized Records</t>
  </si>
  <si>
    <t xml:space="preserve">Credit Approval Decisions </t>
  </si>
  <si>
    <t>Distance</t>
  </si>
  <si>
    <t>k</t>
  </si>
  <si>
    <t>Nearest Neighbors</t>
  </si>
  <si>
    <t>Record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</si>
</sst>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0.00000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167" fontId="6" fillId="0" borderId="0" xfId="0" applyNumberFormat="1" applyFont="1"/>
    <xf numFmtId="166" fontId="6" fillId="0" borderId="0" xfId="0" applyNumberFormat="1" applyFont="1" applyAlignment="1">
      <alignment horizontal="left"/>
    </xf>
    <xf numFmtId="6" fontId="6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2" borderId="0" xfId="0" applyNumberFormat="1" applyFont="1" applyFill="1" applyAlignment="1">
      <alignment horizontal="left"/>
    </xf>
    <xf numFmtId="167" fontId="6" fillId="0" borderId="0" xfId="0" applyNumberFormat="1" applyFont="1" applyAlignment="1">
      <alignment horizontal="center"/>
    </xf>
  </cellXfs>
  <cellStyles count="14"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zoomScale="109" zoomScaleNormal="109" zoomScalePageLayoutView="109" workbookViewId="0"/>
  </sheetViews>
  <sheetFormatPr baseColWidth="10" defaultColWidth="8.83203125" defaultRowHeight="16" x14ac:dyDescent="0.2"/>
  <cols>
    <col min="1" max="1" width="11.33203125" style="3" customWidth="1"/>
    <col min="2" max="2" width="12.5" style="2" bestFit="1" customWidth="1"/>
    <col min="3" max="3" width="13" style="2" bestFit="1" customWidth="1"/>
    <col min="4" max="4" width="22.83203125" style="2" bestFit="1" customWidth="1"/>
    <col min="5" max="5" width="18.83203125" style="2" bestFit="1" customWidth="1"/>
    <col min="6" max="6" width="20.83203125" style="2" bestFit="1" customWidth="1"/>
    <col min="7" max="7" width="9.5" style="2" bestFit="1" customWidth="1"/>
    <col min="8" max="8" width="8.6640625" style="3" bestFit="1" customWidth="1"/>
    <col min="9" max="9" width="12.5" style="3" bestFit="1" customWidth="1"/>
    <col min="10" max="10" width="13" style="3" bestFit="1" customWidth="1"/>
    <col min="11" max="11" width="22.83203125" style="3" bestFit="1" customWidth="1"/>
    <col min="12" max="12" width="18.83203125" style="3" bestFit="1" customWidth="1"/>
    <col min="13" max="13" width="20.83203125" style="3" bestFit="1" customWidth="1"/>
    <col min="14" max="14" width="9.5" style="3" bestFit="1" customWidth="1"/>
    <col min="15" max="15" width="10.83203125" style="3" bestFit="1" customWidth="1"/>
    <col min="16" max="16" width="8" style="3" customWidth="1"/>
    <col min="17" max="17" width="18.83203125" style="3" bestFit="1" customWidth="1"/>
    <col min="18" max="18" width="12.5" style="3" bestFit="1" customWidth="1"/>
    <col min="19" max="19" width="13" style="3" bestFit="1" customWidth="1"/>
    <col min="20" max="20" width="22.83203125" style="3" bestFit="1" customWidth="1"/>
    <col min="21" max="21" width="18.83203125" style="3" bestFit="1" customWidth="1"/>
    <col min="22" max="22" width="20.83203125" style="3" bestFit="1" customWidth="1"/>
    <col min="23" max="23" width="9.5" style="3" bestFit="1" customWidth="1"/>
    <col min="24" max="16384" width="8.83203125" style="3"/>
  </cols>
  <sheetData>
    <row r="1" spans="1:23" x14ac:dyDescent="0.2">
      <c r="A1" s="1" t="s">
        <v>14</v>
      </c>
      <c r="K1" s="4" t="s">
        <v>8</v>
      </c>
      <c r="T1" s="4" t="s">
        <v>11</v>
      </c>
    </row>
    <row r="2" spans="1:23" x14ac:dyDescent="0.2">
      <c r="O2" s="4" t="s">
        <v>18</v>
      </c>
    </row>
    <row r="3" spans="1:23" x14ac:dyDescent="0.2">
      <c r="A3" s="4" t="s">
        <v>12</v>
      </c>
      <c r="B3" s="5" t="s">
        <v>0</v>
      </c>
      <c r="C3" s="5" t="s">
        <v>1</v>
      </c>
      <c r="D3" s="5" t="s">
        <v>2</v>
      </c>
      <c r="E3" s="6" t="s">
        <v>3</v>
      </c>
      <c r="F3" s="7" t="s">
        <v>4</v>
      </c>
      <c r="G3" s="5" t="s">
        <v>5</v>
      </c>
      <c r="I3" s="5" t="s">
        <v>0</v>
      </c>
      <c r="J3" s="5" t="s">
        <v>1</v>
      </c>
      <c r="K3" s="5" t="s">
        <v>2</v>
      </c>
      <c r="L3" s="6" t="s">
        <v>3</v>
      </c>
      <c r="M3" s="7" t="s">
        <v>4</v>
      </c>
      <c r="N3" s="5" t="s">
        <v>5</v>
      </c>
      <c r="O3" s="5" t="s">
        <v>15</v>
      </c>
      <c r="P3" s="5"/>
      <c r="Q3" s="4" t="s">
        <v>12</v>
      </c>
      <c r="R3" s="5" t="s">
        <v>0</v>
      </c>
      <c r="S3" s="5" t="s">
        <v>1</v>
      </c>
      <c r="T3" s="5" t="s">
        <v>2</v>
      </c>
      <c r="U3" s="6" t="s">
        <v>3</v>
      </c>
      <c r="V3" s="7" t="s">
        <v>4</v>
      </c>
      <c r="W3" s="5" t="s">
        <v>5</v>
      </c>
    </row>
    <row r="4" spans="1:23" x14ac:dyDescent="0.2">
      <c r="A4" s="3">
        <v>1</v>
      </c>
      <c r="B4" s="2">
        <v>1</v>
      </c>
      <c r="C4" s="2">
        <v>725</v>
      </c>
      <c r="D4" s="2">
        <v>20</v>
      </c>
      <c r="E4" s="8">
        <v>11320</v>
      </c>
      <c r="F4" s="9">
        <v>0.25</v>
      </c>
      <c r="G4" s="3" t="s">
        <v>6</v>
      </c>
      <c r="I4" s="10">
        <f>(B4-B$55)/B$56</f>
        <v>0.91368200968105673</v>
      </c>
      <c r="J4" s="10">
        <f t="shared" ref="J4:M19" si="0">(C4-C$55)/C$56</f>
        <v>0.80777811028123447</v>
      </c>
      <c r="K4" s="10">
        <f t="shared" si="0"/>
        <v>1.4424761790459375</v>
      </c>
      <c r="L4" s="10">
        <f t="shared" si="0"/>
        <v>-0.29073690205219466</v>
      </c>
      <c r="M4" s="10">
        <f t="shared" si="0"/>
        <v>-0.70378063209252995</v>
      </c>
      <c r="N4" s="3" t="s">
        <v>6</v>
      </c>
      <c r="O4" s="11">
        <f>SQRT(SUMXMY2(I4:M4,R$14:V$14))</f>
        <v>2.287100978054518</v>
      </c>
      <c r="Q4" s="3">
        <v>51</v>
      </c>
      <c r="R4" s="2">
        <v>1</v>
      </c>
      <c r="S4" s="2">
        <v>700</v>
      </c>
      <c r="T4" s="2">
        <v>8</v>
      </c>
      <c r="U4" s="12">
        <v>21000</v>
      </c>
      <c r="V4" s="9">
        <v>0.15</v>
      </c>
    </row>
    <row r="5" spans="1:23" x14ac:dyDescent="0.2">
      <c r="A5" s="3">
        <v>2</v>
      </c>
      <c r="B5" s="2">
        <v>1</v>
      </c>
      <c r="C5" s="2">
        <v>573</v>
      </c>
      <c r="D5" s="2">
        <v>9</v>
      </c>
      <c r="E5" s="8">
        <v>7200</v>
      </c>
      <c r="F5" s="9">
        <v>0.7</v>
      </c>
      <c r="G5" s="3" t="s">
        <v>7</v>
      </c>
      <c r="I5" s="10">
        <f t="shared" ref="I5:I53" si="1">(B5-B$55)/B$56</f>
        <v>0.91368200968105673</v>
      </c>
      <c r="J5" s="10">
        <f t="shared" si="0"/>
        <v>-0.88064698271584463</v>
      </c>
      <c r="K5" s="10">
        <f t="shared" si="0"/>
        <v>-0.36885235628571922</v>
      </c>
      <c r="L5" s="10">
        <f t="shared" si="0"/>
        <v>-0.74803095277184117</v>
      </c>
      <c r="M5" s="10">
        <f t="shared" si="0"/>
        <v>0.68161431297150576</v>
      </c>
      <c r="N5" s="3" t="s">
        <v>7</v>
      </c>
      <c r="O5" s="11">
        <f t="shared" ref="O5:O53" si="2">SQRT(SUMXMY2(I5:M5,R$14:V$14))</f>
        <v>2.6889648723202235</v>
      </c>
      <c r="Q5" s="3">
        <v>52</v>
      </c>
      <c r="R5" s="2">
        <v>0</v>
      </c>
      <c r="S5" s="2">
        <v>520</v>
      </c>
      <c r="T5" s="2">
        <v>1</v>
      </c>
      <c r="U5" s="12">
        <v>4000</v>
      </c>
      <c r="V5" s="9">
        <v>0.9</v>
      </c>
    </row>
    <row r="6" spans="1:23" x14ac:dyDescent="0.2">
      <c r="A6" s="3">
        <v>3</v>
      </c>
      <c r="B6" s="2">
        <v>1</v>
      </c>
      <c r="C6" s="2">
        <v>677</v>
      </c>
      <c r="D6" s="2">
        <v>11</v>
      </c>
      <c r="E6" s="8">
        <v>20000</v>
      </c>
      <c r="F6" s="9">
        <v>0.55000000000000004</v>
      </c>
      <c r="G6" s="3" t="s">
        <v>6</v>
      </c>
      <c r="I6" s="10">
        <f t="shared" si="1"/>
        <v>0.91368200968105673</v>
      </c>
      <c r="J6" s="10">
        <f t="shared" si="0"/>
        <v>0.27459123880847264</v>
      </c>
      <c r="K6" s="10">
        <f t="shared" si="0"/>
        <v>-3.9519895316327089E-2</v>
      </c>
      <c r="L6" s="10">
        <f t="shared" si="0"/>
        <v>0.67268842810473062</v>
      </c>
      <c r="M6" s="10">
        <f t="shared" si="0"/>
        <v>0.21981599795016077</v>
      </c>
      <c r="N6" s="3" t="s">
        <v>6</v>
      </c>
      <c r="O6" s="11">
        <f t="shared" si="2"/>
        <v>1.3557751180623876</v>
      </c>
      <c r="Q6" s="3">
        <v>53</v>
      </c>
      <c r="R6" s="2">
        <v>1</v>
      </c>
      <c r="S6" s="2">
        <v>650</v>
      </c>
      <c r="T6" s="2">
        <v>10</v>
      </c>
      <c r="U6" s="13">
        <v>8500</v>
      </c>
      <c r="V6" s="9">
        <v>0.25</v>
      </c>
    </row>
    <row r="7" spans="1:23" x14ac:dyDescent="0.2">
      <c r="A7" s="3">
        <v>4</v>
      </c>
      <c r="B7" s="2">
        <v>0</v>
      </c>
      <c r="C7" s="2">
        <v>625</v>
      </c>
      <c r="D7" s="2">
        <v>15</v>
      </c>
      <c r="E7" s="8">
        <v>12800</v>
      </c>
      <c r="F7" s="9">
        <v>0.65</v>
      </c>
      <c r="G7" s="3" t="s">
        <v>7</v>
      </c>
      <c r="I7" s="10">
        <f t="shared" si="1"/>
        <v>-1.0725832287560233</v>
      </c>
      <c r="J7" s="10">
        <f t="shared" si="0"/>
        <v>-0.30302787195368597</v>
      </c>
      <c r="K7" s="10">
        <f t="shared" si="0"/>
        <v>0.61914502662245718</v>
      </c>
      <c r="L7" s="10">
        <f t="shared" si="0"/>
        <v>-0.12646622363834104</v>
      </c>
      <c r="M7" s="10">
        <f t="shared" si="0"/>
        <v>0.52768154129772427</v>
      </c>
      <c r="N7" s="3" t="s">
        <v>7</v>
      </c>
      <c r="O7" s="11">
        <f t="shared" si="2"/>
        <v>3.0275148114336594</v>
      </c>
      <c r="Q7" s="3">
        <v>54</v>
      </c>
      <c r="R7" s="2">
        <v>0</v>
      </c>
      <c r="S7" s="2">
        <v>602</v>
      </c>
      <c r="T7" s="2">
        <v>7</v>
      </c>
      <c r="U7" s="13">
        <v>16300</v>
      </c>
      <c r="V7" s="9">
        <v>0.7</v>
      </c>
    </row>
    <row r="8" spans="1:23" x14ac:dyDescent="0.2">
      <c r="A8" s="3">
        <v>5</v>
      </c>
      <c r="B8" s="2">
        <v>0</v>
      </c>
      <c r="C8" s="2">
        <v>527</v>
      </c>
      <c r="D8" s="2">
        <v>12</v>
      </c>
      <c r="E8" s="8">
        <v>5700</v>
      </c>
      <c r="F8" s="9">
        <v>0.75</v>
      </c>
      <c r="G8" s="3" t="s">
        <v>7</v>
      </c>
      <c r="I8" s="10">
        <f t="shared" si="1"/>
        <v>-1.0725832287560233</v>
      </c>
      <c r="J8" s="10">
        <f t="shared" si="0"/>
        <v>-1.391617734543908</v>
      </c>
      <c r="K8" s="10">
        <f t="shared" si="0"/>
        <v>0.12514633516836898</v>
      </c>
      <c r="L8" s="10">
        <f t="shared" si="0"/>
        <v>-0.91452150521831443</v>
      </c>
      <c r="M8" s="10">
        <f t="shared" si="0"/>
        <v>0.83554708464528771</v>
      </c>
      <c r="N8" s="3" t="s">
        <v>7</v>
      </c>
      <c r="O8" s="11">
        <f t="shared" si="2"/>
        <v>3.7905166896736548</v>
      </c>
      <c r="Q8" s="3">
        <v>55</v>
      </c>
      <c r="R8" s="2">
        <v>0</v>
      </c>
      <c r="S8" s="2">
        <v>549</v>
      </c>
      <c r="T8" s="2">
        <v>2</v>
      </c>
      <c r="U8" s="13">
        <v>2500</v>
      </c>
      <c r="V8" s="9">
        <v>0.9</v>
      </c>
    </row>
    <row r="9" spans="1:23" x14ac:dyDescent="0.2">
      <c r="A9" s="3">
        <v>6</v>
      </c>
      <c r="B9" s="2">
        <v>1</v>
      </c>
      <c r="C9" s="2">
        <v>795</v>
      </c>
      <c r="D9" s="2">
        <v>22</v>
      </c>
      <c r="E9" s="8">
        <v>9000</v>
      </c>
      <c r="F9" s="9">
        <v>0.12</v>
      </c>
      <c r="G9" s="3" t="s">
        <v>6</v>
      </c>
      <c r="I9" s="10">
        <f t="shared" si="1"/>
        <v>0.91368200968105673</v>
      </c>
      <c r="J9" s="10">
        <f t="shared" si="0"/>
        <v>1.5853422978456788</v>
      </c>
      <c r="K9" s="10">
        <f t="shared" si="0"/>
        <v>1.7718086400153297</v>
      </c>
      <c r="L9" s="10">
        <f t="shared" si="0"/>
        <v>-0.54824228983607326</v>
      </c>
      <c r="M9" s="10">
        <f t="shared" si="0"/>
        <v>-1.1040058384443625</v>
      </c>
      <c r="N9" s="3" t="s">
        <v>6</v>
      </c>
      <c r="O9" s="11">
        <f t="shared" si="2"/>
        <v>2.8654270626451086</v>
      </c>
      <c r="Q9" s="3">
        <v>56</v>
      </c>
      <c r="R9" s="2">
        <v>1</v>
      </c>
      <c r="S9" s="2">
        <v>742</v>
      </c>
      <c r="T9" s="2">
        <v>15</v>
      </c>
      <c r="U9" s="13">
        <v>16700</v>
      </c>
      <c r="V9" s="9">
        <v>0.18</v>
      </c>
    </row>
    <row r="10" spans="1:23" x14ac:dyDescent="0.2">
      <c r="A10" s="3">
        <v>7</v>
      </c>
      <c r="B10" s="2">
        <v>0</v>
      </c>
      <c r="C10" s="2">
        <v>733</v>
      </c>
      <c r="D10" s="2">
        <v>7</v>
      </c>
      <c r="E10" s="8">
        <v>35200</v>
      </c>
      <c r="F10" s="9">
        <v>0.2</v>
      </c>
      <c r="G10" s="3" t="s">
        <v>6</v>
      </c>
      <c r="I10" s="10">
        <f t="shared" si="1"/>
        <v>-1.0725832287560233</v>
      </c>
      <c r="J10" s="10">
        <f t="shared" si="0"/>
        <v>0.89664258886002801</v>
      </c>
      <c r="K10" s="10">
        <f t="shared" si="0"/>
        <v>-0.69818481725511139</v>
      </c>
      <c r="L10" s="10">
        <f t="shared" si="0"/>
        <v>2.3597926928956592</v>
      </c>
      <c r="M10" s="10">
        <f t="shared" si="0"/>
        <v>-0.85771340376631167</v>
      </c>
      <c r="N10" s="3" t="s">
        <v>6</v>
      </c>
      <c r="O10" s="11">
        <f t="shared" si="2"/>
        <v>2.5718777155573469</v>
      </c>
    </row>
    <row r="11" spans="1:23" x14ac:dyDescent="0.2">
      <c r="A11" s="3">
        <v>8</v>
      </c>
      <c r="B11" s="2">
        <v>0</v>
      </c>
      <c r="C11" s="2">
        <v>620</v>
      </c>
      <c r="D11" s="2">
        <v>5</v>
      </c>
      <c r="E11" s="8">
        <v>22800</v>
      </c>
      <c r="F11" s="9">
        <v>0.62</v>
      </c>
      <c r="G11" s="3" t="s">
        <v>7</v>
      </c>
      <c r="I11" s="10">
        <f t="shared" si="1"/>
        <v>-1.0725832287560233</v>
      </c>
      <c r="J11" s="10">
        <f t="shared" si="0"/>
        <v>-0.35856817106543198</v>
      </c>
      <c r="K11" s="10">
        <f t="shared" si="0"/>
        <v>-1.0275172782245034</v>
      </c>
      <c r="L11" s="10">
        <f t="shared" si="0"/>
        <v>0.98347079267148063</v>
      </c>
      <c r="M11" s="10">
        <f t="shared" si="0"/>
        <v>0.43532187829345509</v>
      </c>
      <c r="N11" s="3" t="s">
        <v>7</v>
      </c>
      <c r="O11" s="11">
        <f t="shared" si="2"/>
        <v>2.6669469282783007</v>
      </c>
      <c r="T11" s="4" t="s">
        <v>13</v>
      </c>
    </row>
    <row r="12" spans="1:23" x14ac:dyDescent="0.2">
      <c r="A12" s="3">
        <v>9</v>
      </c>
      <c r="B12" s="2">
        <v>1</v>
      </c>
      <c r="C12" s="2">
        <v>591</v>
      </c>
      <c r="D12" s="2">
        <v>17</v>
      </c>
      <c r="E12" s="8">
        <v>16500</v>
      </c>
      <c r="F12" s="9">
        <v>0.5</v>
      </c>
      <c r="G12" s="3" t="s">
        <v>7</v>
      </c>
      <c r="I12" s="10">
        <f t="shared" si="1"/>
        <v>0.91368200968105673</v>
      </c>
      <c r="J12" s="10">
        <f t="shared" si="0"/>
        <v>-0.68070190591355895</v>
      </c>
      <c r="K12" s="10">
        <f t="shared" si="0"/>
        <v>0.94847748759184936</v>
      </c>
      <c r="L12" s="10">
        <f t="shared" si="0"/>
        <v>0.28421047239629299</v>
      </c>
      <c r="M12" s="10">
        <f t="shared" si="0"/>
        <v>6.5883226276378853E-2</v>
      </c>
      <c r="N12" s="3" t="s">
        <v>7</v>
      </c>
      <c r="O12" s="11">
        <f t="shared" si="2"/>
        <v>2.2522962812444685</v>
      </c>
    </row>
    <row r="13" spans="1:23" x14ac:dyDescent="0.2">
      <c r="A13" s="3">
        <v>10</v>
      </c>
      <c r="B13" s="2">
        <v>1</v>
      </c>
      <c r="C13" s="2">
        <v>660</v>
      </c>
      <c r="D13" s="2">
        <v>24</v>
      </c>
      <c r="E13" s="8">
        <v>9200</v>
      </c>
      <c r="F13" s="9">
        <v>0.35</v>
      </c>
      <c r="G13" s="3" t="s">
        <v>6</v>
      </c>
      <c r="I13" s="10">
        <f t="shared" si="1"/>
        <v>0.91368200968105673</v>
      </c>
      <c r="J13" s="10">
        <f t="shared" si="0"/>
        <v>8.5754221828536162E-2</v>
      </c>
      <c r="K13" s="10">
        <f t="shared" si="0"/>
        <v>2.1011411009847216</v>
      </c>
      <c r="L13" s="10">
        <f t="shared" si="0"/>
        <v>-0.52604354950987686</v>
      </c>
      <c r="M13" s="10">
        <f t="shared" si="0"/>
        <v>-0.3959150887449665</v>
      </c>
      <c r="N13" s="3" t="s">
        <v>6</v>
      </c>
      <c r="O13" s="11">
        <f t="shared" si="2"/>
        <v>3.0386444650710782</v>
      </c>
      <c r="Q13" s="4" t="s">
        <v>12</v>
      </c>
      <c r="R13" s="5" t="s">
        <v>0</v>
      </c>
      <c r="S13" s="5" t="s">
        <v>1</v>
      </c>
      <c r="T13" s="5" t="s">
        <v>2</v>
      </c>
      <c r="U13" s="6" t="s">
        <v>3</v>
      </c>
      <c r="V13" s="7" t="s">
        <v>4</v>
      </c>
      <c r="W13" s="5" t="s">
        <v>5</v>
      </c>
    </row>
    <row r="14" spans="1:23" x14ac:dyDescent="0.2">
      <c r="A14" s="3">
        <v>11</v>
      </c>
      <c r="B14" s="2">
        <v>1</v>
      </c>
      <c r="C14" s="2">
        <v>700</v>
      </c>
      <c r="D14" s="2">
        <v>19</v>
      </c>
      <c r="E14" s="8">
        <v>22000</v>
      </c>
      <c r="F14" s="9">
        <v>0.18</v>
      </c>
      <c r="G14" s="3" t="s">
        <v>6</v>
      </c>
      <c r="I14" s="10">
        <f t="shared" si="1"/>
        <v>0.91368200968105673</v>
      </c>
      <c r="J14" s="10">
        <f t="shared" si="0"/>
        <v>0.53007661472250434</v>
      </c>
      <c r="K14" s="10">
        <f t="shared" si="0"/>
        <v>1.2778099485612415</v>
      </c>
      <c r="L14" s="10">
        <f t="shared" si="0"/>
        <v>0.89467583136669493</v>
      </c>
      <c r="M14" s="10">
        <f t="shared" si="0"/>
        <v>-0.91928651243582449</v>
      </c>
      <c r="N14" s="3" t="s">
        <v>6</v>
      </c>
      <c r="O14" s="11">
        <f t="shared" si="2"/>
        <v>1.8170748394215177</v>
      </c>
      <c r="Q14" s="3">
        <v>51</v>
      </c>
      <c r="R14" s="10">
        <f>(R4-B$55)/B$56</f>
        <v>0.91368200968105673</v>
      </c>
      <c r="S14" s="10">
        <f>(S4-C$55)/C$56</f>
        <v>0.53007661472250434</v>
      </c>
      <c r="T14" s="10">
        <f>(T4-D$55)/D$56</f>
        <v>-0.5335185867704153</v>
      </c>
      <c r="U14" s="10">
        <f>(U4-E$55)/E$56</f>
        <v>0.78368212973571272</v>
      </c>
      <c r="V14" s="10">
        <f>(V4-F$55)/F$56</f>
        <v>-1.0116461754400934</v>
      </c>
    </row>
    <row r="15" spans="1:23" x14ac:dyDescent="0.2">
      <c r="A15" s="3">
        <v>12</v>
      </c>
      <c r="B15" s="2">
        <v>1</v>
      </c>
      <c r="C15" s="2">
        <v>500</v>
      </c>
      <c r="D15" s="2">
        <v>16</v>
      </c>
      <c r="E15" s="8">
        <v>12500</v>
      </c>
      <c r="F15" s="9">
        <v>0.83</v>
      </c>
      <c r="G15" s="3" t="s">
        <v>7</v>
      </c>
      <c r="I15" s="10">
        <f t="shared" si="1"/>
        <v>0.91368200968105673</v>
      </c>
      <c r="J15" s="10">
        <f t="shared" si="0"/>
        <v>-1.6915353497473364</v>
      </c>
      <c r="K15" s="10">
        <f t="shared" si="0"/>
        <v>0.78381125710715327</v>
      </c>
      <c r="L15" s="10">
        <f t="shared" si="0"/>
        <v>-0.15976433412763569</v>
      </c>
      <c r="M15" s="10">
        <f t="shared" si="0"/>
        <v>1.0818395193233383</v>
      </c>
      <c r="N15" s="3" t="s">
        <v>7</v>
      </c>
      <c r="O15" s="11">
        <f t="shared" si="2"/>
        <v>3.455964586421775</v>
      </c>
      <c r="Q15" s="3">
        <v>52</v>
      </c>
      <c r="R15" s="10">
        <f t="shared" ref="R15:R19" si="3">(R5-B$55)/B$56</f>
        <v>-1.0725832287560233</v>
      </c>
      <c r="S15" s="10">
        <f t="shared" ref="S15:V19" si="4">(S5-C$55)/C$56</f>
        <v>-1.4693741533003524</v>
      </c>
      <c r="T15" s="10">
        <f t="shared" si="4"/>
        <v>-1.6861822001632878</v>
      </c>
      <c r="U15" s="10">
        <f t="shared" si="4"/>
        <v>-1.1032107979909842</v>
      </c>
      <c r="V15" s="10">
        <f t="shared" si="4"/>
        <v>1.2973453996666331</v>
      </c>
    </row>
    <row r="16" spans="1:23" x14ac:dyDescent="0.2">
      <c r="A16" s="3">
        <v>13</v>
      </c>
      <c r="B16" s="2">
        <v>1</v>
      </c>
      <c r="C16" s="2">
        <v>565</v>
      </c>
      <c r="D16" s="2">
        <v>6</v>
      </c>
      <c r="E16" s="8">
        <v>7700</v>
      </c>
      <c r="F16" s="9">
        <v>0.7</v>
      </c>
      <c r="G16" s="3" t="s">
        <v>7</v>
      </c>
      <c r="I16" s="10">
        <f t="shared" si="1"/>
        <v>0.91368200968105673</v>
      </c>
      <c r="J16" s="10">
        <f t="shared" si="0"/>
        <v>-0.96951146129463828</v>
      </c>
      <c r="K16" s="10">
        <f t="shared" si="0"/>
        <v>-0.86285104773980748</v>
      </c>
      <c r="L16" s="10">
        <f t="shared" si="0"/>
        <v>-0.69253410195635012</v>
      </c>
      <c r="M16" s="10">
        <f t="shared" si="0"/>
        <v>0.68161431297150576</v>
      </c>
      <c r="N16" s="3" t="s">
        <v>7</v>
      </c>
      <c r="O16" s="11">
        <f t="shared" si="2"/>
        <v>2.7209501487362742</v>
      </c>
      <c r="Q16" s="3">
        <v>53</v>
      </c>
      <c r="R16" s="10">
        <f t="shared" si="3"/>
        <v>0.91368200968105673</v>
      </c>
      <c r="S16" s="10">
        <f t="shared" si="4"/>
        <v>-2.5326376394955882E-2</v>
      </c>
      <c r="T16" s="10">
        <f t="shared" si="4"/>
        <v>-0.20418612580102316</v>
      </c>
      <c r="U16" s="10">
        <f t="shared" si="4"/>
        <v>-0.60373914065156431</v>
      </c>
      <c r="V16" s="10">
        <f t="shared" si="4"/>
        <v>-0.70378063209252995</v>
      </c>
    </row>
    <row r="17" spans="1:22" x14ac:dyDescent="0.2">
      <c r="A17" s="3">
        <v>14</v>
      </c>
      <c r="B17" s="2">
        <v>0</v>
      </c>
      <c r="C17" s="2">
        <v>620</v>
      </c>
      <c r="D17" s="2">
        <v>3</v>
      </c>
      <c r="E17" s="8">
        <v>37400</v>
      </c>
      <c r="F17" s="9">
        <v>0.87</v>
      </c>
      <c r="G17" s="3" t="s">
        <v>7</v>
      </c>
      <c r="I17" s="10">
        <f t="shared" si="1"/>
        <v>-1.0725832287560233</v>
      </c>
      <c r="J17" s="10">
        <f t="shared" si="0"/>
        <v>-0.35856817106543198</v>
      </c>
      <c r="K17" s="10">
        <f t="shared" si="0"/>
        <v>-1.3568497391938956</v>
      </c>
      <c r="L17" s="10">
        <f t="shared" si="0"/>
        <v>2.6039788364838201</v>
      </c>
      <c r="M17" s="10">
        <f t="shared" si="0"/>
        <v>1.204985736662364</v>
      </c>
      <c r="N17" s="3" t="s">
        <v>7</v>
      </c>
      <c r="O17" s="11">
        <f t="shared" si="2"/>
        <v>3.6932032808432806</v>
      </c>
      <c r="Q17" s="3">
        <v>54</v>
      </c>
      <c r="R17" s="10">
        <f t="shared" si="3"/>
        <v>-1.0725832287560233</v>
      </c>
      <c r="S17" s="10">
        <f t="shared" si="4"/>
        <v>-0.55851324786771772</v>
      </c>
      <c r="T17" s="10">
        <f t="shared" si="4"/>
        <v>-0.69818481725511139</v>
      </c>
      <c r="U17" s="10">
        <f t="shared" si="4"/>
        <v>0.26201173207009654</v>
      </c>
      <c r="V17" s="10">
        <f t="shared" si="4"/>
        <v>0.68161431297150576</v>
      </c>
    </row>
    <row r="18" spans="1:22" x14ac:dyDescent="0.2">
      <c r="A18" s="3">
        <v>15</v>
      </c>
      <c r="B18" s="2">
        <v>1</v>
      </c>
      <c r="C18" s="2">
        <v>774</v>
      </c>
      <c r="D18" s="2">
        <v>13</v>
      </c>
      <c r="E18" s="8">
        <v>6100</v>
      </c>
      <c r="F18" s="9">
        <v>7.0000000000000007E-2</v>
      </c>
      <c r="G18" s="3" t="s">
        <v>6</v>
      </c>
      <c r="I18" s="10">
        <f t="shared" si="1"/>
        <v>0.91368200968105673</v>
      </c>
      <c r="J18" s="10">
        <f t="shared" si="0"/>
        <v>1.3520730415763453</v>
      </c>
      <c r="K18" s="10">
        <f t="shared" si="0"/>
        <v>0.28981256565306507</v>
      </c>
      <c r="L18" s="10">
        <f t="shared" si="0"/>
        <v>-0.87012402456592153</v>
      </c>
      <c r="M18" s="10">
        <f t="shared" si="0"/>
        <v>-1.2579386101181442</v>
      </c>
      <c r="N18" s="3" t="s">
        <v>6</v>
      </c>
      <c r="O18" s="11">
        <f t="shared" si="2"/>
        <v>2.0369798898607372</v>
      </c>
      <c r="Q18" s="3">
        <v>55</v>
      </c>
      <c r="R18" s="10">
        <f t="shared" si="3"/>
        <v>-1.0725832287560233</v>
      </c>
      <c r="S18" s="10">
        <f t="shared" si="4"/>
        <v>-1.1472404184522256</v>
      </c>
      <c r="T18" s="10">
        <f t="shared" si="4"/>
        <v>-1.5215159696785916</v>
      </c>
      <c r="U18" s="10">
        <f t="shared" si="4"/>
        <v>-1.2697013504374575</v>
      </c>
      <c r="V18" s="10">
        <f t="shared" si="4"/>
        <v>1.2973453996666331</v>
      </c>
    </row>
    <row r="19" spans="1:22" x14ac:dyDescent="0.2">
      <c r="A19" s="3">
        <v>16</v>
      </c>
      <c r="B19" s="2">
        <v>1</v>
      </c>
      <c r="C19" s="2">
        <v>802</v>
      </c>
      <c r="D19" s="2">
        <v>10</v>
      </c>
      <c r="E19" s="8">
        <v>10500</v>
      </c>
      <c r="F19" s="9">
        <v>0.05</v>
      </c>
      <c r="G19" s="3" t="s">
        <v>6</v>
      </c>
      <c r="I19" s="10">
        <f t="shared" si="1"/>
        <v>0.91368200968105673</v>
      </c>
      <c r="J19" s="10">
        <f t="shared" si="0"/>
        <v>1.6630987166021232</v>
      </c>
      <c r="K19" s="10">
        <f t="shared" si="0"/>
        <v>-0.20418612580102316</v>
      </c>
      <c r="L19" s="10">
        <f t="shared" si="0"/>
        <v>-0.38175173738960005</v>
      </c>
      <c r="M19" s="10">
        <f t="shared" si="0"/>
        <v>-1.3195117187876571</v>
      </c>
      <c r="N19" s="3" t="s">
        <v>6</v>
      </c>
      <c r="O19" s="11">
        <f t="shared" si="2"/>
        <v>1.686776880508865</v>
      </c>
      <c r="Q19" s="3">
        <v>56</v>
      </c>
      <c r="R19" s="10">
        <f t="shared" si="3"/>
        <v>0.91368200968105673</v>
      </c>
      <c r="S19" s="10">
        <f t="shared" si="4"/>
        <v>0.99661512726117085</v>
      </c>
      <c r="T19" s="10">
        <f t="shared" si="4"/>
        <v>0.61914502662245718</v>
      </c>
      <c r="U19" s="10">
        <f t="shared" si="4"/>
        <v>0.30640921272248939</v>
      </c>
      <c r="V19" s="10">
        <f t="shared" si="4"/>
        <v>-0.91928651243582449</v>
      </c>
    </row>
    <row r="20" spans="1:22" x14ac:dyDescent="0.2">
      <c r="A20" s="3">
        <v>17</v>
      </c>
      <c r="B20" s="2">
        <v>0</v>
      </c>
      <c r="C20" s="2">
        <v>640</v>
      </c>
      <c r="D20" s="2">
        <v>7</v>
      </c>
      <c r="E20" s="8">
        <v>17300</v>
      </c>
      <c r="F20" s="9">
        <v>0.59</v>
      </c>
      <c r="G20" s="3" t="s">
        <v>7</v>
      </c>
      <c r="I20" s="10">
        <f t="shared" si="1"/>
        <v>-1.0725832287560233</v>
      </c>
      <c r="J20" s="10">
        <f t="shared" ref="J20:J53" si="5">(C20-C$55)/C$56</f>
        <v>-0.13640697461844792</v>
      </c>
      <c r="K20" s="10">
        <f t="shared" ref="K20:K53" si="6">(D20-D$55)/D$56</f>
        <v>-0.69818481725511139</v>
      </c>
      <c r="L20" s="10">
        <f t="shared" ref="L20:L53" si="7">(E20-E$55)/E$56</f>
        <v>0.37300543370107869</v>
      </c>
      <c r="M20" s="10">
        <f t="shared" ref="M20:M53" si="8">(F20-F$55)/F$56</f>
        <v>0.34296221528918597</v>
      </c>
      <c r="N20" s="3" t="s">
        <v>7</v>
      </c>
      <c r="O20" s="11">
        <f t="shared" si="2"/>
        <v>2.5338082367547945</v>
      </c>
    </row>
    <row r="21" spans="1:22" x14ac:dyDescent="0.2">
      <c r="A21" s="3">
        <v>18</v>
      </c>
      <c r="B21" s="2">
        <v>0</v>
      </c>
      <c r="C21" s="2">
        <v>523</v>
      </c>
      <c r="D21" s="2">
        <v>14</v>
      </c>
      <c r="E21" s="8">
        <v>27000</v>
      </c>
      <c r="F21" s="9">
        <v>0.79</v>
      </c>
      <c r="G21" s="3" t="s">
        <v>7</v>
      </c>
      <c r="I21" s="10">
        <f t="shared" si="1"/>
        <v>-1.0725832287560233</v>
      </c>
      <c r="J21" s="10">
        <f t="shared" si="5"/>
        <v>-1.4360499738333048</v>
      </c>
      <c r="K21" s="10">
        <f t="shared" si="6"/>
        <v>0.4544787961377611</v>
      </c>
      <c r="L21" s="10">
        <f t="shared" si="7"/>
        <v>1.4496443395216057</v>
      </c>
      <c r="M21" s="10">
        <f t="shared" si="8"/>
        <v>0.95869330198431324</v>
      </c>
      <c r="N21" s="3" t="s">
        <v>7</v>
      </c>
      <c r="O21" s="11">
        <f t="shared" si="2"/>
        <v>3.6211580343093304</v>
      </c>
    </row>
    <row r="22" spans="1:22" x14ac:dyDescent="0.2">
      <c r="A22" s="3">
        <v>19</v>
      </c>
      <c r="B22" s="2">
        <v>1</v>
      </c>
      <c r="C22" s="2">
        <v>811</v>
      </c>
      <c r="D22" s="2">
        <v>20</v>
      </c>
      <c r="E22" s="8">
        <v>13400</v>
      </c>
      <c r="F22" s="9">
        <v>0.03</v>
      </c>
      <c r="G22" s="3" t="s">
        <v>6</v>
      </c>
      <c r="I22" s="10">
        <f t="shared" si="1"/>
        <v>0.91368200968105673</v>
      </c>
      <c r="J22" s="10">
        <f t="shared" si="5"/>
        <v>1.7630712550032659</v>
      </c>
      <c r="K22" s="10">
        <f t="shared" si="6"/>
        <v>1.4424761790459375</v>
      </c>
      <c r="L22" s="10">
        <f t="shared" si="7"/>
        <v>-5.9870002659751738E-2</v>
      </c>
      <c r="M22" s="10">
        <f t="shared" si="8"/>
        <v>-1.3810848274571697</v>
      </c>
      <c r="N22" s="3" t="s">
        <v>6</v>
      </c>
      <c r="O22" s="11">
        <f t="shared" si="2"/>
        <v>2.5045750568046143</v>
      </c>
      <c r="Q22" s="4" t="s">
        <v>17</v>
      </c>
    </row>
    <row r="23" spans="1:22" x14ac:dyDescent="0.2">
      <c r="A23" s="3">
        <v>20</v>
      </c>
      <c r="B23" s="2">
        <v>0</v>
      </c>
      <c r="C23" s="2">
        <v>763</v>
      </c>
      <c r="D23" s="2">
        <v>2</v>
      </c>
      <c r="E23" s="8">
        <v>11200</v>
      </c>
      <c r="F23" s="9">
        <v>0.7</v>
      </c>
      <c r="G23" s="3" t="s">
        <v>7</v>
      </c>
      <c r="I23" s="10">
        <f t="shared" si="1"/>
        <v>-1.0725832287560233</v>
      </c>
      <c r="J23" s="10">
        <f t="shared" si="5"/>
        <v>1.2298843835305042</v>
      </c>
      <c r="K23" s="10">
        <f t="shared" si="6"/>
        <v>-1.5215159696785916</v>
      </c>
      <c r="L23" s="10">
        <f t="shared" si="7"/>
        <v>-0.3040561462479125</v>
      </c>
      <c r="M23" s="10">
        <f t="shared" si="8"/>
        <v>0.68161431297150576</v>
      </c>
      <c r="N23" s="3" t="s">
        <v>7</v>
      </c>
      <c r="O23" s="11">
        <f t="shared" si="2"/>
        <v>3.0759429412777903</v>
      </c>
    </row>
    <row r="24" spans="1:22" x14ac:dyDescent="0.2">
      <c r="A24" s="3">
        <v>21</v>
      </c>
      <c r="B24" s="2">
        <v>0</v>
      </c>
      <c r="C24" s="2">
        <v>555</v>
      </c>
      <c r="D24" s="2">
        <v>4</v>
      </c>
      <c r="E24" s="8">
        <v>2500</v>
      </c>
      <c r="F24" s="9">
        <v>1</v>
      </c>
      <c r="G24" s="3" t="s">
        <v>7</v>
      </c>
      <c r="I24" s="10">
        <f t="shared" si="1"/>
        <v>-1.0725832287560233</v>
      </c>
      <c r="J24" s="10">
        <f t="shared" si="5"/>
        <v>-1.0805920595181302</v>
      </c>
      <c r="K24" s="10">
        <f t="shared" si="6"/>
        <v>-1.1921835087091996</v>
      </c>
      <c r="L24" s="10">
        <f t="shared" si="7"/>
        <v>-1.2697013504374575</v>
      </c>
      <c r="M24" s="10">
        <f t="shared" si="8"/>
        <v>1.6052109430141965</v>
      </c>
      <c r="N24" s="3" t="s">
        <v>7</v>
      </c>
      <c r="O24" s="11">
        <f t="shared" si="2"/>
        <v>4.2470775304966111</v>
      </c>
      <c r="Q24" s="14" t="s">
        <v>16</v>
      </c>
      <c r="R24" s="14" t="s">
        <v>15</v>
      </c>
      <c r="S24" s="14" t="s">
        <v>12</v>
      </c>
      <c r="T24" s="14" t="s">
        <v>5</v>
      </c>
    </row>
    <row r="25" spans="1:22" x14ac:dyDescent="0.2">
      <c r="A25" s="3">
        <v>22</v>
      </c>
      <c r="B25" s="2">
        <v>0</v>
      </c>
      <c r="C25" s="2">
        <v>617</v>
      </c>
      <c r="D25" s="2">
        <v>9</v>
      </c>
      <c r="E25" s="8">
        <v>8400</v>
      </c>
      <c r="F25" s="9">
        <v>0.34</v>
      </c>
      <c r="G25" s="3" t="s">
        <v>7</v>
      </c>
      <c r="I25" s="10">
        <f t="shared" si="1"/>
        <v>-1.0725832287560233</v>
      </c>
      <c r="J25" s="10">
        <f t="shared" si="5"/>
        <v>-0.39189235053247962</v>
      </c>
      <c r="K25" s="10">
        <f t="shared" si="6"/>
        <v>-0.36885235628571922</v>
      </c>
      <c r="L25" s="10">
        <f t="shared" si="7"/>
        <v>-0.61483851081466256</v>
      </c>
      <c r="M25" s="10">
        <f t="shared" si="8"/>
        <v>-0.42670164307972275</v>
      </c>
      <c r="N25" s="3" t="s">
        <v>7</v>
      </c>
      <c r="O25" s="11">
        <f t="shared" si="2"/>
        <v>2.6684099058732751</v>
      </c>
      <c r="Q25" s="2">
        <v>1</v>
      </c>
      <c r="R25" s="15">
        <f>SMALL($O$4:$O$53,1)</f>
        <v>1.0453519580926784</v>
      </c>
      <c r="S25" s="2">
        <f>MATCH(R25,$O$4:$O$53,0)</f>
        <v>27</v>
      </c>
      <c r="T25" s="2" t="str">
        <f>VLOOKUP(S25,$A$4:$G$53,7)</f>
        <v>Approve</v>
      </c>
    </row>
    <row r="26" spans="1:22" x14ac:dyDescent="0.2">
      <c r="A26" s="3">
        <v>23</v>
      </c>
      <c r="B26" s="2">
        <v>1</v>
      </c>
      <c r="C26" s="2">
        <v>642</v>
      </c>
      <c r="D26" s="2">
        <v>13</v>
      </c>
      <c r="E26" s="8">
        <v>16000</v>
      </c>
      <c r="F26" s="9">
        <v>0.25</v>
      </c>
      <c r="G26" s="3" t="s">
        <v>6</v>
      </c>
      <c r="I26" s="10">
        <f t="shared" si="1"/>
        <v>0.91368200968105673</v>
      </c>
      <c r="J26" s="10">
        <f t="shared" si="5"/>
        <v>-0.11419085497374952</v>
      </c>
      <c r="K26" s="10">
        <f t="shared" si="6"/>
        <v>0.28981256565306507</v>
      </c>
      <c r="L26" s="10">
        <f t="shared" si="7"/>
        <v>0.22871362158080188</v>
      </c>
      <c r="M26" s="10">
        <f t="shared" si="8"/>
        <v>-0.70378063209252995</v>
      </c>
      <c r="N26" s="3" t="s">
        <v>6</v>
      </c>
      <c r="O26" s="11">
        <f t="shared" si="2"/>
        <v>1.2229987722333033</v>
      </c>
      <c r="Q26" s="2">
        <v>2</v>
      </c>
      <c r="R26" s="15">
        <f>SMALL($O$4:$O$53,2)</f>
        <v>1.1445744287566273</v>
      </c>
      <c r="S26" s="2">
        <f t="shared" ref="S26:S29" si="9">MATCH(R26,$O$4:$O$53,0)</f>
        <v>46</v>
      </c>
      <c r="T26" s="2" t="str">
        <f t="shared" ref="T26:T29" si="10">VLOOKUP(S26,$A$4:$G$53,7)</f>
        <v>Approve</v>
      </c>
    </row>
    <row r="27" spans="1:22" x14ac:dyDescent="0.2">
      <c r="A27" s="3">
        <v>24</v>
      </c>
      <c r="B27" s="2">
        <v>0</v>
      </c>
      <c r="C27" s="2">
        <v>688</v>
      </c>
      <c r="D27" s="2">
        <v>3</v>
      </c>
      <c r="E27" s="8">
        <v>3300</v>
      </c>
      <c r="F27" s="9">
        <v>0.11</v>
      </c>
      <c r="G27" s="3" t="s">
        <v>6</v>
      </c>
      <c r="I27" s="10">
        <f t="shared" si="1"/>
        <v>-1.0725832287560233</v>
      </c>
      <c r="J27" s="10">
        <f t="shared" si="5"/>
        <v>0.39677989685431386</v>
      </c>
      <c r="K27" s="10">
        <f t="shared" si="6"/>
        <v>-1.3568497391938956</v>
      </c>
      <c r="L27" s="10">
        <f t="shared" si="7"/>
        <v>-1.1809063891326717</v>
      </c>
      <c r="M27" s="10">
        <f t="shared" si="8"/>
        <v>-1.134792392779119</v>
      </c>
      <c r="N27" s="3" t="s">
        <v>6</v>
      </c>
      <c r="O27" s="11">
        <f t="shared" si="2"/>
        <v>2.9181612084124655</v>
      </c>
      <c r="Q27" s="2">
        <v>3</v>
      </c>
      <c r="R27" s="15">
        <f>SMALL($O$4:$O$53,3)</f>
        <v>1.1765192390312749</v>
      </c>
      <c r="S27" s="2">
        <f t="shared" si="9"/>
        <v>26</v>
      </c>
      <c r="T27" s="2" t="str">
        <f t="shared" si="10"/>
        <v>Approve</v>
      </c>
    </row>
    <row r="28" spans="1:22" x14ac:dyDescent="0.2">
      <c r="A28" s="3">
        <v>25</v>
      </c>
      <c r="B28" s="2">
        <v>1</v>
      </c>
      <c r="C28" s="2">
        <v>649</v>
      </c>
      <c r="D28" s="2">
        <v>12</v>
      </c>
      <c r="E28" s="8">
        <v>7500</v>
      </c>
      <c r="F28" s="9">
        <v>0.05</v>
      </c>
      <c r="G28" s="3" t="s">
        <v>6</v>
      </c>
      <c r="I28" s="10">
        <f t="shared" si="1"/>
        <v>0.91368200968105673</v>
      </c>
      <c r="J28" s="10">
        <f t="shared" si="5"/>
        <v>-3.6434436217305084E-2</v>
      </c>
      <c r="K28" s="10">
        <f t="shared" si="6"/>
        <v>0.12514633516836898</v>
      </c>
      <c r="L28" s="10">
        <f t="shared" si="7"/>
        <v>-0.71473284228254652</v>
      </c>
      <c r="M28" s="10">
        <f t="shared" si="8"/>
        <v>-1.3195117187876571</v>
      </c>
      <c r="N28" s="3" t="s">
        <v>6</v>
      </c>
      <c r="O28" s="11">
        <f t="shared" si="2"/>
        <v>1.7592051817166532</v>
      </c>
      <c r="Q28" s="2">
        <v>4</v>
      </c>
      <c r="R28" s="15">
        <f>SMALL($O$4:$O$53,4)</f>
        <v>1.2229987722333033</v>
      </c>
      <c r="S28" s="2">
        <f t="shared" si="9"/>
        <v>23</v>
      </c>
      <c r="T28" s="2" t="str">
        <f t="shared" si="10"/>
        <v>Approve</v>
      </c>
    </row>
    <row r="29" spans="1:22" x14ac:dyDescent="0.2">
      <c r="A29" s="3">
        <v>26</v>
      </c>
      <c r="B29" s="2">
        <v>1</v>
      </c>
      <c r="C29" s="2">
        <v>695</v>
      </c>
      <c r="D29" s="2">
        <v>15</v>
      </c>
      <c r="E29" s="8">
        <v>20300</v>
      </c>
      <c r="F29" s="9">
        <v>0.22</v>
      </c>
      <c r="G29" s="3" t="s">
        <v>6</v>
      </c>
      <c r="I29" s="10">
        <f t="shared" si="1"/>
        <v>0.91368200968105673</v>
      </c>
      <c r="J29" s="10">
        <f t="shared" si="5"/>
        <v>0.47453631561075832</v>
      </c>
      <c r="K29" s="10">
        <f t="shared" si="6"/>
        <v>0.61914502662245718</v>
      </c>
      <c r="L29" s="10">
        <f t="shared" si="7"/>
        <v>0.70598653859402527</v>
      </c>
      <c r="M29" s="10">
        <f t="shared" si="8"/>
        <v>-0.79614029509679907</v>
      </c>
      <c r="N29" s="3" t="s">
        <v>6</v>
      </c>
      <c r="O29" s="11">
        <f t="shared" si="2"/>
        <v>1.1765192390312749</v>
      </c>
      <c r="Q29" s="2">
        <v>5</v>
      </c>
      <c r="R29" s="15">
        <f>SMALL($O$4:$O$53,5)</f>
        <v>1.3557751180623876</v>
      </c>
      <c r="S29" s="2">
        <f t="shared" si="9"/>
        <v>3</v>
      </c>
      <c r="T29" s="2" t="str">
        <f t="shared" si="10"/>
        <v>Approve</v>
      </c>
    </row>
    <row r="30" spans="1:22" x14ac:dyDescent="0.2">
      <c r="A30" s="3">
        <v>27</v>
      </c>
      <c r="B30" s="2">
        <v>1</v>
      </c>
      <c r="C30" s="2">
        <v>701</v>
      </c>
      <c r="D30" s="2">
        <v>9</v>
      </c>
      <c r="E30" s="8">
        <v>11700</v>
      </c>
      <c r="F30" s="9">
        <v>0.15</v>
      </c>
      <c r="G30" s="3" t="s">
        <v>6</v>
      </c>
      <c r="I30" s="10">
        <f t="shared" si="1"/>
        <v>0.91368200968105673</v>
      </c>
      <c r="J30" s="10">
        <f t="shared" si="5"/>
        <v>0.54118467454485353</v>
      </c>
      <c r="K30" s="10">
        <f t="shared" si="6"/>
        <v>-0.36885235628571922</v>
      </c>
      <c r="L30" s="10">
        <f t="shared" si="7"/>
        <v>-0.24855929543242142</v>
      </c>
      <c r="M30" s="10">
        <f t="shared" si="8"/>
        <v>-1.0116461754400934</v>
      </c>
      <c r="N30" s="3" t="s">
        <v>6</v>
      </c>
      <c r="O30" s="16">
        <f t="shared" si="2"/>
        <v>1.0453519580926784</v>
      </c>
    </row>
    <row r="31" spans="1:22" x14ac:dyDescent="0.2">
      <c r="A31" s="3">
        <v>28</v>
      </c>
      <c r="B31" s="2">
        <v>0</v>
      </c>
      <c r="C31" s="2">
        <v>635</v>
      </c>
      <c r="D31" s="2">
        <v>7</v>
      </c>
      <c r="E31" s="8">
        <v>29100</v>
      </c>
      <c r="F31" s="9">
        <v>0.85</v>
      </c>
      <c r="G31" s="3" t="s">
        <v>7</v>
      </c>
      <c r="I31" s="10">
        <f t="shared" si="1"/>
        <v>-1.0725832287560233</v>
      </c>
      <c r="J31" s="10">
        <f t="shared" si="5"/>
        <v>-0.19194727373019393</v>
      </c>
      <c r="K31" s="10">
        <f t="shared" si="6"/>
        <v>-0.69818481725511139</v>
      </c>
      <c r="L31" s="10">
        <f t="shared" si="7"/>
        <v>1.6827311129466682</v>
      </c>
      <c r="M31" s="10">
        <f t="shared" si="8"/>
        <v>1.1434126279928511</v>
      </c>
      <c r="N31" s="3" t="s">
        <v>7</v>
      </c>
      <c r="O31" s="11">
        <f t="shared" si="2"/>
        <v>3.153767680227634</v>
      </c>
    </row>
    <row r="32" spans="1:22" x14ac:dyDescent="0.2">
      <c r="A32" s="3">
        <v>29</v>
      </c>
      <c r="B32" s="2">
        <v>0</v>
      </c>
      <c r="C32" s="2">
        <v>507</v>
      </c>
      <c r="D32" s="2">
        <v>2</v>
      </c>
      <c r="E32" s="8">
        <v>2000</v>
      </c>
      <c r="F32" s="9">
        <v>1</v>
      </c>
      <c r="G32" s="3" t="s">
        <v>7</v>
      </c>
      <c r="I32" s="10">
        <f t="shared" si="1"/>
        <v>-1.0725832287560233</v>
      </c>
      <c r="J32" s="10">
        <f t="shared" si="5"/>
        <v>-1.6137789309908921</v>
      </c>
      <c r="K32" s="10">
        <f t="shared" si="6"/>
        <v>-1.5215159696785916</v>
      </c>
      <c r="L32" s="10">
        <f t="shared" si="7"/>
        <v>-1.3251982012529484</v>
      </c>
      <c r="M32" s="10">
        <f t="shared" si="8"/>
        <v>1.6052109430141965</v>
      </c>
      <c r="N32" s="3" t="s">
        <v>7</v>
      </c>
      <c r="O32" s="11">
        <f t="shared" si="2"/>
        <v>4.5621072385224286</v>
      </c>
    </row>
    <row r="33" spans="1:15" x14ac:dyDescent="0.2">
      <c r="A33" s="3">
        <v>30</v>
      </c>
      <c r="B33" s="2">
        <v>1</v>
      </c>
      <c r="C33" s="2">
        <v>677</v>
      </c>
      <c r="D33" s="2">
        <v>12</v>
      </c>
      <c r="E33" s="8">
        <v>7600</v>
      </c>
      <c r="F33" s="9">
        <v>0.09</v>
      </c>
      <c r="G33" s="3" t="s">
        <v>6</v>
      </c>
      <c r="I33" s="10">
        <f t="shared" si="1"/>
        <v>0.91368200968105673</v>
      </c>
      <c r="J33" s="10">
        <f t="shared" si="5"/>
        <v>0.27459123880847264</v>
      </c>
      <c r="K33" s="10">
        <f t="shared" si="6"/>
        <v>0.12514633516836898</v>
      </c>
      <c r="L33" s="10">
        <f t="shared" si="7"/>
        <v>-0.70363347211944827</v>
      </c>
      <c r="M33" s="10">
        <f t="shared" si="8"/>
        <v>-1.1963655014486316</v>
      </c>
      <c r="N33" s="3" t="s">
        <v>6</v>
      </c>
      <c r="O33" s="11">
        <f t="shared" si="2"/>
        <v>1.6569071143613898</v>
      </c>
    </row>
    <row r="34" spans="1:15" x14ac:dyDescent="0.2">
      <c r="A34" s="3">
        <v>31</v>
      </c>
      <c r="B34" s="2">
        <v>0</v>
      </c>
      <c r="C34" s="2">
        <v>485</v>
      </c>
      <c r="D34" s="2">
        <v>5</v>
      </c>
      <c r="E34" s="8">
        <v>1000</v>
      </c>
      <c r="F34" s="9">
        <v>0.8</v>
      </c>
      <c r="G34" s="3" t="s">
        <v>7</v>
      </c>
      <c r="I34" s="10">
        <f t="shared" si="1"/>
        <v>-1.0725832287560233</v>
      </c>
      <c r="J34" s="10">
        <f t="shared" si="5"/>
        <v>-1.8581562470825745</v>
      </c>
      <c r="K34" s="10">
        <f t="shared" si="6"/>
        <v>-1.0275172782245034</v>
      </c>
      <c r="L34" s="10">
        <f t="shared" si="7"/>
        <v>-1.4361919028839307</v>
      </c>
      <c r="M34" s="10">
        <f t="shared" si="8"/>
        <v>0.98947985631906965</v>
      </c>
      <c r="N34" s="3" t="s">
        <v>7</v>
      </c>
      <c r="O34" s="11">
        <f t="shared" si="2"/>
        <v>4.3388116601750193</v>
      </c>
    </row>
    <row r="35" spans="1:15" x14ac:dyDescent="0.2">
      <c r="A35" s="3">
        <v>32</v>
      </c>
      <c r="B35" s="2">
        <v>0</v>
      </c>
      <c r="C35" s="2">
        <v>582</v>
      </c>
      <c r="D35" s="2">
        <v>3</v>
      </c>
      <c r="E35" s="8">
        <v>8500</v>
      </c>
      <c r="F35" s="9">
        <v>0.65</v>
      </c>
      <c r="G35" s="3" t="s">
        <v>7</v>
      </c>
      <c r="I35" s="10">
        <f t="shared" si="1"/>
        <v>-1.0725832287560233</v>
      </c>
      <c r="J35" s="10">
        <f t="shared" si="5"/>
        <v>-0.78067444431470179</v>
      </c>
      <c r="K35" s="10">
        <f t="shared" si="6"/>
        <v>-1.3568497391938956</v>
      </c>
      <c r="L35" s="10">
        <f t="shared" si="7"/>
        <v>-0.60373914065156431</v>
      </c>
      <c r="M35" s="10">
        <f t="shared" si="8"/>
        <v>0.52768154129772427</v>
      </c>
      <c r="N35" s="3" t="s">
        <v>7</v>
      </c>
      <c r="O35" s="11">
        <f t="shared" si="2"/>
        <v>3.2612359196755381</v>
      </c>
    </row>
    <row r="36" spans="1:15" x14ac:dyDescent="0.2">
      <c r="A36" s="3">
        <v>33</v>
      </c>
      <c r="B36" s="2">
        <v>1</v>
      </c>
      <c r="C36" s="2">
        <v>699</v>
      </c>
      <c r="D36" s="2">
        <v>17</v>
      </c>
      <c r="E36" s="8">
        <v>12800</v>
      </c>
      <c r="F36" s="9">
        <v>0.27</v>
      </c>
      <c r="G36" s="3" t="s">
        <v>6</v>
      </c>
      <c r="I36" s="10">
        <f t="shared" si="1"/>
        <v>0.91368200968105673</v>
      </c>
      <c r="J36" s="10">
        <f t="shared" si="5"/>
        <v>0.51896855490015514</v>
      </c>
      <c r="K36" s="10">
        <f t="shared" si="6"/>
        <v>0.94847748759184936</v>
      </c>
      <c r="L36" s="10">
        <f t="shared" si="7"/>
        <v>-0.12646622363834104</v>
      </c>
      <c r="M36" s="10">
        <f t="shared" si="8"/>
        <v>-0.64220752342301723</v>
      </c>
      <c r="N36" s="3" t="s">
        <v>6</v>
      </c>
      <c r="O36" s="11">
        <f t="shared" si="2"/>
        <v>1.7780018830619599</v>
      </c>
    </row>
    <row r="37" spans="1:15" x14ac:dyDescent="0.2">
      <c r="A37" s="3">
        <v>34</v>
      </c>
      <c r="B37" s="2">
        <v>1</v>
      </c>
      <c r="C37" s="2">
        <v>703</v>
      </c>
      <c r="D37" s="2">
        <v>22</v>
      </c>
      <c r="E37" s="8">
        <v>10000</v>
      </c>
      <c r="F37" s="9">
        <v>0.2</v>
      </c>
      <c r="G37" s="3" t="s">
        <v>6</v>
      </c>
      <c r="I37" s="10">
        <f t="shared" si="1"/>
        <v>0.91368200968105673</v>
      </c>
      <c r="J37" s="10">
        <f t="shared" si="5"/>
        <v>0.56340079418955191</v>
      </c>
      <c r="K37" s="10">
        <f t="shared" si="6"/>
        <v>1.7718086400153297</v>
      </c>
      <c r="L37" s="10">
        <f t="shared" si="7"/>
        <v>-0.4372485882050911</v>
      </c>
      <c r="M37" s="10">
        <f t="shared" si="8"/>
        <v>-0.85771340376631167</v>
      </c>
      <c r="N37" s="3" t="s">
        <v>6</v>
      </c>
      <c r="O37" s="11">
        <f t="shared" si="2"/>
        <v>2.6134290194500069</v>
      </c>
    </row>
    <row r="38" spans="1:15" x14ac:dyDescent="0.2">
      <c r="A38" s="3">
        <v>35</v>
      </c>
      <c r="B38" s="2">
        <v>0</v>
      </c>
      <c r="C38" s="2">
        <v>585</v>
      </c>
      <c r="D38" s="2">
        <v>18</v>
      </c>
      <c r="E38" s="8">
        <v>31000</v>
      </c>
      <c r="F38" s="9">
        <v>0.78</v>
      </c>
      <c r="G38" s="3" t="s">
        <v>7</v>
      </c>
      <c r="I38" s="10">
        <f t="shared" si="1"/>
        <v>-1.0725832287560233</v>
      </c>
      <c r="J38" s="10">
        <f t="shared" si="5"/>
        <v>-0.7473502648476541</v>
      </c>
      <c r="K38" s="10">
        <f t="shared" si="6"/>
        <v>1.1131437180765453</v>
      </c>
      <c r="L38" s="10">
        <f t="shared" si="7"/>
        <v>1.8936191460455343</v>
      </c>
      <c r="M38" s="10">
        <f t="shared" si="8"/>
        <v>0.92790674764955683</v>
      </c>
      <c r="N38" s="3" t="s">
        <v>7</v>
      </c>
      <c r="O38" s="11">
        <f t="shared" si="2"/>
        <v>3.644501543135374</v>
      </c>
    </row>
    <row r="39" spans="1:15" x14ac:dyDescent="0.2">
      <c r="A39" s="3">
        <v>36</v>
      </c>
      <c r="B39" s="2">
        <v>1</v>
      </c>
      <c r="C39" s="2">
        <v>620</v>
      </c>
      <c r="D39" s="2">
        <v>8</v>
      </c>
      <c r="E39" s="8">
        <v>16200</v>
      </c>
      <c r="F39" s="9">
        <v>0.55000000000000004</v>
      </c>
      <c r="G39" s="3" t="s">
        <v>7</v>
      </c>
      <c r="I39" s="10">
        <f t="shared" si="1"/>
        <v>0.91368200968105673</v>
      </c>
      <c r="J39" s="10">
        <f t="shared" si="5"/>
        <v>-0.35856817106543198</v>
      </c>
      <c r="K39" s="10">
        <f t="shared" si="6"/>
        <v>-0.5335185867704153</v>
      </c>
      <c r="L39" s="10">
        <f t="shared" si="7"/>
        <v>0.25091236190699834</v>
      </c>
      <c r="M39" s="10">
        <f t="shared" si="8"/>
        <v>0.21981599795016077</v>
      </c>
      <c r="N39" s="3" t="s">
        <v>7</v>
      </c>
      <c r="O39" s="11">
        <f t="shared" si="2"/>
        <v>1.609357718256385</v>
      </c>
    </row>
    <row r="40" spans="1:15" x14ac:dyDescent="0.2">
      <c r="A40" s="3">
        <v>37</v>
      </c>
      <c r="B40" s="2">
        <v>1</v>
      </c>
      <c r="C40" s="2">
        <v>695</v>
      </c>
      <c r="D40" s="2">
        <v>16</v>
      </c>
      <c r="E40" s="8">
        <v>9700</v>
      </c>
      <c r="F40" s="9">
        <v>0.11</v>
      </c>
      <c r="G40" s="3" t="s">
        <v>6</v>
      </c>
      <c r="I40" s="10">
        <f t="shared" si="1"/>
        <v>0.91368200968105673</v>
      </c>
      <c r="J40" s="10">
        <f t="shared" si="5"/>
        <v>0.47453631561075832</v>
      </c>
      <c r="K40" s="10">
        <f t="shared" si="6"/>
        <v>0.78381125710715327</v>
      </c>
      <c r="L40" s="10">
        <f t="shared" si="7"/>
        <v>-0.47054669869438576</v>
      </c>
      <c r="M40" s="10">
        <f t="shared" si="8"/>
        <v>-1.134792392779119</v>
      </c>
      <c r="N40" s="3" t="s">
        <v>6</v>
      </c>
      <c r="O40" s="11">
        <f t="shared" si="2"/>
        <v>1.8239236791340721</v>
      </c>
    </row>
    <row r="41" spans="1:15" x14ac:dyDescent="0.2">
      <c r="A41" s="3">
        <v>38</v>
      </c>
      <c r="B41" s="2">
        <v>1</v>
      </c>
      <c r="C41" s="2">
        <v>774</v>
      </c>
      <c r="D41" s="2">
        <v>13</v>
      </c>
      <c r="E41" s="8">
        <v>6100</v>
      </c>
      <c r="F41" s="9">
        <v>7.0000000000000007E-2</v>
      </c>
      <c r="G41" s="3" t="s">
        <v>6</v>
      </c>
      <c r="I41" s="10">
        <f t="shared" si="1"/>
        <v>0.91368200968105673</v>
      </c>
      <c r="J41" s="10">
        <f t="shared" si="5"/>
        <v>1.3520730415763453</v>
      </c>
      <c r="K41" s="10">
        <f t="shared" si="6"/>
        <v>0.28981256565306507</v>
      </c>
      <c r="L41" s="10">
        <f t="shared" si="7"/>
        <v>-0.87012402456592153</v>
      </c>
      <c r="M41" s="10">
        <f t="shared" si="8"/>
        <v>-1.2579386101181442</v>
      </c>
      <c r="N41" s="3" t="s">
        <v>6</v>
      </c>
      <c r="O41" s="11">
        <f t="shared" si="2"/>
        <v>2.0369798898607372</v>
      </c>
    </row>
    <row r="42" spans="1:15" x14ac:dyDescent="0.2">
      <c r="A42" s="3">
        <v>39</v>
      </c>
      <c r="B42" s="2">
        <v>1</v>
      </c>
      <c r="C42" s="2">
        <v>802</v>
      </c>
      <c r="D42" s="2">
        <v>10</v>
      </c>
      <c r="E42" s="8">
        <v>10500</v>
      </c>
      <c r="F42" s="9">
        <v>0.05</v>
      </c>
      <c r="G42" s="3" t="s">
        <v>6</v>
      </c>
      <c r="I42" s="10">
        <f t="shared" si="1"/>
        <v>0.91368200968105673</v>
      </c>
      <c r="J42" s="10">
        <f t="shared" si="5"/>
        <v>1.6630987166021232</v>
      </c>
      <c r="K42" s="10">
        <f t="shared" si="6"/>
        <v>-0.20418612580102316</v>
      </c>
      <c r="L42" s="10">
        <f t="shared" si="7"/>
        <v>-0.38175173738960005</v>
      </c>
      <c r="M42" s="10">
        <f t="shared" si="8"/>
        <v>-1.3195117187876571</v>
      </c>
      <c r="N42" s="3" t="s">
        <v>6</v>
      </c>
      <c r="O42" s="11">
        <f t="shared" si="2"/>
        <v>1.686776880508865</v>
      </c>
    </row>
    <row r="43" spans="1:15" x14ac:dyDescent="0.2">
      <c r="A43" s="3">
        <v>40</v>
      </c>
      <c r="B43" s="2">
        <v>0</v>
      </c>
      <c r="C43" s="2">
        <v>640</v>
      </c>
      <c r="D43" s="2">
        <v>7</v>
      </c>
      <c r="E43" s="8">
        <v>17300</v>
      </c>
      <c r="F43" s="9">
        <v>0.59</v>
      </c>
      <c r="G43" s="3" t="s">
        <v>7</v>
      </c>
      <c r="I43" s="10">
        <f t="shared" si="1"/>
        <v>-1.0725832287560233</v>
      </c>
      <c r="J43" s="10">
        <f t="shared" si="5"/>
        <v>-0.13640697461844792</v>
      </c>
      <c r="K43" s="10">
        <f t="shared" si="6"/>
        <v>-0.69818481725511139</v>
      </c>
      <c r="L43" s="10">
        <f t="shared" si="7"/>
        <v>0.37300543370107869</v>
      </c>
      <c r="M43" s="10">
        <f t="shared" si="8"/>
        <v>0.34296221528918597</v>
      </c>
      <c r="N43" s="3" t="s">
        <v>7</v>
      </c>
      <c r="O43" s="11">
        <f t="shared" si="2"/>
        <v>2.5338082367547945</v>
      </c>
    </row>
    <row r="44" spans="1:15" x14ac:dyDescent="0.2">
      <c r="A44" s="3">
        <v>41</v>
      </c>
      <c r="B44" s="2">
        <v>0</v>
      </c>
      <c r="C44" s="2">
        <v>536</v>
      </c>
      <c r="D44" s="2">
        <v>14</v>
      </c>
      <c r="E44" s="8">
        <v>27000</v>
      </c>
      <c r="F44" s="9">
        <v>0.79</v>
      </c>
      <c r="G44" s="3" t="s">
        <v>7</v>
      </c>
      <c r="I44" s="10">
        <f t="shared" si="1"/>
        <v>-1.0725832287560233</v>
      </c>
      <c r="J44" s="10">
        <f t="shared" si="5"/>
        <v>-1.2916451961427651</v>
      </c>
      <c r="K44" s="10">
        <f t="shared" si="6"/>
        <v>0.4544787961377611</v>
      </c>
      <c r="L44" s="10">
        <f t="shared" si="7"/>
        <v>1.4496443395216057</v>
      </c>
      <c r="M44" s="10">
        <f t="shared" si="8"/>
        <v>0.95869330198431324</v>
      </c>
      <c r="N44" s="3" t="s">
        <v>7</v>
      </c>
      <c r="O44" s="11">
        <f t="shared" si="2"/>
        <v>3.5448275139136385</v>
      </c>
    </row>
    <row r="45" spans="1:15" x14ac:dyDescent="0.2">
      <c r="A45" s="3">
        <v>42</v>
      </c>
      <c r="B45" s="2">
        <v>1</v>
      </c>
      <c r="C45" s="2">
        <v>801</v>
      </c>
      <c r="D45" s="2">
        <v>20</v>
      </c>
      <c r="E45" s="8">
        <v>13400</v>
      </c>
      <c r="F45" s="9">
        <v>0.03</v>
      </c>
      <c r="G45" s="3" t="s">
        <v>6</v>
      </c>
      <c r="I45" s="10">
        <f t="shared" si="1"/>
        <v>0.91368200968105673</v>
      </c>
      <c r="J45" s="10">
        <f t="shared" si="5"/>
        <v>1.651990656779774</v>
      </c>
      <c r="K45" s="10">
        <f t="shared" si="6"/>
        <v>1.4424761790459375</v>
      </c>
      <c r="L45" s="10">
        <f t="shared" si="7"/>
        <v>-5.9870002659751738E-2</v>
      </c>
      <c r="M45" s="10">
        <f t="shared" si="8"/>
        <v>-1.3810848274571697</v>
      </c>
      <c r="N45" s="3" t="s">
        <v>6</v>
      </c>
      <c r="O45" s="11">
        <f t="shared" si="2"/>
        <v>2.4517976160303347</v>
      </c>
    </row>
    <row r="46" spans="1:15" x14ac:dyDescent="0.2">
      <c r="A46" s="3">
        <v>43</v>
      </c>
      <c r="B46" s="2">
        <v>0</v>
      </c>
      <c r="C46" s="2">
        <v>760</v>
      </c>
      <c r="D46" s="2">
        <v>2</v>
      </c>
      <c r="E46" s="8">
        <v>11200</v>
      </c>
      <c r="F46" s="9">
        <v>0.7</v>
      </c>
      <c r="G46" s="3" t="s">
        <v>7</v>
      </c>
      <c r="I46" s="10">
        <f t="shared" si="1"/>
        <v>-1.0725832287560233</v>
      </c>
      <c r="J46" s="10">
        <f t="shared" si="5"/>
        <v>1.1965602040634566</v>
      </c>
      <c r="K46" s="10">
        <f t="shared" si="6"/>
        <v>-1.5215159696785916</v>
      </c>
      <c r="L46" s="10">
        <f t="shared" si="7"/>
        <v>-0.3040561462479125</v>
      </c>
      <c r="M46" s="10">
        <f t="shared" si="8"/>
        <v>0.68161431297150576</v>
      </c>
      <c r="N46" s="3" t="s">
        <v>7</v>
      </c>
      <c r="O46" s="11">
        <f t="shared" si="2"/>
        <v>3.0685329458184789</v>
      </c>
    </row>
    <row r="47" spans="1:15" x14ac:dyDescent="0.2">
      <c r="A47" s="3">
        <v>44</v>
      </c>
      <c r="B47" s="2">
        <v>0</v>
      </c>
      <c r="C47" s="2">
        <v>567</v>
      </c>
      <c r="D47" s="2">
        <v>4</v>
      </c>
      <c r="E47" s="8">
        <v>2200</v>
      </c>
      <c r="F47" s="9">
        <v>0.95</v>
      </c>
      <c r="G47" s="3" t="s">
        <v>7</v>
      </c>
      <c r="I47" s="10">
        <f t="shared" si="1"/>
        <v>-1.0725832287560233</v>
      </c>
      <c r="J47" s="10">
        <f t="shared" si="5"/>
        <v>-0.94729534164993978</v>
      </c>
      <c r="K47" s="10">
        <f t="shared" si="6"/>
        <v>-1.1921835087091996</v>
      </c>
      <c r="L47" s="10">
        <f t="shared" si="7"/>
        <v>-1.3029994609267521</v>
      </c>
      <c r="M47" s="10">
        <f t="shared" si="8"/>
        <v>1.4512781713404146</v>
      </c>
      <c r="N47" s="3" t="s">
        <v>7</v>
      </c>
      <c r="O47" s="11">
        <f t="shared" si="2"/>
        <v>4.1209165695347076</v>
      </c>
    </row>
    <row r="48" spans="1:15" x14ac:dyDescent="0.2">
      <c r="A48" s="3">
        <v>45</v>
      </c>
      <c r="B48" s="2">
        <v>0</v>
      </c>
      <c r="C48" s="2">
        <v>600</v>
      </c>
      <c r="D48" s="2">
        <v>10</v>
      </c>
      <c r="E48" s="8">
        <v>12050</v>
      </c>
      <c r="F48" s="9">
        <v>0.81</v>
      </c>
      <c r="G48" s="3" t="s">
        <v>7</v>
      </c>
      <c r="I48" s="10">
        <f t="shared" si="1"/>
        <v>-1.0725832287560233</v>
      </c>
      <c r="J48" s="10">
        <f t="shared" si="5"/>
        <v>-0.58072936751241611</v>
      </c>
      <c r="K48" s="10">
        <f t="shared" si="6"/>
        <v>-0.20418612580102316</v>
      </c>
      <c r="L48" s="10">
        <f t="shared" si="7"/>
        <v>-0.20971149986157767</v>
      </c>
      <c r="M48" s="10">
        <f t="shared" si="8"/>
        <v>1.020266410653826</v>
      </c>
      <c r="N48" s="3" t="s">
        <v>7</v>
      </c>
      <c r="O48" s="11">
        <f t="shared" si="2"/>
        <v>3.2253835521208809</v>
      </c>
    </row>
    <row r="49" spans="1:15" x14ac:dyDescent="0.2">
      <c r="A49" s="3">
        <v>46</v>
      </c>
      <c r="B49" s="2">
        <v>1</v>
      </c>
      <c r="C49" s="2">
        <v>702</v>
      </c>
      <c r="D49" s="2">
        <v>11</v>
      </c>
      <c r="E49" s="8">
        <v>11700</v>
      </c>
      <c r="F49" s="9">
        <v>0.15</v>
      </c>
      <c r="G49" s="3" t="s">
        <v>6</v>
      </c>
      <c r="I49" s="10">
        <f t="shared" si="1"/>
        <v>0.91368200968105673</v>
      </c>
      <c r="J49" s="10">
        <f t="shared" si="5"/>
        <v>0.55229273436720272</v>
      </c>
      <c r="K49" s="10">
        <f t="shared" si="6"/>
        <v>-3.9519895316327089E-2</v>
      </c>
      <c r="L49" s="10">
        <f t="shared" si="7"/>
        <v>-0.24855929543242142</v>
      </c>
      <c r="M49" s="10">
        <f t="shared" si="8"/>
        <v>-1.0116461754400934</v>
      </c>
      <c r="N49" s="3" t="s">
        <v>6</v>
      </c>
      <c r="O49" s="11">
        <f t="shared" si="2"/>
        <v>1.1445744287566273</v>
      </c>
    </row>
    <row r="50" spans="1:15" x14ac:dyDescent="0.2">
      <c r="A50" s="3">
        <v>47</v>
      </c>
      <c r="B50" s="2">
        <v>1</v>
      </c>
      <c r="C50" s="2">
        <v>636</v>
      </c>
      <c r="D50" s="2">
        <v>8</v>
      </c>
      <c r="E50" s="8">
        <v>29100</v>
      </c>
      <c r="F50" s="9">
        <v>0.85</v>
      </c>
      <c r="G50" s="3" t="s">
        <v>7</v>
      </c>
      <c r="I50" s="10">
        <f t="shared" si="1"/>
        <v>0.91368200968105673</v>
      </c>
      <c r="J50" s="10">
        <f t="shared" si="5"/>
        <v>-0.18083921390784474</v>
      </c>
      <c r="K50" s="10">
        <f t="shared" si="6"/>
        <v>-0.5335185867704153</v>
      </c>
      <c r="L50" s="10">
        <f t="shared" si="7"/>
        <v>1.6827311129466682</v>
      </c>
      <c r="M50" s="10">
        <f t="shared" si="8"/>
        <v>1.1434126279928511</v>
      </c>
      <c r="N50" s="3" t="s">
        <v>7</v>
      </c>
      <c r="O50" s="11">
        <f t="shared" si="2"/>
        <v>2.4408950890736096</v>
      </c>
    </row>
    <row r="51" spans="1:15" x14ac:dyDescent="0.2">
      <c r="A51" s="3">
        <v>48</v>
      </c>
      <c r="B51" s="2">
        <v>0</v>
      </c>
      <c r="C51" s="2">
        <v>509</v>
      </c>
      <c r="D51" s="2">
        <v>3</v>
      </c>
      <c r="E51" s="8">
        <v>2000</v>
      </c>
      <c r="F51" s="9">
        <v>1</v>
      </c>
      <c r="G51" s="3" t="s">
        <v>7</v>
      </c>
      <c r="I51" s="10">
        <f t="shared" si="1"/>
        <v>-1.0725832287560233</v>
      </c>
      <c r="J51" s="10">
        <f t="shared" si="5"/>
        <v>-1.5915628113461937</v>
      </c>
      <c r="K51" s="10">
        <f t="shared" si="6"/>
        <v>-1.3568497391938956</v>
      </c>
      <c r="L51" s="10">
        <f t="shared" si="7"/>
        <v>-1.3251982012529484</v>
      </c>
      <c r="M51" s="10">
        <f t="shared" si="8"/>
        <v>1.6052109430141965</v>
      </c>
      <c r="N51" s="3" t="s">
        <v>7</v>
      </c>
      <c r="O51" s="11">
        <f t="shared" si="2"/>
        <v>4.5188267356759031</v>
      </c>
    </row>
    <row r="52" spans="1:15" x14ac:dyDescent="0.2">
      <c r="A52" s="3">
        <v>49</v>
      </c>
      <c r="B52" s="2">
        <v>0</v>
      </c>
      <c r="C52" s="2">
        <v>595</v>
      </c>
      <c r="D52" s="2">
        <v>18</v>
      </c>
      <c r="E52" s="8">
        <v>29000</v>
      </c>
      <c r="F52" s="9">
        <v>0.78</v>
      </c>
      <c r="G52" s="3" t="s">
        <v>7</v>
      </c>
      <c r="I52" s="10">
        <f t="shared" si="1"/>
        <v>-1.0725832287560233</v>
      </c>
      <c r="J52" s="10">
        <f t="shared" si="5"/>
        <v>-0.63626966662416207</v>
      </c>
      <c r="K52" s="10">
        <f t="shared" si="6"/>
        <v>1.1131437180765453</v>
      </c>
      <c r="L52" s="10">
        <f t="shared" si="7"/>
        <v>1.6716317427835701</v>
      </c>
      <c r="M52" s="10">
        <f t="shared" si="8"/>
        <v>0.92790674764955683</v>
      </c>
      <c r="N52" s="3" t="s">
        <v>7</v>
      </c>
      <c r="O52" s="11">
        <f t="shared" si="2"/>
        <v>3.5450571290764921</v>
      </c>
    </row>
    <row r="53" spans="1:15" x14ac:dyDescent="0.2">
      <c r="A53" s="3">
        <v>50</v>
      </c>
      <c r="B53" s="2">
        <v>1</v>
      </c>
      <c r="C53" s="2">
        <v>733</v>
      </c>
      <c r="D53" s="2">
        <v>15</v>
      </c>
      <c r="E53" s="8">
        <v>13000</v>
      </c>
      <c r="F53" s="9">
        <v>0.24</v>
      </c>
      <c r="G53" s="3" t="s">
        <v>6</v>
      </c>
      <c r="I53" s="10">
        <f t="shared" si="1"/>
        <v>0.91368200968105673</v>
      </c>
      <c r="J53" s="10">
        <f t="shared" si="5"/>
        <v>0.89664258886002801</v>
      </c>
      <c r="K53" s="10">
        <f t="shared" si="6"/>
        <v>0.61914502662245718</v>
      </c>
      <c r="L53" s="10">
        <f t="shared" si="7"/>
        <v>-0.10426748331214461</v>
      </c>
      <c r="M53" s="10">
        <f t="shared" si="8"/>
        <v>-0.73456718642728636</v>
      </c>
      <c r="N53" s="3" t="s">
        <v>6</v>
      </c>
      <c r="O53" s="11">
        <f t="shared" si="2"/>
        <v>1.5258542854740436</v>
      </c>
    </row>
    <row r="54" spans="1:15" x14ac:dyDescent="0.2">
      <c r="E54" s="8"/>
      <c r="F54" s="9"/>
    </row>
    <row r="55" spans="1:15" x14ac:dyDescent="0.2">
      <c r="A55" s="4" t="s">
        <v>9</v>
      </c>
      <c r="B55" s="2">
        <f>AVERAGE(B4:B53)</f>
        <v>0.54</v>
      </c>
      <c r="C55" s="2">
        <f t="shared" ref="C55:F55" si="11">AVERAGE(C4:C53)</f>
        <v>652.28</v>
      </c>
      <c r="D55" s="2">
        <f t="shared" si="11"/>
        <v>11.24</v>
      </c>
      <c r="E55" s="2">
        <f t="shared" si="11"/>
        <v>13939.4</v>
      </c>
      <c r="F55" s="2">
        <f t="shared" si="11"/>
        <v>0.47859999999999991</v>
      </c>
      <c r="I55" s="2"/>
    </row>
    <row r="56" spans="1:15" x14ac:dyDescent="0.2">
      <c r="A56" s="4" t="s">
        <v>10</v>
      </c>
      <c r="B56" s="17">
        <f>_xlfn.STDEV.S(B4:B53)</f>
        <v>0.50345743390588849</v>
      </c>
      <c r="C56" s="17">
        <f t="shared" ref="C56:F56" si="12">_xlfn.STDEV.S(C4:C53)</f>
        <v>90.024722228090553</v>
      </c>
      <c r="D56" s="17">
        <f t="shared" si="12"/>
        <v>6.0728905802755904</v>
      </c>
      <c r="E56" s="17">
        <f t="shared" si="12"/>
        <v>9009.5202277753888</v>
      </c>
      <c r="F56" s="17">
        <f t="shared" si="12"/>
        <v>0.32481712280190256</v>
      </c>
      <c r="G56" s="17"/>
      <c r="I56" s="17"/>
    </row>
  </sheetData>
  <pageMargins left="0.7" right="0.7" top="0.75" bottom="0.75" header="0.3" footer="0.3"/>
  <ignoredErrors>
    <ignoredError sqref="R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Coded Data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2011-08-23T20:10:22Z</dcterms:created>
  <dcterms:modified xsi:type="dcterms:W3CDTF">2018-09-07T12:17:34Z</dcterms:modified>
</cp:coreProperties>
</file>