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200" yWindow="7180" windowWidth="22740" windowHeight="17020" tabRatio="500"/>
  </bookViews>
  <sheets>
    <sheet name="Model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22" i="2"/>
  <c r="B28" i="2"/>
  <c r="B29" i="2"/>
  <c r="B30" i="2"/>
  <c r="B23" i="2"/>
  <c r="B24" i="2"/>
  <c r="B25" i="2"/>
  <c r="B31" i="2"/>
  <c r="B35" i="2"/>
  <c r="B34" i="2"/>
  <c r="C26" i="2"/>
  <c r="C32" i="2"/>
  <c r="C36" i="2"/>
  <c r="C38" i="2"/>
</calcChain>
</file>

<file path=xl/sharedStrings.xml><?xml version="1.0" encoding="utf-8"?>
<sst xmlns="http://schemas.openxmlformats.org/spreadsheetml/2006/main" count="33" uniqueCount="33">
  <si>
    <t>Retail price</t>
    <phoneticPr fontId="2" type="noConversion"/>
  </si>
  <si>
    <t>Daily sales</t>
    <phoneticPr fontId="2" type="noConversion"/>
  </si>
  <si>
    <t>Units sold at retail</t>
    <phoneticPr fontId="2" type="noConversion"/>
  </si>
  <si>
    <t>Retail revenue</t>
    <phoneticPr fontId="2" type="noConversion"/>
  </si>
  <si>
    <t>Discount revenue</t>
    <phoneticPr fontId="2" type="noConversion"/>
  </si>
  <si>
    <t>Total revenue</t>
    <phoneticPr fontId="2" type="noConversion"/>
  </si>
  <si>
    <t>Clearance revenue</t>
    <phoneticPr fontId="2" type="noConversion"/>
  </si>
  <si>
    <t>Discount</t>
    <phoneticPr fontId="2" type="noConversion"/>
  </si>
  <si>
    <t>Discount price</t>
    <phoneticPr fontId="2" type="noConversion"/>
  </si>
  <si>
    <t>Markdown Pricing Model</t>
  </si>
  <si>
    <t>Days at full retail</t>
  </si>
  <si>
    <t>Retail price</t>
  </si>
  <si>
    <t>Data</t>
  </si>
  <si>
    <t>Model</t>
  </si>
  <si>
    <t>Selling season (days)</t>
  </si>
  <si>
    <t>Inventory</t>
  </si>
  <si>
    <t>Clearance price</t>
  </si>
  <si>
    <t>Units sold at clearance</t>
  </si>
  <si>
    <t>Daily sales</t>
  </si>
  <si>
    <t xml:space="preserve">Unit sold </t>
  </si>
  <si>
    <t>Full Retail Sales</t>
  </si>
  <si>
    <t>Discount Sales</t>
  </si>
  <si>
    <t>Clearance Sales</t>
  </si>
  <si>
    <t>Days at retail price</t>
  </si>
  <si>
    <t xml:space="preserve">Clearance markdown </t>
  </si>
  <si>
    <t xml:space="preserve">Intermediate markdown </t>
  </si>
  <si>
    <t>Sales Data</t>
  </si>
  <si>
    <t>Average</t>
  </si>
  <si>
    <t>Daily Sales (Y)</t>
  </si>
  <si>
    <t>Price (X)</t>
  </si>
  <si>
    <t>Demand function parameters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</si>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</sst>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0" xfId="0" applyFont="1"/>
    <xf numFmtId="0" fontId="5" fillId="3" borderId="2" xfId="0" applyFont="1" applyFill="1" applyBorder="1" applyAlignment="1">
      <alignment horizontal="right"/>
    </xf>
    <xf numFmtId="8" fontId="6" fillId="3" borderId="4" xfId="0" applyNumberFormat="1" applyFont="1" applyFill="1" applyBorder="1"/>
    <xf numFmtId="0" fontId="5" fillId="3" borderId="5" xfId="0" applyFont="1" applyFill="1" applyBorder="1" applyAlignment="1">
      <alignment horizontal="right"/>
    </xf>
    <xf numFmtId="1" fontId="6" fillId="3" borderId="6" xfId="1" applyNumberFormat="1" applyFont="1" applyFill="1" applyBorder="1"/>
    <xf numFmtId="0" fontId="6" fillId="3" borderId="6" xfId="0" applyFont="1" applyFill="1" applyBorder="1"/>
    <xf numFmtId="9" fontId="6" fillId="3" borderId="6" xfId="0" applyNumberFormat="1" applyFont="1" applyFill="1" applyBorder="1"/>
    <xf numFmtId="44" fontId="6" fillId="0" borderId="0" xfId="0" applyNumberFormat="1" applyFont="1"/>
    <xf numFmtId="9" fontId="6" fillId="0" borderId="0" xfId="0" applyNumberFormat="1" applyFont="1"/>
    <xf numFmtId="0" fontId="5" fillId="3" borderId="7" xfId="0" applyFont="1" applyFill="1" applyBorder="1" applyAlignment="1">
      <alignment horizontal="right"/>
    </xf>
    <xf numFmtId="9" fontId="6" fillId="3" borderId="9" xfId="0" applyNumberFormat="1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0" applyNumberFormat="1" applyFont="1" applyFill="1" applyBorder="1"/>
    <xf numFmtId="0" fontId="5" fillId="6" borderId="2" xfId="0" applyFont="1" applyFill="1" applyBorder="1" applyAlignment="1">
      <alignment horizontal="left"/>
    </xf>
    <xf numFmtId="9" fontId="5" fillId="6" borderId="4" xfId="0" applyNumberFormat="1" applyFont="1" applyFill="1" applyBorder="1" applyAlignment="1">
      <alignment horizontal="right"/>
    </xf>
    <xf numFmtId="0" fontId="5" fillId="6" borderId="5" xfId="0" applyFont="1" applyFill="1" applyBorder="1" applyAlignment="1">
      <alignment horizontal="right"/>
    </xf>
    <xf numFmtId="9" fontId="5" fillId="6" borderId="6" xfId="0" applyNumberFormat="1" applyFont="1" applyFill="1" applyBorder="1" applyAlignment="1">
      <alignment horizontal="right"/>
    </xf>
    <xf numFmtId="6" fontId="6" fillId="6" borderId="2" xfId="0" applyNumberFormat="1" applyFont="1" applyFill="1" applyBorder="1" applyAlignment="1">
      <alignment horizontal="right"/>
    </xf>
    <xf numFmtId="2" fontId="6" fillId="6" borderId="4" xfId="0" applyNumberFormat="1" applyFont="1" applyFill="1" applyBorder="1" applyAlignment="1">
      <alignment horizontal="right"/>
    </xf>
    <xf numFmtId="6" fontId="6" fillId="6" borderId="7" xfId="0" applyNumberFormat="1" applyFont="1" applyFill="1" applyBorder="1" applyAlignment="1">
      <alignment horizontal="right"/>
    </xf>
    <xf numFmtId="2" fontId="6" fillId="6" borderId="9" xfId="0" applyNumberFormat="1" applyFont="1" applyFill="1" applyBorder="1"/>
    <xf numFmtId="0" fontId="6" fillId="6" borderId="6" xfId="0" applyFont="1" applyFill="1" applyBorder="1"/>
    <xf numFmtId="0" fontId="5" fillId="6" borderId="7" xfId="0" applyFont="1" applyFill="1" applyBorder="1" applyAlignment="1">
      <alignment horizontal="right"/>
    </xf>
    <xf numFmtId="0" fontId="6" fillId="6" borderId="9" xfId="0" applyFont="1" applyFill="1" applyBorder="1"/>
    <xf numFmtId="0" fontId="5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5" fillId="4" borderId="5" xfId="0" applyFont="1" applyFill="1" applyBorder="1" applyAlignment="1">
      <alignment horizontal="right"/>
    </xf>
    <xf numFmtId="165" fontId="6" fillId="4" borderId="0" xfId="2" applyNumberFormat="1" applyFont="1" applyFill="1" applyBorder="1"/>
    <xf numFmtId="0" fontId="6" fillId="4" borderId="6" xfId="0" applyFont="1" applyFill="1" applyBorder="1"/>
    <xf numFmtId="2" fontId="6" fillId="4" borderId="0" xfId="1" applyNumberFormat="1" applyFont="1" applyFill="1" applyBorder="1"/>
    <xf numFmtId="44" fontId="6" fillId="0" borderId="0" xfId="2" applyFont="1"/>
    <xf numFmtId="0" fontId="6" fillId="4" borderId="0" xfId="0" applyFont="1" applyFill="1" applyBorder="1"/>
    <xf numFmtId="1" fontId="6" fillId="4" borderId="0" xfId="0" applyNumberFormat="1" applyFont="1" applyFill="1" applyBorder="1"/>
    <xf numFmtId="0" fontId="5" fillId="4" borderId="7" xfId="0" applyFont="1" applyFill="1" applyBorder="1"/>
    <xf numFmtId="0" fontId="5" fillId="4" borderId="8" xfId="0" applyFont="1" applyFill="1" applyBorder="1" applyAlignment="1">
      <alignment horizontal="right"/>
    </xf>
    <xf numFmtId="165" fontId="6" fillId="4" borderId="9" xfId="2" applyNumberFormat="1" applyFont="1" applyFill="1" applyBorder="1"/>
    <xf numFmtId="44" fontId="6" fillId="0" borderId="0" xfId="2" applyFont="1" applyFill="1"/>
    <xf numFmtId="0" fontId="5" fillId="7" borderId="2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5" fillId="7" borderId="5" xfId="0" applyFont="1" applyFill="1" applyBorder="1" applyAlignment="1">
      <alignment horizontal="right"/>
    </xf>
    <xf numFmtId="9" fontId="6" fillId="7" borderId="0" xfId="0" applyNumberFormat="1" applyFont="1" applyFill="1" applyBorder="1"/>
    <xf numFmtId="0" fontId="6" fillId="7" borderId="6" xfId="0" applyFont="1" applyFill="1" applyBorder="1"/>
    <xf numFmtId="165" fontId="6" fillId="7" borderId="0" xfId="2" applyNumberFormat="1" applyFont="1" applyFill="1" applyBorder="1"/>
    <xf numFmtId="43" fontId="6" fillId="7" borderId="0" xfId="1" applyFont="1" applyFill="1" applyBorder="1"/>
    <xf numFmtId="0" fontId="6" fillId="7" borderId="0" xfId="0" applyFont="1" applyFill="1" applyBorder="1"/>
    <xf numFmtId="0" fontId="5" fillId="7" borderId="7" xfId="0" applyFont="1" applyFill="1" applyBorder="1"/>
    <xf numFmtId="0" fontId="5" fillId="7" borderId="8" xfId="0" applyFont="1" applyFill="1" applyBorder="1" applyAlignment="1">
      <alignment horizontal="right"/>
    </xf>
    <xf numFmtId="165" fontId="6" fillId="7" borderId="9" xfId="0" applyNumberFormat="1" applyFont="1" applyFill="1" applyBorder="1"/>
    <xf numFmtId="0" fontId="5" fillId="5" borderId="2" xfId="0" applyFont="1" applyFill="1" applyBorder="1" applyAlignment="1">
      <alignment horizontal="left"/>
    </xf>
    <xf numFmtId="0" fontId="6" fillId="5" borderId="3" xfId="0" applyFont="1" applyFill="1" applyBorder="1"/>
    <xf numFmtId="0" fontId="6" fillId="5" borderId="4" xfId="0" applyFont="1" applyFill="1" applyBorder="1"/>
    <xf numFmtId="0" fontId="5" fillId="5" borderId="5" xfId="0" applyFont="1" applyFill="1" applyBorder="1" applyAlignment="1">
      <alignment horizontal="right"/>
    </xf>
    <xf numFmtId="165" fontId="6" fillId="5" borderId="0" xfId="0" applyNumberFormat="1" applyFont="1" applyFill="1" applyBorder="1"/>
    <xf numFmtId="0" fontId="6" fillId="5" borderId="6" xfId="0" applyFont="1" applyFill="1" applyBorder="1"/>
    <xf numFmtId="1" fontId="6" fillId="5" borderId="0" xfId="1" applyNumberFormat="1" applyFont="1" applyFill="1" applyBorder="1"/>
    <xf numFmtId="0" fontId="6" fillId="5" borderId="7" xfId="0" applyFont="1" applyFill="1" applyBorder="1"/>
    <xf numFmtId="0" fontId="5" fillId="5" borderId="8" xfId="0" applyFont="1" applyFill="1" applyBorder="1" applyAlignment="1">
      <alignment horizontal="right"/>
    </xf>
    <xf numFmtId="165" fontId="6" fillId="5" borderId="9" xfId="2" applyNumberFormat="1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6" fillId="2" borderId="1" xfId="0" applyNumberFormat="1" applyFont="1" applyFill="1" applyBorder="1"/>
    <xf numFmtId="164" fontId="6" fillId="0" borderId="0" xfId="1" applyNumberFormat="1" applyFont="1"/>
    <xf numFmtId="164" fontId="6" fillId="0" borderId="0" xfId="0" applyNumberFormat="1" applyFont="1"/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/>
  </sheetViews>
  <sheetFormatPr baseColWidth="10" defaultColWidth="11" defaultRowHeight="16" x14ac:dyDescent="0.2"/>
  <cols>
    <col min="1" max="1" width="28.83203125" style="2" bestFit="1" customWidth="1"/>
    <col min="2" max="2" width="18.83203125" style="2" bestFit="1" customWidth="1"/>
    <col min="3" max="3" width="11.1640625" style="2" bestFit="1" customWidth="1"/>
    <col min="4" max="9" width="11.5" style="2" bestFit="1" customWidth="1"/>
    <col min="10" max="16384" width="11" style="2"/>
  </cols>
  <sheetData>
    <row r="1" spans="1:9" x14ac:dyDescent="0.2">
      <c r="A1" s="1" t="s">
        <v>9</v>
      </c>
    </row>
    <row r="3" spans="1:9" x14ac:dyDescent="0.2">
      <c r="A3" s="1" t="s">
        <v>12</v>
      </c>
    </row>
    <row r="4" spans="1:9" x14ac:dyDescent="0.2">
      <c r="A4" s="3" t="s">
        <v>11</v>
      </c>
      <c r="B4" s="4">
        <v>70</v>
      </c>
    </row>
    <row r="5" spans="1:9" x14ac:dyDescent="0.2">
      <c r="A5" s="5" t="s">
        <v>15</v>
      </c>
      <c r="B5" s="6">
        <v>1000</v>
      </c>
    </row>
    <row r="6" spans="1:9" x14ac:dyDescent="0.2">
      <c r="A6" s="5" t="s">
        <v>14</v>
      </c>
      <c r="B6" s="7">
        <v>50</v>
      </c>
    </row>
    <row r="7" spans="1:9" x14ac:dyDescent="0.2">
      <c r="A7" s="5" t="s">
        <v>10</v>
      </c>
      <c r="B7" s="7">
        <v>40</v>
      </c>
    </row>
    <row r="8" spans="1:9" x14ac:dyDescent="0.2">
      <c r="A8" s="5" t="s">
        <v>25</v>
      </c>
      <c r="B8" s="8">
        <v>0.3</v>
      </c>
      <c r="D8" s="9"/>
      <c r="E8" s="10"/>
      <c r="F8" s="10"/>
      <c r="G8" s="10"/>
      <c r="H8" s="10"/>
      <c r="I8" s="10"/>
    </row>
    <row r="9" spans="1:9" x14ac:dyDescent="0.2">
      <c r="A9" s="11" t="s">
        <v>24</v>
      </c>
      <c r="B9" s="12">
        <v>0.7</v>
      </c>
      <c r="D9" s="9"/>
      <c r="E9" s="10"/>
      <c r="F9" s="10"/>
      <c r="G9" s="10"/>
      <c r="H9" s="10"/>
      <c r="I9" s="10"/>
    </row>
    <row r="10" spans="1:9" x14ac:dyDescent="0.2">
      <c r="A10" s="13"/>
      <c r="B10" s="14"/>
      <c r="D10" s="9"/>
      <c r="E10" s="10"/>
      <c r="F10" s="10"/>
      <c r="G10" s="10"/>
      <c r="H10" s="10"/>
      <c r="I10" s="10"/>
    </row>
    <row r="11" spans="1:9" x14ac:dyDescent="0.2">
      <c r="A11" s="15" t="s">
        <v>26</v>
      </c>
      <c r="B11" s="16" t="s">
        <v>27</v>
      </c>
      <c r="D11" s="9"/>
      <c r="E11" s="10"/>
      <c r="F11" s="10"/>
      <c r="G11" s="10"/>
      <c r="H11" s="10"/>
      <c r="I11" s="10"/>
    </row>
    <row r="12" spans="1:9" x14ac:dyDescent="0.2">
      <c r="A12" s="17" t="s">
        <v>29</v>
      </c>
      <c r="B12" s="18" t="s">
        <v>28</v>
      </c>
      <c r="D12" s="9"/>
      <c r="E12" s="10"/>
      <c r="F12" s="10"/>
      <c r="G12" s="10"/>
      <c r="H12" s="10"/>
      <c r="I12" s="10"/>
    </row>
    <row r="13" spans="1:9" x14ac:dyDescent="0.2">
      <c r="A13" s="19">
        <v>70</v>
      </c>
      <c r="B13" s="20">
        <v>7</v>
      </c>
      <c r="D13" s="9"/>
      <c r="E13" s="10"/>
      <c r="F13" s="10"/>
      <c r="G13" s="10"/>
      <c r="H13" s="10"/>
      <c r="I13" s="10"/>
    </row>
    <row r="14" spans="1:9" x14ac:dyDescent="0.2">
      <c r="A14" s="21">
        <v>49</v>
      </c>
      <c r="B14" s="22">
        <v>32.200000000000003</v>
      </c>
      <c r="D14" s="9"/>
      <c r="E14" s="10"/>
      <c r="F14" s="10"/>
      <c r="G14" s="10"/>
      <c r="H14" s="10"/>
      <c r="I14" s="10"/>
    </row>
    <row r="15" spans="1:9" x14ac:dyDescent="0.2">
      <c r="A15" s="17" t="s">
        <v>30</v>
      </c>
      <c r="B15" s="23"/>
      <c r="D15" s="9"/>
      <c r="E15" s="10"/>
      <c r="F15" s="10"/>
      <c r="G15" s="10"/>
      <c r="H15" s="10"/>
      <c r="I15" s="10"/>
    </row>
    <row r="16" spans="1:9" x14ac:dyDescent="0.2">
      <c r="A16" s="17" t="s">
        <v>31</v>
      </c>
      <c r="B16" s="23">
        <f>INTERCEPT(B13:B14,A13:A14)</f>
        <v>91</v>
      </c>
      <c r="D16" s="9"/>
      <c r="E16" s="10"/>
      <c r="F16" s="10"/>
      <c r="G16" s="10"/>
      <c r="H16" s="10"/>
      <c r="I16" s="10"/>
    </row>
    <row r="17" spans="1:9" x14ac:dyDescent="0.2">
      <c r="A17" s="24" t="s">
        <v>32</v>
      </c>
      <c r="B17" s="25">
        <f>SLOPE(B13:B14,A13:A14)</f>
        <v>-1.2000000000000002</v>
      </c>
      <c r="D17" s="9"/>
      <c r="E17" s="10"/>
      <c r="F17" s="10"/>
      <c r="G17" s="10"/>
      <c r="H17" s="10"/>
      <c r="I17" s="10"/>
    </row>
    <row r="18" spans="1:9" x14ac:dyDescent="0.2">
      <c r="D18" s="9"/>
      <c r="E18" s="10"/>
      <c r="F18" s="10"/>
      <c r="G18" s="10"/>
      <c r="H18" s="10"/>
      <c r="I18" s="10"/>
    </row>
    <row r="19" spans="1:9" x14ac:dyDescent="0.2">
      <c r="A19" s="1" t="s">
        <v>13</v>
      </c>
      <c r="D19" s="9"/>
      <c r="E19" s="10"/>
      <c r="F19" s="10"/>
      <c r="G19" s="10"/>
      <c r="H19" s="10"/>
      <c r="I19" s="10"/>
    </row>
    <row r="20" spans="1:9" x14ac:dyDescent="0.2">
      <c r="A20" s="1"/>
      <c r="D20" s="9"/>
      <c r="E20" s="10"/>
      <c r="F20" s="10"/>
      <c r="G20" s="10"/>
      <c r="H20" s="10"/>
      <c r="I20" s="10"/>
    </row>
    <row r="21" spans="1:9" x14ac:dyDescent="0.2">
      <c r="A21" s="26" t="s">
        <v>20</v>
      </c>
      <c r="B21" s="27"/>
      <c r="C21" s="28"/>
      <c r="D21" s="9"/>
      <c r="E21" s="10"/>
      <c r="F21" s="10"/>
      <c r="G21" s="10"/>
      <c r="H21" s="10"/>
      <c r="I21" s="10"/>
    </row>
    <row r="22" spans="1:9" x14ac:dyDescent="0.2">
      <c r="A22" s="29" t="s">
        <v>0</v>
      </c>
      <c r="B22" s="30">
        <f>B4</f>
        <v>70</v>
      </c>
      <c r="C22" s="31"/>
      <c r="D22" s="9"/>
      <c r="E22" s="10"/>
      <c r="F22" s="10"/>
      <c r="G22" s="10"/>
      <c r="H22" s="10"/>
      <c r="I22" s="10"/>
    </row>
    <row r="23" spans="1:9" x14ac:dyDescent="0.2">
      <c r="A23" s="29" t="s">
        <v>1</v>
      </c>
      <c r="B23" s="32">
        <f>B16+B17*B22</f>
        <v>6.9999999999999858</v>
      </c>
      <c r="C23" s="31"/>
      <c r="E23" s="33"/>
      <c r="F23" s="33"/>
      <c r="G23" s="33"/>
      <c r="H23" s="33"/>
      <c r="I23" s="33"/>
    </row>
    <row r="24" spans="1:9" x14ac:dyDescent="0.2">
      <c r="A24" s="29" t="s">
        <v>23</v>
      </c>
      <c r="B24" s="34">
        <f>B7</f>
        <v>40</v>
      </c>
      <c r="C24" s="31"/>
      <c r="E24" s="33"/>
      <c r="F24" s="33"/>
      <c r="G24" s="33"/>
      <c r="H24" s="33"/>
      <c r="I24" s="33"/>
    </row>
    <row r="25" spans="1:9" x14ac:dyDescent="0.2">
      <c r="A25" s="29" t="s">
        <v>2</v>
      </c>
      <c r="B25" s="35">
        <f>B23*B24</f>
        <v>279.99999999999943</v>
      </c>
      <c r="C25" s="31"/>
      <c r="E25" s="33"/>
      <c r="F25" s="33"/>
      <c r="G25" s="33"/>
      <c r="H25" s="33"/>
      <c r="I25" s="33"/>
    </row>
    <row r="26" spans="1:9" x14ac:dyDescent="0.2">
      <c r="A26" s="36"/>
      <c r="B26" s="37" t="s">
        <v>3</v>
      </c>
      <c r="C26" s="38">
        <f>B25*B22</f>
        <v>19599.99999999996</v>
      </c>
      <c r="E26" s="33"/>
      <c r="F26" s="39"/>
      <c r="G26" s="33"/>
      <c r="H26" s="33"/>
      <c r="I26" s="33"/>
    </row>
    <row r="27" spans="1:9" x14ac:dyDescent="0.2">
      <c r="A27" s="40" t="s">
        <v>21</v>
      </c>
      <c r="B27" s="41"/>
      <c r="C27" s="42"/>
      <c r="E27" s="33"/>
      <c r="F27" s="33"/>
      <c r="G27" s="33"/>
      <c r="H27" s="33"/>
      <c r="I27" s="33"/>
    </row>
    <row r="28" spans="1:9" x14ac:dyDescent="0.2">
      <c r="A28" s="43" t="s">
        <v>7</v>
      </c>
      <c r="B28" s="44">
        <f>B8</f>
        <v>0.3</v>
      </c>
      <c r="C28" s="45"/>
      <c r="E28" s="33"/>
      <c r="F28" s="33"/>
      <c r="G28" s="33"/>
      <c r="H28" s="33"/>
      <c r="I28" s="33"/>
    </row>
    <row r="29" spans="1:9" x14ac:dyDescent="0.2">
      <c r="A29" s="43" t="s">
        <v>8</v>
      </c>
      <c r="B29" s="46">
        <f>B22*(1-B28)</f>
        <v>49</v>
      </c>
      <c r="C29" s="45"/>
      <c r="E29" s="33"/>
      <c r="F29" s="33"/>
      <c r="G29" s="33"/>
      <c r="H29" s="33"/>
      <c r="I29" s="33"/>
    </row>
    <row r="30" spans="1:9" x14ac:dyDescent="0.2">
      <c r="A30" s="43" t="s">
        <v>18</v>
      </c>
      <c r="B30" s="47">
        <f>B16+ B17*B29</f>
        <v>32.199999999999989</v>
      </c>
      <c r="C30" s="45"/>
      <c r="E30" s="33"/>
      <c r="F30" s="33"/>
      <c r="G30" s="33"/>
      <c r="H30" s="33"/>
      <c r="I30" s="33"/>
    </row>
    <row r="31" spans="1:9" x14ac:dyDescent="0.2">
      <c r="A31" s="43" t="s">
        <v>19</v>
      </c>
      <c r="B31" s="48">
        <f>MIN(B30*(B6-B24),B5-B25)</f>
        <v>321.99999999999989</v>
      </c>
      <c r="C31" s="45"/>
      <c r="E31" s="33"/>
      <c r="F31" s="33"/>
      <c r="G31" s="33"/>
      <c r="H31" s="33"/>
      <c r="I31" s="33"/>
    </row>
    <row r="32" spans="1:9" x14ac:dyDescent="0.2">
      <c r="A32" s="49"/>
      <c r="B32" s="50" t="s">
        <v>4</v>
      </c>
      <c r="C32" s="51">
        <f>B31*B29</f>
        <v>15777.999999999995</v>
      </c>
      <c r="E32" s="33"/>
      <c r="F32" s="33"/>
      <c r="G32" s="33"/>
      <c r="H32" s="33"/>
      <c r="I32" s="33"/>
    </row>
    <row r="33" spans="1:9" x14ac:dyDescent="0.2">
      <c r="A33" s="52" t="s">
        <v>22</v>
      </c>
      <c r="B33" s="53"/>
      <c r="C33" s="54"/>
      <c r="E33" s="33"/>
      <c r="F33" s="33"/>
      <c r="G33" s="33"/>
      <c r="H33" s="33"/>
      <c r="I33" s="33"/>
    </row>
    <row r="34" spans="1:9" x14ac:dyDescent="0.2">
      <c r="A34" s="55" t="s">
        <v>16</v>
      </c>
      <c r="B34" s="56">
        <f>B4*(1-B9)</f>
        <v>21.000000000000004</v>
      </c>
      <c r="C34" s="57"/>
      <c r="E34" s="33"/>
      <c r="F34" s="33"/>
      <c r="G34" s="33"/>
      <c r="H34" s="33"/>
      <c r="I34" s="33"/>
    </row>
    <row r="35" spans="1:9" x14ac:dyDescent="0.2">
      <c r="A35" s="55" t="s">
        <v>17</v>
      </c>
      <c r="B35" s="58">
        <f>MAX(0,B5-B25-B31)</f>
        <v>398.00000000000068</v>
      </c>
      <c r="C35" s="57"/>
      <c r="E35" s="33"/>
      <c r="F35" s="33"/>
      <c r="G35" s="33"/>
      <c r="H35" s="33"/>
      <c r="I35" s="33"/>
    </row>
    <row r="36" spans="1:9" x14ac:dyDescent="0.2">
      <c r="A36" s="59"/>
      <c r="B36" s="60" t="s">
        <v>6</v>
      </c>
      <c r="C36" s="61">
        <f>B34*B35</f>
        <v>8358.0000000000164</v>
      </c>
      <c r="E36" s="33"/>
      <c r="F36" s="33"/>
      <c r="G36" s="33"/>
      <c r="H36" s="33"/>
      <c r="I36" s="33"/>
    </row>
    <row r="37" spans="1:9" x14ac:dyDescent="0.2">
      <c r="A37" s="62"/>
      <c r="B37" s="1"/>
      <c r="E37" s="33"/>
      <c r="F37" s="33"/>
      <c r="G37" s="33"/>
      <c r="H37" s="33"/>
      <c r="I37" s="33"/>
    </row>
    <row r="38" spans="1:9" x14ac:dyDescent="0.2">
      <c r="B38" s="63" t="s">
        <v>5</v>
      </c>
      <c r="C38" s="64">
        <f>C26+C32+C36</f>
        <v>43735.999999999971</v>
      </c>
      <c r="E38" s="33"/>
      <c r="F38" s="33"/>
      <c r="G38" s="33"/>
      <c r="H38" s="33"/>
      <c r="I38" s="33"/>
    </row>
    <row r="39" spans="1:9" x14ac:dyDescent="0.2">
      <c r="E39" s="33"/>
      <c r="F39" s="33"/>
      <c r="G39" s="33"/>
      <c r="H39" s="33"/>
      <c r="I39" s="33"/>
    </row>
    <row r="40" spans="1:9" x14ac:dyDescent="0.2">
      <c r="E40" s="33"/>
      <c r="F40" s="33"/>
      <c r="G40" s="33"/>
      <c r="H40" s="33"/>
      <c r="I40" s="33"/>
    </row>
    <row r="41" spans="1:9" x14ac:dyDescent="0.2">
      <c r="E41" s="33"/>
      <c r="F41" s="33"/>
      <c r="G41" s="33"/>
      <c r="H41" s="33"/>
      <c r="I41" s="33"/>
    </row>
    <row r="42" spans="1:9" x14ac:dyDescent="0.2">
      <c r="E42" s="33"/>
      <c r="F42" s="33"/>
      <c r="G42" s="33"/>
      <c r="H42" s="33"/>
      <c r="I42" s="33"/>
    </row>
    <row r="43" spans="1:9" x14ac:dyDescent="0.2">
      <c r="B43" s="33"/>
      <c r="E43" s="33"/>
      <c r="F43" s="33"/>
      <c r="G43" s="33"/>
      <c r="H43" s="33"/>
      <c r="I43" s="33"/>
    </row>
    <row r="44" spans="1:9" x14ac:dyDescent="0.2">
      <c r="B44" s="65"/>
      <c r="E44" s="33"/>
      <c r="F44" s="33"/>
      <c r="G44" s="33"/>
      <c r="H44" s="33"/>
      <c r="I44" s="33"/>
    </row>
    <row r="45" spans="1:9" x14ac:dyDescent="0.2">
      <c r="E45" s="33"/>
      <c r="F45" s="33"/>
      <c r="G45" s="33"/>
      <c r="H45" s="33"/>
      <c r="I45" s="33"/>
    </row>
    <row r="46" spans="1:9" x14ac:dyDescent="0.2">
      <c r="E46" s="33"/>
      <c r="F46" s="33"/>
      <c r="G46" s="33"/>
      <c r="H46" s="33"/>
      <c r="I46" s="33"/>
    </row>
    <row r="48" spans="1:9" x14ac:dyDescent="0.2">
      <c r="B48" s="66"/>
      <c r="E48" s="9"/>
    </row>
    <row r="49" spans="2:2" x14ac:dyDescent="0.2">
      <c r="B49" s="33"/>
    </row>
    <row r="51" spans="2:2" x14ac:dyDescent="0.2">
      <c r="B51" s="9"/>
    </row>
    <row r="52" spans="2:2" x14ac:dyDescent="0.2">
      <c r="B52" s="65"/>
    </row>
    <row r="53" spans="2:2" x14ac:dyDescent="0.2">
      <c r="B53" s="33"/>
    </row>
    <row r="55" spans="2:2" x14ac:dyDescent="0.2">
      <c r="B55" s="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2011-05-06T20:19:11Z</dcterms:created>
  <dcterms:modified xsi:type="dcterms:W3CDTF">2018-04-26T13:10:02Z</dcterms:modified>
</cp:coreProperties>
</file>