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4200" yWindow="1900" windowWidth="33040" windowHeight="15660"/>
  </bookViews>
  <sheets>
    <sheet name="Model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6" i="1" l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5" i="1"/>
  <c r="B5" i="1"/>
  <c r="B19" i="1"/>
  <c r="B22" i="1"/>
  <c r="B24" i="1"/>
  <c r="B25" i="1"/>
  <c r="B26" i="1"/>
  <c r="J19" i="1"/>
  <c r="J20" i="1"/>
  <c r="C18" i="1"/>
  <c r="C19" i="1"/>
  <c r="J27" i="1"/>
  <c r="J28" i="1"/>
  <c r="C20" i="1"/>
  <c r="C21" i="1"/>
  <c r="C22" i="1"/>
  <c r="C24" i="1"/>
  <c r="C25" i="1"/>
  <c r="C26" i="1"/>
  <c r="K19" i="1"/>
  <c r="K20" i="1"/>
  <c r="D18" i="1"/>
  <c r="D19" i="1"/>
  <c r="K27" i="1"/>
  <c r="K28" i="1"/>
  <c r="D20" i="1"/>
  <c r="D21" i="1"/>
  <c r="D22" i="1"/>
  <c r="D24" i="1"/>
  <c r="D25" i="1"/>
  <c r="D26" i="1"/>
  <c r="L19" i="1"/>
  <c r="L20" i="1"/>
  <c r="E18" i="1"/>
  <c r="E19" i="1"/>
  <c r="L27" i="1"/>
  <c r="L28" i="1"/>
  <c r="E20" i="1"/>
  <c r="E21" i="1"/>
  <c r="E22" i="1"/>
  <c r="E24" i="1"/>
  <c r="E25" i="1"/>
  <c r="E26" i="1"/>
  <c r="M19" i="1"/>
  <c r="M20" i="1"/>
  <c r="F18" i="1"/>
  <c r="F19" i="1"/>
  <c r="M27" i="1"/>
  <c r="M28" i="1"/>
  <c r="F20" i="1"/>
  <c r="F21" i="1"/>
  <c r="F22" i="1"/>
  <c r="F24" i="1"/>
  <c r="F25" i="1"/>
  <c r="F26" i="1"/>
  <c r="B11" i="1"/>
  <c r="B12" i="1"/>
  <c r="B13" i="1"/>
  <c r="B30" i="1"/>
  <c r="AC3" i="1"/>
  <c r="B28" i="1"/>
  <c r="C28" i="1"/>
  <c r="D28" i="1"/>
  <c r="E28" i="1"/>
  <c r="F28" i="1"/>
  <c r="V3" i="1"/>
  <c r="O3" i="1"/>
</calcChain>
</file>

<file path=xl/sharedStrings.xml><?xml version="1.0" encoding="utf-8"?>
<sst xmlns="http://schemas.openxmlformats.org/spreadsheetml/2006/main" count="63" uniqueCount="47">
  <si>
    <t>Moore Pharmaceuticals</t>
  </si>
  <si>
    <t>Data</t>
  </si>
  <si>
    <t>Market size</t>
  </si>
  <si>
    <t>Clinical Trials</t>
  </si>
  <si>
    <t>Model</t>
  </si>
  <si>
    <t>Year</t>
  </si>
  <si>
    <t xml:space="preserve">R&amp;D </t>
  </si>
  <si>
    <t>Market growth factor</t>
  </si>
  <si>
    <t>Market share</t>
  </si>
  <si>
    <t>Sales</t>
  </si>
  <si>
    <t>Unit (monthly Rx) revenue</t>
  </si>
  <si>
    <t>Annual Revenue</t>
  </si>
  <si>
    <t>Market share growth rate</t>
  </si>
  <si>
    <t>Annual Costs</t>
  </si>
  <si>
    <t>Profit</t>
  </si>
  <si>
    <t>Net Present Value</t>
  </si>
  <si>
    <t>Unit (monthly Rx) cost</t>
  </si>
  <si>
    <t xml:space="preserve">Total Project Costs </t>
  </si>
  <si>
    <t>Discount rate</t>
  </si>
  <si>
    <t>Cumulative Net Profit</t>
  </si>
  <si>
    <t>Project Costs</t>
  </si>
  <si>
    <t>Uniform</t>
  </si>
  <si>
    <t>a</t>
  </si>
  <si>
    <t xml:space="preserve">b </t>
  </si>
  <si>
    <t>Market size distribution</t>
  </si>
  <si>
    <t>Normal</t>
  </si>
  <si>
    <t>Mean</t>
  </si>
  <si>
    <t>Standard Deviation</t>
  </si>
  <si>
    <t>R&amp;D cost distribution</t>
  </si>
  <si>
    <t>Clinical trial cost distribution</t>
  </si>
  <si>
    <t>Triangular</t>
  </si>
  <si>
    <t>b</t>
  </si>
  <si>
    <t>c</t>
  </si>
  <si>
    <t>R</t>
  </si>
  <si>
    <t>F( c )</t>
  </si>
  <si>
    <t xml:space="preserve">         </t>
  </si>
  <si>
    <t xml:space="preserve">             </t>
  </si>
  <si>
    <t xml:space="preserve">              </t>
  </si>
  <si>
    <t>Annual market growth factor distribution</t>
  </si>
  <si>
    <t>Year 2</t>
  </si>
  <si>
    <t>Year 3</t>
  </si>
  <si>
    <t>Year 4</t>
  </si>
  <si>
    <t>Year 5</t>
  </si>
  <si>
    <t>Annual market share growth rate distribution</t>
  </si>
  <si>
    <t>Third Year Cumulative Net Profit</t>
  </si>
  <si>
    <t>Fifth Year Cumulative Net Profit</t>
  </si>
  <si>
    <t>Net Present Value Percentiles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</si>
</sst>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&quot;$&quot;#,##0.00"/>
    <numFmt numFmtId="167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2" fillId="3" borderId="6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44" fontId="3" fillId="3" borderId="10" xfId="2" applyFont="1" applyFill="1" applyBorder="1"/>
    <xf numFmtId="9" fontId="3" fillId="3" borderId="10" xfId="2" applyNumberFormat="1" applyFont="1" applyFill="1" applyBorder="1"/>
    <xf numFmtId="0" fontId="2" fillId="3" borderId="9" xfId="0" applyFont="1" applyFill="1" applyBorder="1"/>
    <xf numFmtId="0" fontId="3" fillId="3" borderId="10" xfId="0" applyFont="1" applyFill="1" applyBorder="1"/>
    <xf numFmtId="0" fontId="2" fillId="3" borderId="11" xfId="0" applyFont="1" applyFill="1" applyBorder="1" applyAlignment="1">
      <alignment horizontal="right"/>
    </xf>
    <xf numFmtId="0" fontId="2" fillId="3" borderId="13" xfId="0" applyFont="1" applyFill="1" applyBorder="1" applyAlignment="1">
      <alignment horizontal="right"/>
    </xf>
    <xf numFmtId="164" fontId="3" fillId="0" borderId="0" xfId="2" applyNumberFormat="1" applyFont="1"/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 applyAlignment="1">
      <alignment horizontal="right"/>
    </xf>
    <xf numFmtId="0" fontId="3" fillId="2" borderId="0" xfId="0" applyFont="1" applyFill="1" applyBorder="1"/>
    <xf numFmtId="10" fontId="3" fillId="2" borderId="0" xfId="0" applyNumberFormat="1" applyFont="1" applyFill="1" applyBorder="1"/>
    <xf numFmtId="3" fontId="3" fillId="2" borderId="0" xfId="0" applyNumberFormat="1" applyFont="1" applyFill="1" applyBorder="1"/>
    <xf numFmtId="165" fontId="3" fillId="2" borderId="0" xfId="1" applyNumberFormat="1" applyFont="1" applyFill="1" applyBorder="1"/>
    <xf numFmtId="165" fontId="3" fillId="2" borderId="10" xfId="1" applyNumberFormat="1" applyFont="1" applyFill="1" applyBorder="1"/>
    <xf numFmtId="10" fontId="3" fillId="2" borderId="0" xfId="3" applyNumberFormat="1" applyFont="1" applyFill="1" applyBorder="1"/>
    <xf numFmtId="0" fontId="2" fillId="2" borderId="11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/>
    <xf numFmtId="166" fontId="3" fillId="2" borderId="0" xfId="0" applyNumberFormat="1" applyFont="1" applyFill="1" applyBorder="1"/>
    <xf numFmtId="166" fontId="3" fillId="2" borderId="10" xfId="0" applyNumberFormat="1" applyFont="1" applyFill="1" applyBorder="1"/>
    <xf numFmtId="166" fontId="3" fillId="2" borderId="1" xfId="2" applyNumberFormat="1" applyFont="1" applyFill="1" applyBorder="1"/>
    <xf numFmtId="166" fontId="3" fillId="2" borderId="12" xfId="2" applyNumberFormat="1" applyFont="1" applyFill="1" applyBorder="1"/>
    <xf numFmtId="166" fontId="3" fillId="2" borderId="14" xfId="0" applyNumberFormat="1" applyFont="1" applyFill="1" applyBorder="1"/>
    <xf numFmtId="166" fontId="3" fillId="2" borderId="15" xfId="0" applyNumberFormat="1" applyFont="1" applyFill="1" applyBorder="1"/>
    <xf numFmtId="166" fontId="3" fillId="3" borderId="15" xfId="2" applyNumberFormat="1" applyFont="1" applyFill="1" applyBorder="1"/>
    <xf numFmtId="0" fontId="4" fillId="0" borderId="0" xfId="0" applyFont="1"/>
    <xf numFmtId="0" fontId="4" fillId="4" borderId="0" xfId="0" applyFont="1" applyFill="1"/>
    <xf numFmtId="0" fontId="5" fillId="0" borderId="0" xfId="0" applyFont="1"/>
    <xf numFmtId="1" fontId="5" fillId="4" borderId="0" xfId="0" applyNumberFormat="1" applyFont="1" applyFill="1"/>
    <xf numFmtId="167" fontId="5" fillId="4" borderId="0" xfId="0" applyNumberFormat="1" applyFont="1" applyFill="1"/>
    <xf numFmtId="0" fontId="2" fillId="4" borderId="0" xfId="0" applyFont="1" applyFill="1" applyAlignment="1">
      <alignment horizontal="right"/>
    </xf>
    <xf numFmtId="0" fontId="3" fillId="4" borderId="0" xfId="0" applyFont="1" applyFill="1"/>
    <xf numFmtId="2" fontId="3" fillId="4" borderId="0" xfId="0" applyNumberFormat="1" applyFont="1" applyFill="1"/>
    <xf numFmtId="9" fontId="3" fillId="4" borderId="0" xfId="3" applyFont="1" applyFill="1"/>
    <xf numFmtId="2" fontId="3" fillId="0" borderId="0" xfId="0" applyNumberFormat="1" applyFont="1"/>
    <xf numFmtId="0" fontId="2" fillId="0" borderId="0" xfId="0" applyFont="1" applyAlignment="1">
      <alignment horizontal="center"/>
    </xf>
    <xf numFmtId="3" fontId="3" fillId="4" borderId="8" xfId="0" applyNumberFormat="1" applyFont="1" applyFill="1" applyBorder="1"/>
    <xf numFmtId="166" fontId="3" fillId="4" borderId="10" xfId="2" applyNumberFormat="1" applyFont="1" applyFill="1" applyBorder="1"/>
    <xf numFmtId="166" fontId="3" fillId="4" borderId="12" xfId="2" applyNumberFormat="1" applyFont="1" applyFill="1" applyBorder="1"/>
    <xf numFmtId="10" fontId="3" fillId="4" borderId="0" xfId="3" applyNumberFormat="1" applyFont="1" applyFill="1"/>
    <xf numFmtId="44" fontId="3" fillId="0" borderId="3" xfId="0" applyNumberFormat="1" applyFont="1" applyFill="1" applyBorder="1"/>
    <xf numFmtId="44" fontId="3" fillId="0" borderId="4" xfId="0" applyNumberFormat="1" applyFont="1" applyFill="1" applyBorder="1"/>
    <xf numFmtId="0" fontId="3" fillId="0" borderId="0" xfId="0" applyFont="1" applyFill="1"/>
    <xf numFmtId="44" fontId="3" fillId="4" borderId="4" xfId="0" applyNumberFormat="1" applyFont="1" applyFill="1" applyBorder="1"/>
    <xf numFmtId="44" fontId="3" fillId="4" borderId="5" xfId="0" applyNumberFormat="1" applyFont="1" applyFill="1" applyBorder="1"/>
    <xf numFmtId="166" fontId="3" fillId="4" borderId="2" xfId="0" applyNumberFormat="1" applyFont="1" applyFill="1" applyBorder="1"/>
    <xf numFmtId="44" fontId="3" fillId="0" borderId="0" xfId="0" applyNumberFormat="1" applyFont="1"/>
    <xf numFmtId="166" fontId="3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tabSelected="1" workbookViewId="0"/>
  </sheetViews>
  <sheetFormatPr baseColWidth="10" defaultColWidth="8.83203125" defaultRowHeight="16" x14ac:dyDescent="0.2"/>
  <cols>
    <col min="1" max="1" width="26" style="2" bestFit="1" customWidth="1"/>
    <col min="2" max="2" width="17.83203125" style="2" customWidth="1"/>
    <col min="3" max="3" width="19.1640625" style="2" customWidth="1"/>
    <col min="4" max="4" width="18.33203125" style="2" customWidth="1"/>
    <col min="5" max="6" width="17.5" style="2" bestFit="1" customWidth="1"/>
    <col min="7" max="7" width="8.83203125" style="2"/>
    <col min="8" max="8" width="10.83203125" style="2" bestFit="1" customWidth="1"/>
    <col min="9" max="9" width="18.6640625" style="2" customWidth="1"/>
    <col min="10" max="10" width="19.33203125" style="2" bestFit="1" customWidth="1"/>
    <col min="11" max="11" width="11.6640625" style="2" customWidth="1"/>
    <col min="12" max="12" width="10.33203125" style="2" customWidth="1"/>
    <col min="13" max="13" width="12" style="2" customWidth="1"/>
    <col min="14" max="14" width="8.83203125" style="2"/>
    <col min="15" max="15" width="19" style="2" customWidth="1"/>
    <col min="16" max="20" width="18.1640625" style="2" bestFit="1" customWidth="1"/>
    <col min="21" max="21" width="8.83203125" style="2"/>
    <col min="22" max="27" width="17.5" style="2" bestFit="1" customWidth="1"/>
    <col min="28" max="28" width="8.83203125" style="2"/>
    <col min="29" max="29" width="17.83203125" style="2" customWidth="1"/>
    <col min="30" max="30" width="17.5" style="2" bestFit="1" customWidth="1"/>
    <col min="31" max="32" width="18.1640625" style="2" bestFit="1" customWidth="1"/>
    <col min="33" max="34" width="17.5" style="2" bestFit="1" customWidth="1"/>
    <col min="35" max="35" width="8.83203125" style="2"/>
    <col min="36" max="36" width="11.6640625" style="2" bestFit="1" customWidth="1"/>
    <col min="37" max="37" width="18.1640625" style="2" bestFit="1" customWidth="1"/>
    <col min="38" max="16384" width="8.83203125" style="2"/>
  </cols>
  <sheetData>
    <row r="1" spans="1:37" x14ac:dyDescent="0.2">
      <c r="A1" s="1" t="s">
        <v>0</v>
      </c>
      <c r="H1" s="2" t="s">
        <v>37</v>
      </c>
      <c r="I1" s="2" t="s">
        <v>35</v>
      </c>
      <c r="O1" s="56" t="s">
        <v>44</v>
      </c>
      <c r="P1" s="56"/>
      <c r="Q1" s="56"/>
      <c r="R1" s="56"/>
      <c r="S1" s="56"/>
      <c r="T1" s="56"/>
      <c r="V1" s="56" t="s">
        <v>45</v>
      </c>
      <c r="W1" s="56"/>
      <c r="X1" s="56"/>
      <c r="Y1" s="56"/>
      <c r="Z1" s="56"/>
      <c r="AA1" s="56"/>
      <c r="AC1" s="56" t="s">
        <v>15</v>
      </c>
      <c r="AD1" s="56"/>
      <c r="AE1" s="56"/>
      <c r="AF1" s="56"/>
      <c r="AG1" s="56"/>
      <c r="AH1" s="56"/>
    </row>
    <row r="2" spans="1:37" x14ac:dyDescent="0.2">
      <c r="I2" s="57" t="s">
        <v>24</v>
      </c>
      <c r="J2" s="57"/>
    </row>
    <row r="3" spans="1:37" x14ac:dyDescent="0.2">
      <c r="A3" s="1" t="s">
        <v>1</v>
      </c>
      <c r="H3" s="33" t="s">
        <v>25</v>
      </c>
      <c r="I3" s="34" t="s">
        <v>26</v>
      </c>
      <c r="J3" s="34" t="s">
        <v>27</v>
      </c>
      <c r="O3" s="54">
        <f ca="1">D28</f>
        <v>-110628154.03743175</v>
      </c>
      <c r="P3" s="2">
        <v>1</v>
      </c>
      <c r="Q3" s="2">
        <v>2</v>
      </c>
      <c r="R3" s="2">
        <v>3</v>
      </c>
      <c r="S3" s="2">
        <v>4</v>
      </c>
      <c r="T3" s="2">
        <v>5</v>
      </c>
      <c r="V3" s="54">
        <f ca="1">F28</f>
        <v>579353363.65648794</v>
      </c>
      <c r="W3" s="2">
        <v>1</v>
      </c>
      <c r="X3" s="2">
        <v>2</v>
      </c>
      <c r="Y3" s="2">
        <v>3</v>
      </c>
      <c r="Z3" s="2">
        <v>4</v>
      </c>
      <c r="AA3" s="2">
        <v>5</v>
      </c>
      <c r="AC3" s="55">
        <f ca="1">B30</f>
        <v>257890596.85028958</v>
      </c>
      <c r="AD3" s="2">
        <v>1</v>
      </c>
      <c r="AE3" s="2">
        <v>2</v>
      </c>
      <c r="AF3" s="2">
        <v>3</v>
      </c>
      <c r="AG3" s="2">
        <v>4</v>
      </c>
      <c r="AH3" s="2">
        <v>5</v>
      </c>
    </row>
    <row r="4" spans="1:37" x14ac:dyDescent="0.2">
      <c r="H4" s="35"/>
      <c r="I4" s="36">
        <v>2000000</v>
      </c>
      <c r="J4" s="36">
        <v>400000</v>
      </c>
      <c r="O4" s="2">
        <v>1</v>
      </c>
      <c r="P4" s="25">
        <f t="dataTable" ref="P4:T103" dt2D="1" dtr="1" r1="P2" r2="Q2" ca="1"/>
        <v>104133132.8230769</v>
      </c>
      <c r="Q4" s="25">
        <v>-431187538.22431576</v>
      </c>
      <c r="R4" s="25">
        <v>338660167.20537573</v>
      </c>
      <c r="S4" s="25">
        <v>-285841089.96420193</v>
      </c>
      <c r="T4" s="25">
        <v>-332929269.47593009</v>
      </c>
      <c r="V4" s="2">
        <v>1</v>
      </c>
      <c r="W4" s="25">
        <f t="dataTable" ref="W4:AA103" dt2D="1" dtr="1" r1="W2" r2="X2" ca="1"/>
        <v>192091300.14499533</v>
      </c>
      <c r="X4" s="25">
        <v>792181348.9253099</v>
      </c>
      <c r="Y4" s="25">
        <v>1017619239.5160536</v>
      </c>
      <c r="Z4" s="25">
        <v>324395011.42216051</v>
      </c>
      <c r="AA4" s="25">
        <v>178976763.08084413</v>
      </c>
      <c r="AC4" s="2">
        <v>1</v>
      </c>
      <c r="AD4" s="25">
        <f t="dataTable" ref="AD4:AH103" dt2D="1" dtr="1" r1="AD2" r2="AE2" ca="1"/>
        <v>350190174.02482629</v>
      </c>
      <c r="AE4" s="25">
        <v>-2710224.8690705299</v>
      </c>
      <c r="AF4" s="25">
        <v>103707709.53937232</v>
      </c>
      <c r="AG4" s="25">
        <v>-166351733.00379789</v>
      </c>
      <c r="AH4" s="25">
        <v>72155222.864511371</v>
      </c>
      <c r="AJ4" s="56" t="s">
        <v>46</v>
      </c>
      <c r="AK4" s="56"/>
    </row>
    <row r="5" spans="1:37" x14ac:dyDescent="0.2">
      <c r="A5" s="3" t="s">
        <v>2</v>
      </c>
      <c r="B5" s="44">
        <f ca="1">_xlfn.NORM.INV(RAND(), I4,J4)</f>
        <v>1804283.5949101299</v>
      </c>
      <c r="O5" s="2">
        <v>2</v>
      </c>
      <c r="P5" s="25">
        <v>-223785314.69820082</v>
      </c>
      <c r="Q5" s="25">
        <v>-179216291.23249125</v>
      </c>
      <c r="R5" s="25">
        <v>-133724335.44898915</v>
      </c>
      <c r="S5" s="25">
        <v>-176072703.08170491</v>
      </c>
      <c r="T5" s="25">
        <v>172479916.28118199</v>
      </c>
      <c r="V5" s="2">
        <v>2</v>
      </c>
      <c r="W5" s="25">
        <v>-33854853.214425981</v>
      </c>
      <c r="X5" s="25">
        <v>569400762.75996637</v>
      </c>
      <c r="Y5" s="25">
        <v>1366029579.5925949</v>
      </c>
      <c r="Z5" s="25">
        <v>-46036166.440360963</v>
      </c>
      <c r="AA5" s="25">
        <v>292943222.32853037</v>
      </c>
      <c r="AC5" s="2">
        <v>2</v>
      </c>
      <c r="AD5" s="25">
        <v>65917462.609538198</v>
      </c>
      <c r="AE5" s="25">
        <v>121661402.55132651</v>
      </c>
      <c r="AF5" s="25">
        <v>-18065545.517965436</v>
      </c>
      <c r="AG5" s="25">
        <v>240108317.94179237</v>
      </c>
      <c r="AH5" s="25">
        <v>-151497481.19029486</v>
      </c>
      <c r="AJ5" s="42">
        <v>0.05</v>
      </c>
      <c r="AK5" s="54">
        <f>_xlfn.PERCENTILE.INC(AD$4:AH$103,AJ5)</f>
        <v>-164397131.2296848</v>
      </c>
    </row>
    <row r="6" spans="1:37" x14ac:dyDescent="0.2">
      <c r="A6" s="4" t="s">
        <v>10</v>
      </c>
      <c r="B6" s="5">
        <v>130</v>
      </c>
      <c r="I6" s="57" t="s">
        <v>28</v>
      </c>
      <c r="J6" s="57"/>
      <c r="O6" s="2">
        <v>3</v>
      </c>
      <c r="P6" s="25">
        <v>-253412613.85991782</v>
      </c>
      <c r="Q6" s="25">
        <v>-187731884.34629148</v>
      </c>
      <c r="R6" s="25">
        <v>12716323.256319106</v>
      </c>
      <c r="S6" s="25">
        <v>-248349953.61338857</v>
      </c>
      <c r="T6" s="25">
        <v>-331699527.75080907</v>
      </c>
      <c r="V6" s="2">
        <v>3</v>
      </c>
      <c r="W6" s="25">
        <v>503097775.3524003</v>
      </c>
      <c r="X6" s="25">
        <v>743283028.76750231</v>
      </c>
      <c r="Y6" s="25">
        <v>325059397.69429076</v>
      </c>
      <c r="Z6" s="25">
        <v>684099734.37097943</v>
      </c>
      <c r="AA6" s="25">
        <v>474452826.97755682</v>
      </c>
      <c r="AC6" s="2">
        <v>3</v>
      </c>
      <c r="AD6" s="25">
        <v>412505343.92075312</v>
      </c>
      <c r="AE6" s="25">
        <v>9967538.0260630846</v>
      </c>
      <c r="AF6" s="25">
        <v>81293883.595374107</v>
      </c>
      <c r="AG6" s="25">
        <v>-262523215.50943315</v>
      </c>
      <c r="AH6" s="25">
        <v>592647449.09057796</v>
      </c>
      <c r="AJ6" s="42">
        <v>0.1</v>
      </c>
      <c r="AK6" s="54">
        <f t="shared" ref="AK6:AK24" si="0">_xlfn.PERCENTILE.INC(AD$4:AH$103,AJ6)</f>
        <v>-71287300.379181474</v>
      </c>
    </row>
    <row r="7" spans="1:37" x14ac:dyDescent="0.2">
      <c r="A7" s="4" t="s">
        <v>16</v>
      </c>
      <c r="B7" s="5">
        <v>40</v>
      </c>
      <c r="H7" s="33" t="s">
        <v>21</v>
      </c>
      <c r="I7" s="34" t="s">
        <v>22</v>
      </c>
      <c r="J7" s="34" t="s">
        <v>23</v>
      </c>
      <c r="O7" s="2">
        <v>4</v>
      </c>
      <c r="P7" s="25">
        <v>-319793587.23452383</v>
      </c>
      <c r="Q7" s="25">
        <v>-151327161.37274763</v>
      </c>
      <c r="R7" s="25">
        <v>-140954304.69465041</v>
      </c>
      <c r="S7" s="25">
        <v>-247897147.46275419</v>
      </c>
      <c r="T7" s="25">
        <v>-283345424.41764843</v>
      </c>
      <c r="V7" s="2">
        <v>4</v>
      </c>
      <c r="W7" s="25">
        <v>828037596.49164987</v>
      </c>
      <c r="X7" s="25">
        <v>427259817.38566005</v>
      </c>
      <c r="Y7" s="25">
        <v>830569491.7919023</v>
      </c>
      <c r="Z7" s="25">
        <v>755141287.99108005</v>
      </c>
      <c r="AA7" s="25">
        <v>865935362.79214621</v>
      </c>
      <c r="AC7" s="2">
        <v>4</v>
      </c>
      <c r="AD7" s="25">
        <v>14708854.861091852</v>
      </c>
      <c r="AE7" s="25">
        <v>239660310.02236271</v>
      </c>
      <c r="AF7" s="25">
        <v>557608510.62739682</v>
      </c>
      <c r="AG7" s="25">
        <v>212678572.61767352</v>
      </c>
      <c r="AH7" s="25">
        <v>209956397.7995708</v>
      </c>
      <c r="AJ7" s="42">
        <v>0.15</v>
      </c>
      <c r="AK7" s="54">
        <f t="shared" si="0"/>
        <v>-18141899.002645418</v>
      </c>
    </row>
    <row r="8" spans="1:37" x14ac:dyDescent="0.2">
      <c r="A8" s="4" t="s">
        <v>18</v>
      </c>
      <c r="B8" s="6">
        <v>0.09</v>
      </c>
      <c r="H8" s="35"/>
      <c r="I8" s="37">
        <v>600000000</v>
      </c>
      <c r="J8" s="37">
        <v>800000000</v>
      </c>
      <c r="O8" s="2">
        <v>5</v>
      </c>
      <c r="P8" s="25">
        <v>-224781283.0307872</v>
      </c>
      <c r="Q8" s="25">
        <v>-154973345.45780826</v>
      </c>
      <c r="R8" s="25">
        <v>-154195221.64801228</v>
      </c>
      <c r="S8" s="25">
        <v>-628761650.90632415</v>
      </c>
      <c r="T8" s="25">
        <v>-147854639.6725961</v>
      </c>
      <c r="V8" s="2">
        <v>5</v>
      </c>
      <c r="W8" s="25">
        <v>886243122.6654954</v>
      </c>
      <c r="X8" s="25">
        <v>762522867.91692233</v>
      </c>
      <c r="Y8" s="25">
        <v>550307809.46722865</v>
      </c>
      <c r="Z8" s="25">
        <v>378389702.63280958</v>
      </c>
      <c r="AA8" s="25">
        <v>49997046.861621201</v>
      </c>
      <c r="AC8" s="2">
        <v>5</v>
      </c>
      <c r="AD8" s="25">
        <v>-199468143.75849998</v>
      </c>
      <c r="AE8" s="25">
        <v>277697433.74567556</v>
      </c>
      <c r="AF8" s="25">
        <v>63927024.766026139</v>
      </c>
      <c r="AG8" s="25">
        <v>-216038689.80498219</v>
      </c>
      <c r="AH8" s="25">
        <v>195874089.75036645</v>
      </c>
      <c r="AJ8" s="42">
        <v>0.2</v>
      </c>
      <c r="AK8" s="54">
        <f t="shared" si="0"/>
        <v>16211089.272480659</v>
      </c>
    </row>
    <row r="9" spans="1:37" x14ac:dyDescent="0.2">
      <c r="A9" s="7"/>
      <c r="B9" s="6"/>
      <c r="O9" s="2">
        <v>6</v>
      </c>
      <c r="P9" s="25">
        <v>80799127.841786027</v>
      </c>
      <c r="Q9" s="25">
        <v>-207347937.03575906</v>
      </c>
      <c r="R9" s="25">
        <v>40385070.193518877</v>
      </c>
      <c r="S9" s="25">
        <v>-130449878.99267912</v>
      </c>
      <c r="T9" s="25">
        <v>-206753883.58175433</v>
      </c>
      <c r="V9" s="2">
        <v>6</v>
      </c>
      <c r="W9" s="25">
        <v>426191416.83981097</v>
      </c>
      <c r="X9" s="25">
        <v>1187307441.2195692</v>
      </c>
      <c r="Y9" s="25">
        <v>453025494.94230777</v>
      </c>
      <c r="Z9" s="25">
        <v>284122648.23148572</v>
      </c>
      <c r="AA9" s="25">
        <v>163085526.72123763</v>
      </c>
      <c r="AC9" s="2">
        <v>6</v>
      </c>
      <c r="AD9" s="25">
        <v>513604431.55527377</v>
      </c>
      <c r="AE9" s="25">
        <v>-55544607.484226704</v>
      </c>
      <c r="AF9" s="25">
        <v>538969150.31157422</v>
      </c>
      <c r="AG9" s="25">
        <v>502923982.21104074</v>
      </c>
      <c r="AH9" s="25">
        <v>259947372.88068545</v>
      </c>
      <c r="AJ9" s="42">
        <v>0.25</v>
      </c>
      <c r="AK9" s="54">
        <f t="shared" si="0"/>
        <v>57686737.693899453</v>
      </c>
    </row>
    <row r="10" spans="1:37" x14ac:dyDescent="0.2">
      <c r="A10" s="4" t="s">
        <v>20</v>
      </c>
      <c r="B10" s="8"/>
      <c r="I10" s="57" t="s">
        <v>29</v>
      </c>
      <c r="J10" s="57"/>
      <c r="M10" s="2" t="s">
        <v>36</v>
      </c>
      <c r="O10" s="2">
        <v>7</v>
      </c>
      <c r="P10" s="25">
        <v>-395086694.29192537</v>
      </c>
      <c r="Q10" s="25">
        <v>-55058459.74498421</v>
      </c>
      <c r="R10" s="25">
        <v>-231639528.47795755</v>
      </c>
      <c r="S10" s="25">
        <v>-221602752.09422204</v>
      </c>
      <c r="T10" s="25">
        <v>-240983175.63709038</v>
      </c>
      <c r="V10" s="2">
        <v>7</v>
      </c>
      <c r="W10" s="25">
        <v>298263918.62190127</v>
      </c>
      <c r="X10" s="25">
        <v>-4984811.1594511867</v>
      </c>
      <c r="Y10" s="25">
        <v>345238870.06203038</v>
      </c>
      <c r="Z10" s="25">
        <v>757469262.94011426</v>
      </c>
      <c r="AA10" s="25">
        <v>899655781.88569403</v>
      </c>
      <c r="AC10" s="2">
        <v>7</v>
      </c>
      <c r="AD10" s="25">
        <v>81474792.398402691</v>
      </c>
      <c r="AE10" s="25">
        <v>29504386.165022373</v>
      </c>
      <c r="AF10" s="25">
        <v>-26993054.309134007</v>
      </c>
      <c r="AG10" s="25">
        <v>129702175.98661065</v>
      </c>
      <c r="AH10" s="25">
        <v>392168125.01592231</v>
      </c>
      <c r="AJ10" s="42">
        <v>0.3</v>
      </c>
      <c r="AK10" s="54">
        <f t="shared" si="0"/>
        <v>87653696.500710592</v>
      </c>
    </row>
    <row r="11" spans="1:37" x14ac:dyDescent="0.2">
      <c r="A11" s="4" t="s">
        <v>6</v>
      </c>
      <c r="B11" s="45">
        <f ca="1">I8+(J8-I8)*RAND()</f>
        <v>611574781.48417425</v>
      </c>
      <c r="H11" s="33" t="s">
        <v>25</v>
      </c>
      <c r="I11" s="34" t="s">
        <v>26</v>
      </c>
      <c r="J11" s="34" t="s">
        <v>27</v>
      </c>
      <c r="O11" s="2">
        <v>8</v>
      </c>
      <c r="P11" s="25">
        <v>2016298.2537943125</v>
      </c>
      <c r="Q11" s="25">
        <v>-309877466.4677676</v>
      </c>
      <c r="R11" s="25">
        <v>-133431581.67720008</v>
      </c>
      <c r="S11" s="25">
        <v>-418138690.10583162</v>
      </c>
      <c r="T11" s="25">
        <v>-418291893.66365254</v>
      </c>
      <c r="V11" s="2">
        <v>8</v>
      </c>
      <c r="W11" s="25">
        <v>564309173.4065882</v>
      </c>
      <c r="X11" s="25">
        <v>676088206.38155031</v>
      </c>
      <c r="Y11" s="25">
        <v>465209509.18083447</v>
      </c>
      <c r="Z11" s="25">
        <v>546313693.53640318</v>
      </c>
      <c r="AA11" s="25">
        <v>622481134.38466668</v>
      </c>
      <c r="AC11" s="2">
        <v>8</v>
      </c>
      <c r="AD11" s="25">
        <v>445734643.10114121</v>
      </c>
      <c r="AE11" s="25">
        <v>266713380.84676862</v>
      </c>
      <c r="AF11" s="25">
        <v>-221625807.54958832</v>
      </c>
      <c r="AG11" s="25">
        <v>-449846943.77540141</v>
      </c>
      <c r="AH11" s="25">
        <v>335979703.20697308</v>
      </c>
      <c r="AJ11" s="42">
        <v>0.35</v>
      </c>
      <c r="AK11" s="54">
        <f t="shared" si="0"/>
        <v>115525773.40980482</v>
      </c>
    </row>
    <row r="12" spans="1:37" ht="17" thickBot="1" x14ac:dyDescent="0.25">
      <c r="A12" s="9" t="s">
        <v>3</v>
      </c>
      <c r="B12" s="46">
        <f ca="1">_xlfn.NORM.INV(RAND(),I12,J12)</f>
        <v>85926193.509598404</v>
      </c>
      <c r="H12" s="35"/>
      <c r="I12" s="37">
        <v>150000000</v>
      </c>
      <c r="J12" s="37">
        <v>30000000</v>
      </c>
      <c r="O12" s="2">
        <v>9</v>
      </c>
      <c r="P12" s="25">
        <v>-313489465.66010273</v>
      </c>
      <c r="Q12" s="25">
        <v>-317413230.634027</v>
      </c>
      <c r="R12" s="25">
        <v>-334022877.71236438</v>
      </c>
      <c r="S12" s="25">
        <v>-132034193.88679069</v>
      </c>
      <c r="T12" s="25">
        <v>-378874373.39095926</v>
      </c>
      <c r="V12" s="2">
        <v>9</v>
      </c>
      <c r="W12" s="25">
        <v>909997802.02580547</v>
      </c>
      <c r="X12" s="25">
        <v>657027250.43348527</v>
      </c>
      <c r="Y12" s="25">
        <v>826652838.26610625</v>
      </c>
      <c r="Z12" s="25">
        <v>737891542.52281356</v>
      </c>
      <c r="AA12" s="25">
        <v>1017031324.1677108</v>
      </c>
      <c r="AC12" s="2">
        <v>9</v>
      </c>
      <c r="AD12" s="25">
        <v>180541587.49079704</v>
      </c>
      <c r="AE12" s="25">
        <v>320447821.87665081</v>
      </c>
      <c r="AF12" s="25">
        <v>629412903.97769237</v>
      </c>
      <c r="AG12" s="25">
        <v>181815552.60494721</v>
      </c>
      <c r="AH12" s="25">
        <v>93913053.741360784</v>
      </c>
      <c r="AJ12" s="42">
        <v>0.4</v>
      </c>
      <c r="AK12" s="54">
        <f t="shared" si="0"/>
        <v>146058451.38036817</v>
      </c>
    </row>
    <row r="13" spans="1:37" ht="17" thickTop="1" x14ac:dyDescent="0.2">
      <c r="A13" s="10" t="s">
        <v>17</v>
      </c>
      <c r="B13" s="32">
        <f ca="1">B11+B12</f>
        <v>697500974.99377263</v>
      </c>
      <c r="O13" s="2">
        <v>10</v>
      </c>
      <c r="P13" s="25">
        <v>-303568868.00085926</v>
      </c>
      <c r="Q13" s="25">
        <v>120972267.70162445</v>
      </c>
      <c r="R13" s="25">
        <v>121672509.95910043</v>
      </c>
      <c r="S13" s="25">
        <v>-217440268.20760709</v>
      </c>
      <c r="T13" s="25">
        <v>-160195766.6252712</v>
      </c>
      <c r="V13" s="2">
        <v>10</v>
      </c>
      <c r="W13" s="25">
        <v>265187410.05690449</v>
      </c>
      <c r="X13" s="25">
        <v>381714662.89200175</v>
      </c>
      <c r="Y13" s="25">
        <v>186065040.57023981</v>
      </c>
      <c r="Z13" s="25">
        <v>569701327.20102286</v>
      </c>
      <c r="AA13" s="25">
        <v>476165596.50057614</v>
      </c>
      <c r="AC13" s="2">
        <v>10</v>
      </c>
      <c r="AD13" s="25">
        <v>529622536.27405083</v>
      </c>
      <c r="AE13" s="25">
        <v>295169761.80285609</v>
      </c>
      <c r="AF13" s="25">
        <v>132687698.37706101</v>
      </c>
      <c r="AG13" s="25">
        <v>584026087.25698626</v>
      </c>
      <c r="AH13" s="25">
        <v>414652976.41599464</v>
      </c>
      <c r="AJ13" s="42">
        <v>0.45</v>
      </c>
      <c r="AK13" s="54">
        <f t="shared" si="0"/>
        <v>165606926.27997357</v>
      </c>
    </row>
    <row r="14" spans="1:37" x14ac:dyDescent="0.2">
      <c r="B14" s="11"/>
      <c r="I14" s="56" t="s">
        <v>38</v>
      </c>
      <c r="J14" s="56"/>
      <c r="K14" s="56"/>
      <c r="L14" s="56"/>
      <c r="M14" s="56"/>
      <c r="O14" s="2">
        <v>11</v>
      </c>
      <c r="P14" s="25">
        <v>-211765830.71998504</v>
      </c>
      <c r="Q14" s="25">
        <v>-172764477.3680222</v>
      </c>
      <c r="R14" s="25">
        <v>-138537480.7711103</v>
      </c>
      <c r="S14" s="25">
        <v>-101330153.15665799</v>
      </c>
      <c r="T14" s="25">
        <v>-348012984.12907755</v>
      </c>
      <c r="V14" s="2">
        <v>11</v>
      </c>
      <c r="W14" s="25">
        <v>123998671.31556275</v>
      </c>
      <c r="X14" s="25">
        <v>616442433.59000731</v>
      </c>
      <c r="Y14" s="25">
        <v>680763930.4014771</v>
      </c>
      <c r="Z14" s="25">
        <v>1172570728.9699519</v>
      </c>
      <c r="AA14" s="25">
        <v>751456813.27412772</v>
      </c>
      <c r="AC14" s="2">
        <v>11</v>
      </c>
      <c r="AD14" s="25">
        <v>240494474.1046555</v>
      </c>
      <c r="AE14" s="25">
        <v>213191951.85270679</v>
      </c>
      <c r="AF14" s="25">
        <v>674393550.33064389</v>
      </c>
      <c r="AG14" s="25">
        <v>545628411.4674896</v>
      </c>
      <c r="AH14" s="25">
        <v>249908007.29989958</v>
      </c>
      <c r="AJ14" s="42">
        <v>0.5</v>
      </c>
      <c r="AK14" s="54">
        <f t="shared" si="0"/>
        <v>198924977.3088336</v>
      </c>
    </row>
    <row r="15" spans="1:37" x14ac:dyDescent="0.2">
      <c r="A15" s="1" t="s">
        <v>4</v>
      </c>
      <c r="I15" s="43"/>
      <c r="J15" s="43" t="s">
        <v>39</v>
      </c>
      <c r="K15" s="1" t="s">
        <v>40</v>
      </c>
      <c r="L15" s="1" t="s">
        <v>41</v>
      </c>
      <c r="M15" s="1" t="s">
        <v>42</v>
      </c>
      <c r="O15" s="2">
        <v>12</v>
      </c>
      <c r="P15" s="25">
        <v>-353521963.52623188</v>
      </c>
      <c r="Q15" s="25">
        <v>-125543523.00053993</v>
      </c>
      <c r="R15" s="25">
        <v>-135505697.53296709</v>
      </c>
      <c r="S15" s="25">
        <v>-106852826.82089418</v>
      </c>
      <c r="T15" s="25">
        <v>-284607076.50647986</v>
      </c>
      <c r="V15" s="2">
        <v>12</v>
      </c>
      <c r="W15" s="25">
        <v>143499244.35120016</v>
      </c>
      <c r="X15" s="25">
        <v>700217241.45604563</v>
      </c>
      <c r="Y15" s="25">
        <v>330240928.66543949</v>
      </c>
      <c r="Z15" s="25">
        <v>324579890.77662396</v>
      </c>
      <c r="AA15" s="25">
        <v>244887719.53616893</v>
      </c>
      <c r="AC15" s="2">
        <v>12</v>
      </c>
      <c r="AD15" s="25">
        <v>394042155.26011872</v>
      </c>
      <c r="AE15" s="25">
        <v>3205258.2935538292</v>
      </c>
      <c r="AF15" s="25">
        <v>173111105.41040516</v>
      </c>
      <c r="AG15" s="25">
        <v>385075936.29340518</v>
      </c>
      <c r="AH15" s="25">
        <v>381063234.30981994</v>
      </c>
      <c r="AJ15" s="42">
        <v>0.55000000000000004</v>
      </c>
      <c r="AK15" s="54">
        <f t="shared" si="0"/>
        <v>222746978.91847047</v>
      </c>
    </row>
    <row r="16" spans="1:37" x14ac:dyDescent="0.2">
      <c r="H16" s="33" t="s">
        <v>30</v>
      </c>
      <c r="I16" s="38" t="s">
        <v>22</v>
      </c>
      <c r="J16" s="41">
        <v>0.02</v>
      </c>
      <c r="K16" s="41">
        <v>0.02</v>
      </c>
      <c r="L16" s="41">
        <v>0.02</v>
      </c>
      <c r="M16" s="41">
        <v>0.02</v>
      </c>
      <c r="O16" s="2">
        <v>13</v>
      </c>
      <c r="P16" s="25">
        <v>-65588917.447671652</v>
      </c>
      <c r="Q16" s="25">
        <v>-121933879.28386664</v>
      </c>
      <c r="R16" s="25">
        <v>32905670.603467464</v>
      </c>
      <c r="S16" s="25">
        <v>-183635012.24071759</v>
      </c>
      <c r="T16" s="25">
        <v>-264884228.16886449</v>
      </c>
      <c r="V16" s="2">
        <v>13</v>
      </c>
      <c r="W16" s="25">
        <v>994256213.66969788</v>
      </c>
      <c r="X16" s="25">
        <v>607059987.38805676</v>
      </c>
      <c r="Y16" s="25">
        <v>795693451.07779646</v>
      </c>
      <c r="Z16" s="25">
        <v>824354249.09495068</v>
      </c>
      <c r="AA16" s="25">
        <v>518305210.2099278</v>
      </c>
      <c r="AC16" s="2">
        <v>13</v>
      </c>
      <c r="AD16" s="25">
        <v>201444882.65280521</v>
      </c>
      <c r="AE16" s="25">
        <v>44408528.370332718</v>
      </c>
      <c r="AF16" s="25">
        <v>478245459.54971015</v>
      </c>
      <c r="AG16" s="25">
        <v>488963402.87091708</v>
      </c>
      <c r="AH16" s="25">
        <v>429396735.12379575</v>
      </c>
      <c r="AJ16" s="42">
        <v>0.6</v>
      </c>
      <c r="AK16" s="54">
        <f t="shared" si="0"/>
        <v>258317400.4051494</v>
      </c>
    </row>
    <row r="17" spans="1:37" x14ac:dyDescent="0.2">
      <c r="A17" s="12" t="s">
        <v>5</v>
      </c>
      <c r="B17" s="13">
        <v>1</v>
      </c>
      <c r="C17" s="13">
        <v>2</v>
      </c>
      <c r="D17" s="13">
        <v>3</v>
      </c>
      <c r="E17" s="13">
        <v>4</v>
      </c>
      <c r="F17" s="14">
        <v>5</v>
      </c>
      <c r="H17" s="35"/>
      <c r="I17" s="38" t="s">
        <v>31</v>
      </c>
      <c r="J17" s="41">
        <v>0.06</v>
      </c>
      <c r="K17" s="41">
        <v>0.06</v>
      </c>
      <c r="L17" s="41">
        <v>0.06</v>
      </c>
      <c r="M17" s="41">
        <v>0.06</v>
      </c>
      <c r="O17" s="2">
        <v>14</v>
      </c>
      <c r="P17" s="25">
        <v>-428120382.62723857</v>
      </c>
      <c r="Q17" s="25">
        <v>-135507519.10378155</v>
      </c>
      <c r="R17" s="25">
        <v>-248731637.70357877</v>
      </c>
      <c r="S17" s="25">
        <v>41942822.65805161</v>
      </c>
      <c r="T17" s="25">
        <v>-149608536.74437773</v>
      </c>
      <c r="V17" s="2">
        <v>14</v>
      </c>
      <c r="W17" s="25">
        <v>527184060.79874212</v>
      </c>
      <c r="X17" s="25">
        <v>669072454.47775722</v>
      </c>
      <c r="Y17" s="25">
        <v>660498019.45756614</v>
      </c>
      <c r="Z17" s="25">
        <v>1217901436.6441941</v>
      </c>
      <c r="AA17" s="25">
        <v>720255130.81483471</v>
      </c>
      <c r="AC17" s="2">
        <v>14</v>
      </c>
      <c r="AD17" s="25">
        <v>-131267720.00698435</v>
      </c>
      <c r="AE17" s="25">
        <v>445830987.4604969</v>
      </c>
      <c r="AF17" s="25">
        <v>159821416.49760771</v>
      </c>
      <c r="AG17" s="25">
        <v>-156221771.33693659</v>
      </c>
      <c r="AH17" s="25">
        <v>185405374.06436467</v>
      </c>
      <c r="AJ17" s="42">
        <v>0.65</v>
      </c>
      <c r="AK17" s="54">
        <f t="shared" si="0"/>
        <v>282746753.01606953</v>
      </c>
    </row>
    <row r="18" spans="1:37" x14ac:dyDescent="0.2">
      <c r="A18" s="15" t="s">
        <v>7</v>
      </c>
      <c r="B18" s="16"/>
      <c r="C18" s="47">
        <f ca="1">IF(J19&lt;J20,J16+SQRT(J19*(J17-J16)*(J18-J16)),J17-SQRT((1-J19)*(J17-J16)*(J17-J18)))</f>
        <v>2.8182937760868727E-2</v>
      </c>
      <c r="D18" s="47">
        <f ca="1">IF(K19&lt;K20,K16+SQRT(K19*(K17-K16)*(K18-K16)),K17-SQRT((1-K19)*(K17-K16)*(K17-K18)))</f>
        <v>4.727076830423866E-2</v>
      </c>
      <c r="E18" s="47">
        <f ca="1">IF(L19&lt;L20,L16+SQRT(L19*(L17-L16)*(L18-L16)),L17-SQRT((1-L19)*(L17-L16)*(L17-L18)))</f>
        <v>4.1300798448115975E-2</v>
      </c>
      <c r="F18" s="47">
        <f ca="1">IF(M19&lt;M20,M16+SQRT(M19*(M17-M16)*(M18-M16)),M17-SQRT((1-M19)*(M17-M16)*(M17-M18)))</f>
        <v>5.551850866646682E-2</v>
      </c>
      <c r="H18" s="35"/>
      <c r="I18" s="38" t="s">
        <v>32</v>
      </c>
      <c r="J18" s="41">
        <v>0.03</v>
      </c>
      <c r="K18" s="41">
        <v>0.03</v>
      </c>
      <c r="L18" s="41">
        <v>0.03</v>
      </c>
      <c r="M18" s="41">
        <v>0.03</v>
      </c>
      <c r="O18" s="2">
        <v>15</v>
      </c>
      <c r="P18" s="25">
        <v>-11901365.892933011</v>
      </c>
      <c r="Q18" s="25">
        <v>-323748976.30008745</v>
      </c>
      <c r="R18" s="25">
        <v>-199149138.46028459</v>
      </c>
      <c r="S18" s="25">
        <v>-457291995.79700732</v>
      </c>
      <c r="T18" s="25">
        <v>11265214.103330672</v>
      </c>
      <c r="V18" s="2">
        <v>15</v>
      </c>
      <c r="W18" s="25">
        <v>549153291.99891722</v>
      </c>
      <c r="X18" s="25">
        <v>326972554.84681886</v>
      </c>
      <c r="Y18" s="25">
        <v>464329581.89152139</v>
      </c>
      <c r="Z18" s="25">
        <v>1087256825.2489948</v>
      </c>
      <c r="AA18" s="25">
        <v>443918090.62733877</v>
      </c>
      <c r="AC18" s="2">
        <v>15</v>
      </c>
      <c r="AD18" s="25">
        <v>-161505333.47019029</v>
      </c>
      <c r="AE18" s="25">
        <v>60002544.422329426</v>
      </c>
      <c r="AF18" s="25">
        <v>-179677296.72275114</v>
      </c>
      <c r="AG18" s="25">
        <v>90877394.950979233</v>
      </c>
      <c r="AH18" s="25">
        <v>54233078.146321297</v>
      </c>
      <c r="AJ18" s="42">
        <v>0.7</v>
      </c>
      <c r="AK18" s="54">
        <f t="shared" si="0"/>
        <v>315319177.50707418</v>
      </c>
    </row>
    <row r="19" spans="1:37" x14ac:dyDescent="0.2">
      <c r="A19" s="15" t="s">
        <v>2</v>
      </c>
      <c r="B19" s="18">
        <f ca="1">B5</f>
        <v>1804283.5949101299</v>
      </c>
      <c r="C19" s="19">
        <f ca="1">B19*(1+C18)</f>
        <v>1855133.6071684384</v>
      </c>
      <c r="D19" s="19">
        <f ca="1">C19*(1+D18)</f>
        <v>1942827.1980863041</v>
      </c>
      <c r="E19" s="19">
        <f t="shared" ref="E19:F19" ca="1" si="1">D19*(1+E18)</f>
        <v>2023067.5126139845</v>
      </c>
      <c r="F19" s="19">
        <f t="shared" ca="1" si="1"/>
        <v>2135385.2038458916</v>
      </c>
      <c r="H19" s="35"/>
      <c r="I19" s="38" t="s">
        <v>33</v>
      </c>
      <c r="J19" s="39">
        <f ca="1">RAND()</f>
        <v>0.1674011759956282</v>
      </c>
      <c r="K19" s="39">
        <f ca="1">RAND()</f>
        <v>0.86497221702968741</v>
      </c>
      <c r="L19" s="39">
        <f ca="1">RAND()</f>
        <v>0.70861655110168176</v>
      </c>
      <c r="M19" s="39">
        <f ca="1">RAND()</f>
        <v>0.9832635295228892</v>
      </c>
      <c r="O19" s="2">
        <v>16</v>
      </c>
      <c r="P19" s="25">
        <v>-223053992.99892664</v>
      </c>
      <c r="Q19" s="25">
        <v>-205546925.97728223</v>
      </c>
      <c r="R19" s="25">
        <v>-98346637.284694672</v>
      </c>
      <c r="S19" s="25">
        <v>-387092097.57588506</v>
      </c>
      <c r="T19" s="25">
        <v>-266844894.76444229</v>
      </c>
      <c r="V19" s="2">
        <v>16</v>
      </c>
      <c r="W19" s="25">
        <v>461024780.56407142</v>
      </c>
      <c r="X19" s="25">
        <v>753578802.14020312</v>
      </c>
      <c r="Y19" s="25">
        <v>-50586020.755200386</v>
      </c>
      <c r="Z19" s="25">
        <v>384871692.85522836</v>
      </c>
      <c r="AA19" s="25">
        <v>469134405.43931466</v>
      </c>
      <c r="AC19" s="2">
        <v>16</v>
      </c>
      <c r="AD19" s="25">
        <v>-101055147.3598243</v>
      </c>
      <c r="AE19" s="25">
        <v>319597101.73190796</v>
      </c>
      <c r="AF19" s="25">
        <v>594726197.0150063</v>
      </c>
      <c r="AG19" s="25">
        <v>154713069.30989683</v>
      </c>
      <c r="AH19" s="25">
        <v>201038625.42665362</v>
      </c>
      <c r="AJ19" s="42">
        <v>0.75</v>
      </c>
      <c r="AK19" s="54">
        <f t="shared" si="0"/>
        <v>364348624.33186352</v>
      </c>
    </row>
    <row r="20" spans="1:37" x14ac:dyDescent="0.2">
      <c r="A20" s="15" t="s">
        <v>12</v>
      </c>
      <c r="B20" s="16"/>
      <c r="C20" s="47">
        <f ca="1">IF(J27&lt;J28,J24+SQRT(J27*(J25-J24)*(J26-J24)),J25-SQRT((1-J27)*(J25-J24)*(J25-J26)))</f>
        <v>0.20105734012261528</v>
      </c>
      <c r="D20" s="47">
        <f ca="1">IF(K27&lt;K28,K24+SQRT(K27*(K25-K24)*(K26-K24)),K25-SQRT((1-K27)*(K25-K24)*(K25-K26)))</f>
        <v>0.18284419084539313</v>
      </c>
      <c r="E20" s="47">
        <f ca="1">IF(L27&lt;L28,L24+SQRT(L27*(L25-L24)*(L26-L24)),L25-SQRT((1-L27)*(L25-L24)*(L25-L26)))</f>
        <v>0.22241757643193352</v>
      </c>
      <c r="F20" s="47">
        <f ca="1">IF(M27&lt;M28,M24+SQRT(M27*(M25-M24)*(M26-M24)),M25-SQRT((1-M27)*(M25-M24)*(M25-M26)))</f>
        <v>0.20605737550767231</v>
      </c>
      <c r="H20" s="35"/>
      <c r="I20" s="38" t="s">
        <v>34</v>
      </c>
      <c r="J20" s="40">
        <f>(J18-J16)/(J17-J16)</f>
        <v>0.25</v>
      </c>
      <c r="K20" s="40">
        <f>(K18-K16)/(K17-K16)</f>
        <v>0.25</v>
      </c>
      <c r="L20" s="40">
        <f>(L18-L16)/(L17-L16)</f>
        <v>0.25</v>
      </c>
      <c r="M20" s="40">
        <f>(M18-M16)/(M17-M16)</f>
        <v>0.25</v>
      </c>
      <c r="O20" s="2">
        <v>17</v>
      </c>
      <c r="P20" s="25">
        <v>-330236968.67222989</v>
      </c>
      <c r="Q20" s="25">
        <v>-339104244.68565047</v>
      </c>
      <c r="R20" s="25">
        <v>-227906684.27754363</v>
      </c>
      <c r="S20" s="25">
        <v>-270397852.14535886</v>
      </c>
      <c r="T20" s="25">
        <v>-275166384.70268244</v>
      </c>
      <c r="V20" s="2">
        <v>17</v>
      </c>
      <c r="W20" s="25">
        <v>674153370.75840163</v>
      </c>
      <c r="X20" s="25">
        <v>8877837.7877839506</v>
      </c>
      <c r="Y20" s="25">
        <v>517506522.93740797</v>
      </c>
      <c r="Z20" s="25">
        <v>364400440.56738895</v>
      </c>
      <c r="AA20" s="25">
        <v>351599594.27488685</v>
      </c>
      <c r="AC20" s="2">
        <v>17</v>
      </c>
      <c r="AD20" s="25">
        <v>-45379168.707780123</v>
      </c>
      <c r="AE20" s="25">
        <v>105541925.41177189</v>
      </c>
      <c r="AF20" s="25">
        <v>188588894.81605196</v>
      </c>
      <c r="AG20" s="25">
        <v>-58450444.491590858</v>
      </c>
      <c r="AH20" s="25">
        <v>-39962464.876850247</v>
      </c>
      <c r="AJ20" s="42">
        <v>0.8</v>
      </c>
      <c r="AK20" s="54">
        <f t="shared" si="0"/>
        <v>412934870.41980153</v>
      </c>
    </row>
    <row r="21" spans="1:37" x14ac:dyDescent="0.2">
      <c r="A21" s="15" t="s">
        <v>8</v>
      </c>
      <c r="B21" s="17">
        <v>0.08</v>
      </c>
      <c r="C21" s="21">
        <f ca="1">B21*(1+C20)</f>
        <v>9.6084587209809225E-2</v>
      </c>
      <c r="D21" s="21">
        <f t="shared" ref="D21:F21" ca="1" si="2">C21*(1+D20)</f>
        <v>0.1136530958109004</v>
      </c>
      <c r="E21" s="21">
        <f t="shared" ca="1" si="2"/>
        <v>0.1389315419351472</v>
      </c>
      <c r="F21" s="21">
        <f t="shared" ca="1" si="2"/>
        <v>0.16755941084153775</v>
      </c>
      <c r="O21" s="2">
        <v>18</v>
      </c>
      <c r="P21" s="25">
        <v>-236415983.66948745</v>
      </c>
      <c r="Q21" s="25">
        <v>-244521396.88240811</v>
      </c>
      <c r="R21" s="25">
        <v>-164499113.1084224</v>
      </c>
      <c r="S21" s="25">
        <v>-151857142.09932673</v>
      </c>
      <c r="T21" s="25">
        <v>-267118194.90184629</v>
      </c>
      <c r="V21" s="2">
        <v>18</v>
      </c>
      <c r="W21" s="25">
        <v>387036299.99451852</v>
      </c>
      <c r="X21" s="25">
        <v>595647905.00244141</v>
      </c>
      <c r="Y21" s="25">
        <v>1176064765.192682</v>
      </c>
      <c r="Z21" s="25">
        <v>585207658.94428122</v>
      </c>
      <c r="AA21" s="25">
        <v>920826326.99179959</v>
      </c>
      <c r="AC21" s="2">
        <v>18</v>
      </c>
      <c r="AD21" s="25">
        <v>-120305377.99645698</v>
      </c>
      <c r="AE21" s="25">
        <v>21874543.114414454</v>
      </c>
      <c r="AF21" s="25">
        <v>98527754.403124094</v>
      </c>
      <c r="AG21" s="25">
        <v>252603745.54235125</v>
      </c>
      <c r="AH21" s="25">
        <v>640593121.13680768</v>
      </c>
      <c r="AJ21" s="42">
        <v>0.85</v>
      </c>
      <c r="AK21" s="54">
        <f t="shared" si="0"/>
        <v>454614690.09295559</v>
      </c>
    </row>
    <row r="22" spans="1:37" x14ac:dyDescent="0.2">
      <c r="A22" s="15" t="s">
        <v>9</v>
      </c>
      <c r="B22" s="19">
        <f ca="1">B19*B21</f>
        <v>144342.6875928104</v>
      </c>
      <c r="C22" s="19">
        <f t="shared" ref="C22:F22" ca="1" si="3">C19*C21</f>
        <v>178249.74686382379</v>
      </c>
      <c r="D22" s="19">
        <f t="shared" ca="1" si="3"/>
        <v>220808.32568812589</v>
      </c>
      <c r="E22" s="19">
        <f t="shared" ca="1" si="3"/>
        <v>281067.88896636374</v>
      </c>
      <c r="F22" s="20">
        <f t="shared" ca="1" si="3"/>
        <v>357803.88667615457</v>
      </c>
      <c r="I22" s="56" t="s">
        <v>43</v>
      </c>
      <c r="J22" s="56"/>
      <c r="K22" s="56"/>
      <c r="L22" s="56"/>
      <c r="M22" s="56"/>
      <c r="O22" s="2">
        <v>19</v>
      </c>
      <c r="P22" s="25">
        <v>-74644455.488097429</v>
      </c>
      <c r="Q22" s="25">
        <v>-118051880.91542995</v>
      </c>
      <c r="R22" s="25">
        <v>-124804523.35767061</v>
      </c>
      <c r="S22" s="25">
        <v>-237140076.14028287</v>
      </c>
      <c r="T22" s="25">
        <v>-164650074.92452419</v>
      </c>
      <c r="V22" s="2">
        <v>19</v>
      </c>
      <c r="W22" s="25">
        <v>389922814.47011352</v>
      </c>
      <c r="X22" s="25">
        <v>292161991.22350645</v>
      </c>
      <c r="Y22" s="25">
        <v>386778722.49555492</v>
      </c>
      <c r="Z22" s="25">
        <v>160658901.21631354</v>
      </c>
      <c r="AA22" s="25">
        <v>904235416.53683901</v>
      </c>
      <c r="AC22" s="2">
        <v>19</v>
      </c>
      <c r="AD22" s="25">
        <v>261645153.33480597</v>
      </c>
      <c r="AE22" s="25">
        <v>82137473.965128064</v>
      </c>
      <c r="AF22" s="25">
        <v>-191036010.20858908</v>
      </c>
      <c r="AG22" s="25">
        <v>130484223.19484305</v>
      </c>
      <c r="AH22" s="25">
        <v>150464246.73148584</v>
      </c>
      <c r="AJ22" s="42">
        <v>0.9</v>
      </c>
      <c r="AK22" s="54">
        <f t="shared" si="0"/>
        <v>505156968.03067255</v>
      </c>
    </row>
    <row r="23" spans="1:37" x14ac:dyDescent="0.2">
      <c r="A23" s="15"/>
      <c r="B23" s="19"/>
      <c r="C23" s="19"/>
      <c r="D23" s="19"/>
      <c r="E23" s="19"/>
      <c r="F23" s="20"/>
      <c r="J23" s="43" t="s">
        <v>39</v>
      </c>
      <c r="K23" s="1" t="s">
        <v>40</v>
      </c>
      <c r="L23" s="1" t="s">
        <v>41</v>
      </c>
      <c r="M23" s="1" t="s">
        <v>42</v>
      </c>
      <c r="O23" s="2">
        <v>20</v>
      </c>
      <c r="P23" s="25">
        <v>-129422465.72608823</v>
      </c>
      <c r="Q23" s="25">
        <v>-408022993.73073775</v>
      </c>
      <c r="R23" s="25">
        <v>-28543637.278236985</v>
      </c>
      <c r="S23" s="25">
        <v>-237604128.37257117</v>
      </c>
      <c r="T23" s="25">
        <v>-313661038.39053041</v>
      </c>
      <c r="V23" s="2">
        <v>20</v>
      </c>
      <c r="W23" s="25">
        <v>639127356.41639948</v>
      </c>
      <c r="X23" s="25">
        <v>314714148.39188707</v>
      </c>
      <c r="Y23" s="25">
        <v>360286620.52615011</v>
      </c>
      <c r="Z23" s="25">
        <v>466631233.6458078</v>
      </c>
      <c r="AA23" s="25">
        <v>389457161.67026365</v>
      </c>
      <c r="AC23" s="2">
        <v>20</v>
      </c>
      <c r="AD23" s="25">
        <v>383030439.44299412</v>
      </c>
      <c r="AE23" s="25">
        <v>-164294257.45209992</v>
      </c>
      <c r="AF23" s="25">
        <v>215466892.98325002</v>
      </c>
      <c r="AG23" s="25">
        <v>87031538.930814028</v>
      </c>
      <c r="AH23" s="25">
        <v>94427028.01761508</v>
      </c>
      <c r="AJ23" s="42">
        <v>0.95</v>
      </c>
      <c r="AK23" s="54">
        <f t="shared" si="0"/>
        <v>584141221.53685105</v>
      </c>
    </row>
    <row r="24" spans="1:37" x14ac:dyDescent="0.2">
      <c r="A24" s="15" t="s">
        <v>11</v>
      </c>
      <c r="B24" s="26">
        <f ca="1">B22*$B$6*12</f>
        <v>225174592.64478421</v>
      </c>
      <c r="C24" s="26">
        <f t="shared" ref="C24:F24" ca="1" si="4">C22*$B$6*12</f>
        <v>278069605.1075651</v>
      </c>
      <c r="D24" s="26">
        <f t="shared" ca="1" si="4"/>
        <v>344460988.07347637</v>
      </c>
      <c r="E24" s="26">
        <f t="shared" ca="1" si="4"/>
        <v>438465906.78752744</v>
      </c>
      <c r="F24" s="27">
        <f t="shared" ca="1" si="4"/>
        <v>558174063.21480107</v>
      </c>
      <c r="H24" s="33" t="s">
        <v>30</v>
      </c>
      <c r="I24" s="38" t="s">
        <v>22</v>
      </c>
      <c r="J24" s="41">
        <v>0.15</v>
      </c>
      <c r="K24" s="41">
        <v>0.15</v>
      </c>
      <c r="L24" s="41">
        <v>0.15</v>
      </c>
      <c r="M24" s="41">
        <v>0.15</v>
      </c>
      <c r="O24" s="2">
        <v>21</v>
      </c>
      <c r="P24" s="25">
        <v>-286419925.0966109</v>
      </c>
      <c r="Q24" s="25">
        <v>-176981599.37872145</v>
      </c>
      <c r="R24" s="25">
        <v>85988049.662195623</v>
      </c>
      <c r="S24" s="25">
        <v>-173662827.19842052</v>
      </c>
      <c r="T24" s="25">
        <v>-120287346.95548534</v>
      </c>
      <c r="V24" s="2">
        <v>21</v>
      </c>
      <c r="W24" s="25">
        <v>361292792.46613759</v>
      </c>
      <c r="X24" s="25">
        <v>440224417.98429656</v>
      </c>
      <c r="Y24" s="25">
        <v>260142652.3530215</v>
      </c>
      <c r="Z24" s="25">
        <v>263938313.56939054</v>
      </c>
      <c r="AA24" s="25">
        <v>304044565.68340939</v>
      </c>
      <c r="AC24" s="2">
        <v>21</v>
      </c>
      <c r="AD24" s="25">
        <v>46715187.787772298</v>
      </c>
      <c r="AE24" s="25">
        <v>-7998686.6081141233</v>
      </c>
      <c r="AF24" s="25">
        <v>-9757432.6762273312</v>
      </c>
      <c r="AG24" s="25">
        <v>15914446.052276492</v>
      </c>
      <c r="AH24" s="25">
        <v>441381659.07265294</v>
      </c>
      <c r="AJ24" s="42">
        <v>1</v>
      </c>
      <c r="AK24" s="54">
        <f t="shared" si="0"/>
        <v>849100541.37721622</v>
      </c>
    </row>
    <row r="25" spans="1:37" ht="17" thickBot="1" x14ac:dyDescent="0.25">
      <c r="A25" s="22" t="s">
        <v>13</v>
      </c>
      <c r="B25" s="28">
        <f ca="1">B22*$B$7*12</f>
        <v>69284490.044548988</v>
      </c>
      <c r="C25" s="28">
        <f t="shared" ref="C25:F25" ca="1" si="5">C22*$B$7*12</f>
        <v>85559878.494635433</v>
      </c>
      <c r="D25" s="28">
        <f t="shared" ca="1" si="5"/>
        <v>105987996.33030042</v>
      </c>
      <c r="E25" s="28">
        <f t="shared" ca="1" si="5"/>
        <v>134912586.70385462</v>
      </c>
      <c r="F25" s="29">
        <f t="shared" ca="1" si="5"/>
        <v>171745865.60455418</v>
      </c>
      <c r="H25" s="35"/>
      <c r="I25" s="38" t="s">
        <v>31</v>
      </c>
      <c r="J25" s="41">
        <v>0.25</v>
      </c>
      <c r="K25" s="41">
        <v>0.25</v>
      </c>
      <c r="L25" s="41">
        <v>0.25</v>
      </c>
      <c r="M25" s="41">
        <v>0.25</v>
      </c>
      <c r="O25" s="2">
        <v>22</v>
      </c>
      <c r="P25" s="25">
        <v>-254910134.83835268</v>
      </c>
      <c r="Q25" s="25">
        <v>79399274.097014487</v>
      </c>
      <c r="R25" s="25">
        <v>-370620329.8060863</v>
      </c>
      <c r="S25" s="25">
        <v>-266902802.58015025</v>
      </c>
      <c r="T25" s="25">
        <v>-468888888.54277992</v>
      </c>
      <c r="V25" s="2">
        <v>22</v>
      </c>
      <c r="W25" s="25">
        <v>1124671733.6803792</v>
      </c>
      <c r="X25" s="25">
        <v>-20536991.650230646</v>
      </c>
      <c r="Y25" s="25">
        <v>471339644.29014766</v>
      </c>
      <c r="Z25" s="25">
        <v>852847928.61957204</v>
      </c>
      <c r="AA25" s="25">
        <v>66480563.726414263</v>
      </c>
      <c r="AC25" s="2">
        <v>22</v>
      </c>
      <c r="AD25" s="25">
        <v>103335855.74158478</v>
      </c>
      <c r="AE25" s="25">
        <v>28117188.966819286</v>
      </c>
      <c r="AF25" s="25">
        <v>182122891.67194331</v>
      </c>
      <c r="AG25" s="25">
        <v>-253579040.17789769</v>
      </c>
      <c r="AH25" s="25">
        <v>86518786.62091136</v>
      </c>
    </row>
    <row r="26" spans="1:37" ht="17" thickTop="1" x14ac:dyDescent="0.2">
      <c r="A26" s="23" t="s">
        <v>14</v>
      </c>
      <c r="B26" s="30">
        <f ca="1">B24-B25</f>
        <v>155890102.60023522</v>
      </c>
      <c r="C26" s="30">
        <f t="shared" ref="C26:F26" ca="1" si="6">C24-C25</f>
        <v>192509726.61292967</v>
      </c>
      <c r="D26" s="30">
        <f t="shared" ca="1" si="6"/>
        <v>238472991.74317595</v>
      </c>
      <c r="E26" s="30">
        <f t="shared" ca="1" si="6"/>
        <v>303553320.08367282</v>
      </c>
      <c r="F26" s="31">
        <f t="shared" ca="1" si="6"/>
        <v>386428197.6102469</v>
      </c>
      <c r="H26" s="35"/>
      <c r="I26" s="38" t="s">
        <v>32</v>
      </c>
      <c r="J26" s="41">
        <v>0.2</v>
      </c>
      <c r="K26" s="41">
        <v>0.2</v>
      </c>
      <c r="L26" s="41">
        <v>0.2</v>
      </c>
      <c r="M26" s="41">
        <v>0.2</v>
      </c>
      <c r="O26" s="2">
        <v>23</v>
      </c>
      <c r="P26" s="25">
        <v>-202986892.52514613</v>
      </c>
      <c r="Q26" s="25">
        <v>-222859008.22363889</v>
      </c>
      <c r="R26" s="25">
        <v>-155182500.99475715</v>
      </c>
      <c r="S26" s="25">
        <v>-14517404.422970355</v>
      </c>
      <c r="T26" s="25">
        <v>-448454714.89834648</v>
      </c>
      <c r="V26" s="2">
        <v>23</v>
      </c>
      <c r="W26" s="25">
        <v>987459281.51386714</v>
      </c>
      <c r="X26" s="25">
        <v>934842116.51002872</v>
      </c>
      <c r="Y26" s="25">
        <v>1099163394.7794824</v>
      </c>
      <c r="Z26" s="25">
        <v>1057528277.2367766</v>
      </c>
      <c r="AA26" s="25">
        <v>702756593.79191446</v>
      </c>
      <c r="AC26" s="2">
        <v>23</v>
      </c>
      <c r="AD26" s="25">
        <v>436714584.90416694</v>
      </c>
      <c r="AE26" s="25">
        <v>-16693817.101750374</v>
      </c>
      <c r="AF26" s="25">
        <v>520597895.22014713</v>
      </c>
      <c r="AG26" s="25">
        <v>68420761.868396997</v>
      </c>
      <c r="AH26" s="25">
        <v>375483654.5506686</v>
      </c>
    </row>
    <row r="27" spans="1:37" x14ac:dyDescent="0.2">
      <c r="A27" s="24"/>
      <c r="B27" s="25"/>
      <c r="C27" s="25"/>
      <c r="D27" s="25"/>
      <c r="E27" s="25"/>
      <c r="F27" s="25"/>
      <c r="H27" s="35"/>
      <c r="I27" s="38" t="s">
        <v>33</v>
      </c>
      <c r="J27" s="39">
        <f ca="1">RAND()</f>
        <v>0.52092320882532728</v>
      </c>
      <c r="K27" s="39">
        <f ca="1">RAND()</f>
        <v>0.21574817445772132</v>
      </c>
      <c r="L27" s="39">
        <f ca="1">RAND()</f>
        <v>0.84784198202235428</v>
      </c>
      <c r="M27" s="39">
        <f ca="1">RAND()</f>
        <v>0.61380915054525642</v>
      </c>
      <c r="O27" s="2">
        <v>24</v>
      </c>
      <c r="P27" s="25">
        <v>-294229043.4290576</v>
      </c>
      <c r="Q27" s="25">
        <v>-219813706.18154001</v>
      </c>
      <c r="R27" s="25">
        <v>-274867466.31705785</v>
      </c>
      <c r="S27" s="25">
        <v>-245325042.49541128</v>
      </c>
      <c r="T27" s="25">
        <v>-301595928.86419517</v>
      </c>
      <c r="V27" s="2">
        <v>24</v>
      </c>
      <c r="W27" s="25">
        <v>818480054.54257941</v>
      </c>
      <c r="X27" s="25">
        <v>624211654.47857594</v>
      </c>
      <c r="Y27" s="25">
        <v>-183881920.63980716</v>
      </c>
      <c r="Z27" s="25">
        <v>851696063.52222776</v>
      </c>
      <c r="AA27" s="25">
        <v>325268969.71986407</v>
      </c>
      <c r="AC27" s="2">
        <v>24</v>
      </c>
      <c r="AD27" s="25">
        <v>284487855.69669318</v>
      </c>
      <c r="AE27" s="25">
        <v>154073541.43212342</v>
      </c>
      <c r="AF27" s="25">
        <v>552677333.6628983</v>
      </c>
      <c r="AG27" s="25">
        <v>251151118.81415176</v>
      </c>
      <c r="AH27" s="25">
        <v>271357669.38553905</v>
      </c>
    </row>
    <row r="28" spans="1:37" x14ac:dyDescent="0.2">
      <c r="A28" s="24" t="s">
        <v>19</v>
      </c>
      <c r="B28" s="48">
        <f ca="1">B26-B13</f>
        <v>-541610872.3935374</v>
      </c>
      <c r="C28" s="49">
        <f ca="1">B28+C26</f>
        <v>-349101145.7806077</v>
      </c>
      <c r="D28" s="51">
        <f t="shared" ref="D28:F28" ca="1" si="7">C28+D26</f>
        <v>-110628154.03743175</v>
      </c>
      <c r="E28" s="49">
        <f t="shared" ca="1" si="7"/>
        <v>192925166.04624107</v>
      </c>
      <c r="F28" s="52">
        <f t="shared" ca="1" si="7"/>
        <v>579353363.65648794</v>
      </c>
      <c r="H28" s="35"/>
      <c r="I28" s="38" t="s">
        <v>34</v>
      </c>
      <c r="J28" s="40">
        <f>(J26-J24)/(J25-J24)</f>
        <v>0.50000000000000011</v>
      </c>
      <c r="K28" s="40">
        <f>(K26-K24)/(K25-K24)</f>
        <v>0.50000000000000011</v>
      </c>
      <c r="L28" s="40">
        <f>(L26-L24)/(L25-L24)</f>
        <v>0.50000000000000011</v>
      </c>
      <c r="M28" s="40">
        <f>(M26-M24)/(M25-M24)</f>
        <v>0.50000000000000011</v>
      </c>
      <c r="O28" s="2">
        <v>25</v>
      </c>
      <c r="P28" s="25">
        <v>-175562772.05398351</v>
      </c>
      <c r="Q28" s="25">
        <v>-335483989.40956581</v>
      </c>
      <c r="R28" s="25">
        <v>-383439993.58179832</v>
      </c>
      <c r="S28" s="25">
        <v>-34009500.945780635</v>
      </c>
      <c r="T28" s="25">
        <v>-469349005.3233273</v>
      </c>
      <c r="V28" s="2">
        <v>25</v>
      </c>
      <c r="W28" s="25">
        <v>962838384.73042715</v>
      </c>
      <c r="X28" s="25">
        <v>641638563.8356812</v>
      </c>
      <c r="Y28" s="25">
        <v>349069246.39561176</v>
      </c>
      <c r="Z28" s="25">
        <v>709493477.97083378</v>
      </c>
      <c r="AA28" s="25">
        <v>542981310.83916092</v>
      </c>
      <c r="AC28" s="2">
        <v>25</v>
      </c>
      <c r="AD28" s="25">
        <v>849100541.37721622</v>
      </c>
      <c r="AE28" s="25">
        <v>149003191.06292963</v>
      </c>
      <c r="AF28" s="25">
        <v>243238787.04188108</v>
      </c>
      <c r="AG28" s="25">
        <v>16285250.077531695</v>
      </c>
      <c r="AH28" s="25">
        <v>312612889.1671735</v>
      </c>
    </row>
    <row r="29" spans="1:37" x14ac:dyDescent="0.2">
      <c r="A29" s="24"/>
      <c r="B29" s="50"/>
      <c r="C29" s="50"/>
      <c r="D29" s="50"/>
      <c r="E29" s="50"/>
      <c r="F29" s="50"/>
      <c r="O29" s="2">
        <v>26</v>
      </c>
      <c r="P29" s="25">
        <v>-24694066.804997563</v>
      </c>
      <c r="Q29" s="25">
        <v>-153149026.48705649</v>
      </c>
      <c r="R29" s="25">
        <v>-316223675.90339506</v>
      </c>
      <c r="S29" s="25">
        <v>-454530627.31416285</v>
      </c>
      <c r="T29" s="25">
        <v>-219926493.78939837</v>
      </c>
      <c r="V29" s="2">
        <v>26</v>
      </c>
      <c r="W29" s="25">
        <v>192750926.25996733</v>
      </c>
      <c r="X29" s="25">
        <v>468687770.06137568</v>
      </c>
      <c r="Y29" s="25">
        <v>-110137018.06072628</v>
      </c>
      <c r="Z29" s="25">
        <v>161464993.41976535</v>
      </c>
      <c r="AA29" s="25">
        <v>-114987566.59087563</v>
      </c>
      <c r="AC29" s="2">
        <v>26</v>
      </c>
      <c r="AD29" s="25">
        <v>221433516.31333244</v>
      </c>
      <c r="AE29" s="25">
        <v>147311527.18173862</v>
      </c>
      <c r="AF29" s="25">
        <v>545285468.70301771</v>
      </c>
      <c r="AG29" s="25">
        <v>92829582.077502131</v>
      </c>
      <c r="AH29" s="25">
        <v>-126905590.60615933</v>
      </c>
    </row>
    <row r="30" spans="1:37" x14ac:dyDescent="0.2">
      <c r="A30" s="24" t="s">
        <v>15</v>
      </c>
      <c r="B30" s="53">
        <f ca="1">NPV(B8,B26:F26)-B13</f>
        <v>257890596.85028958</v>
      </c>
      <c r="C30" s="50"/>
      <c r="D30" s="50"/>
      <c r="E30" s="50"/>
      <c r="F30" s="50"/>
      <c r="I30" s="24"/>
      <c r="O30" s="2">
        <v>27</v>
      </c>
      <c r="P30" s="25">
        <v>-260553763.77514544</v>
      </c>
      <c r="Q30" s="25">
        <v>-290919134.83879936</v>
      </c>
      <c r="R30" s="25">
        <v>-397466488.51345313</v>
      </c>
      <c r="S30" s="25">
        <v>-27668794.732000709</v>
      </c>
      <c r="T30" s="25">
        <v>-204459725.03512275</v>
      </c>
      <c r="V30" s="2">
        <v>27</v>
      </c>
      <c r="W30" s="25">
        <v>607154929.68510199</v>
      </c>
      <c r="X30" s="25">
        <v>844395089.19614315</v>
      </c>
      <c r="Y30" s="25">
        <v>914588546.64866614</v>
      </c>
      <c r="Z30" s="25">
        <v>548013076.84772396</v>
      </c>
      <c r="AA30" s="25">
        <v>6911704.4312888384</v>
      </c>
      <c r="AC30" s="2">
        <v>27</v>
      </c>
      <c r="AD30" s="25">
        <v>-37179471.64701581</v>
      </c>
      <c r="AE30" s="25">
        <v>-230501343.65420473</v>
      </c>
      <c r="AF30" s="25">
        <v>379705932.80164027</v>
      </c>
      <c r="AG30" s="25">
        <v>313893051.72251904</v>
      </c>
      <c r="AH30" s="25">
        <v>579818020.43705702</v>
      </c>
    </row>
    <row r="31" spans="1:37" x14ac:dyDescent="0.2">
      <c r="B31" s="50"/>
      <c r="C31" s="50"/>
      <c r="D31" s="50"/>
      <c r="E31" s="50"/>
      <c r="F31" s="50"/>
      <c r="O31" s="2">
        <v>28</v>
      </c>
      <c r="P31" s="25">
        <v>-137137299.82835633</v>
      </c>
      <c r="Q31" s="25">
        <v>76749833.436317325</v>
      </c>
      <c r="R31" s="25">
        <v>-430770002.89570165</v>
      </c>
      <c r="S31" s="25">
        <v>-104902632.68286031</v>
      </c>
      <c r="T31" s="25">
        <v>-58514441.970689297</v>
      </c>
      <c r="V31" s="2">
        <v>28</v>
      </c>
      <c r="W31" s="25">
        <v>338818907.98313195</v>
      </c>
      <c r="X31" s="25">
        <v>928025247.6268754</v>
      </c>
      <c r="Y31" s="25">
        <v>224005870.3747412</v>
      </c>
      <c r="Z31" s="25">
        <v>1115651192.370049</v>
      </c>
      <c r="AA31" s="25">
        <v>217841486.86883351</v>
      </c>
      <c r="AC31" s="2">
        <v>28</v>
      </c>
      <c r="AD31" s="25">
        <v>-110897696.9197669</v>
      </c>
      <c r="AE31" s="25">
        <v>309920408.13365364</v>
      </c>
      <c r="AF31" s="25">
        <v>586328772.85428309</v>
      </c>
      <c r="AG31" s="25">
        <v>-76662083.9523561</v>
      </c>
      <c r="AH31" s="25">
        <v>180235923.15524685</v>
      </c>
    </row>
    <row r="32" spans="1:37" x14ac:dyDescent="0.2">
      <c r="I32" s="42"/>
      <c r="J32" s="55"/>
      <c r="O32" s="2">
        <v>29</v>
      </c>
      <c r="P32" s="25">
        <v>-27170911.690957665</v>
      </c>
      <c r="Q32" s="25">
        <v>-167379556.22406951</v>
      </c>
      <c r="R32" s="25">
        <v>-218489694.04182518</v>
      </c>
      <c r="S32" s="25">
        <v>-173132410.3723743</v>
      </c>
      <c r="T32" s="25">
        <v>-134794109.70589906</v>
      </c>
      <c r="V32" s="2">
        <v>29</v>
      </c>
      <c r="W32" s="25">
        <v>705230021.72917295</v>
      </c>
      <c r="X32" s="25">
        <v>295957602.29403359</v>
      </c>
      <c r="Y32" s="25">
        <v>982035448.14072537</v>
      </c>
      <c r="Z32" s="25">
        <v>518540390.15480375</v>
      </c>
      <c r="AA32" s="25">
        <v>584048293.58964717</v>
      </c>
      <c r="AC32" s="2">
        <v>29</v>
      </c>
      <c r="AD32" s="25">
        <v>113932799.5458492</v>
      </c>
      <c r="AE32" s="25">
        <v>166647625.83957493</v>
      </c>
      <c r="AF32" s="25">
        <v>774946029.20080876</v>
      </c>
      <c r="AG32" s="25">
        <v>562304826.96209276</v>
      </c>
      <c r="AH32" s="25">
        <v>97519571.12845695</v>
      </c>
    </row>
    <row r="33" spans="9:34" x14ac:dyDescent="0.2">
      <c r="I33" s="42"/>
      <c r="J33" s="55"/>
      <c r="O33" s="2">
        <v>30</v>
      </c>
      <c r="P33" s="25">
        <v>-160998639.70414132</v>
      </c>
      <c r="Q33" s="25">
        <v>-217767819.65821594</v>
      </c>
      <c r="R33" s="25">
        <v>-223258430.02425039</v>
      </c>
      <c r="S33" s="25">
        <v>-275261451.71747482</v>
      </c>
      <c r="T33" s="25">
        <v>-119200846.17530674</v>
      </c>
      <c r="V33" s="2">
        <v>30</v>
      </c>
      <c r="W33" s="25">
        <v>628837921.51288092</v>
      </c>
      <c r="X33" s="25">
        <v>800989796.60361958</v>
      </c>
      <c r="Y33" s="25">
        <v>197171296.92048889</v>
      </c>
      <c r="Z33" s="25">
        <v>540855901.95623732</v>
      </c>
      <c r="AA33" s="25">
        <v>657810095.54850626</v>
      </c>
      <c r="AC33" s="2">
        <v>30</v>
      </c>
      <c r="AD33" s="25">
        <v>420803165.3547858</v>
      </c>
      <c r="AE33" s="25">
        <v>182839373.58857822</v>
      </c>
      <c r="AF33" s="25">
        <v>155934791.68321514</v>
      </c>
      <c r="AG33" s="25">
        <v>421225449.49909091</v>
      </c>
      <c r="AH33" s="25">
        <v>205588354.80630159</v>
      </c>
    </row>
    <row r="34" spans="9:34" x14ac:dyDescent="0.2">
      <c r="I34" s="42"/>
      <c r="J34" s="55"/>
      <c r="O34" s="2">
        <v>31</v>
      </c>
      <c r="P34" s="25">
        <v>-164509945.71538466</v>
      </c>
      <c r="Q34" s="25">
        <v>-277046752.97474545</v>
      </c>
      <c r="R34" s="25">
        <v>-285155137.25067234</v>
      </c>
      <c r="S34" s="25">
        <v>-328810765.19577301</v>
      </c>
      <c r="T34" s="25">
        <v>-192316809.06546158</v>
      </c>
      <c r="V34" s="2">
        <v>31</v>
      </c>
      <c r="W34" s="25">
        <v>335307038.54529047</v>
      </c>
      <c r="X34" s="25">
        <v>505909861.12285811</v>
      </c>
      <c r="Y34" s="25">
        <v>339679256.73714072</v>
      </c>
      <c r="Z34" s="25">
        <v>498544038.94818705</v>
      </c>
      <c r="AA34" s="25">
        <v>433982764.4435432</v>
      </c>
      <c r="AC34" s="2">
        <v>31</v>
      </c>
      <c r="AD34" s="25">
        <v>-56498756.464855671</v>
      </c>
      <c r="AE34" s="25">
        <v>190809605.7631098</v>
      </c>
      <c r="AF34" s="25">
        <v>11039666.156246424</v>
      </c>
      <c r="AG34" s="25">
        <v>1430254.2803604603</v>
      </c>
      <c r="AH34" s="25">
        <v>368230258.08997798</v>
      </c>
    </row>
    <row r="35" spans="9:34" x14ac:dyDescent="0.2">
      <c r="I35" s="42"/>
      <c r="J35" s="55"/>
      <c r="O35" s="2">
        <v>32</v>
      </c>
      <c r="P35" s="25">
        <v>-400506818.94923836</v>
      </c>
      <c r="Q35" s="25">
        <v>-351563077.02447307</v>
      </c>
      <c r="R35" s="25">
        <v>-330618829.10671335</v>
      </c>
      <c r="S35" s="25">
        <v>-268142228.98413193</v>
      </c>
      <c r="T35" s="25">
        <v>-167976451.98327094</v>
      </c>
      <c r="V35" s="2">
        <v>32</v>
      </c>
      <c r="W35" s="25">
        <v>738503832.51014256</v>
      </c>
      <c r="X35" s="25">
        <v>84364458.794830501</v>
      </c>
      <c r="Y35" s="25">
        <v>564435270.27721202</v>
      </c>
      <c r="Z35" s="25">
        <v>543768668.26416945</v>
      </c>
      <c r="AA35" s="25">
        <v>155752707.00347418</v>
      </c>
      <c r="AC35" s="2">
        <v>32</v>
      </c>
      <c r="AD35" s="25">
        <v>129864299.29062486</v>
      </c>
      <c r="AE35" s="25">
        <v>160706103.51899636</v>
      </c>
      <c r="AF35" s="25">
        <v>257889218.10471904</v>
      </c>
      <c r="AG35" s="25">
        <v>-140604572.72662783</v>
      </c>
      <c r="AH35" s="25">
        <v>336833474.8898859</v>
      </c>
    </row>
    <row r="36" spans="9:34" x14ac:dyDescent="0.2">
      <c r="I36" s="42"/>
      <c r="J36" s="55"/>
      <c r="O36" s="2">
        <v>33</v>
      </c>
      <c r="P36" s="25">
        <v>-115416600.01216036</v>
      </c>
      <c r="Q36" s="25">
        <v>-305318171.92643589</v>
      </c>
      <c r="R36" s="25">
        <v>-139418539.48339492</v>
      </c>
      <c r="S36" s="25">
        <v>-224384779.26262474</v>
      </c>
      <c r="T36" s="25">
        <v>-4715430.7134642601</v>
      </c>
      <c r="V36" s="2">
        <v>33</v>
      </c>
      <c r="W36" s="25">
        <v>444754765.93465215</v>
      </c>
      <c r="X36" s="25">
        <v>540602869.27325916</v>
      </c>
      <c r="Y36" s="25">
        <v>310207882.42904425</v>
      </c>
      <c r="Z36" s="25">
        <v>840709958.86770439</v>
      </c>
      <c r="AA36" s="25">
        <v>914628790.35241234</v>
      </c>
      <c r="AC36" s="2">
        <v>33</v>
      </c>
      <c r="AD36" s="25">
        <v>228243879.93790555</v>
      </c>
      <c r="AE36" s="25">
        <v>115717463.68033648</v>
      </c>
      <c r="AF36" s="25">
        <v>281110626.60137475</v>
      </c>
      <c r="AG36" s="25">
        <v>-301862754.64409935</v>
      </c>
      <c r="AH36" s="25">
        <v>405458833.2066009</v>
      </c>
    </row>
    <row r="37" spans="9:34" x14ac:dyDescent="0.2">
      <c r="I37" s="42"/>
      <c r="J37" s="55"/>
      <c r="O37" s="2">
        <v>34</v>
      </c>
      <c r="P37" s="25">
        <v>-206379365.94973692</v>
      </c>
      <c r="Q37" s="25">
        <v>-61722115.865224183</v>
      </c>
      <c r="R37" s="25">
        <v>-168192910.1405814</v>
      </c>
      <c r="S37" s="25">
        <v>-23141235.604546428</v>
      </c>
      <c r="T37" s="25">
        <v>-13032491.966744125</v>
      </c>
      <c r="V37" s="2">
        <v>34</v>
      </c>
      <c r="W37" s="25">
        <v>1078298338.3814416</v>
      </c>
      <c r="X37" s="25">
        <v>35413875.782330453</v>
      </c>
      <c r="Y37" s="25">
        <v>468726826.53511971</v>
      </c>
      <c r="Z37" s="25">
        <v>284304229.29784381</v>
      </c>
      <c r="AA37" s="25">
        <v>438091378.90173912</v>
      </c>
      <c r="AC37" s="2">
        <v>34</v>
      </c>
      <c r="AD37" s="25">
        <v>244630359.87932587</v>
      </c>
      <c r="AE37" s="25">
        <v>180455805.81825197</v>
      </c>
      <c r="AF37" s="25">
        <v>125641687.59794915</v>
      </c>
      <c r="AG37" s="25">
        <v>103494876.76562917</v>
      </c>
      <c r="AH37" s="25">
        <v>330216076.26106286</v>
      </c>
    </row>
    <row r="38" spans="9:34" x14ac:dyDescent="0.2">
      <c r="I38" s="42"/>
      <c r="J38" s="55"/>
      <c r="O38" s="2">
        <v>35</v>
      </c>
      <c r="P38" s="25">
        <v>-201205692.37999684</v>
      </c>
      <c r="Q38" s="25">
        <v>-204268957.41256022</v>
      </c>
      <c r="R38" s="25">
        <v>-214189717.89787292</v>
      </c>
      <c r="S38" s="25">
        <v>-372046776.54409611</v>
      </c>
      <c r="T38" s="25">
        <v>-62832653.510642767</v>
      </c>
      <c r="V38" s="2">
        <v>35</v>
      </c>
      <c r="W38" s="25">
        <v>521786544.33269268</v>
      </c>
      <c r="X38" s="25">
        <v>-151472738.35404536</v>
      </c>
      <c r="Y38" s="25">
        <v>229358665.46825105</v>
      </c>
      <c r="Z38" s="25">
        <v>815582365.83558846</v>
      </c>
      <c r="AA38" s="25">
        <v>693252825.35953641</v>
      </c>
      <c r="AC38" s="2">
        <v>35</v>
      </c>
      <c r="AD38" s="25">
        <v>273443448.95698357</v>
      </c>
      <c r="AE38" s="25">
        <v>62683108.786711335</v>
      </c>
      <c r="AF38" s="25">
        <v>90670630.160584688</v>
      </c>
      <c r="AG38" s="25">
        <v>479342456.81388223</v>
      </c>
      <c r="AH38" s="25">
        <v>576424854.39069104</v>
      </c>
    </row>
    <row r="39" spans="9:34" x14ac:dyDescent="0.2">
      <c r="I39" s="42"/>
      <c r="J39" s="55"/>
      <c r="O39" s="2">
        <v>36</v>
      </c>
      <c r="P39" s="25">
        <v>-117648229.90924919</v>
      </c>
      <c r="Q39" s="25">
        <v>68794014.705072224</v>
      </c>
      <c r="R39" s="25">
        <v>100744914.29055077</v>
      </c>
      <c r="S39" s="25">
        <v>-423467252.55942011</v>
      </c>
      <c r="T39" s="25">
        <v>-141732863.44199407</v>
      </c>
      <c r="V39" s="2">
        <v>36</v>
      </c>
      <c r="W39" s="25">
        <v>-252355362.25722349</v>
      </c>
      <c r="X39" s="25">
        <v>945102550.41494203</v>
      </c>
      <c r="Y39" s="25">
        <v>452527240.07821268</v>
      </c>
      <c r="Z39" s="25">
        <v>392275786.1944831</v>
      </c>
      <c r="AA39" s="25">
        <v>787907847.01632392</v>
      </c>
      <c r="AC39" s="2">
        <v>36</v>
      </c>
      <c r="AD39" s="25">
        <v>103675577.47806311</v>
      </c>
      <c r="AE39" s="25">
        <v>537609695.91397631</v>
      </c>
      <c r="AF39" s="25">
        <v>281742502.24263501</v>
      </c>
      <c r="AG39" s="25">
        <v>282415321.65322685</v>
      </c>
      <c r="AH39" s="25">
        <v>71638248.570492864</v>
      </c>
    </row>
    <row r="40" spans="9:34" x14ac:dyDescent="0.2">
      <c r="I40" s="42"/>
      <c r="J40" s="55"/>
      <c r="O40" s="2">
        <v>37</v>
      </c>
      <c r="P40" s="25">
        <v>-217156222.35502321</v>
      </c>
      <c r="Q40" s="25">
        <v>-503642643.08484697</v>
      </c>
      <c r="R40" s="25">
        <v>-311282205.01972938</v>
      </c>
      <c r="S40" s="25">
        <v>-137426610.10512382</v>
      </c>
      <c r="T40" s="25">
        <v>-337205542.81826234</v>
      </c>
      <c r="V40" s="2">
        <v>37</v>
      </c>
      <c r="W40" s="25">
        <v>1198562.1728820205</v>
      </c>
      <c r="X40" s="25">
        <v>993425969.96570277</v>
      </c>
      <c r="Y40" s="25">
        <v>652255248.7177279</v>
      </c>
      <c r="Z40" s="25">
        <v>1075441634.101361</v>
      </c>
      <c r="AA40" s="25">
        <v>915458328.74481273</v>
      </c>
      <c r="AC40" s="2">
        <v>37</v>
      </c>
      <c r="AD40" s="25">
        <v>106925247.80205917</v>
      </c>
      <c r="AE40" s="25">
        <v>-139116207.99414933</v>
      </c>
      <c r="AF40" s="25">
        <v>483929314.84377432</v>
      </c>
      <c r="AG40" s="25">
        <v>12797275.217005014</v>
      </c>
      <c r="AH40" s="25">
        <v>247748351.90045524</v>
      </c>
    </row>
    <row r="41" spans="9:34" x14ac:dyDescent="0.2">
      <c r="I41" s="42"/>
      <c r="J41" s="55"/>
      <c r="O41" s="2">
        <v>38</v>
      </c>
      <c r="P41" s="25">
        <v>49123127.668653727</v>
      </c>
      <c r="Q41" s="25">
        <v>-183033806.16916722</v>
      </c>
      <c r="R41" s="25">
        <v>-150131368.42239207</v>
      </c>
      <c r="S41" s="25">
        <v>-112132175.02613312</v>
      </c>
      <c r="T41" s="25">
        <v>-81853736.668315709</v>
      </c>
      <c r="V41" s="2">
        <v>38</v>
      </c>
      <c r="W41" s="25">
        <v>624706851.93384576</v>
      </c>
      <c r="X41" s="25">
        <v>708543649.25672483</v>
      </c>
      <c r="Y41" s="25">
        <v>438351675.72793508</v>
      </c>
      <c r="Z41" s="25">
        <v>523157357.05034965</v>
      </c>
      <c r="AA41" s="25">
        <v>193339920.90459704</v>
      </c>
      <c r="AC41" s="2">
        <v>38</v>
      </c>
      <c r="AD41" s="25">
        <v>319523710.08339715</v>
      </c>
      <c r="AE41" s="25">
        <v>138557663.70218921</v>
      </c>
      <c r="AF41" s="25">
        <v>-57909040.121434331</v>
      </c>
      <c r="AG41" s="25">
        <v>548815137.98616445</v>
      </c>
      <c r="AH41" s="25">
        <v>701827503.14152384</v>
      </c>
    </row>
    <row r="42" spans="9:34" x14ac:dyDescent="0.2">
      <c r="I42" s="42"/>
      <c r="J42" s="55"/>
      <c r="O42" s="2">
        <v>39</v>
      </c>
      <c r="P42" s="25">
        <v>14884782.847041905</v>
      </c>
      <c r="Q42" s="25">
        <v>-76513433.92901212</v>
      </c>
      <c r="R42" s="25">
        <v>-274542551.46316957</v>
      </c>
      <c r="S42" s="25">
        <v>-387556841.30995029</v>
      </c>
      <c r="T42" s="25">
        <v>-259715843.83637312</v>
      </c>
      <c r="V42" s="2">
        <v>39</v>
      </c>
      <c r="W42" s="25">
        <v>822220941.580621</v>
      </c>
      <c r="X42" s="25">
        <v>1281291402.6584573</v>
      </c>
      <c r="Y42" s="25">
        <v>822364833.69784713</v>
      </c>
      <c r="Z42" s="25">
        <v>490138476.85965598</v>
      </c>
      <c r="AA42" s="25">
        <v>1025172374.0817405</v>
      </c>
      <c r="AC42" s="2">
        <v>39</v>
      </c>
      <c r="AD42" s="25">
        <v>-188346856.14311755</v>
      </c>
      <c r="AE42" s="25">
        <v>75803897.259430528</v>
      </c>
      <c r="AF42" s="25">
        <v>294788441.93033266</v>
      </c>
      <c r="AG42" s="25">
        <v>-38303838.989688277</v>
      </c>
      <c r="AH42" s="25">
        <v>-196393758.59296703</v>
      </c>
    </row>
    <row r="43" spans="9:34" x14ac:dyDescent="0.2">
      <c r="I43" s="42"/>
      <c r="J43" s="55"/>
      <c r="O43" s="2">
        <v>40</v>
      </c>
      <c r="P43" s="25">
        <v>-203843351.21336937</v>
      </c>
      <c r="Q43" s="25">
        <v>-124292806.23196387</v>
      </c>
      <c r="R43" s="25">
        <v>-143845640.64608878</v>
      </c>
      <c r="S43" s="25">
        <v>-333911258.8660053</v>
      </c>
      <c r="T43" s="25">
        <v>-185724242.0321067</v>
      </c>
      <c r="V43" s="2">
        <v>40</v>
      </c>
      <c r="W43" s="25">
        <v>1052571444.0637748</v>
      </c>
      <c r="X43" s="25">
        <v>881060522.18903351</v>
      </c>
      <c r="Y43" s="25">
        <v>702136845.76493478</v>
      </c>
      <c r="Z43" s="25">
        <v>675953884.7453351</v>
      </c>
      <c r="AA43" s="25">
        <v>927732616.29283071</v>
      </c>
      <c r="AC43" s="2">
        <v>40</v>
      </c>
      <c r="AD43" s="25">
        <v>276228536.96290636</v>
      </c>
      <c r="AE43" s="25">
        <v>340982416.08847332</v>
      </c>
      <c r="AF43" s="25">
        <v>356522007.49981272</v>
      </c>
      <c r="AG43" s="25">
        <v>303388071.07373881</v>
      </c>
      <c r="AH43" s="25">
        <v>380191877.97280586</v>
      </c>
    </row>
    <row r="44" spans="9:34" x14ac:dyDescent="0.2">
      <c r="I44" s="42"/>
      <c r="J44" s="55"/>
      <c r="O44" s="2">
        <v>41</v>
      </c>
      <c r="P44" s="25">
        <v>-36283235.599218488</v>
      </c>
      <c r="Q44" s="25">
        <v>-78297033.667667806</v>
      </c>
      <c r="R44" s="25">
        <v>-358205826.09886569</v>
      </c>
      <c r="S44" s="25">
        <v>-226859065.94147485</v>
      </c>
      <c r="T44" s="25">
        <v>-282694670.27129459</v>
      </c>
      <c r="V44" s="2">
        <v>41</v>
      </c>
      <c r="W44" s="25">
        <v>979745760.73782158</v>
      </c>
      <c r="X44" s="25">
        <v>895805653.49379563</v>
      </c>
      <c r="Y44" s="25">
        <v>644005675.4620049</v>
      </c>
      <c r="Z44" s="25">
        <v>654710709.66103125</v>
      </c>
      <c r="AA44" s="25">
        <v>566520883.51897967</v>
      </c>
      <c r="AC44" s="2">
        <v>41</v>
      </c>
      <c r="AD44" s="25">
        <v>196834822.42077959</v>
      </c>
      <c r="AE44" s="25">
        <v>460638955.97236037</v>
      </c>
      <c r="AF44" s="25">
        <v>497049834.14196658</v>
      </c>
      <c r="AG44" s="25">
        <v>180417252.2052846</v>
      </c>
      <c r="AH44" s="25">
        <v>325855784.58116984</v>
      </c>
    </row>
    <row r="45" spans="9:34" x14ac:dyDescent="0.2">
      <c r="I45" s="42"/>
      <c r="J45" s="55"/>
      <c r="O45" s="2">
        <v>42</v>
      </c>
      <c r="P45" s="25">
        <v>107495814.64499605</v>
      </c>
      <c r="Q45" s="25">
        <v>-201075994.42367172</v>
      </c>
      <c r="R45" s="25">
        <v>-256445381.48488474</v>
      </c>
      <c r="S45" s="25">
        <v>-506704522.9356463</v>
      </c>
      <c r="T45" s="25">
        <v>-285236731.98324168</v>
      </c>
      <c r="V45" s="2">
        <v>42</v>
      </c>
      <c r="W45" s="25">
        <v>941361562.8153559</v>
      </c>
      <c r="X45" s="25">
        <v>726368839.92573166</v>
      </c>
      <c r="Y45" s="25">
        <v>1059390672.5420222</v>
      </c>
      <c r="Z45" s="25">
        <v>757916080.44066978</v>
      </c>
      <c r="AA45" s="25">
        <v>372960839.16379189</v>
      </c>
      <c r="AC45" s="2">
        <v>42</v>
      </c>
      <c r="AD45" s="25">
        <v>723881203.30130768</v>
      </c>
      <c r="AE45" s="25">
        <v>280766597.48839784</v>
      </c>
      <c r="AF45" s="25">
        <v>135780001.01701283</v>
      </c>
      <c r="AG45" s="25">
        <v>452304383.35843492</v>
      </c>
      <c r="AH45" s="25">
        <v>464269323.28018475</v>
      </c>
    </row>
    <row r="46" spans="9:34" x14ac:dyDescent="0.2">
      <c r="I46" s="42"/>
      <c r="J46" s="55"/>
      <c r="O46" s="2">
        <v>43</v>
      </c>
      <c r="P46" s="25">
        <v>4669839.8230913281</v>
      </c>
      <c r="Q46" s="25">
        <v>92227394.567887485</v>
      </c>
      <c r="R46" s="25">
        <v>-374021000.68119693</v>
      </c>
      <c r="S46" s="25">
        <v>-73893479.585948288</v>
      </c>
      <c r="T46" s="25">
        <v>-180676422.97498742</v>
      </c>
      <c r="V46" s="2">
        <v>43</v>
      </c>
      <c r="W46" s="25">
        <v>598625255.02036881</v>
      </c>
      <c r="X46" s="25">
        <v>481911268.31006718</v>
      </c>
      <c r="Y46" s="25">
        <v>834153254.63571358</v>
      </c>
      <c r="Z46" s="25">
        <v>276551297.51527923</v>
      </c>
      <c r="AA46" s="25">
        <v>495921895.01569366</v>
      </c>
      <c r="AC46" s="2">
        <v>43</v>
      </c>
      <c r="AD46" s="25">
        <v>223330276.57016289</v>
      </c>
      <c r="AE46" s="25">
        <v>598291048.22629857</v>
      </c>
      <c r="AF46" s="25">
        <v>596069295.3242389</v>
      </c>
      <c r="AG46" s="25">
        <v>180824009.50197446</v>
      </c>
      <c r="AH46" s="25">
        <v>516297542.98895931</v>
      </c>
    </row>
    <row r="47" spans="9:34" x14ac:dyDescent="0.2">
      <c r="I47" s="42"/>
      <c r="J47" s="55"/>
      <c r="O47" s="2">
        <v>44</v>
      </c>
      <c r="P47" s="25">
        <v>-425847458.81297058</v>
      </c>
      <c r="Q47" s="25">
        <v>13790780.695547402</v>
      </c>
      <c r="R47" s="25">
        <v>-232595830.2481887</v>
      </c>
      <c r="S47" s="25">
        <v>-174533342.61182314</v>
      </c>
      <c r="T47" s="25">
        <v>-398205232.31246817</v>
      </c>
      <c r="V47" s="2">
        <v>44</v>
      </c>
      <c r="W47" s="25">
        <v>604377035.64894509</v>
      </c>
      <c r="X47" s="25">
        <v>513578718.16890472</v>
      </c>
      <c r="Y47" s="25">
        <v>356082575.20869023</v>
      </c>
      <c r="Z47" s="25">
        <v>697968750.52791083</v>
      </c>
      <c r="AA47" s="25">
        <v>685360165.02900231</v>
      </c>
      <c r="AC47" s="2">
        <v>44</v>
      </c>
      <c r="AD47" s="25">
        <v>-10973642.736694336</v>
      </c>
      <c r="AE47" s="25">
        <v>237896073.7745285</v>
      </c>
      <c r="AF47" s="25">
        <v>163888573.44448185</v>
      </c>
      <c r="AG47" s="25">
        <v>74460199.896382451</v>
      </c>
      <c r="AH47" s="25">
        <v>135549479.41874766</v>
      </c>
    </row>
    <row r="48" spans="9:34" x14ac:dyDescent="0.2">
      <c r="I48" s="42"/>
      <c r="J48" s="55"/>
      <c r="O48" s="2">
        <v>45</v>
      </c>
      <c r="P48" s="25">
        <v>-2713733.0170651674</v>
      </c>
      <c r="Q48" s="25">
        <v>-123812493.85203809</v>
      </c>
      <c r="R48" s="25">
        <v>27448477.088437974</v>
      </c>
      <c r="S48" s="25">
        <v>-189205422.06145239</v>
      </c>
      <c r="T48" s="25">
        <v>-263453815.2234534</v>
      </c>
      <c r="V48" s="2">
        <v>45</v>
      </c>
      <c r="W48" s="25">
        <v>706658925.30707371</v>
      </c>
      <c r="X48" s="25">
        <v>342538849.43574309</v>
      </c>
      <c r="Y48" s="25">
        <v>872520871.05087709</v>
      </c>
      <c r="Z48" s="25">
        <v>632973564.82856345</v>
      </c>
      <c r="AA48" s="25">
        <v>115751551.6231274</v>
      </c>
      <c r="AC48" s="2">
        <v>45</v>
      </c>
      <c r="AD48" s="25">
        <v>483105859.62275755</v>
      </c>
      <c r="AE48" s="25">
        <v>616565620.68314838</v>
      </c>
      <c r="AF48" s="25">
        <v>87920335.459237695</v>
      </c>
      <c r="AG48" s="25">
        <v>149974565.19515646</v>
      </c>
      <c r="AH48" s="25">
        <v>287726722.56234777</v>
      </c>
    </row>
    <row r="49" spans="9:34" x14ac:dyDescent="0.2">
      <c r="I49" s="42"/>
      <c r="J49" s="55"/>
      <c r="O49" s="2">
        <v>46</v>
      </c>
      <c r="P49" s="25">
        <v>-376927206.98135352</v>
      </c>
      <c r="Q49" s="25">
        <v>139166416.54711622</v>
      </c>
      <c r="R49" s="25">
        <v>-429751394.98938251</v>
      </c>
      <c r="S49" s="25">
        <v>-136458737.43435258</v>
      </c>
      <c r="T49" s="25">
        <v>-342414590.69904757</v>
      </c>
      <c r="V49" s="2">
        <v>46</v>
      </c>
      <c r="W49" s="25">
        <v>1124842668.9676394</v>
      </c>
      <c r="X49" s="25">
        <v>494296125.53657365</v>
      </c>
      <c r="Y49" s="25">
        <v>876846168.83082247</v>
      </c>
      <c r="Z49" s="25">
        <v>590751312.70809197</v>
      </c>
      <c r="AA49" s="25">
        <v>648405068.3102622</v>
      </c>
      <c r="AC49" s="2">
        <v>46</v>
      </c>
      <c r="AD49" s="25">
        <v>249751193.83352959</v>
      </c>
      <c r="AE49" s="25">
        <v>289579586.4543438</v>
      </c>
      <c r="AF49" s="25">
        <v>138194838.93027484</v>
      </c>
      <c r="AG49" s="25">
        <v>176133755.38602233</v>
      </c>
      <c r="AH49" s="25">
        <v>78708599.405311227</v>
      </c>
    </row>
    <row r="50" spans="9:34" x14ac:dyDescent="0.2">
      <c r="I50" s="42"/>
      <c r="J50" s="55"/>
      <c r="O50" s="2">
        <v>47</v>
      </c>
      <c r="P50" s="25">
        <v>-255689759.00272852</v>
      </c>
      <c r="Q50" s="25">
        <v>-196136225.56253862</v>
      </c>
      <c r="R50" s="25">
        <v>-435439108.4756189</v>
      </c>
      <c r="S50" s="25">
        <v>-99419119.516279101</v>
      </c>
      <c r="T50" s="25">
        <v>-118304245.92555422</v>
      </c>
      <c r="V50" s="2">
        <v>47</v>
      </c>
      <c r="W50" s="25">
        <v>329135095.04609203</v>
      </c>
      <c r="X50" s="25">
        <v>334111967.61108023</v>
      </c>
      <c r="Y50" s="25">
        <v>625959854.02785194</v>
      </c>
      <c r="Z50" s="25">
        <v>778553124.61643338</v>
      </c>
      <c r="AA50" s="25">
        <v>38685653.396913499</v>
      </c>
      <c r="AC50" s="2">
        <v>47</v>
      </c>
      <c r="AD50" s="25">
        <v>473164955.81822884</v>
      </c>
      <c r="AE50" s="25">
        <v>156794588.86191452</v>
      </c>
      <c r="AF50" s="25">
        <v>37585043.668645382</v>
      </c>
      <c r="AG50" s="25">
        <v>299304027.72563553</v>
      </c>
      <c r="AH50" s="25">
        <v>347473961.37912023</v>
      </c>
    </row>
    <row r="51" spans="9:34" x14ac:dyDescent="0.2">
      <c r="I51" s="42"/>
      <c r="J51" s="55"/>
      <c r="O51" s="2">
        <v>48</v>
      </c>
      <c r="P51" s="25">
        <v>-71118891.017943919</v>
      </c>
      <c r="Q51" s="25">
        <v>-116613408.80602729</v>
      </c>
      <c r="R51" s="25">
        <v>51701260.150426865</v>
      </c>
      <c r="S51" s="25">
        <v>-69960497.452809751</v>
      </c>
      <c r="T51" s="25">
        <v>-199262582.64957535</v>
      </c>
      <c r="V51" s="2">
        <v>48</v>
      </c>
      <c r="W51" s="25">
        <v>1260274949.7656341</v>
      </c>
      <c r="X51" s="25">
        <v>853344063.13750529</v>
      </c>
      <c r="Y51" s="25">
        <v>262342347.98021948</v>
      </c>
      <c r="Z51" s="25">
        <v>461301801.87737042</v>
      </c>
      <c r="AA51" s="25">
        <v>286374758.2988553</v>
      </c>
      <c r="AC51" s="2">
        <v>48</v>
      </c>
      <c r="AD51" s="25">
        <v>-208114131.58300161</v>
      </c>
      <c r="AE51" s="25">
        <v>63695951.125433803</v>
      </c>
      <c r="AF51" s="25">
        <v>288411287.89912891</v>
      </c>
      <c r="AG51" s="25">
        <v>27649823.741525888</v>
      </c>
      <c r="AH51" s="25">
        <v>436036728.40983713</v>
      </c>
    </row>
    <row r="52" spans="9:34" x14ac:dyDescent="0.2">
      <c r="O52" s="2">
        <v>49</v>
      </c>
      <c r="P52" s="25">
        <v>-410717403.7737776</v>
      </c>
      <c r="Q52" s="25">
        <v>-101402071.01681209</v>
      </c>
      <c r="R52" s="25">
        <v>-47579402.137223244</v>
      </c>
      <c r="S52" s="25">
        <v>63884551.832402945</v>
      </c>
      <c r="T52" s="25">
        <v>-228711169.13750425</v>
      </c>
      <c r="V52" s="2">
        <v>49</v>
      </c>
      <c r="W52" s="25">
        <v>682249278.36113167</v>
      </c>
      <c r="X52" s="25">
        <v>400890765.84750181</v>
      </c>
      <c r="Y52" s="25">
        <v>644240796.7426796</v>
      </c>
      <c r="Z52" s="25">
        <v>1047926916.4270611</v>
      </c>
      <c r="AA52" s="25">
        <v>435530978.53768885</v>
      </c>
      <c r="AC52" s="2">
        <v>49</v>
      </c>
      <c r="AD52" s="25">
        <v>511878147.44504726</v>
      </c>
      <c r="AE52" s="25">
        <v>230412136.44458926</v>
      </c>
      <c r="AF52" s="25">
        <v>310230288.39077854</v>
      </c>
      <c r="AG52" s="25">
        <v>162393106.88872004</v>
      </c>
      <c r="AH52" s="25">
        <v>365737128.16695702</v>
      </c>
    </row>
    <row r="53" spans="9:34" x14ac:dyDescent="0.2">
      <c r="O53" s="2">
        <v>50</v>
      </c>
      <c r="P53" s="25">
        <v>-277217378.79514253</v>
      </c>
      <c r="Q53" s="25">
        <v>39886076.842538714</v>
      </c>
      <c r="R53" s="25">
        <v>-230857967.33161736</v>
      </c>
      <c r="S53" s="25">
        <v>-170437782.30576634</v>
      </c>
      <c r="T53" s="25">
        <v>-295406275.34410477</v>
      </c>
      <c r="V53" s="2">
        <v>50</v>
      </c>
      <c r="W53" s="25">
        <v>314700608.2072733</v>
      </c>
      <c r="X53" s="25">
        <v>749591818.6256814</v>
      </c>
      <c r="Y53" s="25">
        <v>668360923.73683095</v>
      </c>
      <c r="Z53" s="25">
        <v>766659444.99973726</v>
      </c>
      <c r="AA53" s="25">
        <v>567767480.54471493</v>
      </c>
      <c r="AC53" s="2">
        <v>50</v>
      </c>
      <c r="AD53" s="25">
        <v>454539949.75434291</v>
      </c>
      <c r="AE53" s="25">
        <v>4909868.8150434494</v>
      </c>
      <c r="AF53" s="25">
        <v>504498645.67589808</v>
      </c>
      <c r="AG53" s="25">
        <v>527121927.07824147</v>
      </c>
      <c r="AH53" s="25">
        <v>331123763.11455631</v>
      </c>
    </row>
    <row r="54" spans="9:34" x14ac:dyDescent="0.2">
      <c r="O54" s="2">
        <v>51</v>
      </c>
      <c r="P54" s="25">
        <v>-335850788.10624576</v>
      </c>
      <c r="Q54" s="25">
        <v>-138259606.53608757</v>
      </c>
      <c r="R54" s="25">
        <v>-309550595.53186333</v>
      </c>
      <c r="S54" s="25">
        <v>138790746.44863939</v>
      </c>
      <c r="T54" s="25">
        <v>-151276883.9369756</v>
      </c>
      <c r="V54" s="2">
        <v>51</v>
      </c>
      <c r="W54" s="25">
        <v>672062115.42214584</v>
      </c>
      <c r="X54" s="25">
        <v>934813616.49189174</v>
      </c>
      <c r="Y54" s="25">
        <v>375368082.26505691</v>
      </c>
      <c r="Z54" s="25">
        <v>761624666.23675108</v>
      </c>
      <c r="AA54" s="25">
        <v>598741505.31280375</v>
      </c>
      <c r="AC54" s="2">
        <v>51</v>
      </c>
      <c r="AD54" s="25">
        <v>52084387.40665102</v>
      </c>
      <c r="AE54" s="25">
        <v>519433971.25772965</v>
      </c>
      <c r="AF54" s="25">
        <v>147003885.59328473</v>
      </c>
      <c r="AG54" s="25">
        <v>283362268.40420592</v>
      </c>
      <c r="AH54" s="25">
        <v>224854111.62831259</v>
      </c>
    </row>
    <row r="55" spans="9:34" x14ac:dyDescent="0.2">
      <c r="O55" s="2">
        <v>52</v>
      </c>
      <c r="P55" s="25">
        <v>-170831325.00734037</v>
      </c>
      <c r="Q55" s="25">
        <v>-271039499.2556954</v>
      </c>
      <c r="R55" s="25">
        <v>-236095618.97567508</v>
      </c>
      <c r="S55" s="25">
        <v>-23311287.243963003</v>
      </c>
      <c r="T55" s="25">
        <v>-186603393.83029133</v>
      </c>
      <c r="V55" s="2">
        <v>52</v>
      </c>
      <c r="W55" s="25">
        <v>759614743.68474054</v>
      </c>
      <c r="X55" s="25">
        <v>612330433.77288973</v>
      </c>
      <c r="Y55" s="25">
        <v>667068609.46117127</v>
      </c>
      <c r="Z55" s="25">
        <v>1014067159.1684086</v>
      </c>
      <c r="AA55" s="25">
        <v>218522186.78535485</v>
      </c>
      <c r="AC55" s="2">
        <v>52</v>
      </c>
      <c r="AD55" s="25">
        <v>133906521.62423277</v>
      </c>
      <c r="AE55" s="25">
        <v>156609726.8960017</v>
      </c>
      <c r="AF55" s="25">
        <v>-145447370.52933776</v>
      </c>
      <c r="AG55" s="25">
        <v>541262477.75886714</v>
      </c>
      <c r="AH55" s="25">
        <v>222269735.3852675</v>
      </c>
    </row>
    <row r="56" spans="9:34" x14ac:dyDescent="0.2">
      <c r="O56" s="2">
        <v>53</v>
      </c>
      <c r="P56" s="25">
        <v>-200580482.90054214</v>
      </c>
      <c r="Q56" s="25">
        <v>-290222778.7299999</v>
      </c>
      <c r="R56" s="25">
        <v>-237035727.2708807</v>
      </c>
      <c r="S56" s="25">
        <v>29815592.959103286</v>
      </c>
      <c r="T56" s="25">
        <v>13322853.786789536</v>
      </c>
      <c r="V56" s="2">
        <v>53</v>
      </c>
      <c r="W56" s="25">
        <v>648540677.55374551</v>
      </c>
      <c r="X56" s="25">
        <v>173465197.1235368</v>
      </c>
      <c r="Y56" s="25">
        <v>620492946.19232345</v>
      </c>
      <c r="Z56" s="25">
        <v>515779203.51686394</v>
      </c>
      <c r="AA56" s="25">
        <v>742887620.90253448</v>
      </c>
      <c r="AC56" s="2">
        <v>53</v>
      </c>
      <c r="AD56" s="25">
        <v>80369066.801175475</v>
      </c>
      <c r="AE56" s="25">
        <v>643674525.91440165</v>
      </c>
      <c r="AF56" s="25">
        <v>138454409.16799235</v>
      </c>
      <c r="AG56" s="25">
        <v>124695935.38673317</v>
      </c>
      <c r="AH56" s="25">
        <v>772042141.13099933</v>
      </c>
    </row>
    <row r="57" spans="9:34" x14ac:dyDescent="0.2">
      <c r="O57" s="2">
        <v>54</v>
      </c>
      <c r="P57" s="25">
        <v>-179214853.46759379</v>
      </c>
      <c r="Q57" s="25">
        <v>-186883392.60722637</v>
      </c>
      <c r="R57" s="25">
        <v>-246907610.51945662</v>
      </c>
      <c r="S57" s="25">
        <v>-235941135.0810051</v>
      </c>
      <c r="T57" s="25">
        <v>-239422418.46795672</v>
      </c>
      <c r="V57" s="2">
        <v>54</v>
      </c>
      <c r="W57" s="25">
        <v>-202603742.90340683</v>
      </c>
      <c r="X57" s="25">
        <v>782566380.63372195</v>
      </c>
      <c r="Y57" s="25">
        <v>739016524.6424309</v>
      </c>
      <c r="Z57" s="25">
        <v>533045612.87500113</v>
      </c>
      <c r="AA57" s="25">
        <v>340193869.13876414</v>
      </c>
      <c r="AC57" s="2">
        <v>54</v>
      </c>
      <c r="AD57" s="25">
        <v>232918493.21786296</v>
      </c>
      <c r="AE57" s="25">
        <v>811618456.08903337</v>
      </c>
      <c r="AF57" s="25">
        <v>231659021.07570159</v>
      </c>
      <c r="AG57" s="25">
        <v>151524136.21826231</v>
      </c>
      <c r="AH57" s="25">
        <v>125384124.72347605</v>
      </c>
    </row>
    <row r="58" spans="9:34" x14ac:dyDescent="0.2">
      <c r="O58" s="2">
        <v>55</v>
      </c>
      <c r="P58" s="25">
        <v>-49372284.550846696</v>
      </c>
      <c r="Q58" s="25">
        <v>-125456653.30644071</v>
      </c>
      <c r="R58" s="25">
        <v>-264128877.39727235</v>
      </c>
      <c r="S58" s="25">
        <v>86810595.880670667</v>
      </c>
      <c r="T58" s="25">
        <v>115774165.67717439</v>
      </c>
      <c r="V58" s="2">
        <v>55</v>
      </c>
      <c r="W58" s="25">
        <v>491257120.36366367</v>
      </c>
      <c r="X58" s="25">
        <v>356619850.34154171</v>
      </c>
      <c r="Y58" s="25">
        <v>358310469.79657185</v>
      </c>
      <c r="Z58" s="25">
        <v>511321056.91636503</v>
      </c>
      <c r="AA58" s="25">
        <v>948634095.4866333</v>
      </c>
      <c r="AC58" s="2">
        <v>55</v>
      </c>
      <c r="AD58" s="25">
        <v>435732082.21326602</v>
      </c>
      <c r="AE58" s="25">
        <v>234866795.04054356</v>
      </c>
      <c r="AF58" s="25">
        <v>402332311.45923197</v>
      </c>
      <c r="AG58" s="25">
        <v>3443682.4448771477</v>
      </c>
      <c r="AH58" s="25">
        <v>-51153272.209334016</v>
      </c>
    </row>
    <row r="59" spans="9:34" x14ac:dyDescent="0.2">
      <c r="O59" s="2">
        <v>56</v>
      </c>
      <c r="P59" s="25">
        <v>-330385335.4532088</v>
      </c>
      <c r="Q59" s="25">
        <v>58736859.272748053</v>
      </c>
      <c r="R59" s="25">
        <v>-335244067.71466655</v>
      </c>
      <c r="S59" s="25">
        <v>-323425637.87849593</v>
      </c>
      <c r="T59" s="25">
        <v>-354841319.32561147</v>
      </c>
      <c r="V59" s="2">
        <v>56</v>
      </c>
      <c r="W59" s="25">
        <v>603041740.17122221</v>
      </c>
      <c r="X59" s="25">
        <v>808835119.27688432</v>
      </c>
      <c r="Y59" s="25">
        <v>327622933.63932461</v>
      </c>
      <c r="Z59" s="25">
        <v>532379487.57975841</v>
      </c>
      <c r="AA59" s="25">
        <v>1118527997.3949213</v>
      </c>
      <c r="AC59" s="2">
        <v>56</v>
      </c>
      <c r="AD59" s="25">
        <v>-203236609.73036599</v>
      </c>
      <c r="AE59" s="25">
        <v>316373862.70897746</v>
      </c>
      <c r="AF59" s="25">
        <v>435922221.66539049</v>
      </c>
      <c r="AG59" s="25">
        <v>17823437.091316581</v>
      </c>
      <c r="AH59" s="25">
        <v>224981496.05504501</v>
      </c>
    </row>
    <row r="60" spans="9:34" x14ac:dyDescent="0.2">
      <c r="O60" s="2">
        <v>57</v>
      </c>
      <c r="P60" s="25">
        <v>-337629526.98864239</v>
      </c>
      <c r="Q60" s="25">
        <v>-183544916.10003614</v>
      </c>
      <c r="R60" s="25">
        <v>-510005176.21617943</v>
      </c>
      <c r="S60" s="25">
        <v>-379698314.13428825</v>
      </c>
      <c r="T60" s="25">
        <v>-214933611.07762197</v>
      </c>
      <c r="V60" s="2">
        <v>57</v>
      </c>
      <c r="W60" s="25">
        <v>760264120.81414199</v>
      </c>
      <c r="X60" s="25">
        <v>282470647.09101939</v>
      </c>
      <c r="Y60" s="25">
        <v>446090319.07067567</v>
      </c>
      <c r="Z60" s="25">
        <v>416683399.29262447</v>
      </c>
      <c r="AA60" s="25">
        <v>468666317.32560265</v>
      </c>
      <c r="AC60" s="2">
        <v>57</v>
      </c>
      <c r="AD60" s="25">
        <v>94606183.579762101</v>
      </c>
      <c r="AE60" s="25">
        <v>-152440854.61273289</v>
      </c>
      <c r="AF60" s="25">
        <v>36023712.800158858</v>
      </c>
      <c r="AG60" s="25">
        <v>104646260.34174824</v>
      </c>
      <c r="AH60" s="25">
        <v>153071502.97566867</v>
      </c>
    </row>
    <row r="61" spans="9:34" x14ac:dyDescent="0.2">
      <c r="O61" s="2">
        <v>58</v>
      </c>
      <c r="P61" s="25">
        <v>-245318407.73491699</v>
      </c>
      <c r="Q61" s="25">
        <v>-90443232.929732084</v>
      </c>
      <c r="R61" s="25">
        <v>-323196057.45679188</v>
      </c>
      <c r="S61" s="25">
        <v>-142939402.18946534</v>
      </c>
      <c r="T61" s="25">
        <v>-319394367.57071233</v>
      </c>
      <c r="V61" s="2">
        <v>58</v>
      </c>
      <c r="W61" s="25">
        <v>661787293.38167024</v>
      </c>
      <c r="X61" s="25">
        <v>70491098.949271619</v>
      </c>
      <c r="Y61" s="25">
        <v>597295899.69409466</v>
      </c>
      <c r="Z61" s="25">
        <v>476191326.39251459</v>
      </c>
      <c r="AA61" s="25">
        <v>942923834.26857615</v>
      </c>
      <c r="AC61" s="2">
        <v>58</v>
      </c>
      <c r="AD61" s="25">
        <v>478064684.05082619</v>
      </c>
      <c r="AE61" s="25">
        <v>211845071.49812639</v>
      </c>
      <c r="AF61" s="25">
        <v>430375311.07070434</v>
      </c>
      <c r="AG61" s="25">
        <v>260713992.6965791</v>
      </c>
      <c r="AH61" s="25">
        <v>490164637.24845445</v>
      </c>
    </row>
    <row r="62" spans="9:34" x14ac:dyDescent="0.2">
      <c r="O62" s="2">
        <v>59</v>
      </c>
      <c r="P62" s="25">
        <v>-106831944.72367126</v>
      </c>
      <c r="Q62" s="25">
        <v>65525164.610287428</v>
      </c>
      <c r="R62" s="25">
        <v>-406326634.69412667</v>
      </c>
      <c r="S62" s="25">
        <v>-326544830.11675507</v>
      </c>
      <c r="T62" s="25">
        <v>-410089040.46621066</v>
      </c>
      <c r="V62" s="2">
        <v>59</v>
      </c>
      <c r="W62" s="25">
        <v>913628965.55579185</v>
      </c>
      <c r="X62" s="25">
        <v>660768873.66757917</v>
      </c>
      <c r="Y62" s="25">
        <v>221970677.84686953</v>
      </c>
      <c r="Z62" s="25">
        <v>471037700.96819758</v>
      </c>
      <c r="AA62" s="25">
        <v>712167665.17119634</v>
      </c>
      <c r="AC62" s="2">
        <v>59</v>
      </c>
      <c r="AD62" s="25">
        <v>289851405.15450954</v>
      </c>
      <c r="AE62" s="25">
        <v>42104527.865656614</v>
      </c>
      <c r="AF62" s="25">
        <v>326309025.29420877</v>
      </c>
      <c r="AG62" s="25">
        <v>143987255.25542605</v>
      </c>
      <c r="AH62" s="25">
        <v>-82194183.660019636</v>
      </c>
    </row>
    <row r="63" spans="9:34" x14ac:dyDescent="0.2">
      <c r="O63" s="2">
        <v>60</v>
      </c>
      <c r="P63" s="25">
        <v>-239800555.98231626</v>
      </c>
      <c r="Q63" s="25">
        <v>-344717062.97144902</v>
      </c>
      <c r="R63" s="25">
        <v>-158477118.04383558</v>
      </c>
      <c r="S63" s="25">
        <v>-86253759.475543261</v>
      </c>
      <c r="T63" s="25">
        <v>109382900.20164526</v>
      </c>
      <c r="V63" s="2">
        <v>60</v>
      </c>
      <c r="W63" s="25">
        <v>434606519.44732755</v>
      </c>
      <c r="X63" s="25">
        <v>758136713.73981631</v>
      </c>
      <c r="Y63" s="25">
        <v>1032480073.8546205</v>
      </c>
      <c r="Z63" s="25">
        <v>251633015.64753646</v>
      </c>
      <c r="AA63" s="25">
        <v>552884055.26670921</v>
      </c>
      <c r="AC63" s="2">
        <v>60</v>
      </c>
      <c r="AD63" s="25">
        <v>-19063204.508156776</v>
      </c>
      <c r="AE63" s="25">
        <v>44683862.919733047</v>
      </c>
      <c r="AF63" s="25">
        <v>202219404.73504281</v>
      </c>
      <c r="AG63" s="25">
        <v>477796611.70288861</v>
      </c>
      <c r="AH63" s="25">
        <v>398826371.32070136</v>
      </c>
    </row>
    <row r="64" spans="9:34" x14ac:dyDescent="0.2">
      <c r="O64" s="2">
        <v>61</v>
      </c>
      <c r="P64" s="25">
        <v>118969403.32557833</v>
      </c>
      <c r="Q64" s="25">
        <v>-202701501.55261725</v>
      </c>
      <c r="R64" s="25">
        <v>-23460553.11973995</v>
      </c>
      <c r="S64" s="25">
        <v>-400371976.68196416</v>
      </c>
      <c r="T64" s="25">
        <v>10559560.364125669</v>
      </c>
      <c r="V64" s="2">
        <v>61</v>
      </c>
      <c r="W64" s="25">
        <v>1026414655.225949</v>
      </c>
      <c r="X64" s="25">
        <v>605463256.66718292</v>
      </c>
      <c r="Y64" s="25">
        <v>468558323.18307495</v>
      </c>
      <c r="Z64" s="25">
        <v>600670893.06763673</v>
      </c>
      <c r="AA64" s="25">
        <v>756846474.31841338</v>
      </c>
      <c r="AC64" s="2">
        <v>61</v>
      </c>
      <c r="AD64" s="25">
        <v>350934607.90848136</v>
      </c>
      <c r="AE64" s="25">
        <v>127661605.12438214</v>
      </c>
      <c r="AF64" s="25">
        <v>-141734352.53101861</v>
      </c>
      <c r="AG64" s="25">
        <v>115169777.19310319</v>
      </c>
      <c r="AH64" s="25">
        <v>402709907.44396114</v>
      </c>
    </row>
    <row r="65" spans="15:34" x14ac:dyDescent="0.2">
      <c r="O65" s="2">
        <v>62</v>
      </c>
      <c r="P65" s="25">
        <v>-9500890.1305240989</v>
      </c>
      <c r="Q65" s="25">
        <v>-418699591.85675377</v>
      </c>
      <c r="R65" s="25">
        <v>114432534.55114043</v>
      </c>
      <c r="S65" s="25">
        <v>-277995161.99323666</v>
      </c>
      <c r="T65" s="25">
        <v>-148530863.48257956</v>
      </c>
      <c r="V65" s="2">
        <v>62</v>
      </c>
      <c r="W65" s="25">
        <v>1106573584.3231988</v>
      </c>
      <c r="X65" s="25">
        <v>567893760.20464563</v>
      </c>
      <c r="Y65" s="25">
        <v>844968841.28698778</v>
      </c>
      <c r="Z65" s="25">
        <v>322527019.8331871</v>
      </c>
      <c r="AA65" s="25">
        <v>1058468968.2238384</v>
      </c>
      <c r="AC65" s="2">
        <v>62</v>
      </c>
      <c r="AD65" s="25">
        <v>473310881.14979351</v>
      </c>
      <c r="AE65" s="25">
        <v>60154702.723888397</v>
      </c>
      <c r="AF65" s="25">
        <v>206204065.89325297</v>
      </c>
      <c r="AG65" s="25">
        <v>280338430.24968648</v>
      </c>
      <c r="AH65" s="25">
        <v>364772154.79321969</v>
      </c>
    </row>
    <row r="66" spans="15:34" x14ac:dyDescent="0.2">
      <c r="O66" s="2">
        <v>63</v>
      </c>
      <c r="P66" s="25">
        <v>-144142660.14089176</v>
      </c>
      <c r="Q66" s="25">
        <v>-255338171.23083654</v>
      </c>
      <c r="R66" s="25">
        <v>-265094320.224536</v>
      </c>
      <c r="S66" s="25">
        <v>-265855160.84546319</v>
      </c>
      <c r="T66" s="25">
        <v>-9217276.1836910844</v>
      </c>
      <c r="V66" s="2">
        <v>63</v>
      </c>
      <c r="W66" s="25">
        <v>853224233.62691259</v>
      </c>
      <c r="X66" s="25">
        <v>587240837.1291759</v>
      </c>
      <c r="Y66" s="25">
        <v>836941682.43252468</v>
      </c>
      <c r="Z66" s="25">
        <v>743502081.18049169</v>
      </c>
      <c r="AA66" s="25">
        <v>260905793.18571681</v>
      </c>
      <c r="AC66" s="2">
        <v>63</v>
      </c>
      <c r="AD66" s="25">
        <v>271198968.26086199</v>
      </c>
      <c r="AE66" s="25">
        <v>86287293.977374673</v>
      </c>
      <c r="AF66" s="25">
        <v>147709196.55854774</v>
      </c>
      <c r="AG66" s="25">
        <v>319759062.88575518</v>
      </c>
      <c r="AH66" s="25">
        <v>3420881.1644539833</v>
      </c>
    </row>
    <row r="67" spans="15:34" x14ac:dyDescent="0.2">
      <c r="O67" s="2">
        <v>64</v>
      </c>
      <c r="P67" s="25">
        <v>-219276078.83090484</v>
      </c>
      <c r="Q67" s="25">
        <v>-411453164.98983467</v>
      </c>
      <c r="R67" s="25">
        <v>-139654407.26508552</v>
      </c>
      <c r="S67" s="25">
        <v>-141629025.82756507</v>
      </c>
      <c r="T67" s="25">
        <v>-159723725.15083283</v>
      </c>
      <c r="V67" s="2">
        <v>64</v>
      </c>
      <c r="W67" s="25">
        <v>739881171.48978376</v>
      </c>
      <c r="X67" s="25">
        <v>-178599994.73848909</v>
      </c>
      <c r="Y67" s="25">
        <v>407211545.46518749</v>
      </c>
      <c r="Z67" s="25">
        <v>527712452.06738091</v>
      </c>
      <c r="AA67" s="25">
        <v>840283762.62402117</v>
      </c>
      <c r="AC67" s="2">
        <v>64</v>
      </c>
      <c r="AD67" s="25">
        <v>310491090.34831548</v>
      </c>
      <c r="AE67" s="25">
        <v>100546795.83950067</v>
      </c>
      <c r="AF67" s="25">
        <v>107521995.84271002</v>
      </c>
      <c r="AG67" s="25">
        <v>834382592.99504185</v>
      </c>
      <c r="AH67" s="25">
        <v>196910714.7457968</v>
      </c>
    </row>
    <row r="68" spans="15:34" x14ac:dyDescent="0.2">
      <c r="O68" s="2">
        <v>65</v>
      </c>
      <c r="P68" s="25">
        <v>-156736197.36312604</v>
      </c>
      <c r="Q68" s="25">
        <v>-64292457.093580246</v>
      </c>
      <c r="R68" s="25">
        <v>-170423005.16374063</v>
      </c>
      <c r="S68" s="25">
        <v>7390026.8288931251</v>
      </c>
      <c r="T68" s="25">
        <v>-393963975.01596761</v>
      </c>
      <c r="V68" s="2">
        <v>65</v>
      </c>
      <c r="W68" s="25">
        <v>143738981.79200065</v>
      </c>
      <c r="X68" s="25">
        <v>337559256.39612174</v>
      </c>
      <c r="Y68" s="25">
        <v>823788744.0651114</v>
      </c>
      <c r="Z68" s="25">
        <v>565013099.67013705</v>
      </c>
      <c r="AA68" s="25">
        <v>400898154.43838233</v>
      </c>
      <c r="AC68" s="2">
        <v>65</v>
      </c>
      <c r="AD68" s="25">
        <v>251833778.88366818</v>
      </c>
      <c r="AE68" s="25">
        <v>626659616.68179286</v>
      </c>
      <c r="AF68" s="25">
        <v>207883580.92909884</v>
      </c>
      <c r="AG68" s="25">
        <v>613322988.09774566</v>
      </c>
      <c r="AH68" s="25">
        <v>237366558.87573779</v>
      </c>
    </row>
    <row r="69" spans="15:34" x14ac:dyDescent="0.2">
      <c r="O69" s="2">
        <v>66</v>
      </c>
      <c r="P69" s="25">
        <v>-30051108.907812178</v>
      </c>
      <c r="Q69" s="25">
        <v>40005259.237556517</v>
      </c>
      <c r="R69" s="25">
        <v>-343330014.82476497</v>
      </c>
      <c r="S69" s="25">
        <v>-86337445.466696084</v>
      </c>
      <c r="T69" s="25">
        <v>-205529906.40097594</v>
      </c>
      <c r="V69" s="2">
        <v>66</v>
      </c>
      <c r="W69" s="25">
        <v>1154283645.2332051</v>
      </c>
      <c r="X69" s="25">
        <v>654460013.60131764</v>
      </c>
      <c r="Y69" s="25">
        <v>180571871.52129307</v>
      </c>
      <c r="Z69" s="25">
        <v>513682124.62562776</v>
      </c>
      <c r="AA69" s="25">
        <v>553724128.9848597</v>
      </c>
      <c r="AC69" s="2">
        <v>66</v>
      </c>
      <c r="AD69" s="25">
        <v>-33615733.689604282</v>
      </c>
      <c r="AE69" s="25">
        <v>48176859.221436977</v>
      </c>
      <c r="AF69" s="25">
        <v>281518265.04917216</v>
      </c>
      <c r="AG69" s="25">
        <v>368039865.53530991</v>
      </c>
      <c r="AH69" s="25">
        <v>258959673.85579503</v>
      </c>
    </row>
    <row r="70" spans="15:34" x14ac:dyDescent="0.2">
      <c r="O70" s="2">
        <v>67</v>
      </c>
      <c r="P70" s="25">
        <v>-414076721.23867404</v>
      </c>
      <c r="Q70" s="25">
        <v>-248630729.78744</v>
      </c>
      <c r="R70" s="25">
        <v>-110313898.44556642</v>
      </c>
      <c r="S70" s="25">
        <v>-68023848.98105222</v>
      </c>
      <c r="T70" s="25">
        <v>53197534.77894187</v>
      </c>
      <c r="V70" s="2">
        <v>67</v>
      </c>
      <c r="W70" s="25">
        <v>491316109.16547245</v>
      </c>
      <c r="X70" s="25">
        <v>737677460.73931432</v>
      </c>
      <c r="Y70" s="25">
        <v>617582292.92236447</v>
      </c>
      <c r="Z70" s="25">
        <v>378397529.31253302</v>
      </c>
      <c r="AA70" s="25">
        <v>-67747458.388269305</v>
      </c>
      <c r="AC70" s="2">
        <v>67</v>
      </c>
      <c r="AD70" s="25">
        <v>342657730.89098549</v>
      </c>
      <c r="AE70" s="25">
        <v>298785472.34953809</v>
      </c>
      <c r="AF70" s="25">
        <v>150300698.49062991</v>
      </c>
      <c r="AG70" s="25">
        <v>514098730.46980309</v>
      </c>
      <c r="AH70" s="25">
        <v>416038175.88382649</v>
      </c>
    </row>
    <row r="71" spans="15:34" x14ac:dyDescent="0.2">
      <c r="O71" s="2">
        <v>68</v>
      </c>
      <c r="P71" s="25">
        <v>-37802367.504270792</v>
      </c>
      <c r="Q71" s="25">
        <v>-259562796.0136613</v>
      </c>
      <c r="R71" s="25">
        <v>-161096601.25757402</v>
      </c>
      <c r="S71" s="25">
        <v>-210749774.79528362</v>
      </c>
      <c r="T71" s="25">
        <v>71531547.845804989</v>
      </c>
      <c r="V71" s="2">
        <v>68</v>
      </c>
      <c r="W71" s="25">
        <v>1182438002.0818076</v>
      </c>
      <c r="X71" s="25">
        <v>524656305.51508117</v>
      </c>
      <c r="Y71" s="25">
        <v>233104218.76890481</v>
      </c>
      <c r="Z71" s="25">
        <v>863329816.17555952</v>
      </c>
      <c r="AA71" s="25">
        <v>1172615408.8604658</v>
      </c>
      <c r="AC71" s="2">
        <v>68</v>
      </c>
      <c r="AD71" s="25">
        <v>240551437.55175769</v>
      </c>
      <c r="AE71" s="25">
        <v>328807092.20405006</v>
      </c>
      <c r="AF71" s="25">
        <v>-61538048.911792636</v>
      </c>
      <c r="AG71" s="25">
        <v>4954581.749270916</v>
      </c>
      <c r="AH71" s="25">
        <v>-70690102.204384327</v>
      </c>
    </row>
    <row r="72" spans="15:34" x14ac:dyDescent="0.2">
      <c r="O72" s="2">
        <v>69</v>
      </c>
      <c r="P72" s="25">
        <v>-82672610.349719524</v>
      </c>
      <c r="Q72" s="25">
        <v>-332735535.94995856</v>
      </c>
      <c r="R72" s="25">
        <v>-168073563.76956213</v>
      </c>
      <c r="S72" s="25">
        <v>-292671127.3226679</v>
      </c>
      <c r="T72" s="25">
        <v>-340796586.86620712</v>
      </c>
      <c r="V72" s="2">
        <v>69</v>
      </c>
      <c r="W72" s="25">
        <v>568759034.06791687</v>
      </c>
      <c r="X72" s="25">
        <v>524089903.59543329</v>
      </c>
      <c r="Y72" s="25">
        <v>140290847.83918107</v>
      </c>
      <c r="Z72" s="25">
        <v>581895296.99818218</v>
      </c>
      <c r="AA72" s="25">
        <v>567538975.89204955</v>
      </c>
      <c r="AC72" s="2">
        <v>69</v>
      </c>
      <c r="AD72" s="25">
        <v>11527578.316613793</v>
      </c>
      <c r="AE72" s="25">
        <v>457221440.41671371</v>
      </c>
      <c r="AF72" s="25">
        <v>461594661.81554389</v>
      </c>
      <c r="AG72" s="25">
        <v>361708927.23710239</v>
      </c>
      <c r="AH72" s="25">
        <v>164334960.15157187</v>
      </c>
    </row>
    <row r="73" spans="15:34" x14ac:dyDescent="0.2">
      <c r="O73" s="2">
        <v>70</v>
      </c>
      <c r="P73" s="25">
        <v>-254631134.70441207</v>
      </c>
      <c r="Q73" s="25">
        <v>-317902364.05049539</v>
      </c>
      <c r="R73" s="25">
        <v>-181439791.56104481</v>
      </c>
      <c r="S73" s="25">
        <v>-288044409.01744533</v>
      </c>
      <c r="T73" s="25">
        <v>-53962470.800095141</v>
      </c>
      <c r="V73" s="2">
        <v>70</v>
      </c>
      <c r="W73" s="25">
        <v>361879203.91245323</v>
      </c>
      <c r="X73" s="25">
        <v>522574560.01551962</v>
      </c>
      <c r="Y73" s="25">
        <v>657639035.33562517</v>
      </c>
      <c r="Z73" s="25">
        <v>334604121.33239639</v>
      </c>
      <c r="AA73" s="25">
        <v>1052731797.3395011</v>
      </c>
      <c r="AC73" s="2">
        <v>70</v>
      </c>
      <c r="AD73" s="25">
        <v>-626791097.89635563</v>
      </c>
      <c r="AE73" s="25">
        <v>313717412.231951</v>
      </c>
      <c r="AF73" s="25">
        <v>402783658.1478771</v>
      </c>
      <c r="AG73" s="25">
        <v>25150030.432978988</v>
      </c>
      <c r="AH73" s="25">
        <v>156429077.86061227</v>
      </c>
    </row>
    <row r="74" spans="15:34" x14ac:dyDescent="0.2">
      <c r="O74" s="2">
        <v>71</v>
      </c>
      <c r="P74" s="25">
        <v>-81031792.750435472</v>
      </c>
      <c r="Q74" s="25">
        <v>-239157190.75416511</v>
      </c>
      <c r="R74" s="25">
        <v>-180178703.34859282</v>
      </c>
      <c r="S74" s="25">
        <v>-222988967.3998633</v>
      </c>
      <c r="T74" s="25">
        <v>-231314320.92171016</v>
      </c>
      <c r="V74" s="2">
        <v>71</v>
      </c>
      <c r="W74" s="25">
        <v>868095606.98863363</v>
      </c>
      <c r="X74" s="25">
        <v>1052299612.4670978</v>
      </c>
      <c r="Y74" s="25">
        <v>345452551.4070062</v>
      </c>
      <c r="Z74" s="25">
        <v>1024269804.9344826</v>
      </c>
      <c r="AA74" s="25">
        <v>651759024.044469</v>
      </c>
      <c r="AC74" s="2">
        <v>71</v>
      </c>
      <c r="AD74" s="25">
        <v>284469710.61572933</v>
      </c>
      <c r="AE74" s="25">
        <v>522025310.24915886</v>
      </c>
      <c r="AF74" s="25">
        <v>207467807.57563555</v>
      </c>
      <c r="AG74" s="25">
        <v>25886200.285161138</v>
      </c>
      <c r="AH74" s="25">
        <v>452170719.12112212</v>
      </c>
    </row>
    <row r="75" spans="15:34" x14ac:dyDescent="0.2">
      <c r="O75" s="2">
        <v>72</v>
      </c>
      <c r="P75" s="25">
        <v>-32596647.918729424</v>
      </c>
      <c r="Q75" s="25">
        <v>-44393915.136708021</v>
      </c>
      <c r="R75" s="25">
        <v>-41522652.942299426</v>
      </c>
      <c r="S75" s="25">
        <v>-219229630.9899928</v>
      </c>
      <c r="T75" s="25">
        <v>-261314948.86477354</v>
      </c>
      <c r="V75" s="2">
        <v>72</v>
      </c>
      <c r="W75" s="25">
        <v>698913015.64703643</v>
      </c>
      <c r="X75" s="25">
        <v>734814471.50781226</v>
      </c>
      <c r="Y75" s="25">
        <v>257825969.0183748</v>
      </c>
      <c r="Z75" s="25">
        <v>471147166.73416018</v>
      </c>
      <c r="AA75" s="25">
        <v>721794543.98965693</v>
      </c>
      <c r="AC75" s="2">
        <v>72</v>
      </c>
      <c r="AD75" s="25">
        <v>561376278.11501884</v>
      </c>
      <c r="AE75" s="25">
        <v>133598199.98235655</v>
      </c>
      <c r="AF75" s="25">
        <v>-113548844.69597352</v>
      </c>
      <c r="AG75" s="25">
        <v>-142043456.60965192</v>
      </c>
      <c r="AH75" s="25">
        <v>630642953.51551735</v>
      </c>
    </row>
    <row r="76" spans="15:34" x14ac:dyDescent="0.2">
      <c r="O76" s="2">
        <v>73</v>
      </c>
      <c r="P76" s="25">
        <v>-260224657.9625001</v>
      </c>
      <c r="Q76" s="25">
        <v>-438322045.82956219</v>
      </c>
      <c r="R76" s="25">
        <v>-124486139.35799515</v>
      </c>
      <c r="S76" s="25">
        <v>-4257171.8168091774</v>
      </c>
      <c r="T76" s="25">
        <v>-20105402.203953564</v>
      </c>
      <c r="V76" s="2">
        <v>73</v>
      </c>
      <c r="W76" s="25">
        <v>-56340167.66788429</v>
      </c>
      <c r="X76" s="25">
        <v>347592691.80226153</v>
      </c>
      <c r="Y76" s="25">
        <v>68791705.976905704</v>
      </c>
      <c r="Z76" s="25">
        <v>490994702.89684182</v>
      </c>
      <c r="AA76" s="25">
        <v>300321241.06785214</v>
      </c>
      <c r="AC76" s="2">
        <v>73</v>
      </c>
      <c r="AD76" s="25">
        <v>116317572.65787756</v>
      </c>
      <c r="AE76" s="25">
        <v>-232172817.14564252</v>
      </c>
      <c r="AF76" s="25">
        <v>238491988.84794867</v>
      </c>
      <c r="AG76" s="25">
        <v>421964273.29111242</v>
      </c>
      <c r="AH76" s="25">
        <v>-337227395.78742528</v>
      </c>
    </row>
    <row r="77" spans="15:34" x14ac:dyDescent="0.2">
      <c r="O77" s="2">
        <v>74</v>
      </c>
      <c r="P77" s="25">
        <v>-135228433.96563667</v>
      </c>
      <c r="Q77" s="25">
        <v>-243255337.68587157</v>
      </c>
      <c r="R77" s="25">
        <v>-270311698.0177713</v>
      </c>
      <c r="S77" s="25">
        <v>-334672289.45618314</v>
      </c>
      <c r="T77" s="25">
        <v>63938305.71451205</v>
      </c>
      <c r="V77" s="2">
        <v>74</v>
      </c>
      <c r="W77" s="25">
        <v>-892628.25904041529</v>
      </c>
      <c r="X77" s="25">
        <v>699957305.03310144</v>
      </c>
      <c r="Y77" s="25">
        <v>553621159.85715151</v>
      </c>
      <c r="Z77" s="25">
        <v>571607592.1025244</v>
      </c>
      <c r="AA77" s="25">
        <v>622048115.48140121</v>
      </c>
      <c r="AC77" s="2">
        <v>74</v>
      </c>
      <c r="AD77" s="25">
        <v>452538536.7323854</v>
      </c>
      <c r="AE77" s="25">
        <v>-249611413.70996523</v>
      </c>
      <c r="AF77" s="25">
        <v>333191099.85311198</v>
      </c>
      <c r="AG77" s="25">
        <v>201952339.44168472</v>
      </c>
      <c r="AH77" s="25">
        <v>193936161.03878629</v>
      </c>
    </row>
    <row r="78" spans="15:34" x14ac:dyDescent="0.2">
      <c r="O78" s="2">
        <v>75</v>
      </c>
      <c r="P78" s="25">
        <v>-336035918.3112613</v>
      </c>
      <c r="Q78" s="25">
        <v>-168396557.16610473</v>
      </c>
      <c r="R78" s="25">
        <v>-454800283.41061205</v>
      </c>
      <c r="S78" s="25">
        <v>-197586606.03724226</v>
      </c>
      <c r="T78" s="25">
        <v>6007736.412053287</v>
      </c>
      <c r="V78" s="2">
        <v>75</v>
      </c>
      <c r="W78" s="25">
        <v>969384317.92821014</v>
      </c>
      <c r="X78" s="25">
        <v>1102717899.0143657</v>
      </c>
      <c r="Y78" s="25">
        <v>375696512.02314317</v>
      </c>
      <c r="Z78" s="25">
        <v>872239324.18634605</v>
      </c>
      <c r="AA78" s="25">
        <v>636803261.48019814</v>
      </c>
      <c r="AC78" s="2">
        <v>75</v>
      </c>
      <c r="AD78" s="25">
        <v>4059827.7344065905</v>
      </c>
      <c r="AE78" s="25">
        <v>118192049.13324332</v>
      </c>
      <c r="AF78" s="25">
        <v>194758281.18373466</v>
      </c>
      <c r="AG78" s="25">
        <v>293939097.65547609</v>
      </c>
      <c r="AH78" s="25">
        <v>144640300.06099319</v>
      </c>
    </row>
    <row r="79" spans="15:34" x14ac:dyDescent="0.2">
      <c r="O79" s="2">
        <v>76</v>
      </c>
      <c r="P79" s="25">
        <v>-70646254.989410698</v>
      </c>
      <c r="Q79" s="25">
        <v>-386961963.18788218</v>
      </c>
      <c r="R79" s="25">
        <v>-36511982.921600103</v>
      </c>
      <c r="S79" s="25">
        <v>-78893200.742291749</v>
      </c>
      <c r="T79" s="25">
        <v>-311975557.27065319</v>
      </c>
      <c r="V79" s="2">
        <v>76</v>
      </c>
      <c r="W79" s="25">
        <v>632581541.17994213</v>
      </c>
      <c r="X79" s="25">
        <v>-76280853.973435521</v>
      </c>
      <c r="Y79" s="25">
        <v>767985956.17126012</v>
      </c>
      <c r="Z79" s="25">
        <v>547706757.84622574</v>
      </c>
      <c r="AA79" s="25">
        <v>85798259.939463466</v>
      </c>
      <c r="AC79" s="2">
        <v>76</v>
      </c>
      <c r="AD79" s="25">
        <v>-59286180.893981934</v>
      </c>
      <c r="AE79" s="25">
        <v>-87848768.780221581</v>
      </c>
      <c r="AF79" s="25">
        <v>215525835.90333939</v>
      </c>
      <c r="AG79" s="25">
        <v>549737205.29786015</v>
      </c>
      <c r="AH79" s="25">
        <v>273311365.82705832</v>
      </c>
    </row>
    <row r="80" spans="15:34" x14ac:dyDescent="0.2">
      <c r="O80" s="2">
        <v>77</v>
      </c>
      <c r="P80" s="25">
        <v>-216540614.07371238</v>
      </c>
      <c r="Q80" s="25">
        <v>-306554451.19236279</v>
      </c>
      <c r="R80" s="25">
        <v>-363906308.49156094</v>
      </c>
      <c r="S80" s="25">
        <v>-75315234.166158855</v>
      </c>
      <c r="T80" s="25">
        <v>-377398013.27512681</v>
      </c>
      <c r="V80" s="2">
        <v>77</v>
      </c>
      <c r="W80" s="25">
        <v>706049458.51702118</v>
      </c>
      <c r="X80" s="25">
        <v>859281896.79919422</v>
      </c>
      <c r="Y80" s="25">
        <v>229045273.13596845</v>
      </c>
      <c r="Z80" s="25">
        <v>550027649.56804061</v>
      </c>
      <c r="AA80" s="25">
        <v>359523171.63310933</v>
      </c>
      <c r="AC80" s="2">
        <v>77</v>
      </c>
      <c r="AD80" s="25">
        <v>316965083.98248041</v>
      </c>
      <c r="AE80" s="25">
        <v>-66497288.103192687</v>
      </c>
      <c r="AF80" s="25">
        <v>147143372.15943348</v>
      </c>
      <c r="AG80" s="25">
        <v>-57389342.305511832</v>
      </c>
      <c r="AH80" s="25">
        <v>196682808.86251426</v>
      </c>
    </row>
    <row r="81" spans="15:34" x14ac:dyDescent="0.2">
      <c r="O81" s="2">
        <v>78</v>
      </c>
      <c r="P81" s="25">
        <v>-240232369.79034826</v>
      </c>
      <c r="Q81" s="25">
        <v>-444104536.06382734</v>
      </c>
      <c r="R81" s="25">
        <v>-371228076.75170159</v>
      </c>
      <c r="S81" s="25">
        <v>-149137928.25295538</v>
      </c>
      <c r="T81" s="25">
        <v>-307671689.23273826</v>
      </c>
      <c r="V81" s="2">
        <v>78</v>
      </c>
      <c r="W81" s="25">
        <v>1148793583.4582646</v>
      </c>
      <c r="X81" s="25">
        <v>375808799.76343995</v>
      </c>
      <c r="Y81" s="25">
        <v>660509671.56073141</v>
      </c>
      <c r="Z81" s="25">
        <v>639650818.6406405</v>
      </c>
      <c r="AA81" s="25">
        <v>187914305.67549503</v>
      </c>
      <c r="AC81" s="2">
        <v>78</v>
      </c>
      <c r="AD81" s="25">
        <v>-26286586.901795745</v>
      </c>
      <c r="AE81" s="25">
        <v>492979590.85791957</v>
      </c>
      <c r="AF81" s="25">
        <v>214027979.94963586</v>
      </c>
      <c r="AG81" s="25">
        <v>-2729031.4986349344</v>
      </c>
      <c r="AH81" s="25">
        <v>152958622.50506008</v>
      </c>
    </row>
    <row r="82" spans="15:34" x14ac:dyDescent="0.2">
      <c r="O82" s="2">
        <v>79</v>
      </c>
      <c r="P82" s="25">
        <v>-349484246.50285327</v>
      </c>
      <c r="Q82" s="25">
        <v>-327892317.2621035</v>
      </c>
      <c r="R82" s="25">
        <v>-236683374.4839586</v>
      </c>
      <c r="S82" s="25">
        <v>-330848993.15785003</v>
      </c>
      <c r="T82" s="25">
        <v>-139484090.08755189</v>
      </c>
      <c r="V82" s="2">
        <v>79</v>
      </c>
      <c r="W82" s="25">
        <v>677096584.39790392</v>
      </c>
      <c r="X82" s="25">
        <v>731415376.97954988</v>
      </c>
      <c r="Y82" s="25">
        <v>749236033.68483698</v>
      </c>
      <c r="Z82" s="25">
        <v>975211141.90365005</v>
      </c>
      <c r="AA82" s="25">
        <v>965473314.25220942</v>
      </c>
      <c r="AC82" s="2">
        <v>79</v>
      </c>
      <c r="AD82" s="25">
        <v>262565752.04863214</v>
      </c>
      <c r="AE82" s="25">
        <v>272818373.14935279</v>
      </c>
      <c r="AF82" s="25">
        <v>436081590.72220063</v>
      </c>
      <c r="AG82" s="25">
        <v>203749316.38479483</v>
      </c>
      <c r="AH82" s="25">
        <v>-63482895.159252048</v>
      </c>
    </row>
    <row r="83" spans="15:34" x14ac:dyDescent="0.2">
      <c r="O83" s="2">
        <v>80</v>
      </c>
      <c r="P83" s="25">
        <v>-168075624.76813066</v>
      </c>
      <c r="Q83" s="25">
        <v>-273977408.29364812</v>
      </c>
      <c r="R83" s="25">
        <v>-321838503.73292553</v>
      </c>
      <c r="S83" s="25">
        <v>-265133930.95387071</v>
      </c>
      <c r="T83" s="25">
        <v>-100169819.72527689</v>
      </c>
      <c r="V83" s="2">
        <v>80</v>
      </c>
      <c r="W83" s="25">
        <v>376505176.06705117</v>
      </c>
      <c r="X83" s="25">
        <v>746372656.89915168</v>
      </c>
      <c r="Y83" s="25">
        <v>39411073.536525905</v>
      </c>
      <c r="Z83" s="25">
        <v>353068815.09769106</v>
      </c>
      <c r="AA83" s="25">
        <v>597560538.89651251</v>
      </c>
      <c r="AC83" s="2">
        <v>80</v>
      </c>
      <c r="AD83" s="25">
        <v>-530748824.87277663</v>
      </c>
      <c r="AE83" s="25">
        <v>-87364020.001965404</v>
      </c>
      <c r="AF83" s="25">
        <v>100064262.63954973</v>
      </c>
      <c r="AG83" s="25">
        <v>55514173.597787499</v>
      </c>
      <c r="AH83" s="25">
        <v>449044162.4661665</v>
      </c>
    </row>
    <row r="84" spans="15:34" x14ac:dyDescent="0.2">
      <c r="O84" s="2">
        <v>81</v>
      </c>
      <c r="P84" s="25">
        <v>-130139684.83073306</v>
      </c>
      <c r="Q84" s="25">
        <v>-318650092.4079355</v>
      </c>
      <c r="R84" s="25">
        <v>-181765483.64698356</v>
      </c>
      <c r="S84" s="25">
        <v>67553342.048010945</v>
      </c>
      <c r="T84" s="25">
        <v>-285333568.77293277</v>
      </c>
      <c r="V84" s="2">
        <v>81</v>
      </c>
      <c r="W84" s="25">
        <v>554674284.51499963</v>
      </c>
      <c r="X84" s="25">
        <v>620730063.13826728</v>
      </c>
      <c r="Y84" s="25">
        <v>767066448.22206783</v>
      </c>
      <c r="Z84" s="25">
        <v>470121861.06800109</v>
      </c>
      <c r="AA84" s="25">
        <v>714424213.66862011</v>
      </c>
      <c r="AC84" s="2">
        <v>81</v>
      </c>
      <c r="AD84" s="25">
        <v>499814918.74967194</v>
      </c>
      <c r="AE84" s="25">
        <v>529362067.77848709</v>
      </c>
      <c r="AF84" s="25">
        <v>299033643.01816368</v>
      </c>
      <c r="AG84" s="25">
        <v>33820258.972974658</v>
      </c>
      <c r="AH84" s="25">
        <v>511081869.2236414</v>
      </c>
    </row>
    <row r="85" spans="15:34" x14ac:dyDescent="0.2">
      <c r="O85" s="2">
        <v>82</v>
      </c>
      <c r="P85" s="25">
        <v>48315899.595845461</v>
      </c>
      <c r="Q85" s="25">
        <v>-329980387.48194063</v>
      </c>
      <c r="R85" s="25">
        <v>-104907541.23031563</v>
      </c>
      <c r="S85" s="25">
        <v>-28550624.824240208</v>
      </c>
      <c r="T85" s="25">
        <v>-156146648.60554546</v>
      </c>
      <c r="V85" s="2">
        <v>82</v>
      </c>
      <c r="W85" s="25">
        <v>687284687.41670358</v>
      </c>
      <c r="X85" s="25">
        <v>390550088.90540278</v>
      </c>
      <c r="Y85" s="25">
        <v>101907745.79768267</v>
      </c>
      <c r="Z85" s="25">
        <v>759984747.0333147</v>
      </c>
      <c r="AA85" s="25">
        <v>567574252.88013768</v>
      </c>
      <c r="AC85" s="2">
        <v>82</v>
      </c>
      <c r="AD85" s="25">
        <v>151995800.83203638</v>
      </c>
      <c r="AE85" s="25">
        <v>22051092.19793117</v>
      </c>
      <c r="AF85" s="25">
        <v>457134035.10161579</v>
      </c>
      <c r="AG85" s="25">
        <v>49270363.766448498</v>
      </c>
      <c r="AH85" s="25">
        <v>-88771908.428499341</v>
      </c>
    </row>
    <row r="86" spans="15:34" x14ac:dyDescent="0.2">
      <c r="O86" s="2">
        <v>83</v>
      </c>
      <c r="P86" s="25">
        <v>-219933442.30009758</v>
      </c>
      <c r="Q86" s="25">
        <v>-241613472.22802535</v>
      </c>
      <c r="R86" s="25">
        <v>-213376153.3240056</v>
      </c>
      <c r="S86" s="25">
        <v>-298359348.31279969</v>
      </c>
      <c r="T86" s="25">
        <v>50637782.951747179</v>
      </c>
      <c r="V86" s="2">
        <v>83</v>
      </c>
      <c r="W86" s="25">
        <v>1050310490.0263039</v>
      </c>
      <c r="X86" s="25">
        <v>389964848.04321855</v>
      </c>
      <c r="Y86" s="25">
        <v>380829514.08917642</v>
      </c>
      <c r="Z86" s="25">
        <v>986563328.48439658</v>
      </c>
      <c r="AA86" s="25">
        <v>877811457.57388973</v>
      </c>
      <c r="AC86" s="2">
        <v>83</v>
      </c>
      <c r="AD86" s="25">
        <v>220339692.18640018</v>
      </c>
      <c r="AE86" s="25">
        <v>94150165.840791345</v>
      </c>
      <c r="AF86" s="25">
        <v>314867169.56340146</v>
      </c>
      <c r="AG86" s="25">
        <v>22979371.830642223</v>
      </c>
      <c r="AH86" s="25">
        <v>157434797.64199793</v>
      </c>
    </row>
    <row r="87" spans="15:34" x14ac:dyDescent="0.2">
      <c r="O87" s="2">
        <v>84</v>
      </c>
      <c r="P87" s="25">
        <v>-132697497.05915752</v>
      </c>
      <c r="Q87" s="25">
        <v>153722831.92189395</v>
      </c>
      <c r="R87" s="25">
        <v>-48289659.879002392</v>
      </c>
      <c r="S87" s="25">
        <v>-152159225.54955274</v>
      </c>
      <c r="T87" s="25">
        <v>-242597030.84707785</v>
      </c>
      <c r="V87" s="2">
        <v>84</v>
      </c>
      <c r="W87" s="25">
        <v>1079406133.9505951</v>
      </c>
      <c r="X87" s="25">
        <v>206283105.98963958</v>
      </c>
      <c r="Y87" s="25">
        <v>546797043.85420489</v>
      </c>
      <c r="Z87" s="25">
        <v>385020840.31078166</v>
      </c>
      <c r="AA87" s="25">
        <v>525100635.91127557</v>
      </c>
      <c r="AC87" s="2">
        <v>84</v>
      </c>
      <c r="AD87" s="25">
        <v>-112894532.79479909</v>
      </c>
      <c r="AE87" s="25">
        <v>53959844.824429154</v>
      </c>
      <c r="AF87" s="25">
        <v>442750529.50623512</v>
      </c>
      <c r="AG87" s="25">
        <v>268074790.78665757</v>
      </c>
      <c r="AH87" s="25">
        <v>-123664787.55812395</v>
      </c>
    </row>
    <row r="88" spans="15:34" x14ac:dyDescent="0.2">
      <c r="O88" s="2">
        <v>85</v>
      </c>
      <c r="P88" s="25">
        <v>89809045.822167158</v>
      </c>
      <c r="Q88" s="25">
        <v>-51550409.79932797</v>
      </c>
      <c r="R88" s="25">
        <v>-267006435.5305779</v>
      </c>
      <c r="S88" s="25">
        <v>-302978564.87374914</v>
      </c>
      <c r="T88" s="25">
        <v>-493811325.93886387</v>
      </c>
      <c r="V88" s="2">
        <v>85</v>
      </c>
      <c r="W88" s="25">
        <v>-323399190.06210572</v>
      </c>
      <c r="X88" s="25">
        <v>345248741.77299535</v>
      </c>
      <c r="Y88" s="25">
        <v>282656097.91011983</v>
      </c>
      <c r="Z88" s="25">
        <v>860748059.67004728</v>
      </c>
      <c r="AA88" s="25">
        <v>511209351.8274284</v>
      </c>
      <c r="AC88" s="2">
        <v>85</v>
      </c>
      <c r="AD88" s="25">
        <v>-699.43012285232544</v>
      </c>
      <c r="AE88" s="25">
        <v>-22785507.017379045</v>
      </c>
      <c r="AF88" s="25">
        <v>192307523.34335244</v>
      </c>
      <c r="AG88" s="25">
        <v>623989825.16658282</v>
      </c>
      <c r="AH88" s="25">
        <v>-66969059.094079256</v>
      </c>
    </row>
    <row r="89" spans="15:34" x14ac:dyDescent="0.2">
      <c r="O89" s="2">
        <v>86</v>
      </c>
      <c r="P89" s="25">
        <v>-33681483.540348858</v>
      </c>
      <c r="Q89" s="25">
        <v>212932.27606266737</v>
      </c>
      <c r="R89" s="25">
        <v>-156132320.88253087</v>
      </c>
      <c r="S89" s="25">
        <v>94680737.270170331</v>
      </c>
      <c r="T89" s="25">
        <v>-186003843.47802579</v>
      </c>
      <c r="V89" s="2">
        <v>86</v>
      </c>
      <c r="W89" s="25">
        <v>733363304.46129024</v>
      </c>
      <c r="X89" s="25">
        <v>205759866.22115463</v>
      </c>
      <c r="Y89" s="25">
        <v>597181091.08383465</v>
      </c>
      <c r="Z89" s="25">
        <v>602199383.02434301</v>
      </c>
      <c r="AA89" s="25">
        <v>43470671.911746502</v>
      </c>
      <c r="AC89" s="2">
        <v>86</v>
      </c>
      <c r="AD89" s="25">
        <v>423808754.12142467</v>
      </c>
      <c r="AE89" s="25">
        <v>615749535.99954355</v>
      </c>
      <c r="AF89" s="25">
        <v>290954436.13297796</v>
      </c>
      <c r="AG89" s="25">
        <v>630613133.22918785</v>
      </c>
      <c r="AH89" s="25">
        <v>225049180.34078097</v>
      </c>
    </row>
    <row r="90" spans="15:34" x14ac:dyDescent="0.2">
      <c r="O90" s="2">
        <v>87</v>
      </c>
      <c r="P90" s="25">
        <v>-46061544.294236898</v>
      </c>
      <c r="Q90" s="25">
        <v>-352158759.75468308</v>
      </c>
      <c r="R90" s="25">
        <v>-55865992.658146322</v>
      </c>
      <c r="S90" s="25">
        <v>-139965546.35427746</v>
      </c>
      <c r="T90" s="25">
        <v>-175597654.24274266</v>
      </c>
      <c r="V90" s="2">
        <v>87</v>
      </c>
      <c r="W90" s="25">
        <v>105270196.37947819</v>
      </c>
      <c r="X90" s="25">
        <v>512605951.8725372</v>
      </c>
      <c r="Y90" s="25">
        <v>559358330.74987555</v>
      </c>
      <c r="Z90" s="25">
        <v>322335600.60964972</v>
      </c>
      <c r="AA90" s="25">
        <v>322343755.72353792</v>
      </c>
      <c r="AC90" s="2">
        <v>87</v>
      </c>
      <c r="AD90" s="25">
        <v>-30022984.185961246</v>
      </c>
      <c r="AE90" s="25">
        <v>451244359.58899188</v>
      </c>
      <c r="AF90" s="25">
        <v>401279325.64731467</v>
      </c>
      <c r="AG90" s="25">
        <v>319533667.76104128</v>
      </c>
      <c r="AH90" s="25">
        <v>96323725.404931068</v>
      </c>
    </row>
    <row r="91" spans="15:34" x14ac:dyDescent="0.2">
      <c r="O91" s="2">
        <v>88</v>
      </c>
      <c r="P91" s="25">
        <v>-254682566.00110859</v>
      </c>
      <c r="Q91" s="25">
        <v>-79530962.955884814</v>
      </c>
      <c r="R91" s="25">
        <v>-157690897.5756436</v>
      </c>
      <c r="S91" s="25">
        <v>-476419066.2377364</v>
      </c>
      <c r="T91" s="25">
        <v>-37932283.141213298</v>
      </c>
      <c r="V91" s="2">
        <v>88</v>
      </c>
      <c r="W91" s="25">
        <v>589107471.71303093</v>
      </c>
      <c r="X91" s="25">
        <v>1192769759.2466879</v>
      </c>
      <c r="Y91" s="25">
        <v>291769416.79270422</v>
      </c>
      <c r="Z91" s="25">
        <v>464540994.73248369</v>
      </c>
      <c r="AA91" s="25">
        <v>822629118.65227854</v>
      </c>
      <c r="AC91" s="2">
        <v>88</v>
      </c>
      <c r="AD91" s="25">
        <v>341832242.09672379</v>
      </c>
      <c r="AE91" s="25">
        <v>503012208.45451427</v>
      </c>
      <c r="AF91" s="25">
        <v>124791926.18487072</v>
      </c>
      <c r="AG91" s="25">
        <v>14446134.740678072</v>
      </c>
      <c r="AH91" s="25">
        <v>65293082.434457541</v>
      </c>
    </row>
    <row r="92" spans="15:34" x14ac:dyDescent="0.2">
      <c r="O92" s="2">
        <v>89</v>
      </c>
      <c r="P92" s="25">
        <v>-274775372.23527515</v>
      </c>
      <c r="Q92" s="25">
        <v>-372254388.20852828</v>
      </c>
      <c r="R92" s="25">
        <v>-290980061.77100509</v>
      </c>
      <c r="S92" s="25">
        <v>-169715203.44296426</v>
      </c>
      <c r="T92" s="25">
        <v>-633259441.93014896</v>
      </c>
      <c r="V92" s="2">
        <v>89</v>
      </c>
      <c r="W92" s="25">
        <v>729189830.84074235</v>
      </c>
      <c r="X92" s="25">
        <v>306185054.57939976</v>
      </c>
      <c r="Y92" s="25">
        <v>293139211.10381478</v>
      </c>
      <c r="Z92" s="25">
        <v>611623388.159374</v>
      </c>
      <c r="AA92" s="25">
        <v>1058781728.3357528</v>
      </c>
      <c r="AC92" s="2">
        <v>89</v>
      </c>
      <c r="AD92" s="25">
        <v>130797010.54397523</v>
      </c>
      <c r="AE92" s="25">
        <v>-404193298.87956548</v>
      </c>
      <c r="AF92" s="25">
        <v>303501197.86454058</v>
      </c>
      <c r="AG92" s="25">
        <v>79403944.289101958</v>
      </c>
      <c r="AH92" s="25">
        <v>446592943.2926147</v>
      </c>
    </row>
    <row r="93" spans="15:34" x14ac:dyDescent="0.2">
      <c r="O93" s="2">
        <v>90</v>
      </c>
      <c r="P93" s="25">
        <v>14514994.665830493</v>
      </c>
      <c r="Q93" s="25">
        <v>-100808040.56913924</v>
      </c>
      <c r="R93" s="25">
        <v>-401057465.4312132</v>
      </c>
      <c r="S93" s="25">
        <v>-375680365.62459141</v>
      </c>
      <c r="T93" s="25">
        <v>-130622150.7338267</v>
      </c>
      <c r="V93" s="2">
        <v>90</v>
      </c>
      <c r="W93" s="25">
        <v>766479100.56351399</v>
      </c>
      <c r="X93" s="25">
        <v>729591299.89977908</v>
      </c>
      <c r="Y93" s="25">
        <v>540141373.19377959</v>
      </c>
      <c r="Z93" s="25">
        <v>407139545.23024166</v>
      </c>
      <c r="AA93" s="25">
        <v>858902534.4919064</v>
      </c>
      <c r="AC93" s="2">
        <v>90</v>
      </c>
      <c r="AD93" s="25">
        <v>485180285.09407675</v>
      </c>
      <c r="AE93" s="25">
        <v>-235513732.00845683</v>
      </c>
      <c r="AF93" s="25">
        <v>-64981283.018758178</v>
      </c>
      <c r="AG93" s="25">
        <v>364207447.51141143</v>
      </c>
      <c r="AH93" s="25">
        <v>84364772.630612016</v>
      </c>
    </row>
    <row r="94" spans="15:34" x14ac:dyDescent="0.2">
      <c r="O94" s="2">
        <v>91</v>
      </c>
      <c r="P94" s="25">
        <v>-86630983.684814215</v>
      </c>
      <c r="Q94" s="25">
        <v>-121431578.55456066</v>
      </c>
      <c r="R94" s="25">
        <v>-176470483.15003175</v>
      </c>
      <c r="S94" s="25">
        <v>-321741123.56866252</v>
      </c>
      <c r="T94" s="25">
        <v>-410675033.69243509</v>
      </c>
      <c r="V94" s="2">
        <v>91</v>
      </c>
      <c r="W94" s="25">
        <v>655150345.95075321</v>
      </c>
      <c r="X94" s="25">
        <v>1057310709.5950062</v>
      </c>
      <c r="Y94" s="25">
        <v>974550683.19061363</v>
      </c>
      <c r="Z94" s="25">
        <v>1077726666.8920889</v>
      </c>
      <c r="AA94" s="25">
        <v>86803330.981244028</v>
      </c>
      <c r="AC94" s="2">
        <v>91</v>
      </c>
      <c r="AD94" s="25">
        <v>153121694.50657928</v>
      </c>
      <c r="AE94" s="25">
        <v>313505750.57453513</v>
      </c>
      <c r="AF94" s="25">
        <v>166965486.40672588</v>
      </c>
      <c r="AG94" s="25">
        <v>782176750.51550817</v>
      </c>
      <c r="AH94" s="25">
        <v>269623275.2546227</v>
      </c>
    </row>
    <row r="95" spans="15:34" x14ac:dyDescent="0.2">
      <c r="O95" s="2">
        <v>92</v>
      </c>
      <c r="P95" s="25">
        <v>-164400610.2038767</v>
      </c>
      <c r="Q95" s="25">
        <v>-388233352.47697568</v>
      </c>
      <c r="R95" s="25">
        <v>-357582926.43694365</v>
      </c>
      <c r="S95" s="25">
        <v>-104790810.1750713</v>
      </c>
      <c r="T95" s="25">
        <v>-145245660.05694062</v>
      </c>
      <c r="V95" s="2">
        <v>92</v>
      </c>
      <c r="W95" s="25">
        <v>369612373.67566043</v>
      </c>
      <c r="X95" s="25">
        <v>592850130.35678482</v>
      </c>
      <c r="Y95" s="25">
        <v>301449806.19906265</v>
      </c>
      <c r="Z95" s="25">
        <v>698727230.33446395</v>
      </c>
      <c r="AA95" s="25">
        <v>591952858.99029803</v>
      </c>
      <c r="AC95" s="2">
        <v>92</v>
      </c>
      <c r="AD95" s="25">
        <v>375809959.91920686</v>
      </c>
      <c r="AE95" s="25">
        <v>177818456.24042261</v>
      </c>
      <c r="AF95" s="25">
        <v>133798885.99879122</v>
      </c>
      <c r="AG95" s="25">
        <v>-127050832.96813679</v>
      </c>
      <c r="AH95" s="25">
        <v>-222463278.68135464</v>
      </c>
    </row>
    <row r="96" spans="15:34" x14ac:dyDescent="0.2">
      <c r="O96" s="2">
        <v>93</v>
      </c>
      <c r="P96" s="25">
        <v>-23237488.129052341</v>
      </c>
      <c r="Q96" s="25">
        <v>-318255055.22417498</v>
      </c>
      <c r="R96" s="25">
        <v>-260687083.17146838</v>
      </c>
      <c r="S96" s="25">
        <v>-382108657.66863942</v>
      </c>
      <c r="T96" s="25">
        <v>-302519637.00919497</v>
      </c>
      <c r="V96" s="2">
        <v>93</v>
      </c>
      <c r="W96" s="25">
        <v>612158230.81441545</v>
      </c>
      <c r="X96" s="25">
        <v>409966353.5223757</v>
      </c>
      <c r="Y96" s="25">
        <v>283849175.75618875</v>
      </c>
      <c r="Z96" s="25">
        <v>579170586.19677567</v>
      </c>
      <c r="AA96" s="25">
        <v>516011737.97602725</v>
      </c>
      <c r="AC96" s="2">
        <v>93</v>
      </c>
      <c r="AD96" s="25">
        <v>39394368.030842304</v>
      </c>
      <c r="AE96" s="25">
        <v>455038218.67842746</v>
      </c>
      <c r="AF96" s="25">
        <v>406564581.11155105</v>
      </c>
      <c r="AG96" s="25">
        <v>200939239.8718704</v>
      </c>
      <c r="AH96" s="25">
        <v>713461189.71540165</v>
      </c>
    </row>
    <row r="97" spans="15:34" x14ac:dyDescent="0.2">
      <c r="O97" s="2">
        <v>94</v>
      </c>
      <c r="P97" s="25">
        <v>-50211407.137982666</v>
      </c>
      <c r="Q97" s="25">
        <v>-68302816.344218194</v>
      </c>
      <c r="R97" s="25">
        <v>-133396643.68197221</v>
      </c>
      <c r="S97" s="25">
        <v>-117077396.02588302</v>
      </c>
      <c r="T97" s="25">
        <v>-176030971.03665459</v>
      </c>
      <c r="V97" s="2">
        <v>94</v>
      </c>
      <c r="W97" s="25">
        <v>770951843.51368248</v>
      </c>
      <c r="X97" s="25">
        <v>518387057.55895656</v>
      </c>
      <c r="Y97" s="25">
        <v>210193792.87058902</v>
      </c>
      <c r="Z97" s="25">
        <v>39396203.722892255</v>
      </c>
      <c r="AA97" s="25">
        <v>258736999.49317089</v>
      </c>
      <c r="AC97" s="2">
        <v>94</v>
      </c>
      <c r="AD97" s="25">
        <v>125223447.69932723</v>
      </c>
      <c r="AE97" s="25">
        <v>58541514.991152167</v>
      </c>
      <c r="AF97" s="25">
        <v>215737306.40319347</v>
      </c>
      <c r="AG97" s="25">
        <v>4549218.4112682343</v>
      </c>
      <c r="AH97" s="25">
        <v>212262399.89779091</v>
      </c>
    </row>
    <row r="98" spans="15:34" x14ac:dyDescent="0.2">
      <c r="O98" s="2">
        <v>95</v>
      </c>
      <c r="P98" s="25">
        <v>-175281373.24071449</v>
      </c>
      <c r="Q98" s="25">
        <v>-143141924.49601007</v>
      </c>
      <c r="R98" s="25">
        <v>-118781190.54203558</v>
      </c>
      <c r="S98" s="25">
        <v>-360095630.80108809</v>
      </c>
      <c r="T98" s="25">
        <v>-340571956.13956559</v>
      </c>
      <c r="V98" s="2">
        <v>95</v>
      </c>
      <c r="W98" s="25">
        <v>727355243.97158027</v>
      </c>
      <c r="X98" s="25">
        <v>786679862.67901981</v>
      </c>
      <c r="Y98" s="25">
        <v>600662912.05737734</v>
      </c>
      <c r="Z98" s="25">
        <v>151558330.50356537</v>
      </c>
      <c r="AA98" s="25">
        <v>628833184.46634221</v>
      </c>
      <c r="AC98" s="2">
        <v>95</v>
      </c>
      <c r="AD98" s="25">
        <v>11709542.318585634</v>
      </c>
      <c r="AE98" s="25">
        <v>102879298.33212554</v>
      </c>
      <c r="AF98" s="25">
        <v>426293218.09876812</v>
      </c>
      <c r="AG98" s="25">
        <v>201063625.51048613</v>
      </c>
      <c r="AH98" s="25">
        <v>492520552.44367111</v>
      </c>
    </row>
    <row r="99" spans="15:34" x14ac:dyDescent="0.2">
      <c r="O99" s="2">
        <v>96</v>
      </c>
      <c r="P99" s="25">
        <v>-306264585.17679518</v>
      </c>
      <c r="Q99" s="25">
        <v>-243597108.69392169</v>
      </c>
      <c r="R99" s="25">
        <v>15571540.103767276</v>
      </c>
      <c r="S99" s="25">
        <v>-294088045.96510375</v>
      </c>
      <c r="T99" s="25">
        <v>-266444236.19221675</v>
      </c>
      <c r="V99" s="2">
        <v>96</v>
      </c>
      <c r="W99" s="25">
        <v>70408086.45444575</v>
      </c>
      <c r="X99" s="25">
        <v>858495340.52399421</v>
      </c>
      <c r="Y99" s="25">
        <v>414964318.7939899</v>
      </c>
      <c r="Z99" s="25">
        <v>588765087.62880266</v>
      </c>
      <c r="AA99" s="25">
        <v>122423064.45888925</v>
      </c>
      <c r="AC99" s="2">
        <v>96</v>
      </c>
      <c r="AD99" s="25">
        <v>295969302.86805618</v>
      </c>
      <c r="AE99" s="25">
        <v>209380783.601354</v>
      </c>
      <c r="AF99" s="25">
        <v>14627174.167728782</v>
      </c>
      <c r="AG99" s="25">
        <v>390742801.40357792</v>
      </c>
      <c r="AH99" s="25">
        <v>396487020.57703626</v>
      </c>
    </row>
    <row r="100" spans="15:34" x14ac:dyDescent="0.2">
      <c r="O100" s="2">
        <v>97</v>
      </c>
      <c r="P100" s="25">
        <v>88546785.109426141</v>
      </c>
      <c r="Q100" s="25">
        <v>-117534947.35752749</v>
      </c>
      <c r="R100" s="25">
        <v>20352140.589371324</v>
      </c>
      <c r="S100" s="25">
        <v>-99145120.188853711</v>
      </c>
      <c r="T100" s="25">
        <v>23958651.695688426</v>
      </c>
      <c r="V100" s="2">
        <v>97</v>
      </c>
      <c r="W100" s="25">
        <v>983722485.15975833</v>
      </c>
      <c r="X100" s="25">
        <v>352213567.16765773</v>
      </c>
      <c r="Y100" s="25">
        <v>171078254.48634171</v>
      </c>
      <c r="Z100" s="25">
        <v>453638995.0038116</v>
      </c>
      <c r="AA100" s="25">
        <v>567064044.34924829</v>
      </c>
      <c r="AC100" s="2">
        <v>97</v>
      </c>
      <c r="AD100" s="25">
        <v>278397371.29750228</v>
      </c>
      <c r="AE100" s="25">
        <v>502029853.72406471</v>
      </c>
      <c r="AF100" s="25">
        <v>-167220683.59514523</v>
      </c>
      <c r="AG100" s="25">
        <v>173971471.29224324</v>
      </c>
      <c r="AH100" s="25">
        <v>-46527045.408441186</v>
      </c>
    </row>
    <row r="101" spans="15:34" x14ac:dyDescent="0.2">
      <c r="O101" s="2">
        <v>98</v>
      </c>
      <c r="P101" s="25">
        <v>-25283978.621824145</v>
      </c>
      <c r="Q101" s="25">
        <v>-250712296.54707485</v>
      </c>
      <c r="R101" s="25">
        <v>945119.29381245375</v>
      </c>
      <c r="S101" s="25">
        <v>-174415259.64668667</v>
      </c>
      <c r="T101" s="25">
        <v>-254530640.10686016</v>
      </c>
      <c r="V101" s="2">
        <v>98</v>
      </c>
      <c r="W101" s="25">
        <v>735354039.33143282</v>
      </c>
      <c r="X101" s="25">
        <v>194451330.47751731</v>
      </c>
      <c r="Y101" s="25">
        <v>816916394.16032422</v>
      </c>
      <c r="Z101" s="25">
        <v>899711312.30883002</v>
      </c>
      <c r="AA101" s="25">
        <v>530339854.50625288</v>
      </c>
      <c r="AC101" s="2">
        <v>98</v>
      </c>
      <c r="AD101" s="25">
        <v>276125299.98731935</v>
      </c>
      <c r="AE101" s="25">
        <v>342362918.83210123</v>
      </c>
      <c r="AF101" s="25">
        <v>395426127.45222306</v>
      </c>
      <c r="AG101" s="25">
        <v>264694650.72085607</v>
      </c>
      <c r="AH101" s="25">
        <v>-163044737.89852488</v>
      </c>
    </row>
    <row r="102" spans="15:34" x14ac:dyDescent="0.2">
      <c r="O102" s="2">
        <v>99</v>
      </c>
      <c r="P102" s="25">
        <v>-155610702.62617797</v>
      </c>
      <c r="Q102" s="25">
        <v>-5676280.7683695555</v>
      </c>
      <c r="R102" s="25">
        <v>-187863717.71363646</v>
      </c>
      <c r="S102" s="25">
        <v>-575707688.30669689</v>
      </c>
      <c r="T102" s="25">
        <v>-243871071.07892179</v>
      </c>
      <c r="V102" s="2">
        <v>99</v>
      </c>
      <c r="W102" s="25">
        <v>525544623.57331562</v>
      </c>
      <c r="X102" s="25">
        <v>966657839.63788843</v>
      </c>
      <c r="Y102" s="25">
        <v>1009829251.2092896</v>
      </c>
      <c r="Z102" s="25">
        <v>703268055.94788313</v>
      </c>
      <c r="AA102" s="25">
        <v>317648741.4206301</v>
      </c>
      <c r="AC102" s="2">
        <v>99</v>
      </c>
      <c r="AD102" s="25">
        <v>-254992696.78758585</v>
      </c>
      <c r="AE102" s="25">
        <v>43528984.170903683</v>
      </c>
      <c r="AF102" s="25">
        <v>-18574568.749165297</v>
      </c>
      <c r="AG102" s="25">
        <v>263794212.19545221</v>
      </c>
      <c r="AH102" s="25">
        <v>177305502.02357769</v>
      </c>
    </row>
    <row r="103" spans="15:34" x14ac:dyDescent="0.2">
      <c r="O103" s="2">
        <v>100</v>
      </c>
      <c r="P103" s="25">
        <v>-127271860.59080559</v>
      </c>
      <c r="Q103" s="25">
        <v>-227712603.42540884</v>
      </c>
      <c r="R103" s="25">
        <v>-379167178.33987647</v>
      </c>
      <c r="S103" s="25">
        <v>-364599678.39376092</v>
      </c>
      <c r="T103" s="25">
        <v>-223845826.33645815</v>
      </c>
      <c r="V103" s="2">
        <v>100</v>
      </c>
      <c r="W103" s="25">
        <v>202998132.99204922</v>
      </c>
      <c r="X103" s="25">
        <v>646093910.49606609</v>
      </c>
      <c r="Y103" s="25">
        <v>573280451.81508398</v>
      </c>
      <c r="Z103" s="25">
        <v>828122668.01164985</v>
      </c>
      <c r="AA103" s="25">
        <v>370511293.19161612</v>
      </c>
      <c r="AC103" s="2">
        <v>100</v>
      </c>
      <c r="AD103" s="25">
        <v>62137041.346674681</v>
      </c>
      <c r="AE103" s="25">
        <v>391722589.25113165</v>
      </c>
      <c r="AF103" s="25">
        <v>100162074.05577695</v>
      </c>
      <c r="AG103" s="25">
        <v>58410925.72593677</v>
      </c>
      <c r="AH103" s="25">
        <v>204854739.97652447</v>
      </c>
    </row>
  </sheetData>
  <mergeCells count="9">
    <mergeCell ref="I22:M22"/>
    <mergeCell ref="I2:J2"/>
    <mergeCell ref="I6:J6"/>
    <mergeCell ref="I10:J10"/>
    <mergeCell ref="O1:T1"/>
    <mergeCell ref="V1:AA1"/>
    <mergeCell ref="AC1:AH1"/>
    <mergeCell ref="AJ4:AK4"/>
    <mergeCell ref="I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2008-07-04T11:37:35Z</dcterms:created>
  <dcterms:modified xsi:type="dcterms:W3CDTF">2018-09-07T12:30:10Z</dcterms:modified>
</cp:coreProperties>
</file>