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C40" i="1"/>
  <c r="C41" i="1"/>
  <c r="C39" i="1"/>
  <c r="C24" i="1"/>
  <c r="C25" i="1"/>
  <c r="C26" i="1"/>
  <c r="C27" i="1"/>
  <c r="C23" i="1"/>
  <c r="C8" i="1" l="1"/>
  <c r="C9" i="1"/>
  <c r="C10" i="1"/>
  <c r="C11" i="1"/>
  <c r="C12" i="1"/>
  <c r="C13" i="1"/>
  <c r="C14" i="1"/>
  <c r="C15" i="1"/>
  <c r="C16" i="1"/>
  <c r="C7" i="1"/>
  <c r="C38" i="1" l="1"/>
  <c r="C22" i="1"/>
  <c r="C6" i="1"/>
  <c r="B41" i="1" l="1"/>
  <c r="B40" i="1"/>
  <c r="B39" i="1"/>
  <c r="B27" i="1"/>
  <c r="B26" i="1"/>
  <c r="B25" i="1"/>
  <c r="B24" i="1"/>
  <c r="B23" i="1"/>
  <c r="B16" i="1" l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<sst xmlns="http://schemas.openxmlformats.org/spreadsheetml/2006/main" count="9" uniqueCount="9">
  <si>
    <t>8 Mhz</t>
  </si>
  <si>
    <t>16 Mhz</t>
  </si>
  <si>
    <t>24 Mhz</t>
  </si>
  <si>
    <t>10 samples</t>
  </si>
  <si>
    <t>(80e6 / 8e6)</t>
  </si>
  <si>
    <t>(80e6 / 16e6)</t>
  </si>
  <si>
    <t>5 samples</t>
  </si>
  <si>
    <t>(80e6 / 24e6)</t>
  </si>
  <si>
    <t>~3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</si>
</sst>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Mhz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Sheet1!$B$6:$B$16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1.2499999999999999E-8</c:v>
                </c:pt>
                <c:pt idx="2">
                  <c:v>2.4999999999999999E-8</c:v>
                </c:pt>
                <c:pt idx="3">
                  <c:v>3.7499999999999998E-8</c:v>
                </c:pt>
                <c:pt idx="4">
                  <c:v>4.9999999999999998E-8</c:v>
                </c:pt>
                <c:pt idx="5">
                  <c:v>6.2499999999999997E-8</c:v>
                </c:pt>
                <c:pt idx="6">
                  <c:v>7.4999999999999997E-8</c:v>
                </c:pt>
                <c:pt idx="7">
                  <c:v>8.7499999999999996E-8</c:v>
                </c:pt>
                <c:pt idx="8">
                  <c:v>9.9999999999999995E-8</c:v>
                </c:pt>
                <c:pt idx="9">
                  <c:v>1.1249999999999999E-7</c:v>
                </c:pt>
                <c:pt idx="10">
                  <c:v>1.2499999999999999E-7</c:v>
                </c:pt>
              </c:numCache>
            </c:numRef>
          </c:xVal>
          <c:yVal>
            <c:numRef>
              <c:f>Sheet1!$C$6:$C$16</c:f>
              <c:numCache>
                <c:formatCode>General</c:formatCode>
                <c:ptCount val="11"/>
                <c:pt idx="0">
                  <c:v>0</c:v>
                </c:pt>
                <c:pt idx="1">
                  <c:v>77041.600803226742</c:v>
                </c:pt>
                <c:pt idx="2">
                  <c:v>124655.92864732207</c:v>
                </c:pt>
                <c:pt idx="3">
                  <c:v>124655.92864732209</c:v>
                </c:pt>
                <c:pt idx="4">
                  <c:v>77041.600803226756</c:v>
                </c:pt>
                <c:pt idx="5">
                  <c:v>7.4265360137590331E-11</c:v>
                </c:pt>
                <c:pt idx="6">
                  <c:v>-77041.600803226684</c:v>
                </c:pt>
                <c:pt idx="7">
                  <c:v>-124655.92864732207</c:v>
                </c:pt>
                <c:pt idx="8">
                  <c:v>-124655.92864732209</c:v>
                </c:pt>
                <c:pt idx="9">
                  <c:v>-77041.600803226771</c:v>
                </c:pt>
                <c:pt idx="10">
                  <c:v>-1.4853072027518066E-10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1-45F7-96BD-B51F44581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12640"/>
        <c:axId val="1756511808"/>
      </c:scatterChart>
      <c:valAx>
        <c:axId val="17565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1808"/>
        <c:crosses val="autoZero"/>
        <c:crossBetween val="midCat"/>
      </c:valAx>
      <c:valAx>
        <c:axId val="17565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Mhz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Sheet1!$B$22:$B$27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1.2499999999999999E-8</c:v>
                </c:pt>
                <c:pt idx="2">
                  <c:v>2.4999999999999999E-8</c:v>
                </c:pt>
                <c:pt idx="3">
                  <c:v>3.7499999999999998E-8</c:v>
                </c:pt>
                <c:pt idx="4">
                  <c:v>4.9999999999999998E-8</c:v>
                </c:pt>
                <c:pt idx="5">
                  <c:v>6.2499999999999997E-8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0</c:v>
                </c:pt>
                <c:pt idx="1">
                  <c:v>124655.92864732207</c:v>
                </c:pt>
                <c:pt idx="2">
                  <c:v>77041.600803226756</c:v>
                </c:pt>
                <c:pt idx="3">
                  <c:v>-77041.600803226684</c:v>
                </c:pt>
                <c:pt idx="4">
                  <c:v>-124655.92864732209</c:v>
                </c:pt>
                <c:pt idx="5">
                  <c:v>-1.4853072027518066E-10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4-431C-85DE-AF8E783E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3647"/>
        <c:axId val="24302815"/>
      </c:scatterChart>
      <c:valAx>
        <c:axId val="243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2815"/>
        <c:crosses val="autoZero"/>
        <c:crossBetween val="midCat"/>
      </c:valAx>
      <c:valAx>
        <c:axId val="243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</a:t>
            </a:r>
            <a:r>
              <a:rPr lang="en-US" baseline="0"/>
              <a:t> Mhz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Sheet1!$B$38:$B$42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1.2499999999999999E-8</c:v>
                </c:pt>
                <c:pt idx="2">
                  <c:v>2.4999999999999999E-8</c:v>
                </c:pt>
                <c:pt idx="3">
                  <c:v>3.7499999999999998E-8</c:v>
                </c:pt>
                <c:pt idx="4">
                  <c:v>4.9999999999999998E-8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0</c:v>
                </c:pt>
                <c:pt idx="1">
                  <c:v>124655.92864732209</c:v>
                </c:pt>
                <c:pt idx="2">
                  <c:v>-77041.600803226727</c:v>
                </c:pt>
                <c:pt idx="3">
                  <c:v>-77041.600803226771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A-4BC2-87B8-E3B32CB7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1231"/>
        <c:axId val="21874991"/>
      </c:scatterChart>
      <c:valAx>
        <c:axId val="2188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991"/>
        <c:crosses val="autoZero"/>
        <c:crossBetween val="midCat"/>
      </c:valAx>
      <c:valAx>
        <c:axId val="218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14721</xdr:colOff>
      <xdr:row>3</xdr:row>
      <xdr:rowOff>170151</xdr:rowOff>
    </xdr:from>
    <xdr:to>
      <xdr:col>11</xdr:col>
      <xdr:colOff>43296</xdr:colOff>
      <xdr:row>16</xdr:row>
      <xdr:rowOff>121228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604404</xdr:colOff>
      <xdr:row>17</xdr:row>
      <xdr:rowOff>182707</xdr:rowOff>
    </xdr:from>
    <xdr:to>
      <xdr:col>10</xdr:col>
      <xdr:colOff>415637</xdr:colOff>
      <xdr:row>30</xdr:row>
      <xdr:rowOff>8659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14721</xdr:colOff>
      <xdr:row>33</xdr:row>
      <xdr:rowOff>117763</xdr:rowOff>
    </xdr:from>
    <xdr:to>
      <xdr:col>10</xdr:col>
      <xdr:colOff>441613</xdr:colOff>
      <xdr:row>45</xdr:row>
      <xdr:rowOff>155864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2"/>
  <sheetViews>
    <sheetView tabSelected="1" zoomScale="110" zoomScaleNormal="110" workbookViewId="0">
      <selection activeCell="L44" sqref="L44"/>
    </sheetView>
  </sheetViews>
  <sheetFormatPr defaultRowHeight="15" x14ac:dyDescent="0.25"/>
  <cols>
    <col min="2" max="2" width="11" bestFit="1" customWidth="1"/>
    <col min="3" max="3" width="12.7109375" customWidth="1"/>
  </cols>
  <sheetData>
    <row r="2" spans="2:6" x14ac:dyDescent="0.25">
      <c r="C2" t="s">
        <v>4</v>
      </c>
    </row>
    <row r="3" spans="2:6" x14ac:dyDescent="0.25">
      <c r="C3" t="s">
        <v>3</v>
      </c>
    </row>
    <row r="4" spans="2:6" x14ac:dyDescent="0.25">
      <c r="B4" s="3" t="s">
        <v>0</v>
      </c>
    </row>
    <row r="6" spans="2:6" x14ac:dyDescent="0.25">
      <c r="B6">
        <v>0</v>
      </c>
      <c r="C6">
        <f>SIN(2*PI()*8000000*B6)*(2^19-1)</f>
        <v>0</v>
      </c>
      <c r="F6" s="1"/>
    </row>
    <row r="7" spans="2:6" x14ac:dyDescent="0.25">
      <c r="B7" s="1">
        <f>0.0000000125*1</f>
        <v>1.2499999999999999E-8</v>
      </c>
      <c r="C7">
        <f>SIN(2*PI()*8000000*B7)*(2^17-1)</f>
        <v>77041.600803226742</v>
      </c>
    </row>
    <row r="8" spans="2:6" x14ac:dyDescent="0.25">
      <c r="B8" s="1">
        <f>0.0000000125*2</f>
        <v>2.4999999999999999E-8</v>
      </c>
      <c r="C8">
        <f t="shared" ref="C8:C16" si="0">SIN(2*PI()*8000000*B8)*(2^17-1)</f>
        <v>124655.92864732207</v>
      </c>
    </row>
    <row r="9" spans="2:6" x14ac:dyDescent="0.25">
      <c r="B9" s="1">
        <f>0.0000000125*3</f>
        <v>3.7499999999999998E-8</v>
      </c>
      <c r="C9">
        <f t="shared" si="0"/>
        <v>124655.92864732209</v>
      </c>
    </row>
    <row r="10" spans="2:6" x14ac:dyDescent="0.25">
      <c r="B10" s="1">
        <f>0.0000000125*4</f>
        <v>4.9999999999999998E-8</v>
      </c>
      <c r="C10">
        <f t="shared" si="0"/>
        <v>77041.600803226756</v>
      </c>
    </row>
    <row r="11" spans="2:6" x14ac:dyDescent="0.25">
      <c r="B11" s="1">
        <f>0.0000000125*5</f>
        <v>6.2499999999999997E-8</v>
      </c>
      <c r="C11">
        <f t="shared" si="0"/>
        <v>7.4265360137590331E-11</v>
      </c>
    </row>
    <row r="12" spans="2:6" x14ac:dyDescent="0.25">
      <c r="B12" s="1">
        <f>0.0000000125*6</f>
        <v>7.4999999999999997E-8</v>
      </c>
      <c r="C12">
        <f t="shared" si="0"/>
        <v>-77041.600803226684</v>
      </c>
    </row>
    <row r="13" spans="2:6" x14ac:dyDescent="0.25">
      <c r="B13" s="1">
        <f>0.0000000125*7</f>
        <v>8.7499999999999996E-8</v>
      </c>
      <c r="C13">
        <f t="shared" si="0"/>
        <v>-124655.92864732207</v>
      </c>
    </row>
    <row r="14" spans="2:6" x14ac:dyDescent="0.25">
      <c r="B14" s="1">
        <f>0.0000000125*8</f>
        <v>9.9999999999999995E-8</v>
      </c>
      <c r="C14">
        <f t="shared" si="0"/>
        <v>-124655.92864732209</v>
      </c>
    </row>
    <row r="15" spans="2:6" x14ac:dyDescent="0.25">
      <c r="B15" s="1">
        <f>0.0000000125*9</f>
        <v>1.1249999999999999E-7</v>
      </c>
      <c r="C15">
        <f t="shared" si="0"/>
        <v>-77041.600803226771</v>
      </c>
    </row>
    <row r="16" spans="2:6" x14ac:dyDescent="0.25">
      <c r="B16" s="1">
        <f>0.0000000125*10</f>
        <v>1.2499999999999999E-7</v>
      </c>
      <c r="C16">
        <f t="shared" si="0"/>
        <v>-1.4853072027518066E-10</v>
      </c>
    </row>
    <row r="19" spans="2:3" x14ac:dyDescent="0.25">
      <c r="C19" t="s">
        <v>5</v>
      </c>
    </row>
    <row r="20" spans="2:3" x14ac:dyDescent="0.25">
      <c r="C20" t="s">
        <v>6</v>
      </c>
    </row>
    <row r="21" spans="2:3" x14ac:dyDescent="0.25">
      <c r="B21" s="2" t="s">
        <v>1</v>
      </c>
    </row>
    <row r="22" spans="2:3" x14ac:dyDescent="0.25">
      <c r="B22">
        <v>0</v>
      </c>
      <c r="C22">
        <f>SIN(2*PI()*16000000*B22)*(2^19-1)</f>
        <v>0</v>
      </c>
    </row>
    <row r="23" spans="2:3" x14ac:dyDescent="0.25">
      <c r="B23" s="1">
        <f>0.0000000125*1</f>
        <v>1.2499999999999999E-8</v>
      </c>
      <c r="C23">
        <f>SIN(2*PI()*16000000*B23)*(2^17-1)</f>
        <v>124655.92864732207</v>
      </c>
    </row>
    <row r="24" spans="2:3" x14ac:dyDescent="0.25">
      <c r="B24" s="1">
        <f>0.0000000125*2</f>
        <v>2.4999999999999999E-8</v>
      </c>
      <c r="C24">
        <f t="shared" ref="C24:C27" si="1">SIN(2*PI()*16000000*B24)*(2^17-1)</f>
        <v>77041.600803226756</v>
      </c>
    </row>
    <row r="25" spans="2:3" x14ac:dyDescent="0.25">
      <c r="B25" s="1">
        <f>0.0000000125*3</f>
        <v>3.7499999999999998E-8</v>
      </c>
      <c r="C25">
        <f t="shared" si="1"/>
        <v>-77041.600803226684</v>
      </c>
    </row>
    <row r="26" spans="2:3" x14ac:dyDescent="0.25">
      <c r="B26" s="1">
        <f>0.0000000125*4</f>
        <v>4.9999999999999998E-8</v>
      </c>
      <c r="C26">
        <f t="shared" si="1"/>
        <v>-124655.92864732209</v>
      </c>
    </row>
    <row r="27" spans="2:3" x14ac:dyDescent="0.25">
      <c r="B27" s="1">
        <f>0.0000000125*5</f>
        <v>6.2499999999999997E-8</v>
      </c>
      <c r="C27">
        <f t="shared" si="1"/>
        <v>-1.4853072027518066E-10</v>
      </c>
    </row>
    <row r="28" spans="2:3" x14ac:dyDescent="0.25">
      <c r="B28" s="1"/>
    </row>
    <row r="29" spans="2:3" x14ac:dyDescent="0.25">
      <c r="B29" s="1"/>
    </row>
    <row r="30" spans="2:3" x14ac:dyDescent="0.25">
      <c r="B30" s="1"/>
    </row>
    <row r="31" spans="2:3" x14ac:dyDescent="0.25">
      <c r="B31" s="1"/>
    </row>
    <row r="32" spans="2:3" x14ac:dyDescent="0.25">
      <c r="B32" s="1"/>
    </row>
    <row r="35" spans="2:3" x14ac:dyDescent="0.25">
      <c r="C35" t="s">
        <v>7</v>
      </c>
    </row>
    <row r="36" spans="2:3" x14ac:dyDescent="0.25">
      <c r="C36" t="s">
        <v>8</v>
      </c>
    </row>
    <row r="37" spans="2:3" x14ac:dyDescent="0.25">
      <c r="B37" s="2" t="s">
        <v>2</v>
      </c>
    </row>
    <row r="38" spans="2:3" x14ac:dyDescent="0.25">
      <c r="B38">
        <v>0</v>
      </c>
      <c r="C38">
        <f>SIN(2*PI()*24000000*B38)*(2^19-1)</f>
        <v>0</v>
      </c>
    </row>
    <row r="39" spans="2:3" x14ac:dyDescent="0.25">
      <c r="B39" s="1">
        <f>0.0000000125*1</f>
        <v>1.2499999999999999E-8</v>
      </c>
      <c r="C39">
        <f>SIN(2*PI()*24000000*B39)*(2^17-1)</f>
        <v>124655.92864732209</v>
      </c>
    </row>
    <row r="40" spans="2:3" x14ac:dyDescent="0.25">
      <c r="B40" s="1">
        <f>0.0000000125*2</f>
        <v>2.4999999999999999E-8</v>
      </c>
      <c r="C40">
        <f t="shared" ref="C40:C41" si="2">SIN(2*PI()*24000000*B40)*(2^17-1)</f>
        <v>-77041.600803226727</v>
      </c>
    </row>
    <row r="41" spans="2:3" x14ac:dyDescent="0.25">
      <c r="B41" s="1">
        <f>0.0000000125*3</f>
        <v>3.7499999999999998E-8</v>
      </c>
      <c r="C41">
        <f t="shared" si="2"/>
        <v>-77041.600803226771</v>
      </c>
    </row>
    <row r="42" spans="2:3" x14ac:dyDescent="0.25">
      <c r="B42" s="1">
        <f>0.0000000125*4</f>
        <v>4.9999999999999998E-8</v>
      </c>
      <c r="C42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2019-09-24T02:19:12Z</dcterms:modified>
</cp:coreProperties>
</file>