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370" windowHeight="14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56" i="1"/>
  <c r="J57" i="1"/>
  <c r="J55" i="1"/>
  <c r="K10" i="1"/>
  <c r="K33" i="1" l="1"/>
  <c r="K32" i="1"/>
  <c r="K31" i="1"/>
  <c r="K30" i="1"/>
  <c r="K11" i="1" l="1"/>
  <c r="K20" i="1"/>
  <c r="K19" i="1"/>
  <c r="K18" i="1"/>
  <c r="K17" i="1"/>
  <c r="K16" i="1"/>
  <c r="K15" i="1"/>
  <c r="K14" i="1"/>
  <c r="K13" i="1"/>
  <c r="K12" i="1"/>
  <c r="K2" i="1"/>
  <c r="D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D24" i="1" s="1"/>
  <c r="F11" i="1" l="1"/>
  <c r="G11" i="1" s="1"/>
  <c r="F19" i="1"/>
  <c r="G19" i="1" s="1"/>
  <c r="F3" i="1"/>
  <c r="G3" i="1" s="1"/>
  <c r="F12" i="1"/>
  <c r="G12" i="1" s="1"/>
  <c r="F20" i="1"/>
  <c r="G20" i="1" s="1"/>
  <c r="F2" i="1"/>
  <c r="F5" i="1"/>
  <c r="G5" i="1" s="1"/>
  <c r="F18" i="1"/>
  <c r="F13" i="1"/>
  <c r="G13" i="1" s="1"/>
  <c r="F21" i="1"/>
  <c r="G21" i="1" s="1"/>
  <c r="F9" i="1"/>
  <c r="G9" i="1" s="1"/>
  <c r="F14" i="1"/>
  <c r="F22" i="1"/>
  <c r="F15" i="1"/>
  <c r="G15" i="1" s="1"/>
  <c r="F7" i="1"/>
  <c r="G7" i="1" s="1"/>
  <c r="F17" i="1"/>
  <c r="G17" i="1" s="1"/>
  <c r="F8" i="1"/>
  <c r="F16" i="1"/>
  <c r="G16" i="1" s="1"/>
  <c r="F6" i="1"/>
  <c r="G6" i="1" s="1"/>
  <c r="F4" i="1"/>
  <c r="F10" i="1"/>
  <c r="G10" i="1" s="1"/>
</calcChain>
</file>

<file path=xl/sharedStrings.xml><?xml version="1.0" encoding="utf-8"?>
<sst xmlns="http://schemas.openxmlformats.org/spreadsheetml/2006/main" count="20" uniqueCount="17">
  <si>
    <t>COEFF</t>
  </si>
  <si>
    <t>|COEFF|</t>
  </si>
  <si>
    <t>NORMALIZED</t>
  </si>
  <si>
    <t xml:space="preserve">|COEFF| SUM </t>
  </si>
  <si>
    <t>f(normal)</t>
  </si>
  <si>
    <t>1.25 MHz</t>
  </si>
  <si>
    <t>normal</t>
  </si>
  <si>
    <t>freq</t>
  </si>
  <si>
    <t>&lt;==</t>
  </si>
  <si>
    <t>Period</t>
  </si>
  <si>
    <t>t</t>
  </si>
  <si>
    <t>sin2pi*t*f*2^(N-1) - 1</t>
  </si>
  <si>
    <t>Mhz</t>
  </si>
  <si>
    <t>(5e6/500e3)</t>
  </si>
  <si>
    <t>10 samples</t>
  </si>
  <si>
    <t>(5e6/1.6e6)</t>
  </si>
  <si>
    <t>~4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</si>
</sst>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11" fontId="1" fillId="0" borderId="0" xfId="0" applyNumberFormat="1" applyFont="1"/>
    <xf numFmtId="1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Khz Input</a:t>
            </a:r>
            <a:r>
              <a:rPr lang="en-US" baseline="0"/>
              <a:t> (Passed)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Sheet1!$J$10:$J$20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1.9999999999999999E-7</c:v>
                </c:pt>
                <c:pt idx="2">
                  <c:v>3.9999999999999998E-7</c:v>
                </c:pt>
                <c:pt idx="3">
                  <c:v>5.9999999999999997E-7</c:v>
                </c:pt>
                <c:pt idx="4">
                  <c:v>7.9999999999999996E-7</c:v>
                </c:pt>
                <c:pt idx="5">
                  <c:v>9.9999999999999995E-7</c:v>
                </c:pt>
                <c:pt idx="6">
                  <c:v>1.1999999999999999E-6</c:v>
                </c:pt>
                <c:pt idx="7">
                  <c:v>1.3999999999999999E-6</c:v>
                </c:pt>
                <c:pt idx="8">
                  <c:v>1.5999999999999999E-6</c:v>
                </c:pt>
                <c:pt idx="9">
                  <c:v>1.7999999999999999E-6</c:v>
                </c:pt>
                <c:pt idx="10">
                  <c:v>1.9999999999999999E-6</c:v>
                </c:pt>
              </c:numCache>
            </c:numRef>
          </c:xVal>
          <c:yVal>
            <c:numRef>
              <c:f>Sheet1!$K$10:$K$20</c:f>
              <c:numCache>
                <c:formatCode>General</c:formatCode>
                <c:ptCount val="11"/>
                <c:pt idx="0">
                  <c:v>0</c:v>
                </c:pt>
                <c:pt idx="1">
                  <c:v>19259.959361867466</c:v>
                </c:pt>
                <c:pt idx="2">
                  <c:v>31163.268869443295</c:v>
                </c:pt>
                <c:pt idx="3">
                  <c:v>31163.268869443298</c:v>
                </c:pt>
                <c:pt idx="4">
                  <c:v>19259.95936186747</c:v>
                </c:pt>
                <c:pt idx="5">
                  <c:v>4.0144439421990752E-12</c:v>
                </c:pt>
                <c:pt idx="6">
                  <c:v>-19259.959361867463</c:v>
                </c:pt>
                <c:pt idx="7">
                  <c:v>-31163.268869443295</c:v>
                </c:pt>
                <c:pt idx="8">
                  <c:v>-31163.268869443298</c:v>
                </c:pt>
                <c:pt idx="9">
                  <c:v>-19259.959361867473</c:v>
                </c:pt>
                <c:pt idx="10">
                  <c:v>-8.0288878843981504E-12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F-46DA-B98F-CB4DE5D1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03696"/>
        <c:axId val="435904944"/>
      </c:scatterChart>
      <c:valAx>
        <c:axId val="435903696"/>
        <c:scaling>
          <c:orientation val="minMax"/>
          <c:max val="2.1000000000000011E-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944"/>
        <c:crosses val="autoZero"/>
        <c:crossBetween val="midCat"/>
      </c:valAx>
      <c:valAx>
        <c:axId val="4359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 Mhz</a:t>
            </a:r>
            <a:r>
              <a:rPr lang="en-US" baseline="0"/>
              <a:t> Input (Blocked)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Sheet1!$J$30:$J$34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1.9999999999999999E-7</c:v>
                </c:pt>
                <c:pt idx="2">
                  <c:v>3.9999999999999998E-7</c:v>
                </c:pt>
                <c:pt idx="3">
                  <c:v>5.9999999999999997E-7</c:v>
                </c:pt>
              </c:numCache>
            </c:numRef>
          </c:xVal>
          <c:yVal>
            <c:numRef>
              <c:f>Sheet1!$K$30:$K$34</c:f>
              <c:numCache>
                <c:formatCode>General</c:formatCode>
                <c:ptCount val="5"/>
                <c:pt idx="0">
                  <c:v>0</c:v>
                </c:pt>
                <c:pt idx="1">
                  <c:v>29648.46802815406</c:v>
                </c:pt>
                <c:pt idx="2">
                  <c:v>-25247.40742603429</c:v>
                </c:pt>
                <c:pt idx="3">
                  <c:v>-8148.8215327308153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A-4515-B0F6-99B5B4F4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97248"/>
        <c:axId val="578293920"/>
      </c:scatterChart>
      <c:valAx>
        <c:axId val="5782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3920"/>
        <c:crosses val="autoZero"/>
        <c:crossBetween val="midCat"/>
      </c:valAx>
      <c:valAx>
        <c:axId val="5782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Sheet1!$I$55:$I$58</c:f>
              <c:numCache>
                <c:formatCode>0.00E+00</c:formatCode>
                <c:ptCount val="4"/>
                <c:pt idx="0" formatCode="General">
                  <c:v>0</c:v>
                </c:pt>
                <c:pt idx="1">
                  <c:v>1.9999999999999999E-7</c:v>
                </c:pt>
                <c:pt idx="2">
                  <c:v>3.9999999999999998E-7</c:v>
                </c:pt>
                <c:pt idx="3">
                  <c:v>5.9999999999999997E-7</c:v>
                </c:pt>
              </c:numCache>
            </c:numRef>
          </c:xVal>
          <c:yVal>
            <c:numRef>
              <c:f>Sheet1!$J$55:$J$58</c:f>
              <c:numCache>
                <c:formatCode>General</c:formatCode>
                <c:ptCount val="4"/>
                <c:pt idx="0">
                  <c:v>0</c:v>
                </c:pt>
                <c:pt idx="1">
                  <c:v>19259.95936186747</c:v>
                </c:pt>
                <c:pt idx="2">
                  <c:v>-31163.268869443298</c:v>
                </c:pt>
                <c:pt idx="3">
                  <c:v>31163.268869443295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F-403C-969F-25514433B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16335"/>
        <c:axId val="1032218415"/>
      </c:scatterChart>
      <c:valAx>
        <c:axId val="10322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18415"/>
        <c:crosses val="autoZero"/>
        <c:crossBetween val="midCat"/>
      </c:valAx>
      <c:valAx>
        <c:axId val="10322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1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8</xdr:row>
      <xdr:rowOff>76200</xdr:rowOff>
    </xdr:from>
    <xdr:to>
      <xdr:col>18</xdr:col>
      <xdr:colOff>466725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28</xdr:row>
      <xdr:rowOff>161925</xdr:rowOff>
    </xdr:from>
    <xdr:to>
      <xdr:col>18</xdr:col>
      <xdr:colOff>428625</xdr:colOff>
      <xdr:row>43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52</xdr:row>
      <xdr:rowOff>38100</xdr:rowOff>
    </xdr:from>
    <xdr:to>
      <xdr:col>18</xdr:col>
      <xdr:colOff>219075</xdr:colOff>
      <xdr:row>66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F2" sqref="F2"/>
    </sheetView>
  </sheetViews>
  <sheetFormatPr defaultRowHeight="15" x14ac:dyDescent="0.25"/>
  <cols>
    <col min="2" max="2" width="13" customWidth="1"/>
    <col min="3" max="3" width="3.42578125" customWidth="1"/>
    <col min="4" max="4" width="9.140625" customWidth="1"/>
    <col min="8" max="8" width="5.5703125" customWidth="1"/>
    <col min="9" max="9" width="10" customWidth="1"/>
    <col min="10" max="10" width="12.5703125" customWidth="1"/>
  </cols>
  <sheetData>
    <row r="1" spans="1:11" x14ac:dyDescent="0.25">
      <c r="B1" s="3" t="s">
        <v>0</v>
      </c>
      <c r="C1" s="3"/>
      <c r="D1" s="3" t="s">
        <v>1</v>
      </c>
      <c r="E1" s="4"/>
      <c r="F1" s="3" t="s">
        <v>2</v>
      </c>
    </row>
    <row r="2" spans="1:11" x14ac:dyDescent="0.25">
      <c r="A2" s="1"/>
      <c r="B2" s="2">
        <v>1.3368212786746301E-18</v>
      </c>
      <c r="D2">
        <f>ABS(B2)</f>
        <v>1.3368212786746301E-18</v>
      </c>
      <c r="E2" s="1"/>
      <c r="F2" s="2">
        <f>B2*(32767 /D24)</f>
        <v>3.1484944276478375E-14</v>
      </c>
      <c r="G2" s="7">
        <v>0</v>
      </c>
      <c r="J2" t="s">
        <v>9</v>
      </c>
      <c r="K2" s="2">
        <f>1/5000000</f>
        <v>1.9999999999999999E-7</v>
      </c>
    </row>
    <row r="3" spans="1:11" x14ac:dyDescent="0.25">
      <c r="A3" s="1"/>
      <c r="B3">
        <v>3.4450735943469101E-3</v>
      </c>
      <c r="D3">
        <f t="shared" ref="D3:D22" si="0">ABS(B3)</f>
        <v>3.4450735943469101E-3</v>
      </c>
      <c r="E3" s="1"/>
      <c r="F3" s="2">
        <f>B3*(32767 /D24)</f>
        <v>81.138707078270286</v>
      </c>
      <c r="G3" s="7">
        <f t="shared" ref="G3:G21" si="1">FLOOR(F3,1)</f>
        <v>81</v>
      </c>
    </row>
    <row r="4" spans="1:11" x14ac:dyDescent="0.25">
      <c r="A4" s="1"/>
      <c r="B4" s="2">
        <v>-4.2331687737866602E-18</v>
      </c>
      <c r="D4">
        <f t="shared" si="0"/>
        <v>4.2331687737866602E-18</v>
      </c>
      <c r="E4" s="1"/>
      <c r="F4" s="2">
        <f>B4*(32767 /D24)</f>
        <v>-9.9700001100925527E-14</v>
      </c>
      <c r="G4" s="7">
        <v>0</v>
      </c>
    </row>
    <row r="5" spans="1:11" x14ac:dyDescent="0.25">
      <c r="A5" s="1"/>
      <c r="B5" s="2">
        <v>-1.1888651565903701E-2</v>
      </c>
      <c r="D5">
        <f t="shared" si="0"/>
        <v>1.1888651565903701E-2</v>
      </c>
      <c r="E5" s="1"/>
      <c r="F5" s="2">
        <f>B5*(32767 /D24)</f>
        <v>-280.00267354066398</v>
      </c>
      <c r="G5" s="7">
        <f t="shared" si="1"/>
        <v>-281</v>
      </c>
      <c r="K5" s="2" t="s">
        <v>13</v>
      </c>
    </row>
    <row r="6" spans="1:11" x14ac:dyDescent="0.25">
      <c r="A6" s="1"/>
      <c r="B6" s="2">
        <v>1.3322146543430899E-17</v>
      </c>
      <c r="D6">
        <f t="shared" si="0"/>
        <v>1.3322146543430899E-17</v>
      </c>
      <c r="E6" s="1"/>
      <c r="F6" s="2">
        <f>B6*(32767 /D24)</f>
        <v>3.1376448613898107E-13</v>
      </c>
      <c r="G6" s="7">
        <f t="shared" si="1"/>
        <v>0</v>
      </c>
      <c r="K6" t="s">
        <v>14</v>
      </c>
    </row>
    <row r="7" spans="1:11" x14ac:dyDescent="0.25">
      <c r="A7" s="1"/>
      <c r="B7">
        <v>3.3843364384836802E-2</v>
      </c>
      <c r="D7">
        <f t="shared" si="0"/>
        <v>3.3843364384836802E-2</v>
      </c>
      <c r="E7" s="1"/>
      <c r="F7" s="2">
        <f>B7*(32767 /D24)</f>
        <v>797.08219698714584</v>
      </c>
      <c r="G7" s="7">
        <f t="shared" si="1"/>
        <v>797</v>
      </c>
      <c r="I7" s="6">
        <v>500000</v>
      </c>
      <c r="J7" s="3" t="s">
        <v>12</v>
      </c>
    </row>
    <row r="8" spans="1:11" x14ac:dyDescent="0.25">
      <c r="A8" s="1"/>
      <c r="B8" s="2">
        <v>-3.1725853794390097E-17</v>
      </c>
      <c r="D8">
        <f t="shared" si="0"/>
        <v>3.1725853794390097E-17</v>
      </c>
      <c r="E8" s="1"/>
      <c r="F8" s="2">
        <f>B8*(32767 /D24)</f>
        <v>-7.4721038240085655E-13</v>
      </c>
      <c r="G8" s="7">
        <v>0</v>
      </c>
      <c r="J8" t="s">
        <v>10</v>
      </c>
      <c r="K8" t="s">
        <v>11</v>
      </c>
    </row>
    <row r="9" spans="1:11" x14ac:dyDescent="0.25">
      <c r="A9" s="1"/>
      <c r="B9">
        <v>-8.5501764348667603E-2</v>
      </c>
      <c r="D9">
        <f t="shared" si="0"/>
        <v>8.5501764348667603E-2</v>
      </c>
      <c r="E9" s="1"/>
      <c r="F9" s="2">
        <f>B9*(32767 /D24)</f>
        <v>-2013.7458379831769</v>
      </c>
      <c r="G9" s="7">
        <f t="shared" si="1"/>
        <v>-2014</v>
      </c>
    </row>
    <row r="10" spans="1:11" x14ac:dyDescent="0.25">
      <c r="A10" s="1"/>
      <c r="B10" s="2">
        <v>9.0799846940102096E-17</v>
      </c>
      <c r="D10">
        <f t="shared" si="0"/>
        <v>9.0799846940102096E-17</v>
      </c>
      <c r="E10" s="1"/>
      <c r="F10" s="2">
        <f>B10*(32767 /D24)</f>
        <v>2.1385267924940718E-12</v>
      </c>
      <c r="G10" s="7">
        <f t="shared" si="1"/>
        <v>0</v>
      </c>
      <c r="I10" s="8"/>
      <c r="J10">
        <v>0</v>
      </c>
      <c r="K10">
        <f>(SIN(2*PI()*J10*I7))*(2^(16-1)-1)</f>
        <v>0</v>
      </c>
    </row>
    <row r="11" spans="1:11" x14ac:dyDescent="0.25">
      <c r="A11" s="1"/>
      <c r="B11">
        <v>0.31094922874916398</v>
      </c>
      <c r="D11">
        <f t="shared" si="0"/>
        <v>0.31094922874916398</v>
      </c>
      <c r="E11" s="1"/>
      <c r="F11" s="2">
        <f>B11*(32767 /D24)</f>
        <v>7323.5063625615767</v>
      </c>
      <c r="G11" s="7">
        <f t="shared" si="1"/>
        <v>7323</v>
      </c>
      <c r="J11" s="2">
        <v>1.9999999999999999E-7</v>
      </c>
      <c r="K11">
        <f>(SIN(2*PI()*J11*I7))*(2^(16-1)-1)</f>
        <v>19259.959361867466</v>
      </c>
    </row>
    <row r="12" spans="1:11" x14ac:dyDescent="0.25">
      <c r="A12" s="1"/>
      <c r="B12">
        <v>0.5</v>
      </c>
      <c r="D12">
        <f t="shared" si="0"/>
        <v>0.5</v>
      </c>
      <c r="E12" s="1"/>
      <c r="F12" s="2">
        <f>B12*(32767 /D24)</f>
        <v>11776.04844369833</v>
      </c>
      <c r="G12" s="7">
        <f t="shared" si="1"/>
        <v>11776</v>
      </c>
      <c r="J12" s="2">
        <v>3.9999999999999998E-7</v>
      </c>
      <c r="K12">
        <f>SIN(2*PI()*J12*I7)*(2^(16-1)-1)</f>
        <v>31163.268869443295</v>
      </c>
    </row>
    <row r="13" spans="1:11" x14ac:dyDescent="0.25">
      <c r="A13" s="1"/>
      <c r="B13">
        <v>0.31094922874916398</v>
      </c>
      <c r="D13">
        <f t="shared" si="0"/>
        <v>0.31094922874916398</v>
      </c>
      <c r="E13" s="1"/>
      <c r="F13" s="2">
        <f>B13*(32767 /D24)</f>
        <v>7323.5063625615767</v>
      </c>
      <c r="G13" s="7">
        <f t="shared" si="1"/>
        <v>7323</v>
      </c>
      <c r="J13" s="2">
        <v>5.9999999999999997E-7</v>
      </c>
      <c r="K13">
        <f>SIN(2*PI()*J13*I7)*(2^(16-1)-1)</f>
        <v>31163.268869443298</v>
      </c>
    </row>
    <row r="14" spans="1:11" x14ac:dyDescent="0.25">
      <c r="A14" s="1"/>
      <c r="B14" s="2">
        <v>-9.1389444904725502E-17</v>
      </c>
      <c r="D14">
        <f t="shared" si="0"/>
        <v>9.1389444904725502E-17</v>
      </c>
      <c r="E14" s="1"/>
      <c r="F14" s="2">
        <f>B14*(32767 /D24)</f>
        <v>-2.1524130608814942E-12</v>
      </c>
      <c r="G14" s="7">
        <v>0</v>
      </c>
      <c r="J14" s="2">
        <v>7.9999999999999996E-7</v>
      </c>
      <c r="K14">
        <f>SIN(2*PI()*J14*I7)*(2^(16-1)-1)</f>
        <v>19259.95936186747</v>
      </c>
    </row>
    <row r="15" spans="1:11" x14ac:dyDescent="0.25">
      <c r="A15" s="1"/>
      <c r="B15">
        <v>-8.5501764348667603E-2</v>
      </c>
      <c r="D15">
        <f t="shared" si="0"/>
        <v>8.5501764348667603E-2</v>
      </c>
      <c r="E15" s="1"/>
      <c r="F15" s="2">
        <f>B15*(32767 /D24)</f>
        <v>-2013.7458379831769</v>
      </c>
      <c r="G15" s="7">
        <f t="shared" si="1"/>
        <v>-2014</v>
      </c>
      <c r="J15" s="2">
        <v>9.9999999999999995E-7</v>
      </c>
      <c r="K15">
        <f>SIN(2*PI()*J15*I7)*(2^(16-1)-1)</f>
        <v>4.0144439421990752E-12</v>
      </c>
    </row>
    <row r="16" spans="1:11" x14ac:dyDescent="0.25">
      <c r="A16" s="1"/>
      <c r="B16" s="2">
        <v>3.07828841596773E-17</v>
      </c>
      <c r="D16">
        <f t="shared" si="0"/>
        <v>3.07828841596773E-17</v>
      </c>
      <c r="E16" s="1"/>
      <c r="F16" s="2">
        <f>B16*(32767 /D24)</f>
        <v>7.2500147020222763E-13</v>
      </c>
      <c r="G16" s="7">
        <f t="shared" si="1"/>
        <v>0</v>
      </c>
      <c r="J16" s="2">
        <v>1.1999999999999999E-6</v>
      </c>
      <c r="K16">
        <f>SIN(2*PI()*J16*I7)*(2^(16-1)-1)</f>
        <v>-19259.959361867463</v>
      </c>
    </row>
    <row r="17" spans="1:11" x14ac:dyDescent="0.25">
      <c r="A17" s="1"/>
      <c r="B17">
        <v>3.3843364384836802E-2</v>
      </c>
      <c r="D17">
        <f t="shared" si="0"/>
        <v>3.3843364384836802E-2</v>
      </c>
      <c r="E17" s="1"/>
      <c r="F17" s="2">
        <f>B17*(32767 /D24)</f>
        <v>797.08219698714584</v>
      </c>
      <c r="G17" s="7">
        <f t="shared" si="1"/>
        <v>797</v>
      </c>
      <c r="J17" s="2">
        <v>1.3999999999999999E-6</v>
      </c>
      <c r="K17">
        <f>SIN(2*PI()*J17*I7)*(2^(16-1)-1)</f>
        <v>-31163.268869443295</v>
      </c>
    </row>
    <row r="18" spans="1:11" x14ac:dyDescent="0.25">
      <c r="A18" s="1"/>
      <c r="B18" s="2">
        <v>-1.35390671991415E-17</v>
      </c>
      <c r="D18">
        <f t="shared" si="0"/>
        <v>1.35390671991415E-17</v>
      </c>
      <c r="E18" s="1"/>
      <c r="F18" s="2">
        <f>B18*(32767 /D24)</f>
        <v>-3.1887342243915474E-13</v>
      </c>
      <c r="G18" s="7">
        <v>0</v>
      </c>
      <c r="J18" s="2">
        <v>1.5999999999999999E-6</v>
      </c>
      <c r="K18">
        <f>SIN(2*PI()*J18*I7)*(2^(16-1)-1)</f>
        <v>-31163.268869443298</v>
      </c>
    </row>
    <row r="19" spans="1:11" x14ac:dyDescent="0.25">
      <c r="A19" s="1"/>
      <c r="B19">
        <v>-1.1888651565903701E-2</v>
      </c>
      <c r="D19">
        <f t="shared" si="0"/>
        <v>1.1888651565903701E-2</v>
      </c>
      <c r="E19" s="1"/>
      <c r="F19" s="2">
        <f>B19*(32767 /D24)</f>
        <v>-280.00267354066398</v>
      </c>
      <c r="G19" s="7">
        <f t="shared" si="1"/>
        <v>-281</v>
      </c>
      <c r="J19" s="2">
        <v>1.7999999999999999E-6</v>
      </c>
      <c r="K19">
        <f>SIN(2*PI()*J19*I7)*(2^(16-1)-1)</f>
        <v>-19259.959361867473</v>
      </c>
    </row>
    <row r="20" spans="1:11" x14ac:dyDescent="0.25">
      <c r="A20" s="1"/>
      <c r="B20" s="2">
        <v>2.56365399663578E-18</v>
      </c>
      <c r="D20">
        <f t="shared" si="0"/>
        <v>2.56365399663578E-18</v>
      </c>
      <c r="E20" s="1"/>
      <c r="F20" s="2">
        <f>B20*(32767 /D24)</f>
        <v>6.0379427314527564E-14</v>
      </c>
      <c r="G20" s="7">
        <f t="shared" si="1"/>
        <v>0</v>
      </c>
      <c r="J20" s="2">
        <v>1.9999999999999999E-6</v>
      </c>
      <c r="K20">
        <f>SIN(2*PI()*J20*I7)*(2^(16-1)-1)</f>
        <v>-8.0288878843981504E-12</v>
      </c>
    </row>
    <row r="21" spans="1:11" x14ac:dyDescent="0.25">
      <c r="A21" s="1"/>
      <c r="B21">
        <v>3.4450735943469101E-3</v>
      </c>
      <c r="D21">
        <f t="shared" si="0"/>
        <v>3.4450735943469101E-3</v>
      </c>
      <c r="E21" s="1"/>
      <c r="F21" s="2">
        <f>B21*(32767 /D24)</f>
        <v>81.138707078270286</v>
      </c>
      <c r="G21" s="7">
        <f t="shared" si="1"/>
        <v>81</v>
      </c>
    </row>
    <row r="22" spans="1:11" x14ac:dyDescent="0.25">
      <c r="A22" s="1"/>
      <c r="B22" s="2">
        <v>-1.3651098700280999E-18</v>
      </c>
      <c r="D22">
        <f t="shared" si="0"/>
        <v>1.3651098700280999E-18</v>
      </c>
      <c r="E22" s="1"/>
      <c r="F22" s="2">
        <f>B22*(32767 /D24)</f>
        <v>-3.2151199920843272E-14</v>
      </c>
      <c r="G22" s="7">
        <v>0</v>
      </c>
    </row>
    <row r="23" spans="1:11" x14ac:dyDescent="0.25">
      <c r="A23" s="1"/>
      <c r="E23" s="1"/>
    </row>
    <row r="24" spans="1:11" x14ac:dyDescent="0.25">
      <c r="A24" s="1"/>
      <c r="B24" t="s">
        <v>3</v>
      </c>
      <c r="D24">
        <f>SUM(D2:D22)</f>
        <v>1.3912561652858382</v>
      </c>
      <c r="E24" s="1"/>
    </row>
    <row r="25" spans="1:11" x14ac:dyDescent="0.25">
      <c r="A25" s="1"/>
      <c r="B25" s="2"/>
      <c r="E25" s="1"/>
      <c r="K25" s="2" t="s">
        <v>15</v>
      </c>
    </row>
    <row r="26" spans="1:11" x14ac:dyDescent="0.25">
      <c r="A26" s="1"/>
      <c r="B26" t="s">
        <v>4</v>
      </c>
      <c r="D26">
        <f>(1250000 *2  / 5000000)</f>
        <v>0.5</v>
      </c>
      <c r="E26" s="5" t="s">
        <v>8</v>
      </c>
      <c r="F26" t="s">
        <v>5</v>
      </c>
      <c r="K26" t="s">
        <v>16</v>
      </c>
    </row>
    <row r="27" spans="1:11" x14ac:dyDescent="0.25">
      <c r="A27" s="1"/>
      <c r="D27" t="s">
        <v>6</v>
      </c>
      <c r="E27" s="1"/>
      <c r="F27" t="s">
        <v>7</v>
      </c>
      <c r="I27" s="6">
        <v>1600000</v>
      </c>
      <c r="J27" s="3" t="s">
        <v>12</v>
      </c>
    </row>
    <row r="28" spans="1:11" x14ac:dyDescent="0.25">
      <c r="A28" s="1"/>
      <c r="E28" s="1"/>
      <c r="J28" t="s">
        <v>10</v>
      </c>
      <c r="K28" t="s">
        <v>11</v>
      </c>
    </row>
    <row r="29" spans="1:11" x14ac:dyDescent="0.25">
      <c r="A29" s="1"/>
      <c r="E29" s="1"/>
    </row>
    <row r="30" spans="1:11" x14ac:dyDescent="0.25">
      <c r="A30" s="1"/>
      <c r="E30" s="1"/>
      <c r="J30">
        <v>0</v>
      </c>
      <c r="K30">
        <f>(SIN(2*PI()*J30*I25))*(2^(16-1)-1)</f>
        <v>0</v>
      </c>
    </row>
    <row r="31" spans="1:11" x14ac:dyDescent="0.25">
      <c r="A31" s="1"/>
      <c r="E31" s="1"/>
      <c r="J31" s="2">
        <v>1.9999999999999999E-7</v>
      </c>
      <c r="K31">
        <f>(SIN(2*PI()*J31*I27))*(2^(16-1)-1)</f>
        <v>29648.46802815406</v>
      </c>
    </row>
    <row r="32" spans="1:11" x14ac:dyDescent="0.25">
      <c r="A32" s="1"/>
      <c r="E32" s="1"/>
      <c r="J32" s="2">
        <v>3.9999999999999998E-7</v>
      </c>
      <c r="K32">
        <f>SIN(2*PI()*J32*I27)*(2^(16-1)-1)</f>
        <v>-25247.40742603429</v>
      </c>
    </row>
    <row r="33" spans="1:11" x14ac:dyDescent="0.25">
      <c r="A33" s="1"/>
      <c r="E33" s="1"/>
      <c r="J33" s="2">
        <v>5.9999999999999997E-7</v>
      </c>
      <c r="K33">
        <f>SIN(2*PI()*J33*I27)*(2^(16-1)-1)</f>
        <v>-8148.8215327308153</v>
      </c>
    </row>
    <row r="34" spans="1:11" x14ac:dyDescent="0.25">
      <c r="A34" s="1"/>
      <c r="E34" s="1"/>
      <c r="J34" s="2"/>
    </row>
    <row r="35" spans="1:11" x14ac:dyDescent="0.25">
      <c r="A35" s="1"/>
      <c r="E35" s="1"/>
    </row>
    <row r="36" spans="1:11" x14ac:dyDescent="0.25">
      <c r="A36" s="1"/>
      <c r="E36" s="1"/>
    </row>
    <row r="37" spans="1:11" x14ac:dyDescent="0.25">
      <c r="A37" s="1"/>
      <c r="E37" s="1"/>
    </row>
    <row r="38" spans="1:11" x14ac:dyDescent="0.25">
      <c r="A38" s="1"/>
      <c r="E38" s="1"/>
    </row>
    <row r="39" spans="1:11" x14ac:dyDescent="0.25">
      <c r="A39" s="1"/>
      <c r="E39" s="1"/>
    </row>
    <row r="40" spans="1:11" x14ac:dyDescent="0.25">
      <c r="A40" s="1"/>
      <c r="E40" s="1"/>
    </row>
    <row r="41" spans="1:11" x14ac:dyDescent="0.25">
      <c r="A41" s="1"/>
      <c r="E41" s="1"/>
    </row>
    <row r="42" spans="1:11" x14ac:dyDescent="0.25">
      <c r="A42" s="1"/>
      <c r="E42" s="1"/>
    </row>
    <row r="43" spans="1:11" x14ac:dyDescent="0.25">
      <c r="A43" s="1"/>
      <c r="E43" s="1"/>
    </row>
    <row r="44" spans="1:11" x14ac:dyDescent="0.25">
      <c r="A44" s="1"/>
      <c r="E44" s="1"/>
    </row>
    <row r="45" spans="1:11" x14ac:dyDescent="0.25">
      <c r="A45" s="1"/>
      <c r="E45" s="1"/>
    </row>
    <row r="46" spans="1:11" x14ac:dyDescent="0.25">
      <c r="A46" s="1"/>
      <c r="E46" s="1"/>
    </row>
    <row r="47" spans="1:11" x14ac:dyDescent="0.25">
      <c r="A47" s="1"/>
      <c r="E47" s="1"/>
    </row>
    <row r="48" spans="1:11" x14ac:dyDescent="0.25">
      <c r="A48" s="1"/>
      <c r="E48" s="1"/>
    </row>
    <row r="49" spans="1:22" x14ac:dyDescent="0.25">
      <c r="A49" s="1"/>
      <c r="E49" s="1"/>
    </row>
    <row r="50" spans="1:22" x14ac:dyDescent="0.25">
      <c r="A50" s="1"/>
      <c r="E50" s="1"/>
    </row>
    <row r="51" spans="1:22" x14ac:dyDescent="0.25">
      <c r="A51" s="1"/>
      <c r="E51" s="1"/>
    </row>
    <row r="52" spans="1:22" x14ac:dyDescent="0.25">
      <c r="A52" s="1"/>
      <c r="E52" s="1"/>
      <c r="H52" s="2">
        <v>2000000</v>
      </c>
    </row>
    <row r="53" spans="1:22" x14ac:dyDescent="0.25">
      <c r="A53" s="1"/>
      <c r="E53" s="1"/>
    </row>
    <row r="54" spans="1:22" x14ac:dyDescent="0.25">
      <c r="A54" s="1"/>
      <c r="D54" s="2"/>
      <c r="E54" s="1"/>
      <c r="F54" s="2"/>
      <c r="P54" s="2"/>
      <c r="R54" s="2"/>
      <c r="T54" s="2"/>
      <c r="V54" s="2"/>
    </row>
    <row r="55" spans="1:22" x14ac:dyDescent="0.25">
      <c r="A55" s="1"/>
      <c r="E55" s="1"/>
      <c r="I55">
        <v>0</v>
      </c>
      <c r="J55">
        <f>(SIN(2*PI()*I55*I43))*(2^(16-1)-1)</f>
        <v>0</v>
      </c>
    </row>
    <row r="56" spans="1:22" x14ac:dyDescent="0.25">
      <c r="A56" s="1"/>
      <c r="E56" s="1"/>
      <c r="I56" s="2">
        <v>1.9999999999999999E-7</v>
      </c>
      <c r="J56">
        <f>(SIN(2*PI()*I56*H$52))*(2^(16-1)-1)</f>
        <v>19259.95936186747</v>
      </c>
    </row>
    <row r="57" spans="1:22" x14ac:dyDescent="0.25">
      <c r="A57" s="1"/>
      <c r="E57" s="1"/>
      <c r="I57" s="2">
        <v>3.9999999999999998E-7</v>
      </c>
      <c r="J57">
        <f>SIN(2*PI()*I57*H52)*(2^(16-1)-1)</f>
        <v>-31163.268869443298</v>
      </c>
    </row>
    <row r="58" spans="1:22" x14ac:dyDescent="0.25">
      <c r="A58" s="1"/>
      <c r="E58" s="1"/>
      <c r="I58" s="2">
        <v>5.9999999999999997E-7</v>
      </c>
      <c r="J58">
        <f>SIN(2*PI()*I58*H52)*(2^(16-1)-1)</f>
        <v>31163.268869443295</v>
      </c>
    </row>
    <row r="59" spans="1:22" x14ac:dyDescent="0.25">
      <c r="A59" s="1"/>
      <c r="E59" s="1"/>
    </row>
    <row r="60" spans="1:22" x14ac:dyDescent="0.25">
      <c r="A60" s="1"/>
      <c r="E60" s="1"/>
    </row>
    <row r="61" spans="1:22" x14ac:dyDescent="0.25">
      <c r="A61" s="1"/>
      <c r="E61" s="1"/>
      <c r="I61" s="2"/>
      <c r="M61" s="2"/>
    </row>
    <row r="62" spans="1:22" x14ac:dyDescent="0.25">
      <c r="A62" s="1"/>
      <c r="E62" s="1"/>
    </row>
    <row r="63" spans="1:22" x14ac:dyDescent="0.25">
      <c r="A63" s="1"/>
      <c r="E63" s="1"/>
    </row>
    <row r="64" spans="1:22" x14ac:dyDescent="0.25">
      <c r="A64" s="1"/>
      <c r="E64" s="1"/>
    </row>
    <row r="65" spans="1:1" x14ac:dyDescent="0.25">
      <c r="A6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2019-11-05T20:14:17Z</dcterms:modified>
</cp:coreProperties>
</file>