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Z:\Documents\Git\motoractuatedvalve-controller\Fritzing\"/>
    </mc:Choice>
  </mc:AlternateContent>
  <xr:revisionPtr revIDLastSave="0" documentId="13_ncr:1_{C2AFD478-7177-40E7-91D4-DF758C0FC751}" xr6:coauthVersionLast="47" xr6:coauthVersionMax="47" xr10:uidLastSave="{00000000-0000-0000-0000-000000000000}"/>
  <bookViews>
    <workbookView xWindow="-16320" yWindow="-120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5" i="1"/>
  <c r="E14" i="1"/>
  <c r="E13" i="1"/>
  <c r="E12" i="1"/>
  <c r="E10" i="1"/>
  <c r="E9" i="1"/>
  <c r="E8" i="1"/>
  <c r="E7" i="1"/>
  <c r="E6" i="1"/>
  <c r="E5" i="1"/>
  <c r="E4" i="1"/>
  <c r="E3" i="1"/>
  <c r="E2" i="1"/>
  <c r="E25" i="1"/>
  <c r="E24" i="1"/>
  <c r="E23" i="1"/>
  <c r="E22" i="1"/>
  <c r="E21" i="1"/>
  <c r="E20" i="1"/>
  <c r="E31" i="1"/>
  <c r="E30" i="1"/>
  <c r="E29" i="1"/>
  <c r="E28" i="1"/>
  <c r="E27" i="1"/>
  <c r="E26" i="1"/>
</calcChain>
</file>

<file path=xl/sharedStrings.xml><?xml version="1.0" encoding="utf-8"?>
<sst xmlns="http://schemas.openxmlformats.org/spreadsheetml/2006/main" count="58" uniqueCount="55">
  <si>
    <t>74HC595</t>
  </si>
  <si>
    <t>Electrolytic Capacitor</t>
  </si>
  <si>
    <t>Tantalum Capacitor</t>
  </si>
  <si>
    <t>LTC1690</t>
  </si>
  <si>
    <t>DB9 Connector</t>
  </si>
  <si>
    <t>ISO7740</t>
  </si>
  <si>
    <t>Voltage Regulator - 3.3V</t>
  </si>
  <si>
    <t>Arduino Nano 33 IOT</t>
  </si>
  <si>
    <t>SN74LXCH8</t>
  </si>
  <si>
    <t>Part Name</t>
  </si>
  <si>
    <t>SN74AHC595N</t>
  </si>
  <si>
    <t>C1210C106J8NAC7800</t>
  </si>
  <si>
    <t>CWR11HH106KB</t>
  </si>
  <si>
    <t>C1206X104G4HAC7800</t>
  </si>
  <si>
    <t>C0805C105J8NAC7800</t>
  </si>
  <si>
    <t>LTC1690CN8#PBF</t>
  </si>
  <si>
    <t>A-DF 09 A/KG-T2S</t>
  </si>
  <si>
    <t>LM1084IT-3.3/NOPB</t>
  </si>
  <si>
    <t>SN74LXCH8T245RHLR</t>
  </si>
  <si>
    <t>XGURUGX10D</t>
  </si>
  <si>
    <t>Package/Size</t>
  </si>
  <si>
    <t xml:space="preserve">2037-PFR02S-301-FNHCT-ND </t>
  </si>
  <si>
    <t>YAG6449CT-ND</t>
  </si>
  <si>
    <t>300Ω Resistor</t>
  </si>
  <si>
    <t>130Ω Resistor</t>
  </si>
  <si>
    <t>LED Red/Green Bar Graph</t>
  </si>
  <si>
    <t>SOIC-16</t>
  </si>
  <si>
    <t>See datasheet</t>
  </si>
  <si>
    <t>VFQN-14</t>
  </si>
  <si>
    <t>0805</t>
  </si>
  <si>
    <t>DIP16</t>
  </si>
  <si>
    <t>DIP8</t>
  </si>
  <si>
    <t>TO220-3</t>
  </si>
  <si>
    <t>ABX00032</t>
  </si>
  <si>
    <t>Datasheet</t>
  </si>
  <si>
    <t>01005</t>
  </si>
  <si>
    <t>Manufacturer PN</t>
  </si>
  <si>
    <t>Digikey/Mouser PN</t>
  </si>
  <si>
    <t>RC0100JR-07130RL</t>
  </si>
  <si>
    <t>PFR02S-301-FNH</t>
  </si>
  <si>
    <t>1001-2237-1-ND</t>
  </si>
  <si>
    <t>399-C1210C106J8NAC7800CT-ND</t>
  </si>
  <si>
    <t>399-C0805C105J8NAC7800CT-ND</t>
  </si>
  <si>
    <t>399-C1206X104G4HAC7800CT-ND</t>
  </si>
  <si>
    <t>1497-1084-5-ND</t>
  </si>
  <si>
    <t>296-4619-5-ND</t>
  </si>
  <si>
    <t>LTC1690CN8#PBF-ND</t>
  </si>
  <si>
    <t>AE10921-ND</t>
  </si>
  <si>
    <t>LM1084IT-3.3/NOPB-ND</t>
  </si>
  <si>
    <t>1050-ABX00032-ND</t>
  </si>
  <si>
    <t>296-SN74LXCH8T245RHLRCT-ND</t>
  </si>
  <si>
    <t xml:space="preserve">595-ISO7740FQDWQ1 </t>
  </si>
  <si>
    <t xml:space="preserve">ISO7740FQDWQ1 </t>
  </si>
  <si>
    <t>DIP16+8(third row added, see datasheet)</t>
  </si>
  <si>
    <t>2x SIP15 (see datasheet for spacing)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</si>
</sst>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1"/>
    <xf numFmtId="0" fontId="1" fillId="0" borderId="0" xfId="0" quotePrefix="1" applyFont="1"/>
    <xf numFmtId="49" fontId="1" fillId="0" borderId="0" xfId="0" applyNumberFormat="1" applyFont="1"/>
    <xf numFmtId="0" fontId="4" fillId="0" borderId="0" xfId="2"/>
  </cellXfs>
  <cellStyles count="3">
    <cellStyle name="Hyperlink" xfId="1" builtinId="8"/>
    <cellStyle name="Normal" xfId="0" builtinId="0"/>
    <cellStyle name="Normal 2" xfId="2" xr:uid="{AD7D8976-E67A-4836-9DF6-EA60A0C781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D12" sqref="D12"/>
    </sheetView>
  </sheetViews>
  <sheetFormatPr defaultRowHeight="14.5"/>
  <cols>
    <col min="1" max="1" width="22.6328125" bestFit="1" customWidth="1"/>
    <col min="2" max="2" width="29" bestFit="1" customWidth="1"/>
    <col min="3" max="3" width="19.90625" bestFit="1" customWidth="1"/>
    <col min="4" max="4" width="42.453125" bestFit="1" customWidth="1"/>
    <col min="5" max="5" width="42.26953125" bestFit="1" customWidth="1"/>
  </cols>
  <sheetData>
    <row r="1" spans="1:5">
      <c r="A1" t="s">
        <v>9</v>
      </c>
      <c r="B1" t="s">
        <v>37</v>
      </c>
      <c r="C1" t="s">
        <v>36</v>
      </c>
      <c r="D1" s="2" t="s">
        <v>20</v>
      </c>
      <c r="E1" s="2" t="s">
        <v>34</v>
      </c>
    </row>
    <row r="2" spans="1:5">
      <c r="A2" s="1" t="s">
        <v>0</v>
      </c>
      <c r="B2" s="6" t="s">
        <v>45</v>
      </c>
      <c r="C2" s="6" t="s">
        <v>10</v>
      </c>
      <c r="D2" s="2" t="s">
        <v>30</v>
      </c>
      <c r="E2" s="3" t="str">
        <f>HYPERLINK("..\Datasheets\sn74ahc595.pdf")</f>
        <v>..\Datasheets\sn74ahc595.pdf</v>
      </c>
    </row>
    <row r="3" spans="1:5">
      <c r="A3" s="1" t="s">
        <v>1</v>
      </c>
      <c r="B3" s="6" t="s">
        <v>41</v>
      </c>
      <c r="C3" s="6" t="s">
        <v>11</v>
      </c>
      <c r="D3" s="2">
        <v>1210</v>
      </c>
      <c r="E3" s="3" t="str">
        <f>HYPERLINK("..\Datasheets\C1210C106J8NACTU.pdf")</f>
        <v>..\Datasheets\C1210C106J8NACTU.pdf</v>
      </c>
    </row>
    <row r="4" spans="1:5">
      <c r="A4" s="1" t="s">
        <v>2</v>
      </c>
      <c r="B4" s="6" t="s">
        <v>40</v>
      </c>
      <c r="C4" s="6" t="s">
        <v>12</v>
      </c>
      <c r="D4" s="2">
        <v>2312</v>
      </c>
      <c r="E4" s="3" t="str">
        <f>HYPERLINK("..\Datasheets\CWR11HH106KB.pdf")</f>
        <v>..\Datasheets\CWR11HH106KB.pdf</v>
      </c>
    </row>
    <row r="5" spans="1:5">
      <c r="A5" s="1" t="s">
        <v>1</v>
      </c>
      <c r="B5" s="6" t="s">
        <v>43</v>
      </c>
      <c r="C5" s="6" t="s">
        <v>13</v>
      </c>
      <c r="D5" s="2">
        <v>1206</v>
      </c>
      <c r="E5" s="3" t="str">
        <f>HYPERLINK("..\Datasheets\C1206X104G4HAC7800.pdf")</f>
        <v>..\Datasheets\C1206X104G4HAC7800.pdf</v>
      </c>
    </row>
    <row r="6" spans="1:5">
      <c r="A6" s="1" t="s">
        <v>1</v>
      </c>
      <c r="B6" s="6" t="s">
        <v>42</v>
      </c>
      <c r="C6" s="6" t="s">
        <v>14</v>
      </c>
      <c r="D6" s="5" t="s">
        <v>29</v>
      </c>
      <c r="E6" s="3" t="str">
        <f>HYPERLINK("..\Datasheets\KEM_C1008_X8L_150C_SMD.pdf")</f>
        <v>..\Datasheets\KEM_C1008_X8L_150C_SMD.pdf</v>
      </c>
    </row>
    <row r="7" spans="1:5">
      <c r="A7" s="1" t="s">
        <v>3</v>
      </c>
      <c r="B7" s="6" t="s">
        <v>46</v>
      </c>
      <c r="C7" s="6" t="s">
        <v>15</v>
      </c>
      <c r="D7" s="2" t="s">
        <v>31</v>
      </c>
      <c r="E7" s="3" t="str">
        <f>HYPERLINK("..\Datasheets\1690f.pdf")</f>
        <v>..\Datasheets\1690f.pdf</v>
      </c>
    </row>
    <row r="8" spans="1:5">
      <c r="A8" s="1" t="s">
        <v>4</v>
      </c>
      <c r="B8" s="6" t="s">
        <v>47</v>
      </c>
      <c r="C8" s="6" t="s">
        <v>16</v>
      </c>
      <c r="D8" s="2" t="s">
        <v>27</v>
      </c>
      <c r="E8" s="3" t="str">
        <f>HYPERLINK("..\Datasheets\ASS_4888_CO.pdf")</f>
        <v>..\Datasheets\ASS_4888_CO.pdf</v>
      </c>
    </row>
    <row r="9" spans="1:5">
      <c r="A9" s="1" t="s">
        <v>5</v>
      </c>
      <c r="B9" t="s">
        <v>51</v>
      </c>
      <c r="C9" s="6" t="s">
        <v>52</v>
      </c>
      <c r="D9" s="2" t="s">
        <v>26</v>
      </c>
      <c r="E9" s="3" t="str">
        <f>HYPERLINK("..\Datasheets\iso7740.pdf")</f>
        <v>..\Datasheets\iso7740.pdf</v>
      </c>
    </row>
    <row r="10" spans="1:5">
      <c r="A10" s="1" t="s">
        <v>6</v>
      </c>
      <c r="B10" s="6" t="s">
        <v>48</v>
      </c>
      <c r="C10" s="6" t="s">
        <v>17</v>
      </c>
      <c r="D10" s="2" t="s">
        <v>32</v>
      </c>
      <c r="E10" s="3" t="str">
        <f>HYPERLINK("..\Datasheets\lm1084.pdf")</f>
        <v>..\Datasheets\lm1084.pdf</v>
      </c>
    </row>
    <row r="11" spans="1:5">
      <c r="A11" s="1" t="s">
        <v>7</v>
      </c>
      <c r="B11" t="s">
        <v>49</v>
      </c>
      <c r="C11" s="6" t="s">
        <v>33</v>
      </c>
      <c r="D11" s="2" t="s">
        <v>54</v>
      </c>
      <c r="E11" s="3" t="str">
        <f>HYPERLINK("..\Datasheets\ABX00032_Web.pdf")</f>
        <v>..\Datasheets\ABX00032_Web.pdf</v>
      </c>
    </row>
    <row r="12" spans="1:5">
      <c r="A12" s="1" t="s">
        <v>23</v>
      </c>
      <c r="B12" s="2" t="s">
        <v>21</v>
      </c>
      <c r="C12" s="6" t="s">
        <v>39</v>
      </c>
      <c r="D12" s="4" t="s">
        <v>35</v>
      </c>
      <c r="E12" s="3" t="str">
        <f>HYPERLINK("..\Datasheets\PFR02S Series.pdf")</f>
        <v>..\Datasheets\PFR02S Series.pdf</v>
      </c>
    </row>
    <row r="13" spans="1:5">
      <c r="A13" s="1" t="s">
        <v>24</v>
      </c>
      <c r="B13" s="1" t="s">
        <v>22</v>
      </c>
      <c r="C13" s="6" t="s">
        <v>38</v>
      </c>
      <c r="D13" s="4" t="s">
        <v>35</v>
      </c>
      <c r="E13" s="3" t="str">
        <f>HYPERLINK("..\Datasheets\PYu-RC_Group_51_RoHS_L_12.pdf")</f>
        <v>..\Datasheets\PYu-RC_Group_51_RoHS_L_12.pdf</v>
      </c>
    </row>
    <row r="14" spans="1:5">
      <c r="A14" s="1" t="s">
        <v>8</v>
      </c>
      <c r="B14" s="6" t="s">
        <v>50</v>
      </c>
      <c r="C14" s="6" t="s">
        <v>18</v>
      </c>
      <c r="D14" s="2" t="s">
        <v>28</v>
      </c>
      <c r="E14" s="3" t="str">
        <f>HYPERLINK("..\Datasheets\sn74lxch8t245.pdf")</f>
        <v>..\Datasheets\sn74lxch8t245.pdf</v>
      </c>
    </row>
    <row r="15" spans="1:5">
      <c r="A15" s="1" t="s">
        <v>25</v>
      </c>
      <c r="B15" s="6" t="s">
        <v>44</v>
      </c>
      <c r="C15" s="6" t="s">
        <v>19</v>
      </c>
      <c r="D15" s="2" t="s">
        <v>53</v>
      </c>
      <c r="E15" s="3" t="str">
        <f>HYPERLINK("..\Datasheets\XGURUGX10D.pdf")</f>
        <v>..\Datasheets\XGURUGX10D.pdf</v>
      </c>
    </row>
    <row r="16" spans="1:5">
      <c r="C16" s="6"/>
    </row>
    <row r="18" spans="5:5">
      <c r="E18" s="3"/>
    </row>
    <row r="19" spans="5:5">
      <c r="E19" s="3"/>
    </row>
    <row r="20" spans="5:5">
      <c r="E20" s="3" t="str">
        <f t="shared" ref="E20" si="0">HYPERLINK(D20)</f>
        <v/>
      </c>
    </row>
    <row r="21" spans="5:5">
      <c r="E21" s="3" t="str">
        <f t="shared" ref="E21" si="1">HYPERLINK(D21)</f>
        <v/>
      </c>
    </row>
    <row r="22" spans="5:5">
      <c r="E22" s="3" t="str">
        <f t="shared" ref="E22" si="2">HYPERLINK(D22)</f>
        <v/>
      </c>
    </row>
    <row r="23" spans="5:5">
      <c r="E23" s="3" t="str">
        <f t="shared" ref="E23" si="3">HYPERLINK(D23)</f>
        <v/>
      </c>
    </row>
    <row r="24" spans="5:5">
      <c r="E24" s="3" t="str">
        <f t="shared" ref="E24" si="4">HYPERLINK(D24)</f>
        <v/>
      </c>
    </row>
    <row r="25" spans="5:5">
      <c r="E25" s="3" t="str">
        <f t="shared" ref="E25" si="5">HYPERLINK(D25)</f>
        <v/>
      </c>
    </row>
    <row r="26" spans="5:5">
      <c r="E26" s="3" t="str">
        <f t="shared" ref="E26" si="6">HYPERLINK(D26)</f>
        <v/>
      </c>
    </row>
    <row r="27" spans="5:5">
      <c r="E27" s="3" t="str">
        <f t="shared" ref="E27" si="7">HYPERLINK(D27)</f>
        <v/>
      </c>
    </row>
    <row r="28" spans="5:5">
      <c r="E28" s="3" t="str">
        <f t="shared" ref="E28" si="8">HYPERLINK(D28)</f>
        <v/>
      </c>
    </row>
    <row r="29" spans="5:5">
      <c r="E29" s="3" t="str">
        <f t="shared" ref="E29" si="9">HYPERLINK(D29)</f>
        <v/>
      </c>
    </row>
    <row r="30" spans="5:5">
      <c r="E30" s="3" t="str">
        <f t="shared" ref="E30" si="10">HYPERLINK(D30)</f>
        <v/>
      </c>
    </row>
    <row r="31" spans="5:5">
      <c r="E31" s="3" t="str">
        <f t="shared" ref="E31" si="11">HYPERLINK(D31)</f>
        <v/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Beech</dc:creator>
  <cp:lastModifiedBy>Xavier Beech</cp:lastModifiedBy>
  <dcterms:created xsi:type="dcterms:W3CDTF">2015-06-05T18:17:20Z</dcterms:created>
  <dcterms:modified xsi:type="dcterms:W3CDTF">2023-02-17T21:25:35Z</dcterms:modified>
</cp:coreProperties>
</file>