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5640" yWindow="238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0"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143" i="5" l="1"/>
  <c r="L142" i="5"/>
  <c r="M142" i="5"/>
  <c r="M143" i="5"/>
  <c r="L149" i="5"/>
  <c r="M149" i="5"/>
  <c r="L146" i="5"/>
  <c r="M146"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41" i="5"/>
  <c r="M1041" i="5"/>
  <c r="L1039" i="5"/>
  <c r="L1043" i="5"/>
  <c r="L1042" i="5"/>
  <c r="M1042" i="5"/>
  <c r="L1040" i="5"/>
  <c r="M1040" i="5"/>
  <c r="L1044" i="5"/>
  <c r="K3" i="5" a="1"/>
  <c r="K3" i="5"/>
  <c r="M1044" i="5"/>
  <c r="M1043" i="5"/>
  <c r="L248" i="5"/>
  <c r="L203" i="5"/>
  <c r="C5" i="5"/>
  <c r="B5" i="5"/>
  <c r="I53" i="7"/>
  <c r="J56" i="7"/>
  <c r="J55" i="7"/>
  <c r="I56" i="7"/>
  <c r="K56" i="7"/>
  <c r="J54" i="7"/>
  <c r="I55" i="7"/>
  <c r="I54" i="7"/>
  <c r="K54" i="7"/>
  <c r="J53" i="7"/>
  <c r="K53" i="7"/>
  <c r="D19" i="5"/>
  <c r="D18" i="5"/>
  <c r="D17" i="5"/>
  <c r="D16" i="5"/>
  <c r="D15" i="5"/>
  <c r="D14" i="5"/>
  <c r="D13" i="5"/>
  <c r="K55" i="7"/>
  <c r="L3" i="5"/>
  <c r="N3" i="5"/>
  <c r="L273" i="5"/>
  <c r="M273" i="5"/>
  <c r="H3" i="5"/>
  <c r="M1039" i="5"/>
  <c r="L1038" i="5"/>
  <c r="M1038" i="5"/>
  <c r="L1037" i="5"/>
  <c r="M1037" i="5"/>
  <c r="L1036" i="5"/>
  <c r="M1036" i="5"/>
  <c r="L1035" i="5"/>
  <c r="M1035" i="5"/>
  <c r="L1034" i="5"/>
  <c r="M1034" i="5"/>
  <c r="L1033" i="5"/>
  <c r="M1033" i="5"/>
  <c r="L1032" i="5"/>
  <c r="M1032" i="5"/>
  <c r="L1031" i="5"/>
  <c r="M1031" i="5"/>
  <c r="L1030" i="5"/>
  <c r="M1030" i="5"/>
  <c r="L1029" i="5"/>
  <c r="M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47"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105" i="5"/>
  <c r="L312" i="5"/>
  <c r="L36" i="5"/>
  <c r="L126" i="5"/>
  <c r="L49" i="5"/>
  <c r="L335" i="5"/>
  <c r="L166" i="5"/>
  <c r="L268" i="5"/>
  <c r="L295" i="5"/>
  <c r="L46" i="5"/>
  <c r="L342" i="5"/>
  <c r="M342" i="5"/>
  <c r="L26" i="5"/>
  <c r="L326" i="5"/>
  <c r="L325" i="5"/>
  <c r="L193" i="5"/>
  <c r="L362" i="5"/>
  <c r="L247" i="5"/>
  <c r="L37" i="5"/>
  <c r="L341" i="5"/>
  <c r="L361" i="5"/>
  <c r="L175" i="5"/>
  <c r="L188" i="5"/>
  <c r="L310" i="5"/>
  <c r="L73" i="5"/>
  <c r="L106" i="5"/>
  <c r="L190" i="5"/>
  <c r="L308" i="5"/>
  <c r="L306" i="5"/>
  <c r="L33" i="5"/>
  <c r="L153" i="5"/>
  <c r="L305" i="5"/>
  <c r="L252" i="5"/>
  <c r="L80" i="5"/>
  <c r="L11" i="5"/>
  <c r="L360" i="5"/>
  <c r="L53" i="5"/>
  <c r="L235" i="5"/>
  <c r="L82" i="5"/>
  <c r="L254" i="5"/>
  <c r="L253" i="5"/>
  <c r="L315" i="5"/>
  <c r="L99" i="5"/>
  <c r="L185" i="5"/>
  <c r="L155" i="5"/>
  <c r="L45" i="5"/>
  <c r="L350" i="5"/>
  <c r="L282" i="5"/>
  <c r="L359" i="5"/>
  <c r="L233" i="5"/>
  <c r="L211" i="5"/>
  <c r="L68" i="5"/>
  <c r="L124" i="5"/>
  <c r="L44" i="5"/>
  <c r="L293" i="5"/>
  <c r="L239" i="5"/>
  <c r="L263" i="5"/>
  <c r="L237" i="5"/>
  <c r="L24" i="5"/>
  <c r="L223" i="5"/>
  <c r="L284" i="5"/>
  <c r="L156" i="5"/>
  <c r="L195" i="5"/>
  <c r="L194" i="5"/>
  <c r="L301" i="5"/>
  <c r="L334" i="5"/>
  <c r="L86" i="5"/>
  <c r="L327" i="5"/>
  <c r="L159" i="5"/>
  <c r="L64" i="5"/>
  <c r="L236" i="5"/>
  <c r="L309" i="5"/>
  <c r="L328" i="5"/>
  <c r="L62" i="5"/>
  <c r="L30" i="5"/>
  <c r="L304" i="5"/>
  <c r="L102" i="5"/>
  <c r="L174" i="5"/>
  <c r="L354" i="5"/>
  <c r="L66" i="5"/>
  <c r="L217" i="5"/>
  <c r="L90" i="5"/>
  <c r="L262" i="5"/>
  <c r="L21" i="5"/>
  <c r="L198" i="5"/>
  <c r="L54" i="5"/>
  <c r="L171" i="5"/>
  <c r="L206" i="5"/>
  <c r="L216" i="5"/>
  <c r="L125" i="5"/>
  <c r="L267" i="5"/>
  <c r="L320" i="5"/>
  <c r="L261" i="5"/>
  <c r="L285" i="5"/>
  <c r="L18" i="5"/>
  <c r="L34" i="5"/>
  <c r="L319" i="5"/>
  <c r="L110" i="5"/>
  <c r="L202" i="5"/>
  <c r="L121" i="5"/>
  <c r="L130" i="5"/>
  <c r="L204" i="5"/>
  <c r="L205" i="5"/>
  <c r="L333" i="5"/>
  <c r="L135" i="5"/>
  <c r="L78" i="5"/>
  <c r="L280" i="5"/>
  <c r="L340" i="5"/>
  <c r="L141" i="5"/>
  <c r="L10" i="5"/>
  <c r="L189" i="5"/>
  <c r="L299" i="5"/>
  <c r="L297" i="5"/>
  <c r="L296" i="5"/>
  <c r="L139" i="5"/>
  <c r="L154" i="5"/>
  <c r="L357" i="5"/>
  <c r="L192" i="5"/>
  <c r="L363" i="5"/>
  <c r="L259" i="5"/>
  <c r="L264" i="5"/>
  <c r="L288" i="5"/>
  <c r="L269" i="5"/>
  <c r="L276" i="5"/>
  <c r="L42" i="5"/>
  <c r="L19" i="5"/>
  <c r="L339" i="5"/>
  <c r="L98" i="5"/>
  <c r="L157" i="5"/>
  <c r="L72" i="5"/>
  <c r="L43" i="5"/>
  <c r="L338" i="5"/>
  <c r="L113" i="5"/>
  <c r="L271" i="5"/>
  <c r="L22" i="5"/>
  <c r="L324" i="5"/>
  <c r="L323" i="5"/>
  <c r="L322" i="5"/>
  <c r="L321" i="5"/>
  <c r="L337" i="5"/>
  <c r="L71" i="5"/>
  <c r="L270" i="5"/>
  <c r="L356" i="5"/>
  <c r="L67" i="5"/>
  <c r="L27" i="5"/>
  <c r="L292" i="5"/>
  <c r="L266" i="5"/>
  <c r="L51" i="5"/>
  <c r="L87" i="5"/>
  <c r="L258" i="5"/>
  <c r="L257" i="5"/>
  <c r="L256" i="5"/>
  <c r="L169" i="5"/>
  <c r="L103" i="5"/>
  <c r="L132" i="5"/>
  <c r="L314" i="5"/>
  <c r="L131" i="5"/>
  <c r="L59" i="5"/>
  <c r="L41" i="5"/>
  <c r="L215" i="5"/>
  <c r="L214" i="5"/>
  <c r="L213" i="5"/>
  <c r="L25" i="5"/>
  <c r="L221" i="5"/>
  <c r="L311" i="5"/>
  <c r="L291" i="5"/>
  <c r="L232" i="5"/>
  <c r="L91" i="5"/>
  <c r="L229" i="5"/>
  <c r="L228" i="5"/>
  <c r="L17" i="5"/>
  <c r="L83" i="5"/>
  <c r="L212" i="5"/>
  <c r="L184" i="5"/>
  <c r="L9" i="5"/>
  <c r="L227" i="5"/>
  <c r="L355" i="5"/>
  <c r="L225" i="5"/>
  <c r="L210" i="5"/>
  <c r="L148" i="5"/>
  <c r="L55" i="5"/>
  <c r="L224" i="5"/>
  <c r="L40" i="5"/>
  <c r="L329" i="5"/>
  <c r="L207" i="5"/>
  <c r="L109" i="5"/>
  <c r="L69" i="5"/>
  <c r="L65" i="5"/>
  <c r="L231" i="5"/>
  <c r="L104" i="5"/>
  <c r="L302" i="5"/>
  <c r="L108" i="5"/>
  <c r="L199" i="5"/>
  <c r="L115" i="5"/>
  <c r="L313" i="5"/>
  <c r="L8" i="5"/>
  <c r="L332" i="5"/>
  <c r="L92" i="5"/>
  <c r="L183" i="5"/>
  <c r="L81" i="5"/>
  <c r="L226" i="5"/>
  <c r="L318" i="5"/>
  <c r="L179" i="5"/>
  <c r="L38" i="5"/>
  <c r="L274" i="5"/>
  <c r="L260" i="5"/>
  <c r="L89" i="5"/>
  <c r="L12" i="5"/>
  <c r="L7" i="5"/>
  <c r="L230" i="5"/>
  <c r="L242" i="5"/>
  <c r="L178" i="5"/>
  <c r="L13" i="5"/>
  <c r="L353" i="5"/>
  <c r="L177" i="5"/>
  <c r="L294" i="5"/>
  <c r="L123" i="5"/>
  <c r="L176" i="5"/>
  <c r="L352" i="5"/>
  <c r="L77" i="5"/>
  <c r="L218" i="5"/>
  <c r="L251" i="5"/>
  <c r="L168" i="5"/>
  <c r="L351" i="5"/>
  <c r="L173" i="5"/>
  <c r="L23" i="5"/>
  <c r="L331" i="5"/>
  <c r="L16" i="5"/>
  <c r="L15" i="5"/>
  <c r="L50" i="5"/>
  <c r="L287" i="5"/>
  <c r="L220" i="5"/>
  <c r="L162" i="5"/>
  <c r="L161" i="5"/>
  <c r="L160" i="5"/>
  <c r="L137" i="5"/>
  <c r="L208" i="5"/>
  <c r="L74" i="5"/>
  <c r="L14" i="5"/>
  <c r="L201" i="5"/>
  <c r="L170" i="5"/>
  <c r="L219" i="5"/>
  <c r="L246" i="5"/>
  <c r="L245" i="5"/>
  <c r="L150" i="5"/>
  <c r="L134" i="5"/>
  <c r="L249" i="5"/>
  <c r="L336" i="5"/>
  <c r="L279" i="5"/>
  <c r="L209" i="5"/>
  <c r="L48" i="5"/>
  <c r="L140" i="5"/>
  <c r="L101" i="5"/>
  <c r="L136" i="5"/>
  <c r="L278" i="5"/>
  <c r="L283" i="5"/>
  <c r="L35" i="5"/>
  <c r="L145" i="5"/>
  <c r="L241" i="5"/>
  <c r="L349" i="5"/>
  <c r="L298" i="5"/>
  <c r="L116" i="5"/>
  <c r="L122" i="5"/>
  <c r="L277" i="5"/>
  <c r="L265" i="5"/>
  <c r="L222" i="5"/>
  <c r="L117" i="5"/>
  <c r="L129" i="5"/>
  <c r="L275" i="5"/>
  <c r="L39" i="5"/>
  <c r="L200" i="5"/>
  <c r="L144" i="5"/>
  <c r="L88" i="5"/>
  <c r="L114" i="5"/>
  <c r="L120" i="5"/>
  <c r="L112" i="5"/>
  <c r="L119" i="5"/>
  <c r="L111" i="5"/>
  <c r="L107" i="5"/>
  <c r="L244" i="5"/>
  <c r="L290" i="5"/>
  <c r="L240" i="5"/>
  <c r="L348" i="5"/>
  <c r="L100" i="5"/>
  <c r="L128" i="5"/>
  <c r="L234" i="5"/>
  <c r="L58" i="5"/>
  <c r="L238" i="5"/>
  <c r="L163" i="5"/>
  <c r="L93" i="5"/>
  <c r="L57" i="5"/>
  <c r="L186" i="5"/>
  <c r="L172" i="5"/>
  <c r="L84" i="5"/>
  <c r="L347" i="5"/>
  <c r="L243" i="5"/>
  <c r="L307" i="5"/>
  <c r="L289" i="5"/>
  <c r="L286" i="5"/>
  <c r="L197" i="5"/>
  <c r="L182" i="5"/>
  <c r="L79" i="5"/>
  <c r="L191" i="5"/>
  <c r="L97" i="5"/>
  <c r="L118" i="5"/>
  <c r="L151" i="5"/>
  <c r="L70" i="5"/>
  <c r="L127" i="5"/>
  <c r="L345" i="5"/>
  <c r="L346" i="5"/>
  <c r="L138" i="5"/>
  <c r="L300" i="5"/>
  <c r="L60" i="5"/>
  <c r="L250" i="5"/>
  <c r="L180" i="5"/>
  <c r="L61" i="5"/>
  <c r="L28" i="5"/>
  <c r="L303" i="5"/>
  <c r="L330" i="5"/>
  <c r="L167" i="5"/>
  <c r="L272" i="5"/>
  <c r="L32" i="5"/>
  <c r="L56" i="5"/>
  <c r="L158" i="5"/>
  <c r="L52" i="5"/>
  <c r="L165" i="5"/>
  <c r="L344" i="5"/>
  <c r="L94" i="5"/>
  <c r="L358" i="5"/>
  <c r="L181" i="5"/>
  <c r="L317" i="5"/>
  <c r="L95" i="5"/>
  <c r="L255" i="5"/>
  <c r="L31" i="5"/>
  <c r="L196" i="5"/>
  <c r="L133" i="5"/>
  <c r="L343" i="5"/>
  <c r="L164" i="5"/>
  <c r="L187" i="5"/>
  <c r="L96" i="5"/>
  <c r="L152" i="5"/>
  <c r="L281" i="5"/>
  <c r="L29" i="5"/>
  <c r="L76" i="5"/>
  <c r="L75" i="5"/>
  <c r="L63" i="5"/>
  <c r="L85" i="5"/>
  <c r="L6" i="5"/>
  <c r="L47" i="5"/>
  <c r="L316" i="5"/>
  <c r="L20"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7" i="5"/>
  <c r="C16" i="5"/>
  <c r="C15" i="5"/>
  <c r="C13" i="5"/>
  <c r="C14" i="5"/>
  <c r="C18" i="5"/>
  <c r="C19" i="5"/>
  <c r="M340" i="5"/>
  <c r="M216" i="5"/>
  <c r="M358" i="5"/>
  <c r="M94" i="5"/>
  <c r="M344" i="5"/>
  <c r="M165" i="5"/>
  <c r="M52" i="5"/>
  <c r="M158" i="5"/>
  <c r="M56" i="5"/>
  <c r="M32" i="5"/>
  <c r="M272" i="5"/>
  <c r="M167" i="5"/>
  <c r="M330" i="5"/>
  <c r="M303" i="5"/>
  <c r="M28" i="5"/>
  <c r="M309" i="5"/>
  <c r="M280" i="5"/>
  <c r="M250" i="5"/>
  <c r="M60" i="5"/>
  <c r="M300" i="5"/>
  <c r="M138" i="5"/>
  <c r="M151" i="5"/>
  <c r="M346" i="5"/>
  <c r="M345" i="5"/>
  <c r="M127" i="5"/>
  <c r="M314" i="5"/>
  <c r="M118" i="5"/>
  <c r="M97" i="5"/>
  <c r="M191" i="5"/>
  <c r="M61" i="5"/>
  <c r="M78" i="5"/>
  <c r="M231" i="5"/>
  <c r="M79" i="5"/>
  <c r="M182" i="5"/>
  <c r="M197" i="5"/>
  <c r="M135" i="5"/>
  <c r="M286" i="5"/>
  <c r="M289" i="5"/>
  <c r="M307" i="5"/>
  <c r="M243" i="5"/>
  <c r="M347" i="5"/>
  <c r="M186" i="5"/>
  <c r="M30" i="5"/>
  <c r="M93" i="5"/>
  <c r="M163" i="5"/>
  <c r="M238" i="5"/>
  <c r="M239" i="5"/>
  <c r="M293" i="5"/>
  <c r="M58" i="5"/>
  <c r="M234" i="5"/>
  <c r="M128" i="5"/>
  <c r="M100" i="5"/>
  <c r="M348" i="5"/>
  <c r="M240" i="5"/>
  <c r="M290" i="5"/>
  <c r="M44" i="5"/>
  <c r="M244" i="5"/>
  <c r="M107" i="5"/>
  <c r="M111" i="5"/>
  <c r="M206" i="5"/>
  <c r="M119" i="5"/>
  <c r="M112" i="5"/>
  <c r="M120" i="5"/>
  <c r="M114" i="5"/>
  <c r="M88" i="5"/>
  <c r="M200" i="5"/>
  <c r="M39" i="5"/>
  <c r="M275" i="5"/>
  <c r="M129" i="5"/>
  <c r="M329" i="5"/>
  <c r="M265" i="5"/>
  <c r="M277" i="5"/>
  <c r="M122" i="5"/>
  <c r="M298" i="5"/>
  <c r="M124" i="5"/>
  <c r="M349" i="5"/>
  <c r="M333" i="5"/>
  <c r="M241" i="5"/>
  <c r="M171" i="5"/>
  <c r="M35" i="5"/>
  <c r="M283" i="5"/>
  <c r="M136" i="5"/>
  <c r="M101" i="5"/>
  <c r="M116" i="5"/>
  <c r="M198" i="5"/>
  <c r="M54" i="5"/>
  <c r="M62" i="5"/>
  <c r="M117" i="5"/>
  <c r="M48" i="5"/>
  <c r="M70" i="5"/>
  <c r="M86" i="5"/>
  <c r="M209" i="5"/>
  <c r="M134" i="5"/>
  <c r="M246" i="5"/>
  <c r="M219" i="5"/>
  <c r="M170" i="5"/>
  <c r="M201" i="5"/>
  <c r="M14" i="5"/>
  <c r="M208" i="5"/>
  <c r="M205" i="5"/>
  <c r="M160" i="5"/>
  <c r="M161" i="5"/>
  <c r="M162" i="5"/>
  <c r="M140" i="5"/>
  <c r="M220" i="5"/>
  <c r="M287" i="5"/>
  <c r="M50" i="5"/>
  <c r="M16" i="5"/>
  <c r="M331" i="5"/>
  <c r="M204" i="5"/>
  <c r="M121" i="5"/>
  <c r="M173" i="5"/>
  <c r="M334" i="5"/>
  <c r="M213" i="5"/>
  <c r="M251" i="5"/>
  <c r="M144" i="5"/>
  <c r="M77" i="5"/>
  <c r="M352" i="5"/>
  <c r="M176" i="5"/>
  <c r="M123" i="5"/>
  <c r="M294" i="5"/>
  <c r="M177" i="5"/>
  <c r="M13" i="5"/>
  <c r="M178" i="5"/>
  <c r="M130" i="5"/>
  <c r="M242" i="5"/>
  <c r="M230" i="5"/>
  <c r="M7" i="5"/>
  <c r="M12" i="5"/>
  <c r="M22" i="5"/>
  <c r="M89" i="5"/>
  <c r="M66" i="5"/>
  <c r="M260" i="5"/>
  <c r="M274" i="5"/>
  <c r="M38" i="5"/>
  <c r="M354" i="5"/>
  <c r="M179" i="5"/>
  <c r="M328" i="5"/>
  <c r="M226" i="5"/>
  <c r="M318" i="5"/>
  <c r="M301" i="5"/>
  <c r="M183" i="5"/>
  <c r="M92" i="5"/>
  <c r="M332" i="5"/>
  <c r="M194" i="5"/>
  <c r="M195" i="5"/>
  <c r="M156" i="5"/>
  <c r="M8" i="5"/>
  <c r="M313" i="5"/>
  <c r="M284" i="5"/>
  <c r="M115" i="5"/>
  <c r="M199" i="5"/>
  <c r="M108" i="5"/>
  <c r="M40" i="5"/>
  <c r="M302" i="5"/>
  <c r="M104" i="5"/>
  <c r="M65" i="5"/>
  <c r="M202" i="5"/>
  <c r="M355" i="5"/>
  <c r="M69" i="5"/>
  <c r="M68" i="5"/>
  <c r="M211" i="5"/>
  <c r="M233" i="5"/>
  <c r="M110" i="5"/>
  <c r="M109" i="5"/>
  <c r="M207" i="5"/>
  <c r="M223" i="5"/>
  <c r="M224" i="5"/>
  <c r="M174" i="5"/>
  <c r="M353" i="5"/>
  <c r="M9" i="5"/>
  <c r="M55" i="5"/>
  <c r="M148" i="5"/>
  <c r="M210" i="5"/>
  <c r="M319" i="5"/>
  <c r="M225" i="5"/>
  <c r="M184" i="5"/>
  <c r="M24" i="5"/>
  <c r="M212" i="5"/>
  <c r="M150" i="5"/>
  <c r="M83" i="5"/>
  <c r="M17" i="5"/>
  <c r="M228" i="5"/>
  <c r="M91" i="5"/>
  <c r="M229" i="5"/>
  <c r="M311" i="5"/>
  <c r="M221" i="5"/>
  <c r="M25" i="5"/>
  <c r="M236" i="5"/>
  <c r="M237" i="5"/>
  <c r="M64" i="5"/>
  <c r="M41" i="5"/>
  <c r="M145" i="5"/>
  <c r="M59" i="5"/>
  <c r="M131" i="5"/>
  <c r="M21" i="5"/>
  <c r="M291" i="5"/>
  <c r="M34" i="5"/>
  <c r="M18" i="5"/>
  <c r="M285" i="5"/>
  <c r="M102" i="5"/>
  <c r="M103" i="5"/>
  <c r="M169" i="5"/>
  <c r="M256" i="5"/>
  <c r="M257" i="5"/>
  <c r="M359" i="5"/>
  <c r="M322" i="5"/>
  <c r="M258" i="5"/>
  <c r="M261" i="5"/>
  <c r="M262" i="5"/>
  <c r="M263" i="5"/>
  <c r="M51" i="5"/>
  <c r="M266" i="5"/>
  <c r="M292" i="5"/>
  <c r="M27" i="5"/>
  <c r="M67" i="5"/>
  <c r="M356" i="5"/>
  <c r="M270" i="5"/>
  <c r="M320" i="5"/>
  <c r="M71" i="5"/>
  <c r="M321" i="5"/>
  <c r="M337" i="5"/>
  <c r="M259" i="5"/>
  <c r="M323" i="5"/>
  <c r="M324" i="5"/>
  <c r="M271" i="5"/>
  <c r="M113" i="5"/>
  <c r="M338" i="5"/>
  <c r="M43" i="5"/>
  <c r="M304" i="5"/>
  <c r="M157" i="5"/>
  <c r="M98" i="5"/>
  <c r="M339" i="5"/>
  <c r="M19" i="5"/>
  <c r="M42" i="5"/>
  <c r="M276" i="5"/>
  <c r="M269" i="5"/>
  <c r="M288" i="5"/>
  <c r="M264" i="5"/>
  <c r="M159" i="5"/>
  <c r="M90" i="5"/>
  <c r="M363" i="5"/>
  <c r="M192" i="5"/>
  <c r="M267" i="5"/>
  <c r="M357" i="5"/>
  <c r="M154" i="5"/>
  <c r="M139" i="5"/>
  <c r="M296" i="5"/>
  <c r="M297" i="5"/>
  <c r="M299" i="5"/>
  <c r="M189" i="5"/>
  <c r="M57" i="5"/>
  <c r="M81" i="5"/>
  <c r="M245" i="5"/>
  <c r="M249" i="5"/>
  <c r="M336" i="5"/>
  <c r="M222" i="5"/>
  <c r="M232" i="5"/>
  <c r="M23" i="5"/>
  <c r="M132" i="5"/>
  <c r="M218" i="5"/>
  <c r="M215" i="5"/>
  <c r="M253" i="5"/>
  <c r="G253" i="6"/>
  <c r="M172" i="5"/>
  <c r="M317" i="5"/>
  <c r="M227" i="5"/>
  <c r="M168" i="5"/>
  <c r="M282" i="5"/>
  <c r="M180" i="5"/>
  <c r="M278" i="5"/>
  <c r="M74" i="5"/>
  <c r="M351" i="5"/>
  <c r="M96" i="5"/>
  <c r="M316" i="5"/>
  <c r="M137" i="5"/>
  <c r="M279" i="5"/>
  <c r="M84" i="5"/>
  <c r="M15" i="5"/>
  <c r="M214" i="5"/>
  <c r="M350" i="5"/>
  <c r="M45" i="5"/>
  <c r="G283" i="6"/>
  <c r="M155" i="5"/>
  <c r="M185" i="5"/>
  <c r="M99" i="5"/>
  <c r="M315" i="5"/>
  <c r="M254" i="5"/>
  <c r="M82" i="5"/>
  <c r="M235" i="5"/>
  <c r="M53" i="5"/>
  <c r="M360" i="5"/>
  <c r="M11" i="5"/>
  <c r="M80" i="5"/>
  <c r="M252" i="5"/>
  <c r="M305" i="5"/>
  <c r="M153" i="5"/>
  <c r="M33" i="5"/>
  <c r="M306" i="5"/>
  <c r="M308" i="5"/>
  <c r="M190" i="5"/>
  <c r="M106" i="5"/>
  <c r="M73" i="5"/>
  <c r="M310" i="5"/>
  <c r="M188" i="5"/>
  <c r="M175" i="5"/>
  <c r="M361" i="5"/>
  <c r="M341" i="5"/>
  <c r="M37" i="5"/>
  <c r="M247" i="5"/>
  <c r="M362" i="5"/>
  <c r="M193" i="5"/>
  <c r="M325" i="5"/>
  <c r="M326" i="5"/>
  <c r="M26" i="5"/>
  <c r="M46" i="5"/>
  <c r="M295" i="5"/>
  <c r="M268" i="5"/>
  <c r="M166" i="5"/>
  <c r="M335" i="5"/>
  <c r="M49" i="5"/>
  <c r="M126" i="5"/>
  <c r="M36" i="5"/>
  <c r="M312" i="5"/>
  <c r="G16" i="6"/>
  <c r="M105" i="5"/>
  <c r="M364" i="5"/>
  <c r="G359" i="6"/>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47" i="5"/>
  <c r="M1005" i="5"/>
  <c r="G1001" i="6"/>
  <c r="M1006" i="5"/>
  <c r="G1002" i="6"/>
  <c r="M1007" i="5"/>
  <c r="G1003" i="6"/>
  <c r="M1008" i="5"/>
  <c r="G1004" i="6"/>
  <c r="M1009" i="5"/>
  <c r="G1005" i="6"/>
  <c r="M1010" i="5"/>
  <c r="G1006" i="6"/>
  <c r="M1011" i="5"/>
  <c r="G1007" i="6"/>
  <c r="M1012" i="5"/>
  <c r="G1008" i="6"/>
  <c r="M1013" i="5"/>
  <c r="G1009" i="6"/>
  <c r="M1014" i="5"/>
  <c r="G1010" i="6"/>
  <c r="M1015" i="5"/>
  <c r="G1011" i="6"/>
  <c r="M1016" i="5"/>
  <c r="G1012" i="6"/>
  <c r="M1017" i="5"/>
  <c r="G1013" i="6"/>
  <c r="M1018" i="5"/>
  <c r="G1014" i="6"/>
  <c r="M1019" i="5"/>
  <c r="G1015" i="6"/>
  <c r="M1020" i="5"/>
  <c r="G1016" i="6"/>
  <c r="M1021" i="5"/>
  <c r="G1017" i="6"/>
  <c r="M1022" i="5"/>
  <c r="G1018" i="6"/>
  <c r="M1023" i="5"/>
  <c r="G1019" i="6"/>
  <c r="M1024" i="5"/>
  <c r="G1020" i="6"/>
  <c r="M1025" i="5"/>
  <c r="G1021" i="6"/>
  <c r="M1026" i="5"/>
  <c r="G1022" i="6"/>
  <c r="M1027" i="5"/>
  <c r="G1023" i="6"/>
  <c r="M1028" i="5"/>
  <c r="M181" i="5"/>
  <c r="M31" i="5"/>
  <c r="M255" i="5"/>
  <c r="M95" i="5"/>
  <c r="M141"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G374" i="6"/>
  <c r="G372" i="6"/>
  <c r="G370" i="6"/>
  <c r="G368" i="6"/>
  <c r="G366" i="6"/>
  <c r="G364" i="6"/>
  <c r="G362" i="6"/>
  <c r="G360" i="6"/>
  <c r="M248" i="5"/>
  <c r="G248" i="6"/>
  <c r="G302" i="6"/>
  <c r="G356" i="6"/>
  <c r="G342" i="6"/>
  <c r="G330" i="6"/>
  <c r="G315" i="6"/>
  <c r="G231" i="6"/>
  <c r="G177" i="6"/>
  <c r="G127" i="6"/>
  <c r="G358" i="6"/>
  <c r="G357" i="6"/>
  <c r="G41" i="6"/>
  <c r="G303" i="6"/>
  <c r="G25" i="6"/>
  <c r="G23" i="6"/>
  <c r="G80" i="6"/>
  <c r="G170" i="6"/>
  <c r="G95" i="6"/>
  <c r="G252" i="6"/>
  <c r="G57" i="6"/>
  <c r="G306" i="6"/>
  <c r="G250" i="6"/>
  <c r="G280" i="6"/>
  <c r="G259" i="6"/>
  <c r="G334" i="6"/>
  <c r="G316" i="6"/>
  <c r="G313" i="6"/>
  <c r="G311" i="6"/>
  <c r="G300" i="6"/>
  <c r="G298" i="6"/>
  <c r="G304" i="6"/>
  <c r="G247" i="6"/>
  <c r="G225" i="6"/>
  <c r="G232" i="6"/>
  <c r="G210" i="6"/>
  <c r="M203" i="5"/>
  <c r="G203" i="6"/>
  <c r="G197" i="6"/>
  <c r="G184" i="6"/>
  <c r="M187" i="5"/>
  <c r="G187" i="6"/>
  <c r="G341" i="6"/>
  <c r="G335" i="6"/>
  <c r="G137" i="6"/>
  <c r="G312" i="6"/>
  <c r="G308" i="6"/>
  <c r="G121" i="6"/>
  <c r="G46" i="6"/>
  <c r="G355" i="6"/>
  <c r="G333" i="6"/>
  <c r="M327" i="5"/>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G321" i="6"/>
  <c r="G314" i="6"/>
  <c r="G353" i="6"/>
  <c r="G351" i="6"/>
  <c r="G349" i="6"/>
  <c r="G345" i="6"/>
  <c r="M343" i="5"/>
  <c r="G343" i="6"/>
  <c r="G337" i="6"/>
  <c r="G79" i="6"/>
  <c r="G83" i="6"/>
  <c r="G320" i="6"/>
  <c r="G107" i="6"/>
  <c r="G108" i="6"/>
  <c r="G40" i="6"/>
  <c r="G332" i="6"/>
  <c r="G264" i="6"/>
  <c r="G124" i="6"/>
  <c r="G206" i="6"/>
  <c r="G166" i="6"/>
  <c r="G111" i="6"/>
  <c r="G70" i="6"/>
  <c r="G62" i="6"/>
  <c r="G236" i="6"/>
  <c r="G66" i="6"/>
  <c r="G331" i="6"/>
  <c r="G329" i="6"/>
  <c r="G354" i="6"/>
  <c r="G168" i="6"/>
  <c r="G243" i="6"/>
  <c r="G301" i="6"/>
  <c r="G296" i="6"/>
  <c r="G292" i="6"/>
  <c r="G276" i="6"/>
  <c r="M87" i="5"/>
  <c r="G267" i="6"/>
  <c r="G242" i="6"/>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G84" i="6"/>
  <c r="G73" i="6"/>
  <c r="G67" i="6"/>
  <c r="G258" i="6"/>
  <c r="G319" i="6"/>
  <c r="G205" i="6"/>
  <c r="G58" i="6"/>
  <c r="G54" i="6"/>
  <c r="G52" i="6"/>
  <c r="G44" i="6"/>
  <c r="G42" i="6"/>
  <c r="G287" i="6"/>
  <c r="G279" i="6"/>
  <c r="G245" i="6"/>
  <c r="G254" i="6"/>
  <c r="G241" i="6"/>
  <c r="G240" i="6"/>
  <c r="G238" i="6"/>
  <c r="G229" i="6"/>
  <c r="G227" i="6"/>
  <c r="G216" i="6"/>
  <c r="G214" i="6"/>
  <c r="G208" i="6"/>
  <c r="G201" i="6"/>
  <c r="M196" i="5"/>
  <c r="G196" i="6"/>
  <c r="G211" i="6"/>
  <c r="G182" i="6"/>
  <c r="G180" i="6"/>
  <c r="G178" i="6"/>
  <c r="G173" i="6"/>
  <c r="G154" i="6"/>
  <c r="G149" i="6"/>
  <c r="G144" i="6"/>
  <c r="G132" i="6"/>
  <c r="G129" i="6"/>
  <c r="G126" i="6"/>
  <c r="G123" i="6"/>
  <c r="G116" i="6"/>
  <c r="G109" i="6"/>
  <c r="G106" i="6"/>
  <c r="G100" i="6"/>
  <c r="G98" i="6"/>
  <c r="G93" i="6"/>
  <c r="G82" i="6"/>
  <c r="G68" i="6"/>
  <c r="G322" i="6"/>
  <c r="G317" i="6"/>
  <c r="G53" i="6"/>
  <c r="G50" i="6"/>
  <c r="G286" i="6"/>
  <c r="G326" i="6"/>
  <c r="G255" i="6"/>
  <c r="G212" i="6"/>
  <c r="G43" i="6"/>
  <c r="G325" i="6"/>
  <c r="G324" i="6"/>
  <c r="G192" i="6"/>
  <c r="M164" i="5"/>
  <c r="M125" i="5"/>
  <c r="G293" i="6"/>
  <c r="M152" i="5"/>
  <c r="G152" i="6"/>
  <c r="G347" i="6"/>
  <c r="M133"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M281" i="5"/>
  <c r="M72" i="5"/>
  <c r="G51" i="6"/>
  <c r="M29" i="5"/>
  <c r="G33" i="6"/>
  <c r="M76" i="5"/>
  <c r="G61" i="6"/>
  <c r="M75" i="5"/>
  <c r="M63" i="5"/>
  <c r="G63" i="6"/>
  <c r="M85" i="5"/>
  <c r="G85" i="6"/>
  <c r="M10" i="5"/>
  <c r="G266" i="6"/>
  <c r="M6" i="5"/>
  <c r="G155" i="6"/>
  <c r="M47" i="5"/>
  <c r="G199" i="6"/>
  <c r="M217" i="5"/>
  <c r="G194" i="6"/>
  <c r="M20" i="5"/>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<sst xmlns="http://schemas.openxmlformats.org/spreadsheetml/2006/main" count="2142" uniqueCount="638">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</sst>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7">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18">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61">
    <dxf>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
      <font>
        <b/>
        <i/>
        <color theme="1"/>
      </font>
      <fill>
        <patternFill>
          <bgColor rgb="FF92D050"/>
        </patternFill>
      </fill>
    </dxf>
    <dxf>
      <font>
        <color rgb="FF9C0006"/>
      </font>
      <fill>
        <patternFill>
          <bgColor rgb="FFFFC7CE"/>
        </patternFill>
      </fill>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Rankings'!$B$13</c:f>
              <c:strCache>
                <c:ptCount val="1"/>
                <c:pt idx="0">
                  <c:v>0. Initiate</c:v>
                </c:pt>
              </c:strCache>
            </c:strRef>
          </c:tx>
          <c:invertIfNegative val="0"/>
          <c:val>
            <c:numRef>
              <c:f>'Fleet Rankings'!$C$13</c:f>
              <c:numCache>
                <c:formatCode>0.00%</c:formatCode>
                <c:ptCount val="1"/>
                <c:pt idx="0">
                  <c:v>0.558912386706949</c:v>
                </c:pt>
              </c:numCache>
            </c:numRef>
          </c:val>
        </c:ser>
        <c:ser>
          <c:idx val="1"/>
          <c:order val="1"/>
          <c:tx>
            <c:strRef>
              <c:f>'Fleet Rankings'!$B$14</c:f>
              <c:strCache>
                <c:ptCount val="1"/>
                <c:pt idx="0">
                  <c:v>1. Junior Member</c:v>
                </c:pt>
              </c:strCache>
            </c:strRef>
          </c:tx>
          <c:invertIfNegative val="0"/>
          <c:val>
            <c:numRef>
              <c:f>'Fleet Rankings'!$C$14</c:f>
              <c:numCache>
                <c:formatCode>0.00%</c:formatCode>
                <c:ptCount val="1"/>
                <c:pt idx="0">
                  <c:v>0.157099697885196</c:v>
                </c:pt>
              </c:numCache>
            </c:numRef>
          </c:val>
        </c:ser>
        <c:ser>
          <c:idx val="2"/>
          <c:order val="2"/>
          <c:tx>
            <c:strRef>
              <c:f>'Fleet Rankings'!$B$15</c:f>
              <c:strCache>
                <c:ptCount val="1"/>
                <c:pt idx="0">
                  <c:v>2. Member</c:v>
                </c:pt>
              </c:strCache>
            </c:strRef>
          </c:tx>
          <c:invertIfNegative val="0"/>
          <c:val>
            <c:numRef>
              <c:f>'Fleet Rankings'!$C$15</c:f>
              <c:numCache>
                <c:formatCode>0.00%</c:formatCode>
                <c:ptCount val="1"/>
                <c:pt idx="0">
                  <c:v>0.0815709969788519</c:v>
                </c:pt>
              </c:numCache>
            </c:numRef>
          </c:val>
        </c:ser>
        <c:ser>
          <c:idx val="3"/>
          <c:order val="3"/>
          <c:tx>
            <c:strRef>
              <c:f>'Fleet Rankings'!$B$16</c:f>
              <c:strCache>
                <c:ptCount val="1"/>
                <c:pt idx="0">
                  <c:v>3. Senior Member</c:v>
                </c:pt>
              </c:strCache>
            </c:strRef>
          </c:tx>
          <c:invertIfNegative val="0"/>
          <c:val>
            <c:numRef>
              <c:f>'Fleet Rankings'!$C$16</c:f>
              <c:numCache>
                <c:formatCode>0.00%</c:formatCode>
                <c:ptCount val="1"/>
                <c:pt idx="0">
                  <c:v>0.0725075528700906</c:v>
                </c:pt>
              </c:numCache>
            </c:numRef>
          </c:val>
        </c:ser>
        <c:ser>
          <c:idx val="4"/>
          <c:order val="4"/>
          <c:tx>
            <c:strRef>
              <c:f>'Fleet Rankings'!$B$17</c:f>
              <c:strCache>
                <c:ptCount val="1"/>
                <c:pt idx="0">
                  <c:v>4. Consul Initiate</c:v>
                </c:pt>
              </c:strCache>
            </c:strRef>
          </c:tx>
          <c:invertIfNegative val="0"/>
          <c:val>
            <c:numRef>
              <c:f>'Fleet Rankings'!$C$17</c:f>
              <c:numCache>
                <c:formatCode>0.00%</c:formatCode>
                <c:ptCount val="1"/>
                <c:pt idx="0">
                  <c:v>0.0453172205438066</c:v>
                </c:pt>
              </c:numCache>
            </c:numRef>
          </c:val>
        </c:ser>
        <c:ser>
          <c:idx val="5"/>
          <c:order val="5"/>
          <c:tx>
            <c:strRef>
              <c:f>'Fleet Rankings'!$B$18</c:f>
              <c:strCache>
                <c:ptCount val="1"/>
                <c:pt idx="0">
                  <c:v>5. Council Member</c:v>
                </c:pt>
              </c:strCache>
            </c:strRef>
          </c:tx>
          <c:invertIfNegative val="0"/>
          <c:val>
            <c:numRef>
              <c:f>'Fleet Rankings'!$C$18</c:f>
              <c:numCache>
                <c:formatCode>0.00%</c:formatCode>
                <c:ptCount val="1"/>
                <c:pt idx="0">
                  <c:v>0.0392749244712991</c:v>
                </c:pt>
              </c:numCache>
            </c:numRef>
          </c:val>
        </c:ser>
        <c:ser>
          <c:idx val="6"/>
          <c:order val="6"/>
          <c:tx>
            <c:strRef>
              <c:f>'Fleet Rankings'!$B$19</c:f>
              <c:strCache>
                <c:ptCount val="1"/>
                <c:pt idx="0">
                  <c:v>6. Senior Council</c:v>
                </c:pt>
              </c:strCache>
            </c:strRef>
          </c:tx>
          <c:invertIfNegative val="0"/>
          <c:val>
            <c:numRef>
              <c:f>'Fleet Rankings'!$C$19</c:f>
              <c:numCache>
                <c:formatCode>0.00%</c:formatCode>
                <c:ptCount val="1"/>
                <c:pt idx="0">
                  <c:v>0.0422960725075529</c:v>
                </c:pt>
              </c:numCache>
            </c:numRef>
          </c:val>
        </c:ser>
        <c:dLbls>
          <c:showLegendKey val="0"/>
          <c:showVal val="0"/>
          <c:showCatName val="0"/>
          <c:showSerName val="0"/>
          <c:showPercent val="0"/>
          <c:showBubbleSize val="0"/>
        </c:dLbls>
        <c:gapWidth val="150"/>
        <c:shape val="box"/>
        <c:axId val="674622456"/>
        <c:axId val="190340472"/>
        <c:axId val="0"/>
      </c:bar3DChart>
      <c:catAx>
        <c:axId val="674622456"/>
        <c:scaling>
          <c:orientation val="minMax"/>
        </c:scaling>
        <c:delete val="0"/>
        <c:axPos val="b"/>
        <c:majorTickMark val="out"/>
        <c:minorTickMark val="none"/>
        <c:tickLblPos val="nextTo"/>
        <c:crossAx val="190340472"/>
        <c:crosses val="autoZero"/>
        <c:auto val="1"/>
        <c:lblAlgn val="ctr"/>
        <c:lblOffset val="100"/>
        <c:noMultiLvlLbl val="0"/>
      </c:catAx>
      <c:valAx>
        <c:axId val="190340472"/>
        <c:scaling>
          <c:orientation val="minMax"/>
        </c:scaling>
        <c:delete val="0"/>
        <c:axPos val="l"/>
        <c:majorGridlines/>
        <c:numFmt formatCode="0.00%" sourceLinked="1"/>
        <c:majorTickMark val="out"/>
        <c:minorTickMark val="none"/>
        <c:tickLblPos val="nextTo"/>
        <c:crossAx val="6746224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0.186666666666667</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134483448"/>
        <c:axId val="134475576"/>
        <c:axId val="0"/>
      </c:bar3DChart>
      <c:catAx>
        <c:axId val="134483448"/>
        <c:scaling>
          <c:orientation val="minMax"/>
        </c:scaling>
        <c:delete val="0"/>
        <c:axPos val="b"/>
        <c:majorTickMark val="out"/>
        <c:minorTickMark val="none"/>
        <c:tickLblPos val="nextTo"/>
        <c:crossAx val="134475576"/>
        <c:crosses val="autoZero"/>
        <c:auto val="1"/>
        <c:lblAlgn val="ctr"/>
        <c:lblOffset val="100"/>
        <c:noMultiLvlLbl val="0"/>
      </c:catAx>
      <c:valAx>
        <c:axId val="134475576"/>
        <c:scaling>
          <c:orientation val="minMax"/>
        </c:scaling>
        <c:delete val="0"/>
        <c:axPos val="l"/>
        <c:majorGridlines/>
        <c:numFmt formatCode="0%" sourceLinked="1"/>
        <c:majorTickMark val="out"/>
        <c:minorTickMark val="none"/>
        <c:tickLblPos val="nextTo"/>
        <c:crossAx val="134483448"/>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164.0</c:v>
                </c:pt>
                <c:pt idx="1">
                  <c:v>113.0</c:v>
                </c:pt>
                <c:pt idx="2">
                  <c:v>49.0</c:v>
                </c:pt>
                <c:pt idx="3">
                  <c:v>1.0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0.6797583081571</c:v>
                </c:pt>
              </c:numCache>
            </c:numRef>
          </c:val>
        </c:ser>
        <c:ser>
          <c:idx val="0"/>
          <c:order val="1"/>
          <c:tx>
            <c:v>Characters</c:v>
          </c:tx>
          <c:invertIfNegative val="0"/>
          <c:val>
            <c:numRef>
              <c:f>'Tables Graphs'!$I$85</c:f>
              <c:numCache>
                <c:formatCode>0.0000%</c:formatCode>
                <c:ptCount val="1"/>
                <c:pt idx="0">
                  <c:v>0.3202416918429</c:v>
                </c:pt>
              </c:numCache>
            </c:numRef>
          </c:val>
        </c:ser>
        <c:dLbls>
          <c:showLegendKey val="0"/>
          <c:showVal val="0"/>
          <c:showCatName val="0"/>
          <c:showSerName val="0"/>
          <c:showPercent val="0"/>
          <c:showBubbleSize val="0"/>
        </c:dLbls>
        <c:gapWidth val="150"/>
        <c:shape val="box"/>
        <c:axId val="673257048"/>
        <c:axId val="673254056"/>
        <c:axId val="0"/>
      </c:bar3DChart>
      <c:catAx>
        <c:axId val="673257048"/>
        <c:scaling>
          <c:orientation val="minMax"/>
        </c:scaling>
        <c:delete val="0"/>
        <c:axPos val="b"/>
        <c:majorTickMark val="out"/>
        <c:minorTickMark val="none"/>
        <c:tickLblPos val="nextTo"/>
        <c:crossAx val="673254056"/>
        <c:crosses val="autoZero"/>
        <c:auto val="1"/>
        <c:lblAlgn val="ctr"/>
        <c:lblOffset val="100"/>
        <c:noMultiLvlLbl val="0"/>
      </c:catAx>
      <c:valAx>
        <c:axId val="673254056"/>
        <c:scaling>
          <c:orientation val="minMax"/>
        </c:scaling>
        <c:delete val="0"/>
        <c:axPos val="l"/>
        <c:majorGridlines/>
        <c:numFmt formatCode="0%" sourceLinked="1"/>
        <c:majorTickMark val="out"/>
        <c:minorTickMark val="none"/>
        <c:tickLblPos val="nextTo"/>
        <c:crossAx val="6732570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32</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44" totalsRowShown="0" headerRowDxfId="60" tableBorderDxfId="59">
  <autoFilter ref="G5:R1044"/>
  <sortState ref="G6:R1044">
    <sortCondition ref="H5:H1044"/>
  </sortState>
  <tableColumns count="12">
    <tableColumn id="1" name="Character name" dataDxfId="58"/>
    <tableColumn id="10" name="At Handle" dataDxfId="57"/>
    <tableColumn id="2" name="Character Notes" dataDxfId="56"/>
    <tableColumn id="3" name="Fleet Rank" dataDxfId="55"/>
    <tableColumn id="4" name="PVP For ADV" dataDxfId="54"/>
    <tableColumn id="6" name="LFC Required To ADV" dataDxfId="53"/>
    <tableColumn id="8" name="LFC Still Needed For ADV" dataDxfId="52">
      <calculatedColumnFormula>L6-N6</calculatedColumnFormula>
    </tableColumn>
    <tableColumn id="7" name="LFC Earned on Leaderboard" dataDxfId="51"/>
    <tableColumn id="9" name="STF Lead For ADV" dataDxfId="50"/>
    <tableColumn id="5" name="Last Active Date" dataDxfId="49"/>
    <tableColumn id="11" name="On Website" dataDxfId="48"/>
    <tableColumn id="12" name="Setup Team Speak" dataDxfId="47"/>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46" dataDxfId="44" headerRowBorderDxfId="45" tableBorderDxfId="43">
  <autoFilter ref="B5:J1023"/>
  <tableColumns count="9">
    <tableColumn id="1" name="Character Name" dataDxfId="42">
      <calculatedColumnFormula>Table1[[#This Row],[Character name]]</calculatedColumnFormula>
    </tableColumn>
    <tableColumn id="2" name="At Handle" dataDxfId="41">
      <calculatedColumnFormula>Table1[[#This Row],[At Handle]]</calculatedColumnFormula>
    </tableColumn>
    <tableColumn id="3" name="Current Rank" dataDxfId="40">
      <calculatedColumnFormula>Table1[[#This Row],[Fleet Rank]]</calculatedColumnFormula>
    </tableColumn>
    <tableColumn id="4" name="PVP For ADV" dataDxfId="39">
      <calculatedColumnFormula>Table1[[#This Row],[PVP For ADV]]</calculatedColumnFormula>
    </tableColumn>
    <tableColumn id="5" name="STF for ADV" dataDxfId="38">
      <calculatedColumnFormula>Table1[[#This Row],[STF Lead For ADV]]</calculatedColumnFormula>
    </tableColumn>
    <tableColumn id="7" name="Enough LFC to ADV" dataDxfId="37">
      <calculatedColumnFormula>IF(Table1[[#This Row],[LFC Still Needed For ADV]]&lt;0,"Yes","No")</calculatedColumnFormula>
    </tableColumn>
    <tableColumn id="8" name="On Website" dataDxfId="36">
      <calculatedColumnFormula>Table1[[#This Row],[On Website]]</calculatedColumnFormula>
    </tableColumn>
    <tableColumn id="6" name="Setup Team Speak" dataDxfId="35">
      <calculatedColumnFormula>Table1[[#This Row],[Setup Team Speak]]</calculatedColumnFormula>
    </tableColumn>
    <tableColumn id="9" name="ADV Rank" dataDxfId="34">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50"/>
  <sheetViews>
    <sheetView tabSelected="1" topLeftCell="C123" workbookViewId="0">
      <selection activeCell="K156" sqref="K156"/>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customWidth="1" outlineLevel="1"/>
    <col min="10" max="10" width="24.6640625" style="1" bestFit="1" customWidth="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2" t="s">
        <v>113</v>
      </c>
      <c r="C2" s="113"/>
      <c r="D2" s="113"/>
      <c r="E2" s="113"/>
      <c r="F2" s="113"/>
      <c r="G2" s="114"/>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0.18666666666666668</v>
      </c>
      <c r="I3" s="43">
        <v>42</v>
      </c>
      <c r="J3" s="68">
        <f>COUNTA(Table1[Character name])</f>
        <v>331</v>
      </c>
      <c r="K3" s="69">
        <f t="array" ref="K3">SUM(1/IF(H6:H1044="",1,(COUNTIF(H6:H1044,H6:H1044))))-COUNTBLANK(H6:$H1044)</f>
        <v>225</v>
      </c>
      <c r="L3" s="70">
        <f>SUBTOTAL(3,Table1[At Handle])</f>
        <v>331</v>
      </c>
      <c r="M3" s="67">
        <f>L3/J3</f>
        <v>1</v>
      </c>
      <c r="N3" s="71">
        <f>SUBTOTAL(9,Table1[LFC Earned on Leaderboard])</f>
        <v>9306692</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41143</v>
      </c>
      <c r="C5" s="82">
        <f ca="1">TODAY()-180</f>
        <v>40963</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41143.090372106482</v>
      </c>
      <c r="C6" s="55"/>
      <c r="D6" s="51"/>
      <c r="E6" s="51"/>
      <c r="F6" s="51"/>
      <c r="G6" s="5" t="s">
        <v>11</v>
      </c>
      <c r="H6" s="5" t="s">
        <v>60</v>
      </c>
      <c r="I6" s="87"/>
      <c r="J6" s="87" t="s">
        <v>105</v>
      </c>
      <c r="K6" s="87"/>
      <c r="L6" s="10" t="str">
        <f>IF(J6="0. Initiate","$51,000",IF(J6="1. Junior Member","$306,000",IF(J6="2. Member","$1,581,000",IF(J6="3. Senior Member","$0",IF(J6="4. Consul Initiate","$0","$0")))))</f>
        <v>$51,000</v>
      </c>
      <c r="M6" s="110">
        <f>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1" t="str">
        <f>IF(J7="0. Initiate","$51,000",IF(J7="1. Junior Member","$306,000",IF(J7="2. Member","$1,581,000",IF(J7="3. Senior Member","$0",IF(J7="4. Consul Initiate","$0","$0")))))</f>
        <v>$51,000</v>
      </c>
      <c r="M7" s="37">
        <f>L7-N7</f>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1" t="str">
        <f>IF(J8="0. Initiate","$51,000",IF(J8="1. Junior Member","$306,000",IF(J8="2. Member","$1,581,000",IF(J8="3. Senior Member","$0",IF(J8="4. Consul Initiate","$0","$0")))))</f>
        <v>$51,000</v>
      </c>
      <c r="M8" s="37">
        <f>L8-N8</f>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1" t="str">
        <f>IF(J9="0. Initiate","$51,000",IF(J9="1. Junior Member","$306,000",IF(J9="2. Member","$1,581,000",IF(J9="3. Senior Member","$0",IF(J9="4. Consul Initiate","$0","$0")))))</f>
        <v>$51,000</v>
      </c>
      <c r="M9" s="37">
        <f>L9-N9</f>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1" t="str">
        <f>IF(J10="0. Initiate","$51,000",IF(J10="1. Junior Member","$306,000",IF(J10="2. Member","$1,581,000",IF(J10="3. Senior Member","$0",IF(J10="4. Consul Initiate","$0","$0")))))</f>
        <v>$1,581,000</v>
      </c>
      <c r="M10" s="36">
        <f>L10-N10</f>
        <v>1321942</v>
      </c>
      <c r="N10" s="40">
        <v>259058</v>
      </c>
      <c r="O10" s="9"/>
      <c r="P10" s="90">
        <v>41123</v>
      </c>
      <c r="Q10" s="102"/>
      <c r="R10" s="102"/>
      <c r="S10" s="51"/>
      <c r="T10" s="51"/>
      <c r="U10" s="51"/>
      <c r="V10" s="51"/>
      <c r="W10" s="51"/>
    </row>
    <row r="11" spans="1:27" ht="15" thickBot="1">
      <c r="A11" s="49"/>
      <c r="B11" s="50"/>
      <c r="C11" s="50"/>
      <c r="D11" s="51"/>
      <c r="E11" s="51"/>
      <c r="F11" s="51"/>
      <c r="G11" s="4" t="s">
        <v>549</v>
      </c>
      <c r="H11" s="4" t="s">
        <v>550</v>
      </c>
      <c r="I11" s="7"/>
      <c r="J11" s="7" t="s">
        <v>105</v>
      </c>
      <c r="K11" s="7"/>
      <c r="L11" s="11" t="str">
        <f>IF(J11="0. Initiate","$51,000",IF(J11="1. Junior Member","$306,000",IF(J11="2. Member","$1,581,000",IF(J11="3. Senior Member","$0",IF(J11="4. Consul Initiate","$0","$0")))))</f>
        <v>$51,000</v>
      </c>
      <c r="M11" s="37">
        <f>L11-N11</f>
        <v>51000</v>
      </c>
      <c r="N11" s="41"/>
      <c r="O11" s="9"/>
      <c r="P11" s="90">
        <v>41081</v>
      </c>
      <c r="Q11" s="102"/>
      <c r="R11" s="102"/>
      <c r="S11" s="51"/>
      <c r="T11" s="51"/>
      <c r="U11" s="51"/>
      <c r="V11" s="51"/>
      <c r="W11" s="51"/>
    </row>
    <row r="12" spans="1:27" ht="16" thickBot="1">
      <c r="A12" s="49"/>
      <c r="B12" s="45" t="s">
        <v>2</v>
      </c>
      <c r="C12" s="45" t="s">
        <v>595</v>
      </c>
      <c r="D12" s="83" t="s">
        <v>594</v>
      </c>
      <c r="E12" s="63"/>
      <c r="F12" s="63"/>
      <c r="G12" s="44" t="s">
        <v>329</v>
      </c>
      <c r="H12" s="4" t="s">
        <v>330</v>
      </c>
      <c r="I12" s="7"/>
      <c r="J12" s="7" t="s">
        <v>105</v>
      </c>
      <c r="K12" s="7"/>
      <c r="L12" s="11" t="str">
        <f>IF(J12="0. Initiate","$51,000",IF(J12="1. Junior Member","$306,000",IF(J12="2. Member","$1,581,000",IF(J12="3. Senior Member","$0",IF(J12="4. Consul Initiate","$0","$0")))))</f>
        <v>$51,000</v>
      </c>
      <c r="M12" s="37">
        <f>L12-N12</f>
        <v>51000</v>
      </c>
      <c r="N12" s="41"/>
      <c r="O12" s="9"/>
      <c r="P12" s="90">
        <v>41026</v>
      </c>
      <c r="Q12" s="102"/>
      <c r="R12" s="102"/>
      <c r="S12" s="51"/>
      <c r="T12" s="51"/>
      <c r="U12" s="51"/>
      <c r="V12" s="51"/>
      <c r="W12" s="51"/>
    </row>
    <row r="13" spans="1:27" ht="15" thickBot="1">
      <c r="A13" s="49"/>
      <c r="B13" s="72" t="s">
        <v>105</v>
      </c>
      <c r="C13" s="73">
        <f>D13/J3</f>
        <v>0.55891238670694865</v>
      </c>
      <c r="D13" s="84">
        <f>COUNTIF(Table1[Fleet Rank],"="&amp;B13)</f>
        <v>185</v>
      </c>
      <c r="E13" s="96"/>
      <c r="F13" s="96"/>
      <c r="G13" s="44" t="s">
        <v>320</v>
      </c>
      <c r="H13" s="4" t="s">
        <v>321</v>
      </c>
      <c r="I13" s="7"/>
      <c r="J13" s="7" t="s">
        <v>105</v>
      </c>
      <c r="K13" s="7"/>
      <c r="L13" s="11" t="str">
        <f>IF(J13="0. Initiate","$51,000",IF(J13="1. Junior Member","$306,000",IF(J13="2. Member","$1,581,000",IF(J13="3. Senior Member","$0",IF(J13="4. Consul Initiate","$0","$0")))))</f>
        <v>$51,000</v>
      </c>
      <c r="M13" s="37">
        <f>L13-N13</f>
        <v>51000</v>
      </c>
      <c r="N13" s="41"/>
      <c r="O13" s="9"/>
      <c r="P13" s="90">
        <v>41091</v>
      </c>
      <c r="Q13" s="102"/>
      <c r="R13" s="102"/>
      <c r="S13" s="51"/>
      <c r="T13" s="51"/>
      <c r="U13" s="51"/>
      <c r="V13" s="51"/>
      <c r="W13" s="51"/>
    </row>
    <row r="14" spans="1:27" ht="15" thickBot="1">
      <c r="A14" s="49"/>
      <c r="B14" s="74" t="s">
        <v>106</v>
      </c>
      <c r="C14" s="73">
        <f>D14/J3</f>
        <v>0.15709969788519637</v>
      </c>
      <c r="D14" s="84">
        <f>COUNTIF(Table1[Fleet Rank],"="&amp;B14)</f>
        <v>52</v>
      </c>
      <c r="E14" s="96"/>
      <c r="F14" s="96"/>
      <c r="G14" s="44" t="s">
        <v>607</v>
      </c>
      <c r="H14" s="4" t="s">
        <v>268</v>
      </c>
      <c r="I14" s="7"/>
      <c r="J14" s="6" t="s">
        <v>105</v>
      </c>
      <c r="K14" s="7"/>
      <c r="L14" s="11" t="str">
        <f>IF(J14="0. Initiate","$51,000",IF(J14="1. Junior Member","$306,000",IF(J14="2. Member","$1,581,000",IF(J14="3. Senior Member","$0",IF(J14="4. Consul Initiate","$0","$0")))))</f>
        <v>$51,000</v>
      </c>
      <c r="M14" s="37">
        <f>L14-N14</f>
        <v>49100</v>
      </c>
      <c r="N14" s="41">
        <v>1900</v>
      </c>
      <c r="O14" s="9"/>
      <c r="P14" s="90">
        <v>41123</v>
      </c>
      <c r="Q14" s="102"/>
      <c r="R14" s="102"/>
      <c r="S14" s="51"/>
      <c r="T14" s="51"/>
      <c r="U14" s="51"/>
      <c r="V14" s="51"/>
      <c r="W14" s="51"/>
    </row>
    <row r="15" spans="1:27" ht="15" thickBot="1">
      <c r="A15" s="49"/>
      <c r="B15" s="74" t="s">
        <v>107</v>
      </c>
      <c r="C15" s="73">
        <f>D15/J3</f>
        <v>8.1570996978851965E-2</v>
      </c>
      <c r="D15" s="84">
        <f>COUNTIF(Table1[Fleet Rank],"="&amp;B15)</f>
        <v>27</v>
      </c>
      <c r="E15" s="96"/>
      <c r="F15" s="96"/>
      <c r="G15" s="44" t="s">
        <v>287</v>
      </c>
      <c r="H15" s="4" t="s">
        <v>288</v>
      </c>
      <c r="I15" s="7"/>
      <c r="J15" s="7" t="s">
        <v>106</v>
      </c>
      <c r="K15" s="7"/>
      <c r="L15" s="11" t="str">
        <f>IF(J15="0. Initiate","$51,000",IF(J15="1. Junior Member","$306,000",IF(J15="2. Member","$1,581,000",IF(J15="3. Senior Member","$0",IF(J15="4. Consul Initiate","$0","$0")))))</f>
        <v>$306,000</v>
      </c>
      <c r="M15" s="37">
        <f>L15-N15</f>
        <v>66338</v>
      </c>
      <c r="N15" s="41">
        <v>239662</v>
      </c>
      <c r="O15" s="9"/>
      <c r="P15" s="90">
        <v>41122</v>
      </c>
      <c r="Q15" s="102"/>
      <c r="R15" s="102"/>
      <c r="S15" s="51"/>
      <c r="T15" s="51"/>
      <c r="U15" s="51"/>
      <c r="V15" s="51"/>
      <c r="W15" s="51"/>
    </row>
    <row r="16" spans="1:27" ht="15" thickBot="1">
      <c r="A16" s="49"/>
      <c r="B16" s="74" t="s">
        <v>108</v>
      </c>
      <c r="C16" s="73">
        <f>D16/J3</f>
        <v>7.2507552870090641E-2</v>
      </c>
      <c r="D16" s="84">
        <f>COUNTIF(Table1[Fleet Rank],"="&amp;B16)</f>
        <v>24</v>
      </c>
      <c r="E16" s="96"/>
      <c r="F16" s="96"/>
      <c r="G16" s="44" t="s">
        <v>289</v>
      </c>
      <c r="H16" s="4" t="s">
        <v>288</v>
      </c>
      <c r="I16" s="7"/>
      <c r="J16" s="7" t="s">
        <v>106</v>
      </c>
      <c r="K16" s="7"/>
      <c r="L16" s="11" t="str">
        <f>IF(J16="0. Initiate","$51,000",IF(J16="1. Junior Member","$306,000",IF(J16="2. Member","$1,581,000",IF(J16="3. Senior Member","$0",IF(J16="4. Consul Initiate","$0","$0")))))</f>
        <v>$306,000</v>
      </c>
      <c r="M16" s="37">
        <f>L16-N16</f>
        <v>239980</v>
      </c>
      <c r="N16" s="41">
        <v>66020</v>
      </c>
      <c r="O16" s="9"/>
      <c r="P16" s="90">
        <v>41123</v>
      </c>
      <c r="Q16" s="102"/>
      <c r="R16" s="102"/>
      <c r="S16" s="51"/>
      <c r="T16" s="51"/>
      <c r="U16" s="51"/>
      <c r="V16" s="51"/>
      <c r="W16" s="51"/>
    </row>
    <row r="17" spans="1:23" ht="15" thickBot="1">
      <c r="A17" s="49"/>
      <c r="B17" s="74" t="s">
        <v>109</v>
      </c>
      <c r="C17" s="73">
        <f>D17/J3</f>
        <v>4.5317220543806644E-2</v>
      </c>
      <c r="D17" s="84">
        <f>COUNTIF(Table1[Fleet Rank],"="&amp;B17)</f>
        <v>15</v>
      </c>
      <c r="E17" s="96"/>
      <c r="F17" s="96"/>
      <c r="G17" s="44" t="s">
        <v>418</v>
      </c>
      <c r="H17" s="4" t="s">
        <v>288</v>
      </c>
      <c r="I17" s="7"/>
      <c r="J17" s="7" t="s">
        <v>106</v>
      </c>
      <c r="K17" s="7"/>
      <c r="L17" s="11" t="str">
        <f>IF(J17="0. Initiate","$51,000",IF(J17="1. Junior Member","$306,000",IF(J17="2. Member","$1,581,000",IF(J17="3. Senior Member","$0",IF(J17="4. Consul Initiate","$0","$0")))))</f>
        <v>$306,000</v>
      </c>
      <c r="M17" s="37">
        <f>L17-N17</f>
        <v>293698</v>
      </c>
      <c r="N17" s="41">
        <v>12302</v>
      </c>
      <c r="O17" s="9"/>
      <c r="P17" s="90">
        <v>41120</v>
      </c>
      <c r="Q17" s="102"/>
      <c r="R17" s="102"/>
      <c r="S17" s="51"/>
      <c r="T17" s="51"/>
      <c r="U17" s="51"/>
      <c r="V17" s="51"/>
      <c r="W17" s="51"/>
    </row>
    <row r="18" spans="1:23" ht="15" thickBot="1">
      <c r="A18" s="49"/>
      <c r="B18" s="74" t="s">
        <v>110</v>
      </c>
      <c r="C18" s="73">
        <f>D18/J3</f>
        <v>3.9274924471299093E-2</v>
      </c>
      <c r="D18" s="84">
        <f>COUNTIF(Table1[Fleet Rank],"="&amp;B18)</f>
        <v>13</v>
      </c>
      <c r="E18" s="96"/>
      <c r="F18" s="96"/>
      <c r="G18" s="44" t="s">
        <v>450</v>
      </c>
      <c r="H18" s="4" t="s">
        <v>288</v>
      </c>
      <c r="I18" s="7"/>
      <c r="J18" s="6" t="s">
        <v>106</v>
      </c>
      <c r="K18" s="7"/>
      <c r="L18" s="11" t="str">
        <f>IF(J18="0. Initiate","$51,000",IF(J18="1. Junior Member","$306,000",IF(J18="2. Member","$1,581,000",IF(J18="3. Senior Member","$0",IF(J18="4. Consul Initiate","$0","$0")))))</f>
        <v>$306,000</v>
      </c>
      <c r="M18" s="37">
        <f>L18-N18</f>
        <v>301950</v>
      </c>
      <c r="N18" s="41">
        <v>4050</v>
      </c>
      <c r="O18" s="9"/>
      <c r="P18" s="90">
        <v>41120</v>
      </c>
      <c r="Q18" s="102"/>
      <c r="R18" s="102"/>
      <c r="S18" s="51"/>
      <c r="T18" s="51"/>
      <c r="U18" s="51"/>
      <c r="V18" s="51"/>
      <c r="W18" s="51"/>
    </row>
    <row r="19" spans="1:23" ht="15" thickBot="1">
      <c r="A19" s="49"/>
      <c r="B19" s="75" t="s">
        <v>111</v>
      </c>
      <c r="C19" s="76">
        <f>D19/J3</f>
        <v>4.2296072507552872E-2</v>
      </c>
      <c r="D19" s="85">
        <f>COUNTIF(Table1[Fleet Rank],"="&amp;B19)</f>
        <v>14</v>
      </c>
      <c r="E19" s="96"/>
      <c r="F19" s="96"/>
      <c r="G19" s="44" t="s">
        <v>510</v>
      </c>
      <c r="H19" s="4" t="s">
        <v>511</v>
      </c>
      <c r="I19" s="7"/>
      <c r="J19" s="7" t="s">
        <v>109</v>
      </c>
      <c r="K19" s="7"/>
      <c r="L19" s="11" t="str">
        <f>IF(J19="0. Initiate","$51,000",IF(J19="1. Junior Member","$306,000",IF(J19="2. Member","$1,581,000",IF(J19="3. Senior Member","$0",IF(J19="4. Consul Initiate","$0","$0")))))</f>
        <v>$0</v>
      </c>
      <c r="M19" s="37">
        <f>L19-N19</f>
        <v>-259427</v>
      </c>
      <c r="N19" s="41">
        <v>259427</v>
      </c>
      <c r="O19" s="9"/>
      <c r="P19" s="90">
        <v>41119</v>
      </c>
      <c r="Q19" s="102"/>
      <c r="R19" s="102"/>
      <c r="S19" s="51"/>
      <c r="T19" s="51"/>
      <c r="U19" s="51"/>
      <c r="V19" s="51"/>
      <c r="W19" s="51"/>
    </row>
    <row r="20" spans="1:23" ht="15">
      <c r="A20" s="49"/>
      <c r="B20" s="61" t="s">
        <v>4</v>
      </c>
      <c r="C20" s="56"/>
      <c r="D20" s="51"/>
      <c r="E20" s="51"/>
      <c r="F20" s="51"/>
      <c r="G20" s="4" t="s">
        <v>9</v>
      </c>
      <c r="H20" s="4" t="s">
        <v>57</v>
      </c>
      <c r="I20" s="6"/>
      <c r="J20" s="6" t="s">
        <v>105</v>
      </c>
      <c r="K20" s="6"/>
      <c r="L20" s="11" t="str">
        <f>IF(J20="0. Initiate","$51,000",IF(J20="1. Junior Member","$306,000",IF(J20="2. Member","$1,581,000",IF(J20="3. Senior Member","$0",IF(J20="4. Consul Initiate","$0","$0")))))</f>
        <v>$51,000</v>
      </c>
      <c r="M20" s="36">
        <f>L20-N20</f>
        <v>51000</v>
      </c>
      <c r="N20" s="40"/>
      <c r="O20" s="9"/>
      <c r="P20" s="90">
        <v>41036</v>
      </c>
      <c r="Q20" s="102"/>
      <c r="R20" s="102"/>
      <c r="S20" s="51"/>
      <c r="T20" s="51"/>
      <c r="U20" s="51"/>
      <c r="V20" s="51"/>
      <c r="W20" s="51"/>
    </row>
    <row r="21" spans="1:23">
      <c r="A21" s="49"/>
      <c r="B21" s="62" t="s">
        <v>596</v>
      </c>
      <c r="C21" s="57"/>
      <c r="D21" s="51"/>
      <c r="E21" s="51"/>
      <c r="F21" s="51"/>
      <c r="G21" s="4" t="s">
        <v>445</v>
      </c>
      <c r="H21" s="4" t="s">
        <v>446</v>
      </c>
      <c r="I21" s="7"/>
      <c r="J21" s="6" t="s">
        <v>105</v>
      </c>
      <c r="K21" s="7"/>
      <c r="L21" s="11" t="str">
        <f>IF(J21="0. Initiate","$51,000",IF(J21="1. Junior Member","$306,000",IF(J21="2. Member","$1,581,000",IF(J21="3. Senior Member","$0",IF(J21="4. Consul Initiate","$0","$0")))))</f>
        <v>$51,000</v>
      </c>
      <c r="M21" s="37">
        <f>L21-N21</f>
        <v>51000</v>
      </c>
      <c r="N21" s="41"/>
      <c r="O21" s="9"/>
      <c r="P21" s="90">
        <v>41120</v>
      </c>
      <c r="Q21" s="102"/>
      <c r="R21" s="102"/>
      <c r="S21" s="51"/>
      <c r="T21" s="51"/>
      <c r="U21" s="51"/>
      <c r="V21" s="51"/>
      <c r="W21" s="51"/>
    </row>
    <row r="22" spans="1:23">
      <c r="A22" s="49"/>
      <c r="B22" s="62" t="s">
        <v>3</v>
      </c>
      <c r="C22" s="57"/>
      <c r="D22" s="51"/>
      <c r="E22" s="51"/>
      <c r="F22" s="51"/>
      <c r="G22" s="4" t="s">
        <v>490</v>
      </c>
      <c r="H22" s="4" t="s">
        <v>491</v>
      </c>
      <c r="I22" s="7"/>
      <c r="J22" s="7" t="s">
        <v>105</v>
      </c>
      <c r="K22" s="7"/>
      <c r="L22" s="11" t="str">
        <f>IF(J22="0. Initiate","$51,000",IF(J22="1. Junior Member","$306,000",IF(J22="2. Member","$1,581,000",IF(J22="3. Senior Member","$0",IF(J22="4. Consul Initiate","$0","$0")))))</f>
        <v>$51,000</v>
      </c>
      <c r="M22" s="37">
        <f>L22-N22</f>
        <v>51000</v>
      </c>
      <c r="N22" s="41"/>
      <c r="O22" s="9"/>
      <c r="P22" s="90">
        <v>41099</v>
      </c>
      <c r="Q22" s="102"/>
      <c r="R22" s="102"/>
      <c r="S22" s="51"/>
      <c r="T22" s="51"/>
      <c r="U22" s="51"/>
      <c r="V22" s="51"/>
      <c r="W22" s="51"/>
    </row>
    <row r="23" spans="1:23">
      <c r="A23" s="49"/>
      <c r="B23" s="62" t="s">
        <v>4</v>
      </c>
      <c r="C23" s="57"/>
      <c r="D23" s="51"/>
      <c r="E23" s="51"/>
      <c r="F23" s="51"/>
      <c r="G23" s="4" t="s">
        <v>294</v>
      </c>
      <c r="H23" s="4" t="s">
        <v>295</v>
      </c>
      <c r="I23" s="7"/>
      <c r="J23" s="7" t="s">
        <v>105</v>
      </c>
      <c r="K23" s="7"/>
      <c r="L23" s="11" t="str">
        <f>IF(J23="0. Initiate","$51,000",IF(J23="1. Junior Member","$306,000",IF(J23="2. Member","$1,581,000",IF(J23="3. Senior Member","$0",IF(J23="4. Consul Initiate","$0","$0")))))</f>
        <v>$51,000</v>
      </c>
      <c r="M23" s="37">
        <f>L23-N23</f>
        <v>51000</v>
      </c>
      <c r="N23" s="41"/>
      <c r="O23" s="9"/>
      <c r="P23" s="90">
        <v>41113</v>
      </c>
      <c r="Q23" s="102"/>
      <c r="R23" s="102"/>
      <c r="S23" s="51"/>
      <c r="T23" s="51"/>
      <c r="U23" s="51"/>
      <c r="V23" s="51"/>
      <c r="W23" s="51"/>
    </row>
    <row r="24" spans="1:23" ht="15">
      <c r="A24" s="49"/>
      <c r="B24" s="56"/>
      <c r="C24" s="56"/>
      <c r="D24" s="51"/>
      <c r="E24" s="51"/>
      <c r="F24" s="51"/>
      <c r="G24" s="4" t="s">
        <v>414</v>
      </c>
      <c r="H24" s="4" t="s">
        <v>295</v>
      </c>
      <c r="I24" s="7"/>
      <c r="J24" s="6" t="s">
        <v>105</v>
      </c>
      <c r="K24" s="7"/>
      <c r="L24" s="11" t="str">
        <f>IF(J24="0. Initiate","$51,000",IF(J24="1. Junior Member","$306,000",IF(J24="2. Member","$1,581,000",IF(J24="3. Senior Member","$0",IF(J24="4. Consul Initiate","$0","$0")))))</f>
        <v>$51,000</v>
      </c>
      <c r="M24" s="37">
        <f>L24-N24</f>
        <v>51000</v>
      </c>
      <c r="N24" s="41"/>
      <c r="O24" s="9"/>
      <c r="P24" s="90">
        <v>41114</v>
      </c>
      <c r="Q24" s="102"/>
      <c r="R24" s="102"/>
      <c r="S24" s="51"/>
      <c r="T24" s="51"/>
      <c r="U24" s="51"/>
      <c r="V24" s="51"/>
      <c r="W24" s="51"/>
    </row>
    <row r="25" spans="1:23">
      <c r="A25" s="49"/>
      <c r="B25" s="58"/>
      <c r="C25" s="58"/>
      <c r="D25" s="51"/>
      <c r="E25" s="51"/>
      <c r="F25" s="51"/>
      <c r="G25" s="4" t="s">
        <v>431</v>
      </c>
      <c r="H25" s="4" t="s">
        <v>295</v>
      </c>
      <c r="I25" s="7"/>
      <c r="J25" s="7" t="s">
        <v>105</v>
      </c>
      <c r="K25" s="7"/>
      <c r="L25" s="11" t="str">
        <f>IF(J25="0. Initiate","$51,000",IF(J25="1. Junior Member","$306,000",IF(J25="2. Member","$1,581,000",IF(J25="3. Senior Member","$0",IF(J25="4. Consul Initiate","$0","$0")))))</f>
        <v>$51,000</v>
      </c>
      <c r="M25" s="37">
        <f>L25-N25</f>
        <v>51000</v>
      </c>
      <c r="N25" s="41"/>
      <c r="O25" s="9"/>
      <c r="P25" s="90">
        <v>41113</v>
      </c>
      <c r="Q25" s="102"/>
      <c r="R25" s="102"/>
      <c r="S25" s="51"/>
      <c r="T25" s="51"/>
      <c r="U25" s="51"/>
      <c r="V25" s="51"/>
      <c r="W25" s="51"/>
    </row>
    <row r="26" spans="1:23">
      <c r="A26" s="49"/>
      <c r="B26" s="59"/>
      <c r="C26" s="59"/>
      <c r="D26" s="51"/>
      <c r="E26" s="51"/>
      <c r="F26" s="51"/>
      <c r="G26" s="4" t="s">
        <v>582</v>
      </c>
      <c r="H26" s="4" t="s">
        <v>583</v>
      </c>
      <c r="I26" s="7"/>
      <c r="J26" s="7" t="s">
        <v>105</v>
      </c>
      <c r="K26" s="7"/>
      <c r="L26" s="11" t="str">
        <f>IF(J26="0. Initiate","$51,000",IF(J26="1. Junior Member","$306,000",IF(J26="2. Member","$1,581,000",IF(J26="3. Senior Member","$0",IF(J26="4. Consul Initiate","$0","$0")))))</f>
        <v>$51,000</v>
      </c>
      <c r="M26" s="37">
        <f>L26-N26</f>
        <v>51000</v>
      </c>
      <c r="N26" s="41"/>
      <c r="O26" s="9"/>
      <c r="P26" s="90">
        <v>41084</v>
      </c>
      <c r="Q26" s="102"/>
      <c r="R26" s="102"/>
      <c r="S26" s="51"/>
      <c r="T26" s="51"/>
      <c r="U26" s="51"/>
      <c r="V26" s="51"/>
      <c r="W26" s="51"/>
    </row>
    <row r="27" spans="1:23">
      <c r="A27" s="49"/>
      <c r="B27" s="59"/>
      <c r="C27" s="59"/>
      <c r="D27" s="51"/>
      <c r="E27" s="51"/>
      <c r="F27" s="51"/>
      <c r="G27" s="4" t="s">
        <v>469</v>
      </c>
      <c r="H27" s="4" t="s">
        <v>470</v>
      </c>
      <c r="I27" s="7"/>
      <c r="J27" s="7" t="s">
        <v>105</v>
      </c>
      <c r="K27" s="7"/>
      <c r="L27" s="11" t="str">
        <f>IF(J27="0. Initiate","$51,000",IF(J27="1. Junior Member","$306,000",IF(J27="2. Member","$1,581,000",IF(J27="3. Senior Member","$0",IF(J27="4. Consul Initiate","$0","$0")))))</f>
        <v>$51,000</v>
      </c>
      <c r="M27" s="37">
        <f>L27-N27</f>
        <v>48450</v>
      </c>
      <c r="N27" s="41">
        <v>2550</v>
      </c>
      <c r="O27" s="9"/>
      <c r="P27" s="90">
        <v>41124</v>
      </c>
      <c r="Q27" s="102"/>
      <c r="R27" s="102"/>
      <c r="S27" s="51"/>
      <c r="T27" s="51"/>
      <c r="U27" s="51"/>
      <c r="V27" s="51"/>
      <c r="W27" s="51"/>
    </row>
    <row r="28" spans="1:23">
      <c r="A28" s="49"/>
      <c r="B28" s="59"/>
      <c r="C28" s="59"/>
      <c r="D28" s="51"/>
      <c r="E28" s="51"/>
      <c r="F28" s="51"/>
      <c r="G28" s="4" t="s">
        <v>29</v>
      </c>
      <c r="H28" s="4" t="s">
        <v>75</v>
      </c>
      <c r="I28" s="7"/>
      <c r="J28" s="7" t="s">
        <v>105</v>
      </c>
      <c r="K28" s="7"/>
      <c r="L28" s="11" t="str">
        <f>IF(J28="0. Initiate","$51,000",IF(J28="1. Junior Member","$306,000",IF(J28="2. Member","$1,581,000",IF(J28="3. Senior Member","$0",IF(J28="4. Consul Initiate","$0","$0")))))</f>
        <v>$51,000</v>
      </c>
      <c r="M28" s="37">
        <f>L28-N28</f>
        <v>51000</v>
      </c>
      <c r="N28" s="41"/>
      <c r="O28" s="9"/>
      <c r="P28" s="90">
        <v>41122</v>
      </c>
      <c r="Q28" s="102"/>
      <c r="R28" s="102"/>
      <c r="S28" s="51"/>
      <c r="T28" s="51"/>
      <c r="U28" s="51"/>
      <c r="V28" s="51"/>
      <c r="W28" s="51"/>
    </row>
    <row r="29" spans="1:23">
      <c r="A29" s="49"/>
      <c r="B29" s="59"/>
      <c r="C29" s="59"/>
      <c r="D29" s="51"/>
      <c r="E29" s="51"/>
      <c r="F29" s="51"/>
      <c r="G29" s="4" t="s">
        <v>141</v>
      </c>
      <c r="H29" s="4" t="s">
        <v>140</v>
      </c>
      <c r="I29" s="6"/>
      <c r="J29" s="6" t="s">
        <v>105</v>
      </c>
      <c r="K29" s="6"/>
      <c r="L29" s="11" t="str">
        <f>IF(J29="0. Initiate","$51,000",IF(J29="1. Junior Member","$306,000",IF(J29="2. Member","$1,581,000",IF(J29="3. Senior Member","$0",IF(J29="4. Consul Initiate","$0","$0")))))</f>
        <v>$51,000</v>
      </c>
      <c r="M29" s="36">
        <f>L29-N29</f>
        <v>51000</v>
      </c>
      <c r="N29" s="40"/>
      <c r="O29" s="9"/>
      <c r="P29" s="90">
        <v>41118</v>
      </c>
      <c r="Q29" s="102"/>
      <c r="R29" s="102"/>
      <c r="S29" s="51"/>
      <c r="T29" s="51"/>
      <c r="U29" s="51"/>
      <c r="V29" s="51"/>
      <c r="W29" s="51"/>
    </row>
    <row r="30" spans="1:23">
      <c r="A30" s="49"/>
      <c r="B30" s="60"/>
      <c r="C30" s="60"/>
      <c r="D30" s="51"/>
      <c r="E30" s="51"/>
      <c r="F30" s="51"/>
      <c r="G30" s="4" t="s">
        <v>179</v>
      </c>
      <c r="H30" s="4" t="s">
        <v>140</v>
      </c>
      <c r="I30" s="7"/>
      <c r="J30" s="7" t="s">
        <v>105</v>
      </c>
      <c r="K30" s="7"/>
      <c r="L30" s="11" t="str">
        <f>IF(J30="0. Initiate","$51,000",IF(J30="1. Junior Member","$306,000",IF(J30="2. Member","$1,581,000",IF(J30="3. Senior Member","$0",IF(J30="4. Consul Initiate","$0","$0")))))</f>
        <v>$51,000</v>
      </c>
      <c r="M30" s="37">
        <f>L30-N30</f>
        <v>51000</v>
      </c>
      <c r="N30" s="41"/>
      <c r="O30" s="9"/>
      <c r="P30" s="90">
        <v>41123</v>
      </c>
      <c r="Q30" s="102"/>
      <c r="R30" s="102"/>
      <c r="S30" s="51"/>
      <c r="T30" s="51"/>
      <c r="U30" s="51"/>
      <c r="V30" s="51"/>
      <c r="W30" s="51"/>
    </row>
    <row r="31" spans="1:23">
      <c r="A31" s="49"/>
      <c r="B31" s="60"/>
      <c r="C31" s="60"/>
      <c r="D31" s="51"/>
      <c r="E31" s="51"/>
      <c r="F31" s="51"/>
      <c r="G31" s="4" t="s">
        <v>21</v>
      </c>
      <c r="H31" s="4" t="s">
        <v>21</v>
      </c>
      <c r="I31" s="6"/>
      <c r="J31" s="6" t="s">
        <v>105</v>
      </c>
      <c r="K31" s="6"/>
      <c r="L31" s="11" t="str">
        <f>IF(J31="0. Initiate","$51,000",IF(J31="1. Junior Member","$306,000",IF(J31="2. Member","$1,581,000",IF(J31="3. Senior Member","$0",IF(J31="4. Consul Initiate","$0","$0")))))</f>
        <v>$51,000</v>
      </c>
      <c r="M31" s="36">
        <f>L31-N31</f>
        <v>51000</v>
      </c>
      <c r="N31" s="40"/>
      <c r="O31" s="9"/>
      <c r="P31" s="90">
        <v>40982</v>
      </c>
      <c r="Q31" s="102"/>
      <c r="R31" s="102"/>
      <c r="S31" s="51"/>
      <c r="T31" s="51"/>
      <c r="U31" s="51"/>
      <c r="V31" s="51"/>
      <c r="W31" s="51"/>
    </row>
    <row r="32" spans="1:23">
      <c r="A32" s="49"/>
      <c r="B32" s="31" t="s">
        <v>118</v>
      </c>
      <c r="C32" s="63"/>
      <c r="D32" s="51"/>
      <c r="E32" s="51"/>
      <c r="F32" s="51"/>
      <c r="G32" s="4" t="s">
        <v>157</v>
      </c>
      <c r="H32" s="4" t="s">
        <v>156</v>
      </c>
      <c r="I32" s="7"/>
      <c r="J32" s="7" t="s">
        <v>105</v>
      </c>
      <c r="K32" s="7"/>
      <c r="L32" s="11" t="str">
        <f>IF(J32="0. Initiate","$51,000",IF(J32="1. Junior Member","$306,000",IF(J32="2. Member","$1,581,000",IF(J32="3. Senior Member","$0",IF(J32="4. Consul Initiate","$0","$0")))))</f>
        <v>$51,000</v>
      </c>
      <c r="M32" s="37">
        <f>L32-N32</f>
        <v>-4408</v>
      </c>
      <c r="N32" s="41">
        <v>55408</v>
      </c>
      <c r="O32" s="9"/>
      <c r="P32" s="90">
        <v>41124</v>
      </c>
      <c r="Q32" s="102"/>
      <c r="R32" s="102"/>
      <c r="S32" s="51"/>
      <c r="T32" s="51"/>
      <c r="U32" s="51"/>
      <c r="V32" s="51"/>
      <c r="W32" s="51"/>
    </row>
    <row r="33" spans="1:23">
      <c r="A33" s="49"/>
      <c r="B33" s="77"/>
      <c r="C33" s="64"/>
      <c r="D33" s="51"/>
      <c r="E33" s="51"/>
      <c r="F33" s="51"/>
      <c r="G33" s="4" t="s">
        <v>558</v>
      </c>
      <c r="H33" s="4" t="s">
        <v>156</v>
      </c>
      <c r="I33" s="7"/>
      <c r="J33" s="7" t="s">
        <v>105</v>
      </c>
      <c r="K33" s="7"/>
      <c r="L33" s="11" t="str">
        <f>IF(J33="0. Initiate","$51,000",IF(J33="1. Junior Member","$306,000",IF(J33="2. Member","$1,581,000",IF(J33="3. Senior Member","$0",IF(J33="4. Consul Initiate","$0","$0")))))</f>
        <v>$51,000</v>
      </c>
      <c r="M33" s="37">
        <f>L33-N33</f>
        <v>41616</v>
      </c>
      <c r="N33" s="41">
        <v>9384</v>
      </c>
      <c r="O33" s="9"/>
      <c r="P33" s="90">
        <v>41122</v>
      </c>
      <c r="Q33" s="102"/>
      <c r="R33" s="102"/>
      <c r="S33" s="51"/>
      <c r="T33" s="51"/>
      <c r="U33" s="51"/>
      <c r="V33" s="51"/>
      <c r="W33" s="51"/>
    </row>
    <row r="34" spans="1:23">
      <c r="A34" s="49"/>
      <c r="B34" s="78"/>
      <c r="C34" s="64"/>
      <c r="D34" s="51"/>
      <c r="E34" s="51"/>
      <c r="F34" s="51"/>
      <c r="G34" s="4" t="s">
        <v>448</v>
      </c>
      <c r="H34" s="4" t="s">
        <v>449</v>
      </c>
      <c r="I34" s="7"/>
      <c r="J34" s="6" t="s">
        <v>105</v>
      </c>
      <c r="K34" s="7"/>
      <c r="L34" s="11" t="str">
        <f>IF(J34="0. Initiate","$51,000",IF(J34="1. Junior Member","$306,000",IF(J34="2. Member","$1,581,000",IF(J34="3. Senior Member","$0",IF(J34="4. Consul Initiate","$0","$0")))))</f>
        <v>$51,000</v>
      </c>
      <c r="M34" s="37">
        <f>L34-N34</f>
        <v>51000</v>
      </c>
      <c r="N34" s="41"/>
      <c r="O34" s="9"/>
      <c r="P34" s="90">
        <v>41016</v>
      </c>
      <c r="Q34" s="102"/>
      <c r="R34" s="102"/>
      <c r="S34" s="51"/>
      <c r="T34" s="51"/>
      <c r="U34" s="51"/>
      <c r="V34" s="51"/>
      <c r="W34" s="51"/>
    </row>
    <row r="35" spans="1:23">
      <c r="A35" s="49"/>
      <c r="B35" s="78"/>
      <c r="C35" s="64"/>
      <c r="D35" s="51"/>
      <c r="E35" s="51"/>
      <c r="F35" s="51"/>
      <c r="G35" s="4" t="s">
        <v>235</v>
      </c>
      <c r="H35" s="4" t="s">
        <v>236</v>
      </c>
      <c r="I35" s="7"/>
      <c r="J35" s="7" t="s">
        <v>105</v>
      </c>
      <c r="K35" s="7"/>
      <c r="L35" s="11" t="str">
        <f>IF(J35="0. Initiate","$51,000",IF(J35="1. Junior Member","$306,000",IF(J35="2. Member","$1,581,000",IF(J35="3. Senior Member","$0",IF(J35="4. Consul Initiate","$0","$0")))))</f>
        <v>$51,000</v>
      </c>
      <c r="M35" s="37">
        <f>L35-N35</f>
        <v>51000</v>
      </c>
      <c r="N35" s="41"/>
      <c r="O35" s="9"/>
      <c r="P35" s="90">
        <v>41113</v>
      </c>
      <c r="Q35" s="102"/>
      <c r="R35" s="102"/>
      <c r="S35" s="51"/>
      <c r="T35" s="51"/>
      <c r="U35" s="51"/>
      <c r="V35" s="51"/>
      <c r="W35" s="51"/>
    </row>
    <row r="36" spans="1:23">
      <c r="A36" s="49"/>
      <c r="B36" s="78"/>
      <c r="C36" s="64"/>
      <c r="D36" s="51"/>
      <c r="E36" s="51"/>
      <c r="F36" s="51"/>
      <c r="G36" s="4" t="s">
        <v>603</v>
      </c>
      <c r="H36" s="4" t="s">
        <v>604</v>
      </c>
      <c r="I36" s="7"/>
      <c r="J36" s="7" t="s">
        <v>105</v>
      </c>
      <c r="K36" s="7"/>
      <c r="L36" s="11" t="str">
        <f>IF(J36="0. Initiate","$51,000",IF(J36="1. Junior Member","$306,000",IF(J36="2. Member","$1,581,000",IF(J36="3. Senior Member","$0",IF(J36="4. Consul Initiate","$0","$0")))))</f>
        <v>$51,000</v>
      </c>
      <c r="M36" s="37">
        <f>L36-N36</f>
        <v>50400</v>
      </c>
      <c r="N36" s="41">
        <v>600</v>
      </c>
      <c r="O36" s="9"/>
      <c r="P36" s="90">
        <v>41129</v>
      </c>
      <c r="Q36" s="102"/>
      <c r="R36" s="102"/>
      <c r="S36" s="51"/>
      <c r="T36" s="51"/>
      <c r="U36" s="51"/>
      <c r="V36" s="51"/>
      <c r="W36" s="51"/>
    </row>
    <row r="37" spans="1:23">
      <c r="A37" s="49"/>
      <c r="B37" s="78"/>
      <c r="C37" s="64"/>
      <c r="D37" s="51"/>
      <c r="E37" s="51"/>
      <c r="F37" s="51"/>
      <c r="G37" s="4" t="s">
        <v>575</v>
      </c>
      <c r="H37" s="4" t="s">
        <v>576</v>
      </c>
      <c r="I37" s="7"/>
      <c r="J37" s="7" t="s">
        <v>105</v>
      </c>
      <c r="K37" s="7"/>
      <c r="L37" s="11" t="str">
        <f>IF(J37="0. Initiate","$51,000",IF(J37="1. Junior Member","$306,000",IF(J37="2. Member","$1,581,000",IF(J37="3. Senior Member","$0",IF(J37="4. Consul Initiate","$0","$0")))))</f>
        <v>$51,000</v>
      </c>
      <c r="M37" s="37">
        <f>L37-N37</f>
        <v>51000</v>
      </c>
      <c r="N37" s="41"/>
      <c r="O37" s="9"/>
      <c r="P37" s="90">
        <v>41025</v>
      </c>
      <c r="Q37" s="102"/>
      <c r="R37" s="102"/>
      <c r="S37" s="51"/>
      <c r="T37" s="51"/>
      <c r="U37" s="51"/>
      <c r="V37" s="51"/>
      <c r="W37" s="51"/>
    </row>
    <row r="38" spans="1:23">
      <c r="A38" s="49"/>
      <c r="B38" s="78"/>
      <c r="C38" s="64"/>
      <c r="D38" s="51"/>
      <c r="E38" s="51"/>
      <c r="F38" s="51"/>
      <c r="G38" s="4" t="s">
        <v>340</v>
      </c>
      <c r="H38" s="4" t="s">
        <v>341</v>
      </c>
      <c r="I38" s="7"/>
      <c r="J38" s="6" t="s">
        <v>106</v>
      </c>
      <c r="K38" s="7"/>
      <c r="L38" s="11" t="str">
        <f>IF(J38="0. Initiate","$51,000",IF(J38="1. Junior Member","$306,000",IF(J38="2. Member","$1,581,000",IF(J38="3. Senior Member","$0",IF(J38="4. Consul Initiate","$0","$0")))))</f>
        <v>$306,000</v>
      </c>
      <c r="M38" s="37">
        <f>L38-N38</f>
        <v>306000</v>
      </c>
      <c r="N38" s="41"/>
      <c r="O38" s="9"/>
      <c r="P38" s="90">
        <v>41078</v>
      </c>
      <c r="Q38" s="102"/>
      <c r="R38" s="102"/>
      <c r="S38" s="51"/>
      <c r="T38" s="51"/>
      <c r="U38" s="51"/>
      <c r="V38" s="51"/>
      <c r="W38" s="51"/>
    </row>
    <row r="39" spans="1:23">
      <c r="A39" s="49"/>
      <c r="B39" s="78"/>
      <c r="C39" s="64"/>
      <c r="D39" s="51"/>
      <c r="E39" s="51"/>
      <c r="F39" s="51"/>
      <c r="G39" s="4" t="s">
        <v>206</v>
      </c>
      <c r="H39" s="4" t="s">
        <v>207</v>
      </c>
      <c r="I39" s="7"/>
      <c r="J39" s="7" t="s">
        <v>106</v>
      </c>
      <c r="K39" s="7"/>
      <c r="L39" s="11" t="str">
        <f>IF(J39="0. Initiate","$51,000",IF(J39="1. Junior Member","$306,000",IF(J39="2. Member","$1,581,000",IF(J39="3. Senior Member","$0",IF(J39="4. Consul Initiate","$0","$0")))))</f>
        <v>$306,000</v>
      </c>
      <c r="M39" s="37">
        <f>L39-N39</f>
        <v>189432</v>
      </c>
      <c r="N39" s="41">
        <v>116568</v>
      </c>
      <c r="O39" s="9"/>
      <c r="P39" s="90">
        <v>41124</v>
      </c>
      <c r="Q39" s="102"/>
      <c r="R39" s="102"/>
      <c r="S39" s="51"/>
      <c r="T39" s="51"/>
      <c r="U39" s="51"/>
      <c r="V39" s="51"/>
      <c r="W39" s="51"/>
    </row>
    <row r="40" spans="1:23">
      <c r="A40" s="49"/>
      <c r="B40" s="78"/>
      <c r="C40" s="64"/>
      <c r="D40" s="51"/>
      <c r="E40" s="51"/>
      <c r="F40" s="51"/>
      <c r="G40" s="4" t="s">
        <v>395</v>
      </c>
      <c r="H40" s="4" t="s">
        <v>396</v>
      </c>
      <c r="I40" s="7"/>
      <c r="J40" s="6" t="s">
        <v>105</v>
      </c>
      <c r="K40" s="7"/>
      <c r="L40" s="11" t="str">
        <f>IF(J40="0. Initiate","$51,000",IF(J40="1. Junior Member","$306,000",IF(J40="2. Member","$1,581,000",IF(J40="3. Senior Member","$0",IF(J40="4. Consul Initiate","$0","$0")))))</f>
        <v>$51,000</v>
      </c>
      <c r="M40" s="37">
        <f>L40-N40</f>
        <v>51000</v>
      </c>
      <c r="N40" s="41"/>
      <c r="O40" s="9"/>
      <c r="P40" s="90">
        <v>41013</v>
      </c>
      <c r="Q40" s="102"/>
      <c r="R40" s="102"/>
      <c r="S40" s="51"/>
      <c r="T40" s="51"/>
      <c r="U40" s="51"/>
      <c r="V40" s="51"/>
      <c r="W40" s="51"/>
    </row>
    <row r="41" spans="1:23">
      <c r="A41" s="49"/>
      <c r="B41" s="78"/>
      <c r="C41" s="64"/>
      <c r="D41" s="51"/>
      <c r="E41" s="51"/>
      <c r="F41" s="51"/>
      <c r="G41" s="4" t="s">
        <v>629</v>
      </c>
      <c r="H41" s="4" t="s">
        <v>513</v>
      </c>
      <c r="I41" s="7"/>
      <c r="J41" s="7" t="s">
        <v>105</v>
      </c>
      <c r="K41" s="7"/>
      <c r="L41" s="11" t="str">
        <f>IF(J41="0. Initiate","$51,000",IF(J41="1. Junior Member","$306,000",IF(J41="2. Member","$1,581,000",IF(J41="3. Senior Member","$0",IF(J41="4. Consul Initiate","$0","$0")))))</f>
        <v>$51,000</v>
      </c>
      <c r="M41" s="37">
        <f>L41-N41</f>
        <v>51000</v>
      </c>
      <c r="N41" s="41"/>
      <c r="O41" s="9"/>
      <c r="P41" s="90">
        <v>41132</v>
      </c>
      <c r="Q41" s="102"/>
      <c r="R41" s="102"/>
      <c r="S41" s="51"/>
      <c r="T41" s="51"/>
      <c r="U41" s="51"/>
      <c r="V41" s="51"/>
      <c r="W41" s="51"/>
    </row>
    <row r="42" spans="1:23">
      <c r="A42" s="49"/>
      <c r="B42" s="78"/>
      <c r="C42" s="64"/>
      <c r="D42" s="51"/>
      <c r="E42" s="51"/>
      <c r="F42" s="51"/>
      <c r="G42" s="4" t="s">
        <v>512</v>
      </c>
      <c r="H42" s="4" t="s">
        <v>513</v>
      </c>
      <c r="I42" s="7"/>
      <c r="J42" s="7" t="s">
        <v>105</v>
      </c>
      <c r="K42" s="7"/>
      <c r="L42" s="11" t="str">
        <f>IF(J42="0. Initiate","$51,000",IF(J42="1. Junior Member","$306,000",IF(J42="2. Member","$1,581,000",IF(J42="3. Senior Member","$0",IF(J42="4. Consul Initiate","$0","$0")))))</f>
        <v>$51,000</v>
      </c>
      <c r="M42" s="37">
        <f>L42-N42</f>
        <v>13700</v>
      </c>
      <c r="N42" s="41">
        <v>37300</v>
      </c>
      <c r="O42" s="9"/>
      <c r="P42" s="90">
        <v>41123</v>
      </c>
      <c r="Q42" s="102"/>
      <c r="R42" s="102"/>
      <c r="S42" s="51"/>
      <c r="T42" s="51"/>
      <c r="U42" s="51"/>
      <c r="V42" s="51"/>
      <c r="W42" s="51"/>
    </row>
    <row r="43" spans="1:23">
      <c r="A43" s="49"/>
      <c r="B43" s="78"/>
      <c r="C43" s="64"/>
      <c r="D43" s="51"/>
      <c r="E43" s="51"/>
      <c r="F43" s="51"/>
      <c r="G43" s="4" t="s">
        <v>498</v>
      </c>
      <c r="H43" s="4" t="s">
        <v>499</v>
      </c>
      <c r="I43" s="7"/>
      <c r="J43" s="7" t="s">
        <v>105</v>
      </c>
      <c r="K43" s="7"/>
      <c r="L43" s="11" t="str">
        <f>IF(J43="0. Initiate","$51,000",IF(J43="1. Junior Member","$306,000",IF(J43="2. Member","$1,581,000",IF(J43="3. Senior Member","$0",IF(J43="4. Consul Initiate","$0","$0")))))</f>
        <v>$51,000</v>
      </c>
      <c r="M43" s="37">
        <f>L43-N43</f>
        <v>51000</v>
      </c>
      <c r="N43" s="41"/>
      <c r="O43" s="9"/>
      <c r="P43" s="90">
        <v>41012</v>
      </c>
      <c r="Q43" s="102"/>
      <c r="R43" s="102"/>
      <c r="S43" s="51"/>
      <c r="T43" s="51"/>
      <c r="U43" s="51"/>
      <c r="V43" s="51"/>
      <c r="W43" s="51"/>
    </row>
    <row r="44" spans="1:23">
      <c r="A44" s="49"/>
      <c r="B44" s="78"/>
      <c r="C44" s="64"/>
      <c r="D44" s="51"/>
      <c r="E44" s="51"/>
      <c r="F44" s="51"/>
      <c r="G44" s="4" t="s">
        <v>49</v>
      </c>
      <c r="H44" s="4" t="s">
        <v>88</v>
      </c>
      <c r="I44" s="7"/>
      <c r="J44" s="7" t="s">
        <v>105</v>
      </c>
      <c r="K44" s="7"/>
      <c r="L44" s="11" t="str">
        <f>IF(J44="0. Initiate","$51,000",IF(J44="1. Junior Member","$306,000",IF(J44="2. Member","$1,581,000",IF(J44="3. Senior Member","$0",IF(J44="4. Consul Initiate","$0","$0")))))</f>
        <v>$51,000</v>
      </c>
      <c r="M44" s="37">
        <f>L44-N44</f>
        <v>51000</v>
      </c>
      <c r="N44" s="41"/>
      <c r="O44" s="9"/>
      <c r="P44" s="90">
        <v>40989</v>
      </c>
      <c r="Q44" s="102"/>
      <c r="R44" s="102"/>
      <c r="S44" s="51"/>
      <c r="T44" s="51"/>
      <c r="U44" s="51"/>
      <c r="V44" s="51"/>
      <c r="W44" s="51"/>
    </row>
    <row r="45" spans="1:23">
      <c r="A45" s="49"/>
      <c r="B45" s="79"/>
      <c r="C45" s="63"/>
      <c r="D45" s="51"/>
      <c r="E45" s="51"/>
      <c r="F45" s="51"/>
      <c r="G45" s="4" t="s">
        <v>480</v>
      </c>
      <c r="H45" s="4" t="s">
        <v>481</v>
      </c>
      <c r="I45" s="7"/>
      <c r="J45" s="7" t="s">
        <v>108</v>
      </c>
      <c r="K45" s="7"/>
      <c r="L45" s="11" t="str">
        <f>IF(J45="0. Initiate","$51,000",IF(J45="1. Junior Member","$306,000",IF(J45="2. Member","$1,581,000",IF(J45="3. Senior Member","$0",IF(J45="4. Consul Initiate","$0","$0")))))</f>
        <v>$0</v>
      </c>
      <c r="M45" s="37">
        <f>L45-N45</f>
        <v>-306166</v>
      </c>
      <c r="N45" s="41">
        <v>306166</v>
      </c>
      <c r="O45" s="9"/>
      <c r="P45" s="90">
        <v>41123</v>
      </c>
      <c r="Q45" s="102"/>
      <c r="R45" s="102"/>
      <c r="S45" s="51"/>
      <c r="T45" s="51"/>
      <c r="U45" s="51"/>
      <c r="V45" s="51"/>
      <c r="W45" s="51"/>
    </row>
    <row r="46" spans="1:23">
      <c r="A46" s="49"/>
      <c r="B46" s="79"/>
      <c r="C46" s="63"/>
      <c r="D46" s="51"/>
      <c r="E46" s="51"/>
      <c r="F46" s="51"/>
      <c r="G46" s="4" t="s">
        <v>585</v>
      </c>
      <c r="H46" s="4" t="s">
        <v>481</v>
      </c>
      <c r="I46" s="7"/>
      <c r="J46" s="7" t="s">
        <v>108</v>
      </c>
      <c r="K46" s="7"/>
      <c r="L46" s="11" t="str">
        <f>IF(J46="0. Initiate","$51,000",IF(J46="1. Junior Member","$306,000",IF(J46="2. Member","$1,581,000",IF(J46="3. Senior Member","$0",IF(J46="4. Consul Initiate","$0","$0")))))</f>
        <v>$0</v>
      </c>
      <c r="M46" s="37">
        <f>L46-N46</f>
        <v>0</v>
      </c>
      <c r="N46" s="41"/>
      <c r="O46" s="9"/>
      <c r="P46" s="90">
        <v>41123</v>
      </c>
      <c r="Q46" s="102"/>
      <c r="R46" s="102"/>
      <c r="S46" s="51"/>
      <c r="T46" s="51"/>
      <c r="U46" s="51"/>
      <c r="V46" s="51"/>
      <c r="W46" s="51"/>
    </row>
    <row r="47" spans="1:23">
      <c r="A47" s="49"/>
      <c r="B47" s="79"/>
      <c r="C47" s="63"/>
      <c r="D47" s="51"/>
      <c r="E47" s="51"/>
      <c r="F47" s="51"/>
      <c r="G47" s="4" t="s">
        <v>10</v>
      </c>
      <c r="H47" s="4" t="s">
        <v>59</v>
      </c>
      <c r="I47" s="6"/>
      <c r="J47" s="6" t="s">
        <v>105</v>
      </c>
      <c r="K47" s="6"/>
      <c r="L47" s="11" t="str">
        <f>IF(J47="0. Initiate","$51,000",IF(J47="1. Junior Member","$306,000",IF(J47="2. Member","$1,581,000",IF(J47="3. Senior Member","$0",IF(J47="4. Consul Initiate","$0","$0")))))</f>
        <v>$51,000</v>
      </c>
      <c r="M47" s="36">
        <f>L47-N47</f>
        <v>51000</v>
      </c>
      <c r="N47" s="40"/>
      <c r="O47" s="9"/>
      <c r="P47" s="90">
        <v>41082</v>
      </c>
      <c r="Q47" s="102"/>
      <c r="R47" s="102"/>
      <c r="S47" s="51"/>
      <c r="T47" s="51"/>
      <c r="U47" s="51"/>
      <c r="V47" s="51"/>
      <c r="W47" s="51"/>
    </row>
    <row r="48" spans="1:23">
      <c r="A48" s="49"/>
      <c r="B48" s="79"/>
      <c r="C48" s="63"/>
      <c r="D48" s="51"/>
      <c r="E48" s="51"/>
      <c r="F48" s="51"/>
      <c r="G48" s="4" t="s">
        <v>248</v>
      </c>
      <c r="H48" s="4" t="s">
        <v>249</v>
      </c>
      <c r="I48" s="7"/>
      <c r="J48" s="6" t="s">
        <v>105</v>
      </c>
      <c r="K48" s="7"/>
      <c r="L48" s="11" t="str">
        <f>IF(J48="0. Initiate","$51,000",IF(J48="1. Junior Member","$306,000",IF(J48="2. Member","$1,581,000",IF(J48="3. Senior Member","$0",IF(J48="4. Consul Initiate","$0","$0")))))</f>
        <v>$51,000</v>
      </c>
      <c r="M48" s="37">
        <f>L48-N48</f>
        <v>51000</v>
      </c>
      <c r="N48" s="41"/>
      <c r="O48" s="9"/>
      <c r="P48" s="90">
        <v>41124</v>
      </c>
      <c r="Q48" s="102"/>
      <c r="R48" s="102"/>
      <c r="S48" s="51"/>
      <c r="T48" s="51"/>
      <c r="U48" s="51"/>
      <c r="V48" s="51"/>
      <c r="W48" s="51"/>
    </row>
    <row r="49" spans="1:23">
      <c r="A49" s="49"/>
      <c r="B49" s="79"/>
      <c r="C49" s="63"/>
      <c r="D49" s="51"/>
      <c r="E49" s="51"/>
      <c r="F49" s="51"/>
      <c r="G49" s="4" t="s">
        <v>600</v>
      </c>
      <c r="H49" s="4" t="s">
        <v>600</v>
      </c>
      <c r="I49" s="7"/>
      <c r="J49" s="7" t="s">
        <v>105</v>
      </c>
      <c r="K49" s="7"/>
      <c r="L49" s="11" t="str">
        <f>IF(J49="0. Initiate","$51,000",IF(J49="1. Junior Member","$306,000",IF(J49="2. Member","$1,581,000",IF(J49="3. Senior Member","$0",IF(J49="4. Consul Initiate","$0","$0")))))</f>
        <v>$51,000</v>
      </c>
      <c r="M49" s="37">
        <f>L49-N49</f>
        <v>45422</v>
      </c>
      <c r="N49" s="41">
        <v>5578</v>
      </c>
      <c r="O49" s="9"/>
      <c r="P49" s="90">
        <v>41118</v>
      </c>
      <c r="Q49" s="102"/>
      <c r="R49" s="102"/>
      <c r="S49" s="51"/>
      <c r="T49" s="51"/>
      <c r="U49" s="51"/>
      <c r="V49" s="51"/>
      <c r="W49" s="51"/>
    </row>
    <row r="50" spans="1:23">
      <c r="A50" s="49"/>
      <c r="B50" s="79"/>
      <c r="C50" s="63"/>
      <c r="D50" s="51"/>
      <c r="E50" s="51"/>
      <c r="F50" s="51"/>
      <c r="G50" s="4" t="s">
        <v>285</v>
      </c>
      <c r="H50" s="4" t="s">
        <v>286</v>
      </c>
      <c r="I50" s="7"/>
      <c r="J50" s="7" t="s">
        <v>105</v>
      </c>
      <c r="K50" s="7"/>
      <c r="L50" s="11" t="str">
        <f>IF(J50="0. Initiate","$51,000",IF(J50="1. Junior Member","$306,000",IF(J50="2. Member","$1,581,000",IF(J50="3. Senior Member","$0",IF(J50="4. Consul Initiate","$0","$0")))))</f>
        <v>$51,000</v>
      </c>
      <c r="M50" s="37">
        <f>L50-N50</f>
        <v>51000</v>
      </c>
      <c r="N50" s="41"/>
      <c r="O50" s="9"/>
      <c r="P50" s="90">
        <v>41068</v>
      </c>
      <c r="Q50" s="102"/>
      <c r="R50" s="102"/>
      <c r="S50" s="51"/>
      <c r="T50" s="51"/>
      <c r="U50" s="51"/>
      <c r="V50" s="51"/>
      <c r="W50" s="51"/>
    </row>
    <row r="51" spans="1:23">
      <c r="A51" s="49"/>
      <c r="B51" s="79"/>
      <c r="C51" s="63"/>
      <c r="D51" s="51"/>
      <c r="E51" s="51"/>
      <c r="F51" s="51"/>
      <c r="G51" s="4" t="s">
        <v>464</v>
      </c>
      <c r="H51" s="4" t="s">
        <v>286</v>
      </c>
      <c r="I51" s="7"/>
      <c r="J51" s="7" t="s">
        <v>105</v>
      </c>
      <c r="K51" s="7"/>
      <c r="L51" s="11" t="str">
        <f>IF(J51="0. Initiate","$51,000",IF(J51="1. Junior Member","$306,000",IF(J51="2. Member","$1,581,000",IF(J51="3. Senior Member","$0",IF(J51="4. Consul Initiate","$0","$0")))))</f>
        <v>$51,000</v>
      </c>
      <c r="M51" s="37">
        <f>L51-N51</f>
        <v>47650</v>
      </c>
      <c r="N51" s="41">
        <v>3350</v>
      </c>
      <c r="O51" s="9"/>
      <c r="P51" s="90">
        <v>41111</v>
      </c>
      <c r="Q51" s="102"/>
      <c r="R51" s="102"/>
      <c r="S51" s="51"/>
      <c r="T51" s="51"/>
      <c r="U51" s="51"/>
      <c r="V51" s="51"/>
      <c r="W51" s="51"/>
    </row>
    <row r="52" spans="1:23">
      <c r="A52" s="49"/>
      <c r="B52" s="79"/>
      <c r="C52" s="63"/>
      <c r="D52" s="51"/>
      <c r="E52" s="51"/>
      <c r="F52" s="51"/>
      <c r="G52" s="4" t="s">
        <v>155</v>
      </c>
      <c r="H52" s="4" t="s">
        <v>155</v>
      </c>
      <c r="I52" s="7"/>
      <c r="J52" s="7" t="s">
        <v>105</v>
      </c>
      <c r="K52" s="7"/>
      <c r="L52" s="11" t="str">
        <f>IF(J52="0. Initiate","$51,000",IF(J52="1. Junior Member","$306,000",IF(J52="2. Member","$1,581,000",IF(J52="3. Senior Member","$0",IF(J52="4. Consul Initiate","$0","$0")))))</f>
        <v>$51,000</v>
      </c>
      <c r="M52" s="37">
        <f>L52-N52</f>
        <v>51000</v>
      </c>
      <c r="N52" s="41"/>
      <c r="O52" s="9"/>
      <c r="P52" s="90">
        <v>41064</v>
      </c>
      <c r="Q52" s="102"/>
      <c r="R52" s="102"/>
      <c r="S52" s="51"/>
      <c r="T52" s="51"/>
      <c r="U52" s="51"/>
      <c r="V52" s="51"/>
      <c r="W52" s="51"/>
    </row>
    <row r="53" spans="1:23">
      <c r="A53" s="49"/>
      <c r="B53" s="79"/>
      <c r="C53" s="63"/>
      <c r="D53" s="51"/>
      <c r="E53" s="51"/>
      <c r="F53" s="51"/>
      <c r="G53" s="4" t="s">
        <v>139</v>
      </c>
      <c r="H53" s="4" t="s">
        <v>138</v>
      </c>
      <c r="I53" s="7"/>
      <c r="J53" s="7" t="s">
        <v>105</v>
      </c>
      <c r="K53" s="7"/>
      <c r="L53" s="11" t="str">
        <f>IF(J53="0. Initiate","$51,000",IF(J53="1. Junior Member","$306,000",IF(J53="2. Member","$1,581,000",IF(J53="3. Senior Member","$0",IF(J53="4. Consul Initiate","$0","$0")))))</f>
        <v>$51,000</v>
      </c>
      <c r="M53" s="37">
        <f>L53-N53</f>
        <v>51000</v>
      </c>
      <c r="N53" s="41"/>
      <c r="O53" s="9"/>
      <c r="P53" s="90">
        <v>41042</v>
      </c>
      <c r="Q53" s="102"/>
      <c r="R53" s="102"/>
      <c r="S53" s="51"/>
      <c r="T53" s="51"/>
      <c r="U53" s="51"/>
      <c r="V53" s="51"/>
      <c r="W53" s="51"/>
    </row>
    <row r="54" spans="1:23">
      <c r="A54" s="49"/>
      <c r="B54" s="79"/>
      <c r="C54" s="63"/>
      <c r="D54" s="51"/>
      <c r="E54" s="51"/>
      <c r="F54" s="51"/>
      <c r="G54" s="4" t="s">
        <v>244</v>
      </c>
      <c r="H54" s="4" t="s">
        <v>245</v>
      </c>
      <c r="I54" s="32"/>
      <c r="J54" s="6" t="s">
        <v>105</v>
      </c>
      <c r="K54" s="33"/>
      <c r="L54" s="11" t="str">
        <f>IF(J54="0. Initiate","$51,000",IF(J54="1. Junior Member","$306,000",IF(J54="2. Member","$1,581,000",IF(J54="3. Senior Member","$0",IF(J54="4. Consul Initiate","$0","$0")))))</f>
        <v>$51,000</v>
      </c>
      <c r="M54" s="37">
        <f>L54-N54</f>
        <v>51000</v>
      </c>
      <c r="N54" s="41"/>
      <c r="O54" s="9"/>
      <c r="P54" s="90">
        <v>41054</v>
      </c>
      <c r="Q54" s="102"/>
      <c r="R54" s="102"/>
      <c r="S54" s="51"/>
      <c r="T54" s="51"/>
      <c r="U54" s="51"/>
      <c r="V54" s="51"/>
      <c r="W54" s="51"/>
    </row>
    <row r="55" spans="1:23">
      <c r="A55" s="49"/>
      <c r="B55" s="79"/>
      <c r="C55" s="63"/>
      <c r="D55" s="51"/>
      <c r="E55" s="51"/>
      <c r="F55" s="51"/>
      <c r="G55" s="4" t="s">
        <v>400</v>
      </c>
      <c r="H55" s="4" t="s">
        <v>401</v>
      </c>
      <c r="I55" s="7"/>
      <c r="J55" s="7" t="s">
        <v>105</v>
      </c>
      <c r="K55" s="7"/>
      <c r="L55" s="11" t="str">
        <f>IF(J55="0. Initiate","$51,000",IF(J55="1. Junior Member","$306,000",IF(J55="2. Member","$1,581,000",IF(J55="3. Senior Member","$0",IF(J55="4. Consul Initiate","$0","$0")))))</f>
        <v>$51,000</v>
      </c>
      <c r="M55" s="37">
        <f>L55-N55</f>
        <v>50150</v>
      </c>
      <c r="N55" s="41">
        <v>850</v>
      </c>
      <c r="O55" s="9"/>
      <c r="P55" s="90">
        <v>41121</v>
      </c>
      <c r="Q55" s="102"/>
      <c r="R55" s="102"/>
      <c r="S55" s="51"/>
      <c r="T55" s="51"/>
      <c r="U55" s="51"/>
      <c r="V55" s="51"/>
      <c r="W55" s="51"/>
    </row>
    <row r="56" spans="1:23">
      <c r="A56" s="49"/>
      <c r="B56" s="79"/>
      <c r="C56" s="63"/>
      <c r="D56" s="51"/>
      <c r="E56" s="51"/>
      <c r="F56" s="51"/>
      <c r="G56" s="4" t="s">
        <v>26</v>
      </c>
      <c r="H56" s="4" t="s">
        <v>72</v>
      </c>
      <c r="I56" s="7"/>
      <c r="J56" s="7" t="s">
        <v>106</v>
      </c>
      <c r="K56" s="7"/>
      <c r="L56" s="11" t="str">
        <f>IF(J56="0. Initiate","$51,000",IF(J56="1. Junior Member","$306,000",IF(J56="2. Member","$1,581,000",IF(J56="3. Senior Member","$0",IF(J56="4. Consul Initiate","$0","$0")))))</f>
        <v>$306,000</v>
      </c>
      <c r="M56" s="37">
        <f>L56-N56</f>
        <v>306000</v>
      </c>
      <c r="N56" s="41"/>
      <c r="O56" s="9"/>
      <c r="P56" s="90">
        <v>41026</v>
      </c>
      <c r="Q56" s="102"/>
      <c r="R56" s="102"/>
      <c r="S56" s="51"/>
      <c r="T56" s="51"/>
      <c r="U56" s="51"/>
      <c r="V56" s="51"/>
      <c r="W56" s="51"/>
    </row>
    <row r="57" spans="1:23">
      <c r="A57" s="49"/>
      <c r="B57" s="79"/>
      <c r="C57" s="63"/>
      <c r="D57" s="51"/>
      <c r="E57" s="51"/>
      <c r="F57" s="51"/>
      <c r="G57" s="4" t="s">
        <v>41</v>
      </c>
      <c r="H57" s="4" t="s">
        <v>72</v>
      </c>
      <c r="I57" s="7"/>
      <c r="J57" s="7" t="s">
        <v>106</v>
      </c>
      <c r="K57" s="7"/>
      <c r="L57" s="11" t="str">
        <f>IF(J57="0. Initiate","$51,000",IF(J57="1. Junior Member","$306,000",IF(J57="2. Member","$1,581,000",IF(J57="3. Senior Member","$0",IF(J57="4. Consul Initiate","$0","$0")))))</f>
        <v>$306,000</v>
      </c>
      <c r="M57" s="37">
        <f>L57-N57</f>
        <v>306000</v>
      </c>
      <c r="N57" s="41"/>
      <c r="O57" s="9"/>
      <c r="P57" s="90">
        <v>41026</v>
      </c>
      <c r="Q57" s="102"/>
      <c r="R57" s="102"/>
      <c r="S57" s="51"/>
      <c r="T57" s="51"/>
      <c r="U57" s="51"/>
      <c r="V57" s="51"/>
      <c r="W57" s="51"/>
    </row>
    <row r="58" spans="1:23">
      <c r="A58" s="49"/>
      <c r="B58" s="79"/>
      <c r="C58" s="63"/>
      <c r="D58" s="51"/>
      <c r="E58" s="51"/>
      <c r="F58" s="51"/>
      <c r="G58" s="4" t="s">
        <v>44</v>
      </c>
      <c r="H58" s="4" t="s">
        <v>72</v>
      </c>
      <c r="I58" s="7"/>
      <c r="J58" s="6" t="s">
        <v>106</v>
      </c>
      <c r="K58" s="7"/>
      <c r="L58" s="11" t="str">
        <f>IF(J58="0. Initiate","$51,000",IF(J58="1. Junior Member","$306,000",IF(J58="2. Member","$1,581,000",IF(J58="3. Senior Member","$0",IF(J58="4. Consul Initiate","$0","$0")))))</f>
        <v>$306,000</v>
      </c>
      <c r="M58" s="37">
        <f>L58-N58</f>
        <v>306000</v>
      </c>
      <c r="N58" s="41"/>
      <c r="O58" s="9"/>
      <c r="P58" s="90">
        <v>41026</v>
      </c>
      <c r="Q58" s="102"/>
      <c r="R58" s="102"/>
      <c r="S58" s="51"/>
      <c r="T58" s="51"/>
      <c r="U58" s="51"/>
      <c r="V58" s="51"/>
      <c r="W58" s="51"/>
    </row>
    <row r="59" spans="1:23">
      <c r="A59" s="49"/>
      <c r="B59" s="79"/>
      <c r="C59" s="63"/>
      <c r="D59" s="51"/>
      <c r="E59" s="51"/>
      <c r="F59" s="51"/>
      <c r="G59" s="4" t="s">
        <v>442</v>
      </c>
      <c r="H59" s="4" t="s">
        <v>72</v>
      </c>
      <c r="I59" s="7"/>
      <c r="J59" s="7" t="s">
        <v>106</v>
      </c>
      <c r="K59" s="7"/>
      <c r="L59" s="11" t="str">
        <f>IF(J59="0. Initiate","$51,000",IF(J59="1. Junior Member","$306,000",IF(J59="2. Member","$1,581,000",IF(J59="3. Senior Member","$0",IF(J59="4. Consul Initiate","$0","$0")))))</f>
        <v>$306,000</v>
      </c>
      <c r="M59" s="37">
        <f>L59-N59</f>
        <v>306000</v>
      </c>
      <c r="N59" s="41"/>
      <c r="O59" s="9"/>
      <c r="P59" s="90">
        <v>41026</v>
      </c>
      <c r="Q59" s="102"/>
      <c r="R59" s="102"/>
      <c r="S59" s="51"/>
      <c r="T59" s="51"/>
      <c r="U59" s="51"/>
      <c r="V59" s="51"/>
      <c r="W59" s="51"/>
    </row>
    <row r="60" spans="1:23">
      <c r="A60" s="49"/>
      <c r="B60" s="79"/>
      <c r="C60" s="63"/>
      <c r="D60" s="51"/>
      <c r="E60" s="51"/>
      <c r="F60" s="51"/>
      <c r="G60" s="4" t="s">
        <v>30</v>
      </c>
      <c r="H60" s="4" t="s">
        <v>76</v>
      </c>
      <c r="I60" s="7"/>
      <c r="J60" s="7" t="s">
        <v>105</v>
      </c>
      <c r="K60" s="7"/>
      <c r="L60" s="11" t="str">
        <f>IF(J60="0. Initiate","$51,000",IF(J60="1. Junior Member","$306,000",IF(J60="2. Member","$1,581,000",IF(J60="3. Senior Member","$0",IF(J60="4. Consul Initiate","$0","$0")))))</f>
        <v>$51,000</v>
      </c>
      <c r="M60" s="37">
        <f>L60-N60</f>
        <v>51000</v>
      </c>
      <c r="N60" s="41"/>
      <c r="O60" s="9"/>
      <c r="P60" s="90">
        <v>40991</v>
      </c>
      <c r="Q60" s="102"/>
      <c r="R60" s="102"/>
      <c r="S60" s="51"/>
      <c r="T60" s="51"/>
      <c r="U60" s="51"/>
      <c r="V60" s="51"/>
      <c r="W60" s="51"/>
    </row>
    <row r="61" spans="1:23">
      <c r="A61" s="49"/>
      <c r="B61" s="79"/>
      <c r="C61" s="63"/>
      <c r="D61" s="51"/>
      <c r="E61" s="51"/>
      <c r="F61" s="51"/>
      <c r="G61" s="4" t="s">
        <v>162</v>
      </c>
      <c r="H61" s="4" t="s">
        <v>162</v>
      </c>
      <c r="I61" s="6"/>
      <c r="J61" s="7" t="s">
        <v>109</v>
      </c>
      <c r="K61" s="7"/>
      <c r="L61" s="11" t="str">
        <f>IF(J61="0. Initiate","$51,000",IF(J61="1. Junior Member","$306,000",IF(J61="2. Member","$1,581,000",IF(J61="3. Senior Member","$0",IF(J61="4. Consul Initiate","$0","$0")))))</f>
        <v>$0</v>
      </c>
      <c r="M61" s="37">
        <f>L61-N61</f>
        <v>0</v>
      </c>
      <c r="N61" s="41"/>
      <c r="O61" s="9"/>
      <c r="P61" s="90">
        <v>41122</v>
      </c>
      <c r="Q61" s="102"/>
      <c r="R61" s="102"/>
      <c r="S61" s="51"/>
      <c r="T61" s="51"/>
      <c r="U61" s="51"/>
      <c r="V61" s="51"/>
      <c r="W61" s="51"/>
    </row>
    <row r="62" spans="1:23">
      <c r="A62" s="49"/>
      <c r="B62" s="79"/>
      <c r="C62" s="63"/>
      <c r="D62" s="51"/>
      <c r="E62" s="51"/>
      <c r="F62" s="51"/>
      <c r="G62" s="4" t="s">
        <v>246</v>
      </c>
      <c r="H62" s="4" t="s">
        <v>247</v>
      </c>
      <c r="I62" s="7"/>
      <c r="J62" s="7" t="s">
        <v>105</v>
      </c>
      <c r="K62" s="7"/>
      <c r="L62" s="11" t="str">
        <f>IF(J62="0. Initiate","$51,000",IF(J62="1. Junior Member","$306,000",IF(J62="2. Member","$1,581,000",IF(J62="3. Senior Member","$0",IF(J62="4. Consul Initiate","$0","$0")))))</f>
        <v>$51,000</v>
      </c>
      <c r="M62" s="37">
        <f>L62-N62</f>
        <v>51000</v>
      </c>
      <c r="N62" s="41"/>
      <c r="O62" s="9"/>
      <c r="P62" s="90">
        <v>41059</v>
      </c>
      <c r="Q62" s="102"/>
      <c r="R62" s="102"/>
      <c r="S62" s="51"/>
      <c r="T62" s="51"/>
      <c r="U62" s="51"/>
      <c r="V62" s="51"/>
      <c r="W62" s="51"/>
    </row>
    <row r="63" spans="1:23">
      <c r="A63" s="49"/>
      <c r="B63" s="79"/>
      <c r="C63" s="63"/>
      <c r="D63" s="51"/>
      <c r="E63" s="51"/>
      <c r="F63" s="51"/>
      <c r="G63" s="18" t="s">
        <v>12</v>
      </c>
      <c r="H63" s="18" t="s">
        <v>61</v>
      </c>
      <c r="I63" s="6"/>
      <c r="J63" s="6" t="s">
        <v>105</v>
      </c>
      <c r="K63" s="6"/>
      <c r="L63" s="11" t="str">
        <f>IF(J63="0. Initiate","$51,000",IF(J63="1. Junior Member","$306,000",IF(J63="2. Member","$1,581,000",IF(J63="3. Senior Member","$0",IF(J63="4. Consul Initiate","$0","$0")))))</f>
        <v>$51,000</v>
      </c>
      <c r="M63" s="36">
        <f>L63-N63</f>
        <v>29547</v>
      </c>
      <c r="N63" s="40">
        <v>21453</v>
      </c>
      <c r="O63" s="9"/>
      <c r="P63" s="90">
        <v>41123</v>
      </c>
      <c r="Q63" s="102"/>
      <c r="R63" s="102"/>
      <c r="S63" s="51"/>
      <c r="T63" s="51"/>
      <c r="U63" s="51"/>
      <c r="V63" s="51"/>
      <c r="W63" s="51"/>
    </row>
    <row r="64" spans="1:23">
      <c r="A64" s="49"/>
      <c r="B64" s="79"/>
      <c r="C64" s="63"/>
      <c r="D64" s="51"/>
      <c r="E64" s="51"/>
      <c r="F64" s="51"/>
      <c r="G64" s="4" t="s">
        <v>438</v>
      </c>
      <c r="H64" s="4" t="s">
        <v>439</v>
      </c>
      <c r="I64" s="7"/>
      <c r="J64" s="7" t="s">
        <v>106</v>
      </c>
      <c r="K64" s="7"/>
      <c r="L64" s="11" t="str">
        <f>IF(J64="0. Initiate","$51,000",IF(J64="1. Junior Member","$306,000",IF(J64="2. Member","$1,581,000",IF(J64="3. Senior Member","$0",IF(J64="4. Consul Initiate","$0","$0")))))</f>
        <v>$306,000</v>
      </c>
      <c r="M64" s="37">
        <f>L64-N64</f>
        <v>241084</v>
      </c>
      <c r="N64" s="41">
        <v>64916</v>
      </c>
      <c r="O64" s="9"/>
      <c r="P64" s="90">
        <v>41124</v>
      </c>
      <c r="Q64" s="102"/>
      <c r="R64" s="102"/>
      <c r="S64" s="51"/>
      <c r="T64" s="51"/>
      <c r="U64" s="51"/>
      <c r="V64" s="51"/>
      <c r="W64" s="51"/>
    </row>
    <row r="65" spans="1:23">
      <c r="A65" s="49"/>
      <c r="B65" s="79"/>
      <c r="C65" s="63"/>
      <c r="D65" s="51"/>
      <c r="E65" s="51"/>
      <c r="F65" s="51"/>
      <c r="G65" s="4" t="s">
        <v>377</v>
      </c>
      <c r="H65" s="4" t="s">
        <v>378</v>
      </c>
      <c r="I65" s="7"/>
      <c r="J65" s="6" t="s">
        <v>108</v>
      </c>
      <c r="K65" s="7"/>
      <c r="L65" s="11" t="str">
        <f>IF(J65="0. Initiate","$51,000",IF(J65="1. Junior Member","$306,000",IF(J65="2. Member","$1,581,000",IF(J65="3. Senior Member","$0",IF(J65="4. Consul Initiate","$0","$0")))))</f>
        <v>$0</v>
      </c>
      <c r="M65" s="37">
        <f>L65-N65</f>
        <v>0</v>
      </c>
      <c r="N65" s="41"/>
      <c r="O65" s="9"/>
      <c r="P65" s="90">
        <v>41042</v>
      </c>
      <c r="Q65" s="102"/>
      <c r="R65" s="102"/>
      <c r="S65" s="51"/>
      <c r="T65" s="51"/>
      <c r="U65" s="51"/>
      <c r="V65" s="51"/>
      <c r="W65" s="51"/>
    </row>
    <row r="66" spans="1:23">
      <c r="A66" s="49"/>
      <c r="B66" s="79"/>
      <c r="C66" s="63"/>
      <c r="D66" s="51"/>
      <c r="E66" s="51"/>
      <c r="F66" s="51"/>
      <c r="G66" s="4" t="s">
        <v>333</v>
      </c>
      <c r="H66" s="4" t="s">
        <v>334</v>
      </c>
      <c r="I66" s="7"/>
      <c r="J66" s="6" t="s">
        <v>105</v>
      </c>
      <c r="K66" s="7"/>
      <c r="L66" s="11" t="str">
        <f>IF(J66="0. Initiate","$51,000",IF(J66="1. Junior Member","$306,000",IF(J66="2. Member","$1,581,000",IF(J66="3. Senior Member","$0",IF(J66="4. Consul Initiate","$0","$0")))))</f>
        <v>$51,000</v>
      </c>
      <c r="M66" s="37">
        <f>L66-N66</f>
        <v>51000</v>
      </c>
      <c r="N66" s="41"/>
      <c r="O66" s="9"/>
      <c r="P66" s="90">
        <v>41084</v>
      </c>
      <c r="Q66" s="102"/>
      <c r="R66" s="102"/>
      <c r="S66" s="51"/>
      <c r="T66" s="51"/>
      <c r="U66" s="51"/>
      <c r="V66" s="51"/>
      <c r="W66" s="51"/>
    </row>
    <row r="67" spans="1:23">
      <c r="A67" s="49"/>
      <c r="B67" s="79"/>
      <c r="C67" s="63"/>
      <c r="D67" s="51"/>
      <c r="E67" s="51"/>
      <c r="F67" s="51"/>
      <c r="G67" s="4" t="s">
        <v>471</v>
      </c>
      <c r="H67" s="4" t="s">
        <v>472</v>
      </c>
      <c r="I67" s="7"/>
      <c r="J67" s="7" t="s">
        <v>109</v>
      </c>
      <c r="K67" s="7"/>
      <c r="L67" s="11" t="str">
        <f>IF(J67="0. Initiate","$51,000",IF(J67="1. Junior Member","$306,000",IF(J67="2. Member","$1,581,000",IF(J67="3. Senior Member","$0",IF(J67="4. Consul Initiate","$0","$0")))))</f>
        <v>$0</v>
      </c>
      <c r="M67" s="37">
        <f>L67-N67</f>
        <v>-150</v>
      </c>
      <c r="N67" s="41">
        <v>150</v>
      </c>
      <c r="O67" s="9"/>
      <c r="P67" s="90">
        <v>41119</v>
      </c>
      <c r="Q67" s="102"/>
      <c r="R67" s="102"/>
      <c r="S67" s="51"/>
      <c r="T67" s="51"/>
      <c r="U67" s="51"/>
      <c r="V67" s="51"/>
      <c r="W67" s="51"/>
    </row>
    <row r="68" spans="1:23">
      <c r="A68" s="49"/>
      <c r="B68" s="79"/>
      <c r="C68" s="63"/>
      <c r="D68" s="51"/>
      <c r="E68" s="51"/>
      <c r="F68" s="51"/>
      <c r="G68" s="4" t="s">
        <v>381</v>
      </c>
      <c r="H68" s="4" t="s">
        <v>383</v>
      </c>
      <c r="I68" s="7"/>
      <c r="J68" s="7" t="s">
        <v>105</v>
      </c>
      <c r="K68" s="7"/>
      <c r="L68" s="11" t="str">
        <f>IF(J68="0. Initiate","$51,000",IF(J68="1. Junior Member","$306,000",IF(J68="2. Member","$1,581,000",IF(J68="3. Senior Member","$0",IF(J68="4. Consul Initiate","$0","$0")))))</f>
        <v>$51,000</v>
      </c>
      <c r="M68" s="37">
        <f>L68-N68</f>
        <v>51000</v>
      </c>
      <c r="N68" s="41"/>
      <c r="O68" s="9"/>
      <c r="P68" s="90">
        <v>41119</v>
      </c>
      <c r="Q68" s="102"/>
      <c r="R68" s="102"/>
      <c r="S68" s="51"/>
      <c r="T68" s="51"/>
      <c r="U68" s="51"/>
      <c r="V68" s="51"/>
      <c r="W68" s="51"/>
    </row>
    <row r="69" spans="1:23">
      <c r="A69" s="49"/>
      <c r="B69" s="80"/>
      <c r="C69" s="63"/>
      <c r="D69" s="51"/>
      <c r="E69" s="51"/>
      <c r="F69" s="51"/>
      <c r="G69" s="4" t="s">
        <v>381</v>
      </c>
      <c r="H69" s="4" t="s">
        <v>382</v>
      </c>
      <c r="I69" s="7"/>
      <c r="J69" s="6" t="s">
        <v>105</v>
      </c>
      <c r="K69" s="7"/>
      <c r="L69" s="11" t="str">
        <f>IF(J69="0. Initiate","$51,000",IF(J69="1. Junior Member","$306,000",IF(J69="2. Member","$1,581,000",IF(J69="3. Senior Member","$0",IF(J69="4. Consul Initiate","$0","$0")))))</f>
        <v>$51,000</v>
      </c>
      <c r="M69" s="37">
        <f>L69-N69</f>
        <v>51000</v>
      </c>
      <c r="N69" s="41"/>
      <c r="O69" s="9"/>
      <c r="P69" s="90">
        <v>41047</v>
      </c>
      <c r="Q69" s="102"/>
      <c r="R69" s="102"/>
      <c r="S69" s="51"/>
      <c r="T69" s="51"/>
      <c r="U69" s="51"/>
      <c r="V69" s="51"/>
      <c r="W69" s="51"/>
    </row>
    <row r="70" spans="1:23">
      <c r="A70" s="49"/>
      <c r="B70" s="50"/>
      <c r="C70" s="50"/>
      <c r="D70" s="51"/>
      <c r="E70" s="51"/>
      <c r="F70" s="51"/>
      <c r="G70" s="4" t="s">
        <v>164</v>
      </c>
      <c r="H70" s="4" t="s">
        <v>165</v>
      </c>
      <c r="I70" s="7"/>
      <c r="J70" s="7" t="s">
        <v>105</v>
      </c>
      <c r="K70" s="7"/>
      <c r="L70" s="11" t="str">
        <f>IF(J70="0. Initiate","$51,000",IF(J70="1. Junior Member","$306,000",IF(J70="2. Member","$1,581,000",IF(J70="3. Senior Member","$0",IF(J70="4. Consul Initiate","$0","$0")))))</f>
        <v>$51,000</v>
      </c>
      <c r="M70" s="37">
        <f>L70-N70</f>
        <v>40302</v>
      </c>
      <c r="N70" s="41">
        <v>10698</v>
      </c>
      <c r="O70" s="9"/>
      <c r="P70" s="90">
        <v>41123</v>
      </c>
      <c r="Q70" s="102"/>
      <c r="R70" s="102"/>
      <c r="S70" s="51"/>
      <c r="T70" s="51"/>
      <c r="U70" s="51"/>
      <c r="V70" s="51"/>
      <c r="W70" s="51"/>
    </row>
    <row r="71" spans="1:23">
      <c r="A71" s="49"/>
      <c r="B71" s="50"/>
      <c r="C71" s="50"/>
      <c r="D71" s="51"/>
      <c r="E71" s="51"/>
      <c r="F71" s="51"/>
      <c r="G71" s="4" t="s">
        <v>482</v>
      </c>
      <c r="H71" s="4" t="s">
        <v>165</v>
      </c>
      <c r="I71" s="7"/>
      <c r="J71" s="7" t="s">
        <v>105</v>
      </c>
      <c r="K71" s="7"/>
      <c r="L71" s="11" t="str">
        <f>IF(J71="0. Initiate","$51,000",IF(J71="1. Junior Member","$306,000",IF(J71="2. Member","$1,581,000",IF(J71="3. Senior Member","$0",IF(J71="4. Consul Initiate","$0","$0")))))</f>
        <v>$51,000</v>
      </c>
      <c r="M71" s="37">
        <f>L71-N71</f>
        <v>51000</v>
      </c>
      <c r="N71" s="41"/>
      <c r="O71" s="9"/>
      <c r="P71" s="90">
        <v>41122</v>
      </c>
      <c r="Q71" s="102"/>
      <c r="R71" s="102"/>
      <c r="S71" s="51"/>
      <c r="T71" s="51"/>
      <c r="U71" s="51"/>
      <c r="V71" s="51"/>
      <c r="W71" s="51"/>
    </row>
    <row r="72" spans="1:23">
      <c r="A72" s="49"/>
      <c r="B72" s="50"/>
      <c r="C72" s="50"/>
      <c r="D72" s="51"/>
      <c r="E72" s="51"/>
      <c r="F72" s="51"/>
      <c r="G72" s="4" t="s">
        <v>502</v>
      </c>
      <c r="H72" s="4" t="s">
        <v>503</v>
      </c>
      <c r="I72" s="6"/>
      <c r="J72" s="7" t="s">
        <v>105</v>
      </c>
      <c r="K72" s="6"/>
      <c r="L72" s="11" t="str">
        <f>IF(J72="0. Initiate","$51,000",IF(J72="1. Junior Member","$306,000",IF(J72="2. Member","$1,581,000",IF(J72="3. Senior Member","$0",IF(J72="4. Consul Initiate","$0","$0")))))</f>
        <v>$51,000</v>
      </c>
      <c r="M72" s="36">
        <f>L72-N72</f>
        <v>51000</v>
      </c>
      <c r="N72" s="40"/>
      <c r="O72" s="9"/>
      <c r="P72" s="90">
        <v>41005</v>
      </c>
      <c r="Q72" s="102"/>
      <c r="R72" s="102"/>
      <c r="S72" s="51"/>
      <c r="T72" s="51"/>
      <c r="U72" s="51"/>
      <c r="V72" s="51"/>
      <c r="W72" s="51"/>
    </row>
    <row r="73" spans="1:23">
      <c r="A73" s="49"/>
      <c r="B73" s="50"/>
      <c r="C73" s="50"/>
      <c r="D73" s="51"/>
      <c r="E73" s="51"/>
      <c r="F73" s="51"/>
      <c r="G73" s="4" t="s">
        <v>566</v>
      </c>
      <c r="H73" s="4" t="s">
        <v>503</v>
      </c>
      <c r="I73" s="7"/>
      <c r="J73" s="7" t="s">
        <v>105</v>
      </c>
      <c r="K73" s="7"/>
      <c r="L73" s="11" t="str">
        <f>IF(J73="0. Initiate","$51,000",IF(J73="1. Junior Member","$306,000",IF(J73="2. Member","$1,581,000",IF(J73="3. Senior Member","$0",IF(J73="4. Consul Initiate","$0","$0")))))</f>
        <v>$51,000</v>
      </c>
      <c r="M73" s="37">
        <f>L73-N73</f>
        <v>51000</v>
      </c>
      <c r="N73" s="41"/>
      <c r="O73" s="9"/>
      <c r="P73" s="90">
        <v>40978</v>
      </c>
      <c r="Q73" s="102"/>
      <c r="R73" s="102"/>
      <c r="S73" s="51"/>
      <c r="T73" s="51"/>
      <c r="U73" s="51"/>
      <c r="V73" s="51"/>
      <c r="W73" s="51"/>
    </row>
    <row r="74" spans="1:23">
      <c r="A74" s="49"/>
      <c r="B74" s="50"/>
      <c r="C74" s="50"/>
      <c r="D74" s="51"/>
      <c r="E74" s="51"/>
      <c r="F74" s="51"/>
      <c r="G74" s="4" t="s">
        <v>269</v>
      </c>
      <c r="H74" s="4" t="s">
        <v>270</v>
      </c>
      <c r="I74" s="7"/>
      <c r="J74" s="6" t="s">
        <v>105</v>
      </c>
      <c r="K74" s="7"/>
      <c r="L74" s="11" t="str">
        <f>IF(J74="0. Initiate","$51,000",IF(J74="1. Junior Member","$306,000",IF(J74="2. Member","$1,581,000",IF(J74="3. Senior Member","$0",IF(J74="4. Consul Initiate","$0","$0")))))</f>
        <v>$51,000</v>
      </c>
      <c r="M74" s="37">
        <f>L74-N74</f>
        <v>36550</v>
      </c>
      <c r="N74" s="41">
        <v>14450</v>
      </c>
      <c r="O74" s="9"/>
      <c r="P74" s="90">
        <v>41118</v>
      </c>
      <c r="Q74" s="102"/>
      <c r="R74" s="102"/>
      <c r="S74" s="51"/>
      <c r="T74" s="51"/>
      <c r="U74" s="51"/>
      <c r="V74" s="51"/>
      <c r="W74" s="51"/>
    </row>
    <row r="75" spans="1:23">
      <c r="A75" s="49"/>
      <c r="B75" s="50"/>
      <c r="C75" s="50"/>
      <c r="D75" s="51"/>
      <c r="E75" s="51"/>
      <c r="F75" s="51"/>
      <c r="G75" s="4" t="s">
        <v>13</v>
      </c>
      <c r="H75" s="4" t="s">
        <v>62</v>
      </c>
      <c r="I75" s="6"/>
      <c r="J75" s="6" t="s">
        <v>105</v>
      </c>
      <c r="K75" s="6"/>
      <c r="L75" s="11" t="str">
        <f>IF(J75="0. Initiate","$51,000",IF(J75="1. Junior Member","$306,000",IF(J75="2. Member","$1,581,000",IF(J75="3. Senior Member","$0",IF(J75="4. Consul Initiate","$0","$0")))))</f>
        <v>$51,000</v>
      </c>
      <c r="M75" s="36">
        <f>L75-N75</f>
        <v>51000</v>
      </c>
      <c r="N75" s="40"/>
      <c r="O75" s="9"/>
      <c r="P75" s="90">
        <v>41059</v>
      </c>
      <c r="Q75" s="102"/>
      <c r="R75" s="102"/>
      <c r="S75" s="51"/>
      <c r="T75" s="51"/>
      <c r="U75" s="51"/>
      <c r="V75" s="51"/>
      <c r="W75" s="51"/>
    </row>
    <row r="76" spans="1:23">
      <c r="A76" s="49"/>
      <c r="B76" s="50"/>
      <c r="C76" s="50"/>
      <c r="D76" s="51"/>
      <c r="E76" s="51"/>
      <c r="F76" s="51"/>
      <c r="G76" s="4" t="s">
        <v>14</v>
      </c>
      <c r="H76" s="4" t="s">
        <v>62</v>
      </c>
      <c r="I76" s="6"/>
      <c r="J76" s="6" t="s">
        <v>105</v>
      </c>
      <c r="K76" s="6"/>
      <c r="L76" s="11" t="str">
        <f>IF(J76="0. Initiate","$51,000",IF(J76="1. Junior Member","$306,000",IF(J76="2. Member","$1,581,000",IF(J76="3. Senior Member","$0",IF(J76="4. Consul Initiate","$0","$0")))))</f>
        <v>$51,000</v>
      </c>
      <c r="M76" s="36">
        <f>L76-N76</f>
        <v>51000</v>
      </c>
      <c r="N76" s="40"/>
      <c r="O76" s="9"/>
      <c r="P76" s="90">
        <v>41058</v>
      </c>
      <c r="Q76" s="102"/>
      <c r="R76" s="102"/>
      <c r="S76" s="51"/>
      <c r="T76" s="51"/>
      <c r="U76" s="51"/>
      <c r="V76" s="51"/>
      <c r="W76" s="51"/>
    </row>
    <row r="77" spans="1:23">
      <c r="A77" s="49"/>
      <c r="B77" s="50"/>
      <c r="C77" s="50"/>
      <c r="D77" s="51"/>
      <c r="E77" s="51"/>
      <c r="F77" s="51"/>
      <c r="G77" s="4" t="s">
        <v>309</v>
      </c>
      <c r="H77" s="4" t="s">
        <v>62</v>
      </c>
      <c r="I77" s="7"/>
      <c r="J77" s="7" t="s">
        <v>105</v>
      </c>
      <c r="K77" s="7"/>
      <c r="L77" s="11" t="str">
        <f>IF(J77="0. Initiate","$51,000",IF(J77="1. Junior Member","$306,000",IF(J77="2. Member","$1,581,000",IF(J77="3. Senior Member","$0",IF(J77="4. Consul Initiate","$0","$0")))))</f>
        <v>$51,000</v>
      </c>
      <c r="M77" s="37">
        <f>L77-N77</f>
        <v>51000</v>
      </c>
      <c r="N77" s="41"/>
      <c r="O77" s="9"/>
      <c r="P77" s="90">
        <v>41059</v>
      </c>
      <c r="Q77" s="102"/>
      <c r="R77" s="102"/>
      <c r="S77" s="51"/>
      <c r="T77" s="51"/>
      <c r="U77" s="51"/>
      <c r="V77" s="51"/>
      <c r="W77" s="51"/>
    </row>
    <row r="78" spans="1:23">
      <c r="A78" s="49"/>
      <c r="B78" s="50"/>
      <c r="C78" s="50"/>
      <c r="D78" s="51"/>
      <c r="E78" s="51"/>
      <c r="F78" s="51"/>
      <c r="G78" s="4" t="s">
        <v>172</v>
      </c>
      <c r="H78" s="4" t="s">
        <v>173</v>
      </c>
      <c r="I78" s="7"/>
      <c r="J78" s="6" t="s">
        <v>105</v>
      </c>
      <c r="K78" s="7"/>
      <c r="L78" s="11" t="str">
        <f>IF(J78="0. Initiate","$51,000",IF(J78="1. Junior Member","$306,000",IF(J78="2. Member","$1,581,000",IF(J78="3. Senior Member","$0",IF(J78="4. Consul Initiate","$0","$0")))))</f>
        <v>$51,000</v>
      </c>
      <c r="M78" s="37">
        <f>L78-N78</f>
        <v>51000</v>
      </c>
      <c r="N78" s="41"/>
      <c r="O78" s="9"/>
      <c r="P78" s="90">
        <v>41088</v>
      </c>
      <c r="Q78" s="102"/>
      <c r="R78" s="102"/>
      <c r="S78" s="51"/>
      <c r="T78" s="51"/>
      <c r="U78" s="51"/>
      <c r="V78" s="51"/>
      <c r="W78" s="51"/>
    </row>
    <row r="79" spans="1:23">
      <c r="A79" s="49"/>
      <c r="B79" s="50"/>
      <c r="C79" s="50"/>
      <c r="D79" s="51"/>
      <c r="E79" s="51"/>
      <c r="F79" s="51"/>
      <c r="G79" s="4" t="s">
        <v>174</v>
      </c>
      <c r="H79" s="4" t="s">
        <v>175</v>
      </c>
      <c r="I79" s="7"/>
      <c r="J79" s="6" t="s">
        <v>107</v>
      </c>
      <c r="K79" s="7"/>
      <c r="L79" s="11" t="str">
        <f>IF(J79="0. Initiate","$51,000",IF(J79="1. Junior Member","$306,000",IF(J79="2. Member","$1,581,000",IF(J79="3. Senior Member","$0",IF(J79="4. Consul Initiate","$0","$0")))))</f>
        <v>$1,581,000</v>
      </c>
      <c r="M79" s="37">
        <f>L79-N79</f>
        <v>1581000</v>
      </c>
      <c r="N79" s="41"/>
      <c r="O79" s="9"/>
      <c r="P79" s="90">
        <v>41056</v>
      </c>
      <c r="Q79" s="102"/>
      <c r="R79" s="102"/>
      <c r="S79" s="51"/>
      <c r="T79" s="51"/>
      <c r="U79" s="51"/>
      <c r="V79" s="51"/>
      <c r="W79" s="51"/>
    </row>
    <row r="80" spans="1:23">
      <c r="A80" s="49"/>
      <c r="B80" s="50"/>
      <c r="C80" s="50"/>
      <c r="D80" s="51"/>
      <c r="E80" s="51"/>
      <c r="F80" s="51"/>
      <c r="G80" s="4" t="s">
        <v>551</v>
      </c>
      <c r="H80" s="4" t="s">
        <v>552</v>
      </c>
      <c r="I80" s="7"/>
      <c r="J80" s="7" t="s">
        <v>108</v>
      </c>
      <c r="K80" s="7"/>
      <c r="L80" s="11" t="str">
        <f>IF(J80="0. Initiate","$51,000",IF(J80="1. Junior Member","$306,000",IF(J80="2. Member","$1,581,000",IF(J80="3. Senior Member","$0",IF(J80="4. Consul Initiate","$0","$0")))))</f>
        <v>$0</v>
      </c>
      <c r="M80" s="37">
        <f>L80-N80</f>
        <v>-56949</v>
      </c>
      <c r="N80" s="41">
        <v>56949</v>
      </c>
      <c r="O80" s="9"/>
      <c r="P80" s="90">
        <v>41123</v>
      </c>
      <c r="Q80" s="102"/>
      <c r="R80" s="102"/>
      <c r="S80" s="51"/>
      <c r="T80" s="51"/>
      <c r="U80" s="51"/>
      <c r="V80" s="51"/>
      <c r="W80" s="51"/>
    </row>
    <row r="81" spans="1:23">
      <c r="A81" s="49"/>
      <c r="B81" s="50"/>
      <c r="C81" s="50"/>
      <c r="D81" s="51"/>
      <c r="E81" s="51"/>
      <c r="F81" s="51"/>
      <c r="G81" s="4" t="s">
        <v>352</v>
      </c>
      <c r="H81" s="4" t="s">
        <v>353</v>
      </c>
      <c r="I81" s="7"/>
      <c r="J81" s="6" t="s">
        <v>105</v>
      </c>
      <c r="K81" s="7"/>
      <c r="L81" s="11" t="str">
        <f>IF(J81="0. Initiate","$51,000",IF(J81="1. Junior Member","$306,000",IF(J81="2. Member","$1,581,000",IF(J81="3. Senior Member","$0",IF(J81="4. Consul Initiate","$0","$0")))))</f>
        <v>$51,000</v>
      </c>
      <c r="M81" s="37">
        <f>L81-N81</f>
        <v>51000</v>
      </c>
      <c r="N81" s="41"/>
      <c r="O81" s="9"/>
      <c r="P81" s="90">
        <v>41121</v>
      </c>
      <c r="Q81" s="102"/>
      <c r="R81" s="102"/>
      <c r="S81" s="51"/>
      <c r="T81" s="51"/>
      <c r="U81" s="51"/>
      <c r="V81" s="51"/>
      <c r="W81" s="51"/>
    </row>
    <row r="82" spans="1:23">
      <c r="A82" s="49"/>
      <c r="B82" s="50"/>
      <c r="C82" s="50"/>
      <c r="D82" s="51"/>
      <c r="E82" s="51"/>
      <c r="F82" s="51"/>
      <c r="G82" s="4" t="s">
        <v>137</v>
      </c>
      <c r="H82" s="4" t="s">
        <v>136</v>
      </c>
      <c r="I82" s="7"/>
      <c r="J82" s="7" t="s">
        <v>105</v>
      </c>
      <c r="K82" s="7"/>
      <c r="L82" s="11" t="str">
        <f>IF(J82="0. Initiate","$51,000",IF(J82="1. Junior Member","$306,000",IF(J82="2. Member","$1,581,000",IF(J82="3. Senior Member","$0",IF(J82="4. Consul Initiate","$0","$0")))))</f>
        <v>$51,000</v>
      </c>
      <c r="M82" s="37">
        <f>L82-N82</f>
        <v>50250</v>
      </c>
      <c r="N82" s="41">
        <v>750</v>
      </c>
      <c r="O82" s="9"/>
      <c r="P82" s="90">
        <v>41083</v>
      </c>
      <c r="Q82" s="102"/>
      <c r="R82" s="102"/>
      <c r="S82" s="51"/>
      <c r="T82" s="51"/>
      <c r="U82" s="51"/>
      <c r="V82" s="51"/>
      <c r="W82" s="51"/>
    </row>
    <row r="83" spans="1:23">
      <c r="A83" s="49"/>
      <c r="B83" s="50"/>
      <c r="C83" s="50"/>
      <c r="D83" s="51"/>
      <c r="E83" s="51"/>
      <c r="F83" s="51"/>
      <c r="G83" s="4" t="s">
        <v>416</v>
      </c>
      <c r="H83" s="4" t="s">
        <v>417</v>
      </c>
      <c r="I83" s="7"/>
      <c r="J83" s="7" t="s">
        <v>105</v>
      </c>
      <c r="K83" s="7"/>
      <c r="L83" s="11" t="str">
        <f>IF(J83="0. Initiate","$51,000",IF(J83="1. Junior Member","$306,000",IF(J83="2. Member","$1,581,000",IF(J83="3. Senior Member","$0",IF(J83="4. Consul Initiate","$0","$0")))))</f>
        <v>$51,000</v>
      </c>
      <c r="M83" s="37">
        <f>L83-N83</f>
        <v>51000</v>
      </c>
      <c r="N83" s="41"/>
      <c r="O83" s="9"/>
      <c r="P83" s="90">
        <v>40981</v>
      </c>
      <c r="Q83" s="102"/>
      <c r="R83" s="102"/>
      <c r="S83" s="51"/>
      <c r="T83" s="51"/>
      <c r="U83" s="51"/>
      <c r="V83" s="51"/>
      <c r="W83" s="51"/>
    </row>
    <row r="84" spans="1:23">
      <c r="A84" s="49"/>
      <c r="B84" s="50"/>
      <c r="C84" s="50"/>
      <c r="D84" s="51"/>
      <c r="E84" s="51"/>
      <c r="F84" s="51"/>
      <c r="G84" s="4" t="s">
        <v>40</v>
      </c>
      <c r="H84" s="4" t="s">
        <v>84</v>
      </c>
      <c r="I84" s="7"/>
      <c r="J84" s="6" t="s">
        <v>108</v>
      </c>
      <c r="K84" s="7"/>
      <c r="L84" s="11" t="str">
        <f>IF(J84="0. Initiate","$51,000",IF(J84="1. Junior Member","$306,000",IF(J84="2. Member","$1,581,000",IF(J84="3. Senior Member","$0",IF(J84="4. Consul Initiate","$0","$0")))))</f>
        <v>$0</v>
      </c>
      <c r="M84" s="37">
        <f>L84-N84</f>
        <v>0</v>
      </c>
      <c r="N84" s="41"/>
      <c r="O84" s="9"/>
      <c r="P84" s="90">
        <v>41009</v>
      </c>
      <c r="Q84" s="102"/>
      <c r="R84" s="102"/>
      <c r="S84" s="51"/>
      <c r="T84" s="51"/>
      <c r="U84" s="51"/>
      <c r="V84" s="51"/>
      <c r="W84" s="51"/>
    </row>
    <row r="85" spans="1:23">
      <c r="A85" s="49"/>
      <c r="B85" s="50"/>
      <c r="C85" s="50"/>
      <c r="D85" s="51"/>
      <c r="E85" s="51"/>
      <c r="F85" s="51"/>
      <c r="G85" s="4" t="s">
        <v>131</v>
      </c>
      <c r="H85" s="4" t="s">
        <v>132</v>
      </c>
      <c r="I85" s="6"/>
      <c r="J85" s="6" t="s">
        <v>107</v>
      </c>
      <c r="K85" s="6"/>
      <c r="L85" s="11" t="str">
        <f>IF(J85="0. Initiate","$51,000",IF(J85="1. Junior Member","$306,000",IF(J85="2. Member","$1,581,000",IF(J85="3. Senior Member","$0",IF(J85="4. Consul Initiate","$0","$0")))))</f>
        <v>$1,581,000</v>
      </c>
      <c r="M85" s="36">
        <f>L85-N85</f>
        <v>1581000</v>
      </c>
      <c r="N85" s="40"/>
      <c r="O85" s="9"/>
      <c r="P85" s="90">
        <v>41121</v>
      </c>
      <c r="Q85" s="102"/>
      <c r="R85" s="102"/>
      <c r="S85" s="51"/>
      <c r="T85" s="51"/>
      <c r="U85" s="51"/>
      <c r="V85" s="51"/>
      <c r="W85" s="51"/>
    </row>
    <row r="86" spans="1:23">
      <c r="A86" s="49"/>
      <c r="B86" s="50"/>
      <c r="C86" s="50"/>
      <c r="D86" s="51"/>
      <c r="E86" s="51"/>
      <c r="F86" s="51"/>
      <c r="G86" s="4" t="s">
        <v>250</v>
      </c>
      <c r="H86" s="4" t="s">
        <v>132</v>
      </c>
      <c r="I86" s="7"/>
      <c r="J86" s="6" t="s">
        <v>107</v>
      </c>
      <c r="K86" s="7"/>
      <c r="L86" s="11" t="str">
        <f>IF(J86="0. Initiate","$51,000",IF(J86="1. Junior Member","$306,000",IF(J86="2. Member","$1,581,000",IF(J86="3. Senior Member","$0",IF(J86="4. Consul Initiate","$0","$0")))))</f>
        <v>$1,581,000</v>
      </c>
      <c r="M86" s="37">
        <f>L86-N86</f>
        <v>1581000</v>
      </c>
      <c r="N86" s="41"/>
      <c r="O86" s="9"/>
      <c r="P86" s="90">
        <v>41111</v>
      </c>
      <c r="Q86" s="102"/>
      <c r="R86" s="102"/>
      <c r="S86" s="51"/>
      <c r="T86" s="51"/>
      <c r="U86" s="51"/>
      <c r="V86" s="51"/>
      <c r="W86" s="51"/>
    </row>
    <row r="87" spans="1:23">
      <c r="A87" s="49"/>
      <c r="B87" s="50"/>
      <c r="C87" s="50"/>
      <c r="D87" s="51"/>
      <c r="E87" s="51"/>
      <c r="F87" s="51"/>
      <c r="G87" s="4" t="s">
        <v>463</v>
      </c>
      <c r="H87" s="4" t="s">
        <v>132</v>
      </c>
      <c r="I87" s="6"/>
      <c r="J87" s="7" t="s">
        <v>107</v>
      </c>
      <c r="K87" s="6"/>
      <c r="L87" s="11" t="str">
        <f>IF(J87="0. Initiate","$51,000",IF(J87="1. Junior Member","$306,000",IF(J87="2. Member","$1,581,000",IF(J87="3. Senior Member","$0",IF(J87="4. Consul Initiate","$0","$0")))))</f>
        <v>$1,581,000</v>
      </c>
      <c r="M87" s="36">
        <f>L87-N87</f>
        <v>1581000</v>
      </c>
      <c r="N87" s="40"/>
      <c r="O87" s="9"/>
      <c r="P87" s="90">
        <v>41111</v>
      </c>
      <c r="Q87" s="102"/>
      <c r="R87" s="102"/>
      <c r="S87" s="51"/>
      <c r="T87" s="51"/>
      <c r="U87" s="51"/>
      <c r="V87" s="51"/>
      <c r="W87" s="51"/>
    </row>
    <row r="88" spans="1:23">
      <c r="A88" s="49"/>
      <c r="B88" s="50"/>
      <c r="C88" s="50"/>
      <c r="D88" s="51"/>
      <c r="E88" s="51"/>
      <c r="F88" s="51"/>
      <c r="G88" s="4" t="s">
        <v>201</v>
      </c>
      <c r="H88" s="4" t="s">
        <v>202</v>
      </c>
      <c r="I88" s="7"/>
      <c r="J88" s="7" t="s">
        <v>105</v>
      </c>
      <c r="K88" s="7"/>
      <c r="L88" s="11" t="str">
        <f>IF(J88="0. Initiate","$51,000",IF(J88="1. Junior Member","$306,000",IF(J88="2. Member","$1,581,000",IF(J88="3. Senior Member","$0",IF(J88="4. Consul Initiate","$0","$0")))))</f>
        <v>$51,000</v>
      </c>
      <c r="M88" s="37">
        <f>L88-N88</f>
        <v>51000</v>
      </c>
      <c r="N88" s="41"/>
      <c r="O88" s="9"/>
      <c r="P88" s="90">
        <v>41123</v>
      </c>
      <c r="Q88" s="102"/>
      <c r="R88" s="102"/>
      <c r="S88" s="51"/>
      <c r="T88" s="51"/>
      <c r="U88" s="51"/>
      <c r="V88" s="51"/>
      <c r="W88" s="51"/>
    </row>
    <row r="89" spans="1:23">
      <c r="A89" s="49"/>
      <c r="B89" s="50"/>
      <c r="C89" s="50"/>
      <c r="D89" s="51"/>
      <c r="E89" s="51"/>
      <c r="F89" s="51"/>
      <c r="G89" s="4" t="s">
        <v>331</v>
      </c>
      <c r="H89" s="4" t="s">
        <v>332</v>
      </c>
      <c r="I89" s="7"/>
      <c r="J89" s="7" t="s">
        <v>105</v>
      </c>
      <c r="K89" s="7"/>
      <c r="L89" s="11" t="str">
        <f>IF(J89="0. Initiate","$51,000",IF(J89="1. Junior Member","$306,000",IF(J89="2. Member","$1,581,000",IF(J89="3. Senior Member","$0",IF(J89="4. Consul Initiate","$0","$0")))))</f>
        <v>$51,000</v>
      </c>
      <c r="M89" s="37">
        <f>L89-N89</f>
        <v>51000</v>
      </c>
      <c r="N89" s="41"/>
      <c r="O89" s="9"/>
      <c r="P89" s="90">
        <v>41063</v>
      </c>
      <c r="Q89" s="102"/>
      <c r="R89" s="102"/>
      <c r="S89" s="51"/>
      <c r="T89" s="51"/>
      <c r="U89" s="51"/>
      <c r="V89" s="51"/>
      <c r="W89" s="51"/>
    </row>
    <row r="90" spans="1:23">
      <c r="A90" s="49"/>
      <c r="B90" s="50"/>
      <c r="C90" s="50"/>
      <c r="D90" s="51"/>
      <c r="E90" s="51"/>
      <c r="F90" s="51"/>
      <c r="G90" s="4" t="s">
        <v>521</v>
      </c>
      <c r="H90" s="4" t="s">
        <v>522</v>
      </c>
      <c r="I90" s="7"/>
      <c r="J90" s="6" t="s">
        <v>105</v>
      </c>
      <c r="K90" s="7"/>
      <c r="L90" s="11" t="str">
        <f>IF(J90="0. Initiate","$51,000",IF(J90="1. Junior Member","$306,000",IF(J90="2. Member","$1,581,000",IF(J90="3. Senior Member","$0",IF(J90="4. Consul Initiate","$0","$0")))))</f>
        <v>$51,000</v>
      </c>
      <c r="M90" s="37">
        <f>L90-N90</f>
        <v>51000</v>
      </c>
      <c r="N90" s="41"/>
      <c r="O90" s="9"/>
      <c r="P90" s="90">
        <v>40979</v>
      </c>
      <c r="Q90" s="102"/>
      <c r="R90" s="102"/>
      <c r="S90" s="51"/>
      <c r="T90" s="51"/>
      <c r="U90" s="51"/>
      <c r="V90" s="51"/>
      <c r="W90" s="51"/>
    </row>
    <row r="91" spans="1:23">
      <c r="A91" s="49"/>
      <c r="B91" s="50"/>
      <c r="C91" s="50"/>
      <c r="D91" s="51"/>
      <c r="E91" s="51"/>
      <c r="F91" s="51"/>
      <c r="G91" s="4" t="s">
        <v>423</v>
      </c>
      <c r="H91" s="4" t="s">
        <v>424</v>
      </c>
      <c r="I91" s="7"/>
      <c r="J91" s="7" t="s">
        <v>105</v>
      </c>
      <c r="K91" s="7"/>
      <c r="L91" s="11" t="str">
        <f>IF(J91="0. Initiate","$51,000",IF(J91="1. Junior Member","$306,000",IF(J91="2. Member","$1,581,000",IF(J91="3. Senior Member","$0",IF(J91="4. Consul Initiate","$0","$0")))))</f>
        <v>$51,000</v>
      </c>
      <c r="M91" s="37">
        <f>L91-N91</f>
        <v>51000</v>
      </c>
      <c r="N91" s="41"/>
      <c r="O91" s="9"/>
      <c r="P91" s="90">
        <v>41072</v>
      </c>
      <c r="Q91" s="102"/>
      <c r="R91" s="102"/>
      <c r="S91" s="51"/>
      <c r="T91" s="51"/>
      <c r="U91" s="51"/>
      <c r="V91" s="51"/>
      <c r="W91" s="51"/>
    </row>
    <row r="92" spans="1:23">
      <c r="A92" s="49"/>
      <c r="B92" s="50"/>
      <c r="C92" s="50"/>
      <c r="D92" s="51"/>
      <c r="E92" s="51"/>
      <c r="F92" s="51"/>
      <c r="G92" s="4" t="s">
        <v>355</v>
      </c>
      <c r="H92" s="4" t="s">
        <v>356</v>
      </c>
      <c r="I92" s="7"/>
      <c r="J92" s="6" t="s">
        <v>105</v>
      </c>
      <c r="K92" s="7"/>
      <c r="L92" s="11" t="str">
        <f>IF(J92="0. Initiate","$51,000",IF(J92="1. Junior Member","$306,000",IF(J92="2. Member","$1,581,000",IF(J92="3. Senior Member","$0",IF(J92="4. Consul Initiate","$0","$0")))))</f>
        <v>$51,000</v>
      </c>
      <c r="M92" s="37">
        <f>L92-N92</f>
        <v>51000</v>
      </c>
      <c r="N92" s="41"/>
      <c r="O92" s="9"/>
      <c r="P92" s="90">
        <v>40991</v>
      </c>
      <c r="Q92" s="102"/>
      <c r="R92" s="102"/>
      <c r="S92" s="51"/>
      <c r="T92" s="51"/>
      <c r="U92" s="51"/>
      <c r="V92" s="51"/>
      <c r="W92" s="51"/>
    </row>
    <row r="93" spans="1:23">
      <c r="A93" s="49"/>
      <c r="B93" s="50"/>
      <c r="C93" s="50"/>
      <c r="D93" s="51"/>
      <c r="E93" s="51"/>
      <c r="F93" s="51"/>
      <c r="G93" s="4" t="s">
        <v>181</v>
      </c>
      <c r="H93" s="4" t="s">
        <v>180</v>
      </c>
      <c r="I93" s="7"/>
      <c r="J93" s="6" t="s">
        <v>105</v>
      </c>
      <c r="K93" s="7"/>
      <c r="L93" s="11" t="str">
        <f>IF(J93="0. Initiate","$51,000",IF(J93="1. Junior Member","$306,000",IF(J93="2. Member","$1,581,000",IF(J93="3. Senior Member","$0",IF(J93="4. Consul Initiate","$0","$0")))))</f>
        <v>$51,000</v>
      </c>
      <c r="M93" s="37">
        <f>L93-N93</f>
        <v>51000</v>
      </c>
      <c r="N93" s="41"/>
      <c r="O93" s="9"/>
      <c r="P93" s="90">
        <v>41103</v>
      </c>
      <c r="Q93" s="102"/>
      <c r="R93" s="102"/>
      <c r="S93" s="51"/>
      <c r="T93" s="51"/>
      <c r="U93" s="51"/>
      <c r="V93" s="51"/>
      <c r="W93" s="51"/>
    </row>
    <row r="94" spans="1:23">
      <c r="A94" s="49"/>
      <c r="B94" s="50"/>
      <c r="C94" s="50"/>
      <c r="D94" s="51"/>
      <c r="E94" s="51"/>
      <c r="F94" s="51"/>
      <c r="G94" s="4" t="s">
        <v>22</v>
      </c>
      <c r="H94" s="4" t="s">
        <v>69</v>
      </c>
      <c r="I94" s="7"/>
      <c r="J94" s="7" t="s">
        <v>105</v>
      </c>
      <c r="K94" s="7"/>
      <c r="L94" s="11" t="str">
        <f>IF(J94="0. Initiate","$51,000",IF(J94="1. Junior Member","$306,000",IF(J94="2. Member","$1,581,000",IF(J94="3. Senior Member","$0",IF(J94="4. Consul Initiate","$0","$0")))))</f>
        <v>$51,000</v>
      </c>
      <c r="M94" s="37">
        <f>L94-N94</f>
        <v>51000</v>
      </c>
      <c r="N94" s="41"/>
      <c r="O94" s="9"/>
      <c r="P94" s="90">
        <v>41079</v>
      </c>
      <c r="Q94" s="102"/>
      <c r="R94" s="102"/>
      <c r="S94" s="51"/>
      <c r="T94" s="51"/>
      <c r="U94" s="51"/>
      <c r="V94" s="51"/>
      <c r="W94" s="51"/>
    </row>
    <row r="95" spans="1:23">
      <c r="A95" s="49"/>
      <c r="B95" s="50"/>
      <c r="C95" s="50"/>
      <c r="D95" s="51"/>
      <c r="E95" s="51"/>
      <c r="F95" s="51"/>
      <c r="G95" s="4" t="s">
        <v>151</v>
      </c>
      <c r="H95" s="4" t="s">
        <v>152</v>
      </c>
      <c r="I95" s="6"/>
      <c r="J95" s="6" t="s">
        <v>105</v>
      </c>
      <c r="K95" s="6"/>
      <c r="L95" s="11" t="str">
        <f>IF(J95="0. Initiate","$51,000",IF(J95="1. Junior Member","$306,000",IF(J95="2. Member","$1,581,000",IF(J95="3. Senior Member","$0",IF(J95="4. Consul Initiate","$0","$0")))))</f>
        <v>$51,000</v>
      </c>
      <c r="M95" s="36">
        <f>L95-N95</f>
        <v>51000</v>
      </c>
      <c r="N95" s="40"/>
      <c r="O95" s="9"/>
      <c r="P95" s="90">
        <v>41081</v>
      </c>
      <c r="Q95" s="102"/>
      <c r="R95" s="102"/>
      <c r="S95" s="51"/>
      <c r="T95" s="51"/>
      <c r="U95" s="51"/>
      <c r="V95" s="51"/>
      <c r="W95" s="51"/>
    </row>
    <row r="96" spans="1:23">
      <c r="A96" s="49"/>
      <c r="B96" s="50"/>
      <c r="C96" s="50"/>
      <c r="D96" s="51"/>
      <c r="E96" s="51"/>
      <c r="F96" s="51"/>
      <c r="G96" s="4" t="s">
        <v>147</v>
      </c>
      <c r="H96" s="4" t="s">
        <v>146</v>
      </c>
      <c r="I96" s="7"/>
      <c r="J96" s="7" t="s">
        <v>106</v>
      </c>
      <c r="K96" s="7"/>
      <c r="L96" s="11" t="str">
        <f>IF(J96="0. Initiate","$51,000",IF(J96="1. Junior Member","$306,000",IF(J96="2. Member","$1,581,000",IF(J96="3. Senior Member","$0",IF(J96="4. Consul Initiate","$0","$0")))))</f>
        <v>$306,000</v>
      </c>
      <c r="M96" s="37">
        <f>L96-N96</f>
        <v>211448</v>
      </c>
      <c r="N96" s="41">
        <v>94552</v>
      </c>
      <c r="O96" s="9"/>
      <c r="P96" s="90">
        <v>41124</v>
      </c>
      <c r="Q96" s="102"/>
      <c r="R96" s="102"/>
      <c r="S96" s="51"/>
      <c r="T96" s="51"/>
      <c r="U96" s="51"/>
      <c r="V96" s="51"/>
      <c r="W96" s="51"/>
    </row>
    <row r="97" spans="1:23">
      <c r="A97" s="49"/>
      <c r="B97" s="50"/>
      <c r="C97" s="50"/>
      <c r="D97" s="51"/>
      <c r="E97" s="51"/>
      <c r="F97" s="51"/>
      <c r="G97" s="4" t="s">
        <v>168</v>
      </c>
      <c r="H97" s="4" t="s">
        <v>169</v>
      </c>
      <c r="I97" s="7"/>
      <c r="J97" s="6" t="s">
        <v>105</v>
      </c>
      <c r="K97" s="7"/>
      <c r="L97" s="11" t="str">
        <f>IF(J97="0. Initiate","$51,000",IF(J97="1. Junior Member","$306,000",IF(J97="2. Member","$1,581,000",IF(J97="3. Senior Member","$0",IF(J97="4. Consul Initiate","$0","$0")))))</f>
        <v>$51,000</v>
      </c>
      <c r="M97" s="37">
        <f>L97-N97</f>
        <v>15466</v>
      </c>
      <c r="N97" s="41">
        <v>35534</v>
      </c>
      <c r="O97" s="9"/>
      <c r="P97" s="90">
        <v>41118</v>
      </c>
      <c r="Q97" s="102"/>
      <c r="R97" s="102"/>
      <c r="S97" s="51"/>
      <c r="T97" s="51"/>
      <c r="U97" s="51"/>
      <c r="V97" s="51"/>
      <c r="W97" s="51"/>
    </row>
    <row r="98" spans="1:23">
      <c r="A98" s="49"/>
      <c r="B98" s="50"/>
      <c r="C98" s="50"/>
      <c r="D98" s="51"/>
      <c r="E98" s="51"/>
      <c r="F98" s="51"/>
      <c r="G98" s="4" t="s">
        <v>506</v>
      </c>
      <c r="H98" s="4" t="s">
        <v>507</v>
      </c>
      <c r="I98" s="7"/>
      <c r="J98" s="7" t="s">
        <v>105</v>
      </c>
      <c r="K98" s="7"/>
      <c r="L98" s="11" t="str">
        <f>IF(J98="0. Initiate","$51,000",IF(J98="1. Junior Member","$306,000",IF(J98="2. Member","$1,581,000",IF(J98="3. Senior Member","$0",IF(J98="4. Consul Initiate","$0","$0")))))</f>
        <v>$51,000</v>
      </c>
      <c r="M98" s="37">
        <f>L98-N98</f>
        <v>49900</v>
      </c>
      <c r="N98" s="41">
        <v>1100</v>
      </c>
      <c r="O98" s="9"/>
      <c r="P98" s="90">
        <v>41122</v>
      </c>
      <c r="Q98" s="102"/>
      <c r="R98" s="102"/>
      <c r="S98" s="51"/>
      <c r="T98" s="51"/>
      <c r="U98" s="51"/>
      <c r="V98" s="51"/>
      <c r="W98" s="51"/>
    </row>
    <row r="99" spans="1:23">
      <c r="A99" s="49"/>
      <c r="B99" s="50"/>
      <c r="C99" s="50"/>
      <c r="D99" s="51"/>
      <c r="E99" s="51"/>
      <c r="F99" s="51"/>
      <c r="G99" s="4" t="s">
        <v>126</v>
      </c>
      <c r="H99" s="4" t="s">
        <v>125</v>
      </c>
      <c r="I99" s="7"/>
      <c r="J99" s="7" t="s">
        <v>105</v>
      </c>
      <c r="K99" s="7"/>
      <c r="L99" s="11" t="str">
        <f>IF(J99="0. Initiate","$51,000",IF(J99="1. Junior Member","$306,000",IF(J99="2. Member","$1,581,000",IF(J99="3. Senior Member","$0",IF(J99="4. Consul Initiate","$0","$0")))))</f>
        <v>$51,000</v>
      </c>
      <c r="M99" s="37">
        <f>L99-N99</f>
        <v>51000</v>
      </c>
      <c r="N99" s="41"/>
      <c r="O99" s="9"/>
      <c r="P99" s="90">
        <v>41002</v>
      </c>
      <c r="Q99" s="102"/>
      <c r="R99" s="102"/>
      <c r="S99" s="51"/>
      <c r="T99" s="51"/>
      <c r="U99" s="51"/>
      <c r="V99" s="51"/>
      <c r="W99" s="51"/>
    </row>
    <row r="100" spans="1:23">
      <c r="A100" s="49"/>
      <c r="B100" s="50"/>
      <c r="C100" s="50"/>
      <c r="D100" s="51"/>
      <c r="E100" s="51"/>
      <c r="F100" s="51"/>
      <c r="G100" s="4" t="s">
        <v>187</v>
      </c>
      <c r="H100" s="4" t="s">
        <v>125</v>
      </c>
      <c r="I100" s="7"/>
      <c r="J100" s="6" t="s">
        <v>105</v>
      </c>
      <c r="K100" s="7"/>
      <c r="L100" s="11" t="str">
        <f>IF(J100="0. Initiate","$51,000",IF(J100="1. Junior Member","$306,000",IF(J100="2. Member","$1,581,000",IF(J100="3. Senior Member","$0",IF(J100="4. Consul Initiate","$0","$0")))))</f>
        <v>$51,000</v>
      </c>
      <c r="M100" s="37">
        <f>L100-N100</f>
        <v>51000</v>
      </c>
      <c r="N100" s="41"/>
      <c r="O100" s="9"/>
      <c r="P100" s="90">
        <v>41002</v>
      </c>
      <c r="Q100" s="102"/>
      <c r="R100" s="102"/>
      <c r="S100" s="51"/>
      <c r="T100" s="51"/>
      <c r="U100" s="51"/>
      <c r="V100" s="51"/>
      <c r="W100" s="51"/>
    </row>
    <row r="101" spans="1:23">
      <c r="A101" s="49"/>
      <c r="B101" s="50"/>
      <c r="C101" s="50"/>
      <c r="D101" s="51"/>
      <c r="E101" s="51"/>
      <c r="F101" s="51"/>
      <c r="G101" s="4" t="s">
        <v>241</v>
      </c>
      <c r="H101" s="4" t="s">
        <v>125</v>
      </c>
      <c r="I101" s="7"/>
      <c r="J101" s="6" t="s">
        <v>105</v>
      </c>
      <c r="K101" s="7"/>
      <c r="L101" s="11" t="str">
        <f>IF(J101="0. Initiate","$51,000",IF(J101="1. Junior Member","$306,000",IF(J101="2. Member","$1,581,000",IF(J101="3. Senior Member","$0",IF(J101="4. Consul Initiate","$0","$0")))))</f>
        <v>$51,000</v>
      </c>
      <c r="M101" s="37">
        <f>L101-N101</f>
        <v>51000</v>
      </c>
      <c r="N101" s="41"/>
      <c r="O101" s="9"/>
      <c r="P101" s="90">
        <v>40997</v>
      </c>
      <c r="Q101" s="102"/>
      <c r="R101" s="102"/>
      <c r="S101" s="51"/>
      <c r="T101" s="51"/>
      <c r="U101" s="51"/>
      <c r="V101" s="51"/>
      <c r="W101" s="51"/>
    </row>
    <row r="102" spans="1:23">
      <c r="A102" s="49"/>
      <c r="B102" s="50"/>
      <c r="C102" s="50"/>
      <c r="D102" s="51"/>
      <c r="E102" s="51"/>
      <c r="F102" s="51"/>
      <c r="G102" s="4" t="s">
        <v>452</v>
      </c>
      <c r="H102" s="4" t="s">
        <v>453</v>
      </c>
      <c r="I102" s="7"/>
      <c r="J102" s="6" t="s">
        <v>105</v>
      </c>
      <c r="K102" s="7"/>
      <c r="L102" s="11" t="str">
        <f>IF(J102="0. Initiate","$51,000",IF(J102="1. Junior Member","$306,000",IF(J102="2. Member","$1,581,000",IF(J102="3. Senior Member","$0",IF(J102="4. Consul Initiate","$0","$0")))))</f>
        <v>$51,000</v>
      </c>
      <c r="M102" s="37">
        <f>L102-N102</f>
        <v>19592</v>
      </c>
      <c r="N102" s="41">
        <v>31408</v>
      </c>
      <c r="O102" s="9"/>
      <c r="P102" s="90">
        <v>41118</v>
      </c>
      <c r="Q102" s="102"/>
      <c r="R102" s="102"/>
      <c r="S102" s="51"/>
      <c r="T102" s="51"/>
      <c r="U102" s="51"/>
      <c r="V102" s="51"/>
      <c r="W102" s="51"/>
    </row>
    <row r="103" spans="1:23">
      <c r="A103" s="49"/>
      <c r="B103" s="50"/>
      <c r="C103" s="50"/>
      <c r="D103" s="51"/>
      <c r="E103" s="51"/>
      <c r="F103" s="51"/>
      <c r="G103" s="4" t="s">
        <v>454</v>
      </c>
      <c r="H103" s="4" t="s">
        <v>455</v>
      </c>
      <c r="I103" s="32"/>
      <c r="J103" s="7" t="s">
        <v>106</v>
      </c>
      <c r="K103" s="33"/>
      <c r="L103" s="11" t="str">
        <f>IF(J103="0. Initiate","$51,000",IF(J103="1. Junior Member","$306,000",IF(J103="2. Member","$1,581,000",IF(J103="3. Senior Member","$0",IF(J103="4. Consul Initiate","$0","$0")))))</f>
        <v>$306,000</v>
      </c>
      <c r="M103" s="37">
        <f>L103-N103</f>
        <v>156558</v>
      </c>
      <c r="N103" s="41">
        <v>149442</v>
      </c>
      <c r="O103" s="9"/>
      <c r="P103" s="90">
        <v>41124</v>
      </c>
      <c r="Q103" s="102"/>
      <c r="R103" s="102"/>
      <c r="S103" s="51"/>
      <c r="T103" s="51"/>
      <c r="U103" s="51"/>
      <c r="V103" s="51"/>
      <c r="W103" s="51"/>
    </row>
    <row r="104" spans="1:23">
      <c r="A104" s="49"/>
      <c r="B104" s="50"/>
      <c r="C104" s="50"/>
      <c r="D104" s="51"/>
      <c r="E104" s="51"/>
      <c r="F104" s="51"/>
      <c r="G104" s="4" t="s">
        <v>373</v>
      </c>
      <c r="H104" s="4" t="s">
        <v>374</v>
      </c>
      <c r="I104" s="7"/>
      <c r="J104" s="6" t="s">
        <v>105</v>
      </c>
      <c r="K104" s="7"/>
      <c r="L104" s="11" t="str">
        <f>IF(J104="0. Initiate","$51,000",IF(J104="1. Junior Member","$306,000",IF(J104="2. Member","$1,581,000",IF(J104="3. Senior Member","$0",IF(J104="4. Consul Initiate","$0","$0")))))</f>
        <v>$51,000</v>
      </c>
      <c r="M104" s="37">
        <f>L104-N104</f>
        <v>51000</v>
      </c>
      <c r="N104" s="41"/>
      <c r="O104" s="9"/>
      <c r="P104" s="90">
        <v>40960</v>
      </c>
      <c r="Q104" s="102"/>
      <c r="R104" s="102"/>
      <c r="S104" s="51"/>
      <c r="T104" s="51"/>
      <c r="U104" s="51"/>
      <c r="V104" s="51"/>
      <c r="W104" s="51"/>
    </row>
    <row r="105" spans="1:23">
      <c r="A105" s="49"/>
      <c r="B105" s="50"/>
      <c r="C105" s="50"/>
      <c r="D105" s="51"/>
      <c r="E105" s="51"/>
      <c r="F105" s="51"/>
      <c r="G105" s="4" t="s">
        <v>616</v>
      </c>
      <c r="H105" s="4" t="s">
        <v>617</v>
      </c>
      <c r="I105" s="7"/>
      <c r="J105" s="7"/>
      <c r="K105" s="7"/>
      <c r="L105" s="11" t="str">
        <f>IF(J105="0. Initiate","$51,000",IF(J105="1. Junior Member","$306,000",IF(J105="2. Member","$1,581,000",IF(J105="3. Senior Member","$0",IF(J105="4. Consul Initiate","$0","$0")))))</f>
        <v>$0</v>
      </c>
      <c r="M105" s="37">
        <f>L105-N105</f>
        <v>0</v>
      </c>
      <c r="N105" s="41"/>
      <c r="O105" s="9"/>
      <c r="P105" s="90">
        <v>41129</v>
      </c>
      <c r="Q105" s="102"/>
      <c r="R105" s="102"/>
      <c r="S105" s="51"/>
      <c r="T105" s="51"/>
      <c r="U105" s="51"/>
      <c r="V105" s="51"/>
      <c r="W105" s="51"/>
    </row>
    <row r="106" spans="1:23">
      <c r="A106" s="49"/>
      <c r="B106" s="50"/>
      <c r="C106" s="50"/>
      <c r="D106" s="51"/>
      <c r="E106" s="51"/>
      <c r="F106" s="51"/>
      <c r="G106" s="4" t="s">
        <v>564</v>
      </c>
      <c r="H106" s="4" t="s">
        <v>565</v>
      </c>
      <c r="I106" s="7"/>
      <c r="J106" s="7" t="s">
        <v>106</v>
      </c>
      <c r="K106" s="7"/>
      <c r="L106" s="11" t="str">
        <f>IF(J106="0. Initiate","$51,000",IF(J106="1. Junior Member","$306,000",IF(J106="2. Member","$1,581,000",IF(J106="3. Senior Member","$0",IF(J106="4. Consul Initiate","$0","$0")))))</f>
        <v>$306,000</v>
      </c>
      <c r="M106" s="37">
        <f>L106-N106</f>
        <v>306000</v>
      </c>
      <c r="N106" s="41"/>
      <c r="O106" s="9"/>
      <c r="P106" s="90">
        <v>41065</v>
      </c>
      <c r="Q106" s="102"/>
      <c r="R106" s="102"/>
      <c r="S106" s="51"/>
      <c r="T106" s="51"/>
      <c r="U106" s="51"/>
      <c r="V106" s="51"/>
      <c r="W106" s="51"/>
    </row>
    <row r="107" spans="1:23">
      <c r="A107" s="49"/>
      <c r="B107" s="50"/>
      <c r="C107" s="50"/>
      <c r="D107" s="51"/>
      <c r="E107" s="51"/>
      <c r="F107" s="51"/>
      <c r="G107" s="4" t="s">
        <v>190</v>
      </c>
      <c r="H107" s="4" t="s">
        <v>189</v>
      </c>
      <c r="I107" s="7"/>
      <c r="J107" s="7" t="s">
        <v>105</v>
      </c>
      <c r="K107" s="7"/>
      <c r="L107" s="11" t="str">
        <f>IF(J107="0. Initiate","$51,000",IF(J107="1. Junior Member","$306,000",IF(J107="2. Member","$1,581,000",IF(J107="3. Senior Member","$0",IF(J107="4. Consul Initiate","$0","$0")))))</f>
        <v>$51,000</v>
      </c>
      <c r="M107" s="37">
        <f>L107-N107</f>
        <v>51000</v>
      </c>
      <c r="N107" s="41"/>
      <c r="O107" s="9"/>
      <c r="P107" s="90">
        <v>41086</v>
      </c>
      <c r="Q107" s="102"/>
      <c r="R107" s="102"/>
      <c r="S107" s="51"/>
      <c r="T107" s="51"/>
      <c r="U107" s="51"/>
      <c r="V107" s="51"/>
      <c r="W107" s="51"/>
    </row>
    <row r="108" spans="1:23">
      <c r="A108" s="49"/>
      <c r="B108" s="50"/>
      <c r="C108" s="50"/>
      <c r="D108" s="51"/>
      <c r="E108" s="51"/>
      <c r="F108" s="51"/>
      <c r="G108" s="4" t="s">
        <v>371</v>
      </c>
      <c r="H108" s="4" t="s">
        <v>189</v>
      </c>
      <c r="I108" s="7"/>
      <c r="J108" s="6" t="s">
        <v>105</v>
      </c>
      <c r="K108" s="7"/>
      <c r="L108" s="11" t="str">
        <f>IF(J108="0. Initiate","$51,000",IF(J108="1. Junior Member","$306,000",IF(J108="2. Member","$1,581,000",IF(J108="3. Senior Member","$0",IF(J108="4. Consul Initiate","$0","$0")))))</f>
        <v>$51,000</v>
      </c>
      <c r="M108" s="37">
        <f>L108-N108</f>
        <v>51000</v>
      </c>
      <c r="N108" s="41"/>
      <c r="O108" s="9"/>
      <c r="P108" s="90">
        <v>41121</v>
      </c>
      <c r="Q108" s="102"/>
      <c r="R108" s="102"/>
      <c r="S108" s="51"/>
      <c r="T108" s="51"/>
      <c r="U108" s="51"/>
      <c r="V108" s="51"/>
      <c r="W108" s="51"/>
    </row>
    <row r="109" spans="1:23">
      <c r="A109" s="49"/>
      <c r="B109" s="50"/>
      <c r="C109" s="50"/>
      <c r="D109" s="51"/>
      <c r="E109" s="51"/>
      <c r="F109" s="51"/>
      <c r="G109" s="4" t="s">
        <v>390</v>
      </c>
      <c r="H109" s="4" t="s">
        <v>391</v>
      </c>
      <c r="I109" s="7"/>
      <c r="J109" s="6" t="s">
        <v>110</v>
      </c>
      <c r="K109" s="7"/>
      <c r="L109" s="11" t="str">
        <f>IF(J109="0. Initiate","$51,000",IF(J109="1. Junior Member","$306,000",IF(J109="2. Member","$1,581,000",IF(J109="3. Senior Member","$0",IF(J109="4. Consul Initiate","$0","$0")))))</f>
        <v>$0</v>
      </c>
      <c r="M109" s="37">
        <f>L109-N109</f>
        <v>-16300</v>
      </c>
      <c r="N109" s="41">
        <v>16300</v>
      </c>
      <c r="O109" s="9"/>
      <c r="P109" s="90">
        <v>41120</v>
      </c>
      <c r="Q109" s="102"/>
      <c r="R109" s="102"/>
      <c r="S109" s="51"/>
      <c r="T109" s="51"/>
      <c r="U109" s="51"/>
      <c r="V109" s="51"/>
      <c r="W109" s="51"/>
    </row>
    <row r="110" spans="1:23">
      <c r="A110" s="49"/>
      <c r="B110" s="50"/>
      <c r="C110" s="50"/>
      <c r="D110" s="51"/>
      <c r="E110" s="51"/>
      <c r="F110" s="51"/>
      <c r="G110" s="4" t="s">
        <v>388</v>
      </c>
      <c r="H110" s="4" t="s">
        <v>389</v>
      </c>
      <c r="I110" s="7"/>
      <c r="J110" s="6" t="s">
        <v>110</v>
      </c>
      <c r="K110" s="7"/>
      <c r="L110" s="11" t="str">
        <f>IF(J110="0. Initiate","$51,000",IF(J110="1. Junior Member","$306,000",IF(J110="2. Member","$1,581,000",IF(J110="3. Senior Member","$0",IF(J110="4. Consul Initiate","$0","$0")))))</f>
        <v>$0</v>
      </c>
      <c r="M110" s="37">
        <f>L110-N110</f>
        <v>-111340</v>
      </c>
      <c r="N110" s="41">
        <v>111340</v>
      </c>
      <c r="O110" s="9"/>
      <c r="P110" s="90">
        <v>41123</v>
      </c>
      <c r="Q110" s="102"/>
      <c r="R110" s="102"/>
      <c r="S110" s="51"/>
      <c r="T110" s="51"/>
      <c r="U110" s="51"/>
      <c r="V110" s="51"/>
      <c r="W110" s="51"/>
    </row>
    <row r="111" spans="1:23">
      <c r="A111" s="49"/>
      <c r="B111" s="50"/>
      <c r="C111" s="50"/>
      <c r="D111" s="51"/>
      <c r="E111" s="51"/>
      <c r="F111" s="51"/>
      <c r="G111" s="4" t="s">
        <v>192</v>
      </c>
      <c r="H111" s="4" t="s">
        <v>191</v>
      </c>
      <c r="I111" s="7"/>
      <c r="J111" s="7" t="s">
        <v>105</v>
      </c>
      <c r="K111" s="7"/>
      <c r="L111" s="11" t="str">
        <f>IF(J111="0. Initiate","$51,000",IF(J111="1. Junior Member","$306,000",IF(J111="2. Member","$1,581,000",IF(J111="3. Senior Member","$0",IF(J111="4. Consul Initiate","$0","$0")))))</f>
        <v>$51,000</v>
      </c>
      <c r="M111" s="37">
        <f>L111-N111</f>
        <v>51000</v>
      </c>
      <c r="N111" s="41"/>
      <c r="O111" s="9"/>
      <c r="P111" s="90">
        <v>41098</v>
      </c>
      <c r="Q111" s="102"/>
      <c r="R111" s="102"/>
      <c r="S111" s="51"/>
      <c r="T111" s="51"/>
      <c r="U111" s="51"/>
      <c r="V111" s="51"/>
      <c r="W111" s="51"/>
    </row>
    <row r="112" spans="1:23">
      <c r="A112" s="49"/>
      <c r="B112" s="50"/>
      <c r="C112" s="50"/>
      <c r="D112" s="51"/>
      <c r="E112" s="51"/>
      <c r="F112" s="51"/>
      <c r="G112" s="4" t="s">
        <v>196</v>
      </c>
      <c r="H112" s="4" t="s">
        <v>197</v>
      </c>
      <c r="I112" s="7"/>
      <c r="J112" s="7" t="s">
        <v>106</v>
      </c>
      <c r="K112" s="7"/>
      <c r="L112" s="11" t="str">
        <f>IF(J112="0. Initiate","$51,000",IF(J112="1. Junior Member","$306,000",IF(J112="2. Member","$1,581,000",IF(J112="3. Senior Member","$0",IF(J112="4. Consul Initiate","$0","$0")))))</f>
        <v>$306,000</v>
      </c>
      <c r="M112" s="37">
        <f>L112-N112</f>
        <v>210414</v>
      </c>
      <c r="N112" s="41">
        <v>95586</v>
      </c>
      <c r="O112" s="9"/>
      <c r="P112" s="90">
        <v>41121</v>
      </c>
      <c r="Q112" s="102"/>
      <c r="R112" s="102"/>
      <c r="S112" s="51"/>
      <c r="T112" s="51"/>
      <c r="U112" s="51"/>
      <c r="V112" s="51"/>
      <c r="W112" s="51"/>
    </row>
    <row r="113" spans="1:23">
      <c r="A113" s="49"/>
      <c r="B113" s="50"/>
      <c r="C113" s="50"/>
      <c r="D113" s="51"/>
      <c r="E113" s="51"/>
      <c r="F113" s="51"/>
      <c r="G113" s="4" t="s">
        <v>494</v>
      </c>
      <c r="H113" s="4" t="s">
        <v>495</v>
      </c>
      <c r="I113" s="7"/>
      <c r="J113" s="7" t="s">
        <v>105</v>
      </c>
      <c r="K113" s="7"/>
      <c r="L113" s="11" t="str">
        <f>IF(J113="0. Initiate","$51,000",IF(J113="1. Junior Member","$306,000",IF(J113="2. Member","$1,581,000",IF(J113="3. Senior Member","$0",IF(J113="4. Consul Initiate","$0","$0")))))</f>
        <v>$51,000</v>
      </c>
      <c r="M113" s="37">
        <f>L113-N113</f>
        <v>22654</v>
      </c>
      <c r="N113" s="41">
        <v>28346</v>
      </c>
      <c r="O113" s="9"/>
      <c r="P113" s="90">
        <v>41123</v>
      </c>
      <c r="Q113" s="102"/>
      <c r="R113" s="102"/>
      <c r="S113" s="51"/>
      <c r="T113" s="51"/>
      <c r="U113" s="51"/>
      <c r="V113" s="51"/>
      <c r="W113" s="51"/>
    </row>
    <row r="114" spans="1:23">
      <c r="A114" s="49"/>
      <c r="B114" s="50"/>
      <c r="C114" s="50"/>
      <c r="D114" s="51"/>
      <c r="E114" s="51"/>
      <c r="F114" s="51"/>
      <c r="G114" s="4" t="s">
        <v>199</v>
      </c>
      <c r="H114" s="4" t="s">
        <v>200</v>
      </c>
      <c r="I114" s="7"/>
      <c r="J114" s="7" t="s">
        <v>105</v>
      </c>
      <c r="K114" s="7"/>
      <c r="L114" s="11" t="str">
        <f>IF(J114="0. Initiate","$51,000",IF(J114="1. Junior Member","$306,000",IF(J114="2. Member","$1,581,000",IF(J114="3. Senior Member","$0",IF(J114="4. Consul Initiate","$0","$0")))))</f>
        <v>$51,000</v>
      </c>
      <c r="M114" s="37">
        <f>L114-N114</f>
        <v>51000</v>
      </c>
      <c r="N114" s="41"/>
      <c r="O114" s="9"/>
      <c r="P114" s="90">
        <v>41069</v>
      </c>
      <c r="Q114" s="102"/>
      <c r="R114" s="102"/>
      <c r="S114" s="51"/>
      <c r="T114" s="51"/>
      <c r="U114" s="51"/>
      <c r="V114" s="51"/>
      <c r="W114" s="51"/>
    </row>
    <row r="115" spans="1:23">
      <c r="A115" s="49"/>
      <c r="B115" s="50"/>
      <c r="C115" s="50"/>
      <c r="D115" s="51"/>
      <c r="E115" s="51"/>
      <c r="F115" s="51"/>
      <c r="G115" s="4" t="s">
        <v>368</v>
      </c>
      <c r="H115" s="4" t="s">
        <v>369</v>
      </c>
      <c r="I115" s="7"/>
      <c r="J115" s="6" t="s">
        <v>105</v>
      </c>
      <c r="K115" s="7"/>
      <c r="L115" s="11" t="str">
        <f>IF(J115="0. Initiate","$51,000",IF(J115="1. Junior Member","$306,000",IF(J115="2. Member","$1,581,000",IF(J115="3. Senior Member","$0",IF(J115="4. Consul Initiate","$0","$0")))))</f>
        <v>$51,000</v>
      </c>
      <c r="M115" s="37">
        <f>L115-N115</f>
        <v>51000</v>
      </c>
      <c r="N115" s="41"/>
      <c r="O115" s="9"/>
      <c r="P115" s="90">
        <v>40977</v>
      </c>
      <c r="Q115" s="102"/>
      <c r="R115" s="102"/>
      <c r="S115" s="51"/>
      <c r="T115" s="51"/>
      <c r="U115" s="51"/>
      <c r="V115" s="51"/>
      <c r="W115" s="51"/>
    </row>
    <row r="116" spans="1:23">
      <c r="A116" s="49"/>
      <c r="B116" s="50"/>
      <c r="C116" s="50"/>
      <c r="D116" s="51"/>
      <c r="E116" s="51"/>
      <c r="F116" s="51"/>
      <c r="G116" s="4" t="s">
        <v>221</v>
      </c>
      <c r="H116" s="4" t="s">
        <v>222</v>
      </c>
      <c r="I116" s="7"/>
      <c r="J116" s="7" t="s">
        <v>105</v>
      </c>
      <c r="K116" s="7"/>
      <c r="L116" s="11" t="str">
        <f>IF(J116="0. Initiate","$51,000",IF(J116="1. Junior Member","$306,000",IF(J116="2. Member","$1,581,000",IF(J116="3. Senior Member","$0",IF(J116="4. Consul Initiate","$0","$0")))))</f>
        <v>$51,000</v>
      </c>
      <c r="M116" s="37">
        <f>L116-N116</f>
        <v>51000</v>
      </c>
      <c r="N116" s="41"/>
      <c r="O116" s="9"/>
      <c r="P116" s="90">
        <v>40988</v>
      </c>
      <c r="Q116" s="102"/>
      <c r="R116" s="102"/>
      <c r="S116" s="51"/>
      <c r="T116" s="51"/>
      <c r="U116" s="51"/>
      <c r="V116" s="51"/>
      <c r="W116" s="51"/>
    </row>
    <row r="117" spans="1:23">
      <c r="A117" s="49"/>
      <c r="B117" s="50"/>
      <c r="C117" s="50"/>
      <c r="D117" s="51"/>
      <c r="E117" s="51"/>
      <c r="F117" s="51"/>
      <c r="G117" s="4" t="s">
        <v>211</v>
      </c>
      <c r="H117" s="4" t="s">
        <v>212</v>
      </c>
      <c r="I117" s="7"/>
      <c r="J117" s="7" t="s">
        <v>105</v>
      </c>
      <c r="K117" s="7"/>
      <c r="L117" s="11" t="str">
        <f>IF(J117="0. Initiate","$51,000",IF(J117="1. Junior Member","$306,000",IF(J117="2. Member","$1,581,000",IF(J117="3. Senior Member","$0",IF(J117="4. Consul Initiate","$0","$0")))))</f>
        <v>$51,000</v>
      </c>
      <c r="M117" s="37">
        <f>L117-N117</f>
        <v>46180</v>
      </c>
      <c r="N117" s="41">
        <v>4820</v>
      </c>
      <c r="O117" s="9"/>
      <c r="P117" s="90">
        <v>41123</v>
      </c>
      <c r="Q117" s="102"/>
      <c r="R117" s="102"/>
      <c r="S117" s="51"/>
      <c r="T117" s="51"/>
      <c r="U117" s="51"/>
      <c r="V117" s="51"/>
      <c r="W117" s="51"/>
    </row>
    <row r="118" spans="1:23">
      <c r="A118" s="49"/>
      <c r="B118" s="50"/>
      <c r="C118" s="50"/>
      <c r="D118" s="51"/>
      <c r="E118" s="51"/>
      <c r="F118" s="51"/>
      <c r="G118" s="4" t="s">
        <v>166</v>
      </c>
      <c r="H118" s="4" t="s">
        <v>167</v>
      </c>
      <c r="I118" s="7"/>
      <c r="J118" s="7" t="s">
        <v>106</v>
      </c>
      <c r="K118" s="7"/>
      <c r="L118" s="11" t="str">
        <f>IF(J118="0. Initiate","$51,000",IF(J118="1. Junior Member","$306,000",IF(J118="2. Member","$1,581,000",IF(J118="3. Senior Member","$0",IF(J118="4. Consul Initiate","$0","$0")))))</f>
        <v>$306,000</v>
      </c>
      <c r="M118" s="37">
        <f>L118-N118</f>
        <v>292970</v>
      </c>
      <c r="N118" s="41">
        <v>13030</v>
      </c>
      <c r="O118" s="9"/>
      <c r="P118" s="90">
        <v>41122</v>
      </c>
      <c r="Q118" s="102"/>
      <c r="R118" s="102"/>
      <c r="S118" s="51"/>
      <c r="T118" s="51"/>
      <c r="U118" s="51"/>
      <c r="V118" s="51"/>
      <c r="W118" s="51"/>
    </row>
    <row r="119" spans="1:23">
      <c r="A119" s="49"/>
      <c r="B119" s="50"/>
      <c r="C119" s="50"/>
      <c r="D119" s="51"/>
      <c r="E119" s="51"/>
      <c r="F119" s="51"/>
      <c r="G119" s="4" t="s">
        <v>195</v>
      </c>
      <c r="H119" s="4" t="s">
        <v>167</v>
      </c>
      <c r="I119" s="7"/>
      <c r="J119" s="7" t="s">
        <v>106</v>
      </c>
      <c r="K119" s="7"/>
      <c r="L119" s="11" t="str">
        <f>IF(J119="0. Initiate","$51,000",IF(J119="1. Junior Member","$306,000",IF(J119="2. Member","$1,581,000",IF(J119="3. Senior Member","$0",IF(J119="4. Consul Initiate","$0","$0")))))</f>
        <v>$306,000</v>
      </c>
      <c r="M119" s="37">
        <f>L119-N119</f>
        <v>305400</v>
      </c>
      <c r="N119" s="41">
        <v>600</v>
      </c>
      <c r="O119" s="9"/>
      <c r="P119" s="90">
        <v>41122</v>
      </c>
      <c r="Q119" s="102"/>
      <c r="R119" s="102"/>
      <c r="S119" s="51"/>
      <c r="T119" s="51"/>
      <c r="U119" s="51"/>
      <c r="V119" s="51"/>
      <c r="W119" s="51"/>
    </row>
    <row r="120" spans="1:23">
      <c r="A120" s="49"/>
      <c r="B120" s="50"/>
      <c r="C120" s="50"/>
      <c r="D120" s="51"/>
      <c r="E120" s="51"/>
      <c r="F120" s="51"/>
      <c r="G120" s="4" t="s">
        <v>198</v>
      </c>
      <c r="H120" s="4" t="s">
        <v>167</v>
      </c>
      <c r="I120" s="7"/>
      <c r="J120" s="7" t="s">
        <v>106</v>
      </c>
      <c r="K120" s="7"/>
      <c r="L120" s="11" t="str">
        <f>IF(J120="0. Initiate","$51,000",IF(J120="1. Junior Member","$306,000",IF(J120="2. Member","$1,581,000",IF(J120="3. Senior Member","$0",IF(J120="4. Consul Initiate","$0","$0")))))</f>
        <v>$306,000</v>
      </c>
      <c r="M120" s="37">
        <f>L120-N120</f>
        <v>293100</v>
      </c>
      <c r="N120" s="41">
        <v>12900</v>
      </c>
      <c r="O120" s="9"/>
      <c r="P120" s="90">
        <v>41124</v>
      </c>
      <c r="Q120" s="102"/>
      <c r="R120" s="102"/>
      <c r="S120" s="51"/>
      <c r="T120" s="51"/>
      <c r="U120" s="51"/>
      <c r="V120" s="51"/>
      <c r="W120" s="51"/>
    </row>
    <row r="121" spans="1:23">
      <c r="A121" s="49"/>
      <c r="B121" s="50"/>
      <c r="C121" s="50"/>
      <c r="D121" s="51"/>
      <c r="E121" s="51"/>
      <c r="F121" s="51"/>
      <c r="G121" s="4" t="s">
        <v>335</v>
      </c>
      <c r="H121" s="4" t="s">
        <v>167</v>
      </c>
      <c r="I121" s="7"/>
      <c r="J121" s="6" t="s">
        <v>106</v>
      </c>
      <c r="K121" s="7"/>
      <c r="L121" s="11" t="str">
        <f>IF(J121="0. Initiate","$51,000",IF(J121="1. Junior Member","$306,000",IF(J121="2. Member","$1,581,000",IF(J121="3. Senior Member","$0",IF(J121="4. Consul Initiate","$0","$0")))))</f>
        <v>$306,000</v>
      </c>
      <c r="M121" s="37">
        <f>L121-N121</f>
        <v>241255</v>
      </c>
      <c r="N121" s="41">
        <v>64745</v>
      </c>
      <c r="O121" s="9"/>
      <c r="P121" s="90">
        <v>41124</v>
      </c>
      <c r="Q121" s="102"/>
      <c r="R121" s="102"/>
      <c r="S121" s="51"/>
      <c r="T121" s="51"/>
      <c r="U121" s="51"/>
      <c r="V121" s="51"/>
      <c r="W121" s="51"/>
    </row>
    <row r="122" spans="1:23">
      <c r="A122" s="49"/>
      <c r="B122" s="50"/>
      <c r="C122" s="50"/>
      <c r="D122" s="51"/>
      <c r="E122" s="51"/>
      <c r="F122" s="51"/>
      <c r="G122" s="4" t="s">
        <v>219</v>
      </c>
      <c r="H122" s="4" t="s">
        <v>220</v>
      </c>
      <c r="I122" s="7"/>
      <c r="J122" s="7" t="s">
        <v>106</v>
      </c>
      <c r="K122" s="7"/>
      <c r="L122" s="11" t="str">
        <f>IF(J122="0. Initiate","$51,000",IF(J122="1. Junior Member","$306,000",IF(J122="2. Member","$1,581,000",IF(J122="3. Senior Member","$0",IF(J122="4. Consul Initiate","$0","$0")))))</f>
        <v>$306,000</v>
      </c>
      <c r="M122" s="37">
        <f>L122-N122</f>
        <v>304200</v>
      </c>
      <c r="N122" s="41">
        <v>1800</v>
      </c>
      <c r="O122" s="9"/>
      <c r="P122" s="90">
        <v>41111</v>
      </c>
      <c r="Q122" s="102"/>
      <c r="R122" s="102"/>
      <c r="S122" s="51"/>
      <c r="T122" s="51"/>
      <c r="U122" s="51"/>
      <c r="V122" s="51"/>
      <c r="W122" s="51"/>
    </row>
    <row r="123" spans="1:23">
      <c r="A123" s="49"/>
      <c r="B123" s="50"/>
      <c r="C123" s="50"/>
      <c r="D123" s="51"/>
      <c r="E123" s="51"/>
      <c r="F123" s="51"/>
      <c r="G123" s="4" t="s">
        <v>313</v>
      </c>
      <c r="H123" s="4" t="s">
        <v>220</v>
      </c>
      <c r="I123" s="7"/>
      <c r="J123" s="7" t="s">
        <v>106</v>
      </c>
      <c r="K123" s="7"/>
      <c r="L123" s="11" t="str">
        <f>IF(J123="0. Initiate","$51,000",IF(J123="1. Junior Member","$306,000",IF(J123="2. Member","$1,581,000",IF(J123="3. Senior Member","$0",IF(J123="4. Consul Initiate","$0","$0")))))</f>
        <v>$306,000</v>
      </c>
      <c r="M123" s="37">
        <f>L123-N123</f>
        <v>306000</v>
      </c>
      <c r="N123" s="41"/>
      <c r="O123" s="9"/>
      <c r="P123" s="90">
        <v>41112</v>
      </c>
      <c r="Q123" s="102"/>
      <c r="R123" s="102"/>
      <c r="S123" s="51"/>
      <c r="T123" s="51"/>
      <c r="U123" s="51"/>
      <c r="V123" s="51"/>
      <c r="W123" s="51"/>
    </row>
    <row r="124" spans="1:23">
      <c r="A124" s="49"/>
      <c r="B124" s="50"/>
      <c r="C124" s="50"/>
      <c r="D124" s="51"/>
      <c r="E124" s="51"/>
      <c r="F124" s="51"/>
      <c r="G124" s="4" t="s">
        <v>225</v>
      </c>
      <c r="H124" s="4" t="s">
        <v>226</v>
      </c>
      <c r="I124" s="7"/>
      <c r="J124" s="7" t="s">
        <v>105</v>
      </c>
      <c r="K124" s="7"/>
      <c r="L124" s="11" t="str">
        <f>IF(J124="0. Initiate","$51,000",IF(J124="1. Junior Member","$306,000",IF(J124="2. Member","$1,581,000",IF(J124="3. Senior Member","$0",IF(J124="4. Consul Initiate","$0","$0")))))</f>
        <v>$51,000</v>
      </c>
      <c r="M124" s="37">
        <f>L124-N124</f>
        <v>51000</v>
      </c>
      <c r="N124" s="41"/>
      <c r="O124" s="9"/>
      <c r="P124" s="90">
        <v>40978</v>
      </c>
      <c r="Q124" s="102"/>
      <c r="R124" s="102"/>
      <c r="S124" s="51"/>
      <c r="T124" s="51"/>
      <c r="U124" s="51"/>
      <c r="V124" s="51"/>
      <c r="W124" s="51"/>
    </row>
    <row r="125" spans="1:23">
      <c r="A125" s="49"/>
      <c r="B125" s="50"/>
      <c r="C125" s="50"/>
      <c r="D125" s="51"/>
      <c r="E125" s="51"/>
      <c r="F125" s="51"/>
      <c r="G125" s="4" t="s">
        <v>17</v>
      </c>
      <c r="H125" s="4" t="s">
        <v>65</v>
      </c>
      <c r="I125" s="6"/>
      <c r="J125" s="6" t="s">
        <v>109</v>
      </c>
      <c r="K125" s="6"/>
      <c r="L125" s="11" t="str">
        <f>IF(J125="0. Initiate","$51,000",IF(J125="1. Junior Member","$306,000",IF(J125="2. Member","$1,581,000",IF(J125="3. Senior Member","$0",IF(J125="4. Consul Initiate","$0","$0")))))</f>
        <v>$0</v>
      </c>
      <c r="M125" s="36">
        <f>L125-N125</f>
        <v>-33150</v>
      </c>
      <c r="N125" s="40">
        <v>33150</v>
      </c>
      <c r="O125" s="9"/>
      <c r="P125" s="90">
        <v>41123</v>
      </c>
      <c r="Q125" s="102"/>
      <c r="R125" s="102"/>
      <c r="S125" s="51"/>
      <c r="T125" s="51"/>
      <c r="U125" s="51"/>
      <c r="V125" s="51"/>
      <c r="W125" s="51"/>
    </row>
    <row r="126" spans="1:23">
      <c r="A126" s="49"/>
      <c r="B126" s="50"/>
      <c r="C126" s="50"/>
      <c r="D126" s="51"/>
      <c r="E126" s="51"/>
      <c r="F126" s="51"/>
      <c r="G126" s="4" t="s">
        <v>601</v>
      </c>
      <c r="H126" s="4" t="s">
        <v>65</v>
      </c>
      <c r="I126" s="7"/>
      <c r="J126" s="7" t="s">
        <v>109</v>
      </c>
      <c r="K126" s="7"/>
      <c r="L126" s="11" t="str">
        <f>IF(J126="0. Initiate","$51,000",IF(J126="1. Junior Member","$306,000",IF(J126="2. Member","$1,581,000",IF(J126="3. Senior Member","$0",IF(J126="4. Consul Initiate","$0","$0")))))</f>
        <v>$0</v>
      </c>
      <c r="M126" s="37">
        <f>L126-N126</f>
        <v>-3500</v>
      </c>
      <c r="N126" s="41">
        <v>3500</v>
      </c>
      <c r="O126" s="9"/>
      <c r="P126" s="90">
        <v>41120</v>
      </c>
      <c r="Q126" s="102"/>
      <c r="R126" s="102"/>
      <c r="S126" s="51"/>
      <c r="T126" s="51"/>
      <c r="U126" s="51"/>
      <c r="V126" s="51"/>
      <c r="W126" s="51"/>
    </row>
    <row r="127" spans="1:23">
      <c r="A127" s="49"/>
      <c r="B127" s="50"/>
      <c r="C127" s="50"/>
      <c r="D127" s="51"/>
      <c r="E127" s="51"/>
      <c r="F127" s="51"/>
      <c r="G127" s="4" t="s">
        <v>163</v>
      </c>
      <c r="H127" s="4" t="s">
        <v>65</v>
      </c>
      <c r="I127" s="7"/>
      <c r="J127" s="7" t="s">
        <v>109</v>
      </c>
      <c r="K127" s="7"/>
      <c r="L127" s="11" t="str">
        <f>IF(J127="0. Initiate","$51,000",IF(J127="1. Junior Member","$306,000",IF(J127="2. Member","$1,581,000",IF(J127="3. Senior Member","$0",IF(J127="4. Consul Initiate","$0","$0")))))</f>
        <v>$0</v>
      </c>
      <c r="M127" s="37">
        <f>L127-N127</f>
        <v>-5100</v>
      </c>
      <c r="N127" s="41">
        <v>5100</v>
      </c>
      <c r="O127" s="9"/>
      <c r="P127" s="90">
        <v>41124</v>
      </c>
      <c r="Q127" s="102"/>
      <c r="R127" s="102"/>
      <c r="S127" s="51"/>
      <c r="T127" s="51"/>
      <c r="U127" s="51"/>
      <c r="V127" s="51"/>
      <c r="W127" s="51"/>
    </row>
    <row r="128" spans="1:23">
      <c r="A128" s="49"/>
      <c r="B128" s="50"/>
      <c r="C128" s="50"/>
      <c r="D128" s="51"/>
      <c r="E128" s="51"/>
      <c r="F128" s="51"/>
      <c r="G128" s="4" t="s">
        <v>186</v>
      </c>
      <c r="H128" s="4" t="s">
        <v>65</v>
      </c>
      <c r="I128" s="7"/>
      <c r="J128" s="6" t="s">
        <v>109</v>
      </c>
      <c r="K128" s="7"/>
      <c r="L128" s="11" t="str">
        <f>IF(J128="0. Initiate","$51,000",IF(J128="1. Junior Member","$306,000",IF(J128="2. Member","$1,581,000",IF(J128="3. Senior Member","$0",IF(J128="4. Consul Initiate","$0","$0")))))</f>
        <v>$0</v>
      </c>
      <c r="M128" s="37">
        <f>L128-N128</f>
        <v>0</v>
      </c>
      <c r="N128" s="41"/>
      <c r="O128" s="9"/>
      <c r="P128" s="90">
        <v>41111</v>
      </c>
      <c r="Q128" s="102"/>
      <c r="R128" s="102"/>
      <c r="S128" s="51"/>
      <c r="T128" s="51"/>
      <c r="U128" s="51"/>
      <c r="V128" s="51"/>
      <c r="W128" s="51"/>
    </row>
    <row r="129" spans="1:23">
      <c r="A129" s="49"/>
      <c r="B129" s="50"/>
      <c r="C129" s="50"/>
      <c r="D129" s="51"/>
      <c r="E129" s="51"/>
      <c r="F129" s="51"/>
      <c r="G129" s="4" t="s">
        <v>210</v>
      </c>
      <c r="H129" s="4" t="s">
        <v>65</v>
      </c>
      <c r="I129" s="7"/>
      <c r="J129" s="7" t="s">
        <v>109</v>
      </c>
      <c r="K129" s="7"/>
      <c r="L129" s="11" t="str">
        <f>IF(J129="0. Initiate","$51,000",IF(J129="1. Junior Member","$306,000",IF(J129="2. Member","$1,581,000",IF(J129="3. Senior Member","$0",IF(J129="4. Consul Initiate","$0","$0")))))</f>
        <v>$0</v>
      </c>
      <c r="M129" s="37">
        <f>L129-N129</f>
        <v>-1150</v>
      </c>
      <c r="N129" s="41">
        <v>1150</v>
      </c>
      <c r="O129" s="9"/>
      <c r="P129" s="90">
        <v>41111</v>
      </c>
      <c r="Q129" s="102"/>
      <c r="R129" s="102"/>
      <c r="S129" s="51"/>
      <c r="T129" s="51"/>
      <c r="U129" s="51"/>
      <c r="V129" s="51"/>
      <c r="W129" s="51"/>
    </row>
    <row r="130" spans="1:23">
      <c r="A130" s="49"/>
      <c r="B130" s="50"/>
      <c r="C130" s="50"/>
      <c r="D130" s="51"/>
      <c r="E130" s="51"/>
      <c r="F130" s="51"/>
      <c r="G130" s="4" t="s">
        <v>323</v>
      </c>
      <c r="H130" s="4" t="s">
        <v>65</v>
      </c>
      <c r="I130" s="7"/>
      <c r="J130" s="6" t="s">
        <v>109</v>
      </c>
      <c r="K130" s="7"/>
      <c r="L130" s="11" t="str">
        <f>IF(J130="0. Initiate","$51,000",IF(J130="1. Junior Member","$306,000",IF(J130="2. Member","$1,581,000",IF(J130="3. Senior Member","$0",IF(J130="4. Consul Initiate","$0","$0")))))</f>
        <v>$0</v>
      </c>
      <c r="M130" s="37">
        <f>L130-N130</f>
        <v>-900</v>
      </c>
      <c r="N130" s="41">
        <v>900</v>
      </c>
      <c r="O130" s="9"/>
      <c r="P130" s="90">
        <v>41123</v>
      </c>
      <c r="Q130" s="102"/>
      <c r="R130" s="102"/>
      <c r="S130" s="51"/>
      <c r="T130" s="51"/>
      <c r="U130" s="51"/>
      <c r="V130" s="51"/>
      <c r="W130" s="51"/>
    </row>
    <row r="131" spans="1:23">
      <c r="A131" s="49"/>
      <c r="B131" s="50"/>
      <c r="C131" s="50"/>
      <c r="D131" s="51"/>
      <c r="E131" s="51"/>
      <c r="F131" s="51"/>
      <c r="G131" s="4" t="s">
        <v>443</v>
      </c>
      <c r="H131" s="4" t="s">
        <v>65</v>
      </c>
      <c r="I131" s="7"/>
      <c r="J131" s="7" t="s">
        <v>109</v>
      </c>
      <c r="K131" s="7"/>
      <c r="L131" s="11" t="str">
        <f>IF(J131="0. Initiate","$51,000",IF(J131="1. Junior Member","$306,000",IF(J131="2. Member","$1,581,000",IF(J131="3. Senior Member","$0",IF(J131="4. Consul Initiate","$0","$0")))))</f>
        <v>$0</v>
      </c>
      <c r="M131" s="37">
        <f>L131-N131</f>
        <v>0</v>
      </c>
      <c r="N131" s="41"/>
      <c r="O131" s="9"/>
      <c r="P131" s="90">
        <v>41108</v>
      </c>
      <c r="Q131" s="102"/>
      <c r="R131" s="102"/>
      <c r="S131" s="51"/>
      <c r="T131" s="51"/>
      <c r="U131" s="51"/>
      <c r="V131" s="51"/>
      <c r="W131" s="51"/>
    </row>
    <row r="132" spans="1:23">
      <c r="A132" s="49"/>
      <c r="B132" s="50"/>
      <c r="C132" s="50"/>
      <c r="D132" s="51"/>
      <c r="E132" s="51"/>
      <c r="F132" s="51"/>
      <c r="G132" s="4" t="s">
        <v>447</v>
      </c>
      <c r="H132" s="4" t="s">
        <v>65</v>
      </c>
      <c r="I132" s="7"/>
      <c r="J132" s="7" t="s">
        <v>109</v>
      </c>
      <c r="K132" s="7"/>
      <c r="L132" s="11" t="str">
        <f>IF(J132="0. Initiate","$51,000",IF(J132="1. Junior Member","$306,000",IF(J132="2. Member","$1,581,000",IF(J132="3. Senior Member","$0",IF(J132="4. Consul Initiate","$0","$0")))))</f>
        <v>$0</v>
      </c>
      <c r="M132" s="37">
        <f>L132-N132</f>
        <v>-155289</v>
      </c>
      <c r="N132" s="41">
        <v>155289</v>
      </c>
      <c r="O132" s="9"/>
      <c r="P132" s="90">
        <v>41124</v>
      </c>
      <c r="Q132" s="102"/>
      <c r="R132" s="102"/>
      <c r="S132" s="51"/>
      <c r="T132" s="51"/>
      <c r="U132" s="51"/>
      <c r="V132" s="51"/>
      <c r="W132" s="51"/>
    </row>
    <row r="133" spans="1:23">
      <c r="A133" s="49"/>
      <c r="B133" s="50"/>
      <c r="C133" s="50"/>
      <c r="D133" s="51"/>
      <c r="E133" s="51"/>
      <c r="F133" s="51"/>
      <c r="G133" s="4" t="s">
        <v>143</v>
      </c>
      <c r="H133" s="4" t="s">
        <v>142</v>
      </c>
      <c r="I133" s="6"/>
      <c r="J133" s="6" t="s">
        <v>106</v>
      </c>
      <c r="K133" s="6"/>
      <c r="L133" s="11" t="str">
        <f>IF(J133="0. Initiate","$51,000",IF(J133="1. Junior Member","$306,000",IF(J133="2. Member","$1,581,000",IF(J133="3. Senior Member","$0",IF(J133="4. Consul Initiate","$0","$0")))))</f>
        <v>$306,000</v>
      </c>
      <c r="M133" s="36">
        <f>L133-N133</f>
        <v>302000</v>
      </c>
      <c r="N133" s="40">
        <v>4000</v>
      </c>
      <c r="O133" s="9"/>
      <c r="P133" s="90">
        <v>41123</v>
      </c>
      <c r="Q133" s="102"/>
      <c r="R133" s="102"/>
      <c r="S133" s="51"/>
      <c r="T133" s="51"/>
      <c r="U133" s="51"/>
      <c r="V133" s="51"/>
      <c r="W133" s="51"/>
    </row>
    <row r="134" spans="1:23">
      <c r="A134" s="49"/>
      <c r="B134" s="50"/>
      <c r="C134" s="50"/>
      <c r="D134" s="51"/>
      <c r="E134" s="51"/>
      <c r="F134" s="51"/>
      <c r="G134" s="4" t="s">
        <v>258</v>
      </c>
      <c r="H134" s="4" t="s">
        <v>142</v>
      </c>
      <c r="I134" s="7"/>
      <c r="J134" s="6" t="s">
        <v>106</v>
      </c>
      <c r="K134" s="7"/>
      <c r="L134" s="11" t="str">
        <f>IF(J134="0. Initiate","$51,000",IF(J134="1. Junior Member","$306,000",IF(J134="2. Member","$1,581,000",IF(J134="3. Senior Member","$0",IF(J134="4. Consul Initiate","$0","$0")))))</f>
        <v>$306,000</v>
      </c>
      <c r="M134" s="37">
        <f>L134-N134</f>
        <v>265163</v>
      </c>
      <c r="N134" s="41">
        <v>40837</v>
      </c>
      <c r="O134" s="9"/>
      <c r="P134" s="90">
        <v>41123</v>
      </c>
      <c r="Q134" s="102"/>
      <c r="R134" s="102"/>
      <c r="S134" s="51"/>
      <c r="T134" s="51"/>
      <c r="U134" s="51"/>
      <c r="V134" s="51"/>
      <c r="W134" s="51"/>
    </row>
    <row r="135" spans="1:23">
      <c r="A135" s="49"/>
      <c r="B135" s="50"/>
      <c r="C135" s="50"/>
      <c r="D135" s="51"/>
      <c r="E135" s="51"/>
      <c r="F135" s="51"/>
      <c r="G135" s="4" t="s">
        <v>36</v>
      </c>
      <c r="H135" s="4" t="s">
        <v>81</v>
      </c>
      <c r="I135" s="7"/>
      <c r="J135" s="6" t="s">
        <v>105</v>
      </c>
      <c r="K135" s="7"/>
      <c r="L135" s="11" t="str">
        <f>IF(J135="0. Initiate","$51,000",IF(J135="1. Junior Member","$306,000",IF(J135="2. Member","$1,581,000",IF(J135="3. Senior Member","$0",IF(J135="4. Consul Initiate","$0","$0")))))</f>
        <v>$51,000</v>
      </c>
      <c r="M135" s="37">
        <f>L135-N135</f>
        <v>51000</v>
      </c>
      <c r="N135" s="41"/>
      <c r="O135" s="9"/>
      <c r="P135" s="90">
        <v>41111</v>
      </c>
      <c r="Q135" s="102"/>
      <c r="R135" s="102"/>
      <c r="S135" s="51"/>
      <c r="T135" s="51"/>
      <c r="U135" s="51"/>
      <c r="V135" s="51"/>
      <c r="W135" s="51"/>
    </row>
    <row r="136" spans="1:23">
      <c r="A136" s="49"/>
      <c r="B136" s="50"/>
      <c r="C136" s="50"/>
      <c r="D136" s="51"/>
      <c r="E136" s="51"/>
      <c r="F136" s="51"/>
      <c r="G136" s="4" t="s">
        <v>240</v>
      </c>
      <c r="H136" s="4" t="s">
        <v>240</v>
      </c>
      <c r="I136" s="7"/>
      <c r="J136" s="7" t="s">
        <v>107</v>
      </c>
      <c r="K136" s="7"/>
      <c r="L136" s="11" t="str">
        <f>IF(J136="0. Initiate","$51,000",IF(J136="1. Junior Member","$306,000",IF(J136="2. Member","$1,581,000",IF(J136="3. Senior Member","$0",IF(J136="4. Consul Initiate","$0","$0")))))</f>
        <v>$1,581,000</v>
      </c>
      <c r="M136" s="37">
        <f>L136-N136</f>
        <v>1553999</v>
      </c>
      <c r="N136" s="41">
        <v>27001</v>
      </c>
      <c r="O136" s="9"/>
      <c r="P136" s="90">
        <v>41122</v>
      </c>
      <c r="Q136" s="102"/>
      <c r="R136" s="102"/>
      <c r="S136" s="51"/>
      <c r="T136" s="51"/>
      <c r="U136" s="51"/>
      <c r="V136" s="51"/>
      <c r="W136" s="51"/>
    </row>
    <row r="137" spans="1:23">
      <c r="A137" s="49"/>
      <c r="B137" s="50"/>
      <c r="C137" s="50"/>
      <c r="D137" s="51"/>
      <c r="E137" s="51"/>
      <c r="F137" s="51"/>
      <c r="G137" s="4" t="s">
        <v>276</v>
      </c>
      <c r="H137" s="4" t="s">
        <v>240</v>
      </c>
      <c r="I137" s="7"/>
      <c r="J137" s="6" t="s">
        <v>107</v>
      </c>
      <c r="K137" s="7"/>
      <c r="L137" s="11" t="str">
        <f>IF(J137="0. Initiate","$51,000",IF(J137="1. Junior Member","$306,000",IF(J137="2. Member","$1,581,000",IF(J137="3. Senior Member","$0",IF(J137="4. Consul Initiate","$0","$0")))))</f>
        <v>$1,581,000</v>
      </c>
      <c r="M137" s="37">
        <f>L137-N137</f>
        <v>1576550</v>
      </c>
      <c r="N137" s="41">
        <v>4450</v>
      </c>
      <c r="O137" s="9"/>
      <c r="P137" s="90">
        <v>41122</v>
      </c>
      <c r="Q137" s="102"/>
      <c r="R137" s="102"/>
      <c r="S137" s="51"/>
      <c r="T137" s="51"/>
      <c r="U137" s="51"/>
      <c r="V137" s="51"/>
      <c r="W137" s="51"/>
    </row>
    <row r="138" spans="1:23">
      <c r="A138" s="49"/>
      <c r="B138" s="50"/>
      <c r="C138" s="50"/>
      <c r="D138" s="51"/>
      <c r="E138" s="51"/>
      <c r="F138" s="51"/>
      <c r="G138" s="4" t="s">
        <v>541</v>
      </c>
      <c r="H138" s="4" t="s">
        <v>240</v>
      </c>
      <c r="I138" s="7"/>
      <c r="J138" s="7" t="s">
        <v>107</v>
      </c>
      <c r="K138" s="7"/>
      <c r="L138" s="11" t="str">
        <f>IF(J138="0. Initiate","$51,000",IF(J138="1. Junior Member","$306,000",IF(J138="2. Member","$1,581,000",IF(J138="3. Senior Member","$0",IF(J138="4. Consul Initiate","$0","$0")))))</f>
        <v>$1,581,000</v>
      </c>
      <c r="M138" s="37">
        <f>L138-N138</f>
        <v>1576156</v>
      </c>
      <c r="N138" s="41">
        <v>4844</v>
      </c>
      <c r="O138" s="9"/>
      <c r="P138" s="90">
        <v>41122</v>
      </c>
      <c r="Q138" s="102"/>
      <c r="R138" s="102"/>
      <c r="S138" s="51"/>
      <c r="T138" s="51"/>
      <c r="U138" s="51"/>
      <c r="V138" s="51"/>
      <c r="W138" s="51"/>
    </row>
    <row r="139" spans="1:23">
      <c r="A139" s="49"/>
      <c r="B139" s="50"/>
      <c r="C139" s="50"/>
      <c r="D139" s="51"/>
      <c r="E139" s="51"/>
      <c r="F139" s="51"/>
      <c r="G139" s="4" t="s">
        <v>529</v>
      </c>
      <c r="H139" s="4" t="s">
        <v>530</v>
      </c>
      <c r="I139" s="7"/>
      <c r="J139" s="7" t="s">
        <v>105</v>
      </c>
      <c r="K139" s="7"/>
      <c r="L139" s="11" t="str">
        <f>IF(J139="0. Initiate","$51,000",IF(J139="1. Junior Member","$306,000",IF(J139="2. Member","$1,581,000",IF(J139="3. Senior Member","$0",IF(J139="4. Consul Initiate","$0","$0")))))</f>
        <v>$51,000</v>
      </c>
      <c r="M139" s="37">
        <f>L139-N139</f>
        <v>51000</v>
      </c>
      <c r="N139" s="41"/>
      <c r="O139" s="9"/>
      <c r="P139" s="90">
        <v>41110</v>
      </c>
      <c r="Q139" s="102"/>
      <c r="R139" s="102"/>
      <c r="S139" s="51"/>
      <c r="T139" s="51"/>
      <c r="U139" s="51"/>
      <c r="V139" s="51"/>
      <c r="W139" s="51"/>
    </row>
    <row r="140" spans="1:23">
      <c r="A140" s="49"/>
      <c r="B140" s="50"/>
      <c r="C140" s="50"/>
      <c r="D140" s="51"/>
      <c r="E140" s="51"/>
      <c r="F140" s="51"/>
      <c r="G140" s="4" t="s">
        <v>242</v>
      </c>
      <c r="H140" s="4" t="s">
        <v>243</v>
      </c>
      <c r="I140" s="7"/>
      <c r="J140" s="6" t="s">
        <v>105</v>
      </c>
      <c r="K140" s="7"/>
      <c r="L140" s="11" t="str">
        <f>IF(J140="0. Initiate","$51,000",IF(J140="1. Junior Member","$306,000",IF(J140="2. Member","$1,581,000",IF(J140="3. Senior Member","$0",IF(J140="4. Consul Initiate","$0","$0")))))</f>
        <v>$51,000</v>
      </c>
      <c r="M140" s="37">
        <f>L140-N140</f>
        <v>47150</v>
      </c>
      <c r="N140" s="41">
        <v>3850</v>
      </c>
      <c r="O140" s="9"/>
      <c r="P140" s="90">
        <v>41104</v>
      </c>
      <c r="Q140" s="102"/>
      <c r="R140" s="102"/>
      <c r="S140" s="51"/>
      <c r="T140" s="51"/>
      <c r="U140" s="51"/>
      <c r="V140" s="51"/>
      <c r="W140" s="51"/>
    </row>
    <row r="141" spans="1:23">
      <c r="A141" s="49"/>
      <c r="B141" s="50"/>
      <c r="C141" s="50"/>
      <c r="D141" s="51"/>
      <c r="E141" s="51"/>
      <c r="F141" s="51"/>
      <c r="G141" s="4" t="s">
        <v>154</v>
      </c>
      <c r="H141" s="4" t="s">
        <v>153</v>
      </c>
      <c r="I141" s="6"/>
      <c r="J141" s="6" t="s">
        <v>108</v>
      </c>
      <c r="K141" s="6"/>
      <c r="L141" s="11" t="str">
        <f>IF(J141="0. Initiate","$51,000",IF(J141="1. Junior Member","$306,000",IF(J141="2. Member","$1,581,000",IF(J141="3. Senior Member","$0",IF(J141="4. Consul Initiate","$0","$0")))))</f>
        <v>$0</v>
      </c>
      <c r="M141" s="36">
        <f>L141-N141</f>
        <v>-201785</v>
      </c>
      <c r="N141" s="40">
        <v>201785</v>
      </c>
      <c r="O141" s="9" t="s">
        <v>596</v>
      </c>
      <c r="P141" s="90">
        <v>41123</v>
      </c>
      <c r="Q141" s="102"/>
      <c r="R141" s="102"/>
      <c r="S141" s="51"/>
      <c r="T141" s="51"/>
      <c r="U141" s="51"/>
      <c r="V141" s="51"/>
      <c r="W141" s="51"/>
    </row>
    <row r="142" spans="1:23">
      <c r="A142" s="49"/>
      <c r="B142" s="50"/>
      <c r="C142" s="50"/>
      <c r="D142" s="51"/>
      <c r="E142" s="51"/>
      <c r="F142" s="51"/>
      <c r="G142" s="4" t="s">
        <v>636</v>
      </c>
      <c r="H142" s="4" t="s">
        <v>153</v>
      </c>
      <c r="I142" s="7"/>
      <c r="J142" s="6" t="s">
        <v>108</v>
      </c>
      <c r="K142" s="7"/>
      <c r="L142" s="11" t="str">
        <f>IF(J142="0. Initiate","$51,000",IF(J142="1. Junior Member","$306,000",IF(J142="2. Member","$1,581,000",IF(J142="3. Senior Member","$0",IF(J142="4. Consul Initiate","$0","$0")))))</f>
        <v>$0</v>
      </c>
      <c r="M142" s="37">
        <f>L142-N142</f>
        <v>-170263</v>
      </c>
      <c r="N142" s="41">
        <v>170263</v>
      </c>
      <c r="O142" s="9" t="s">
        <v>596</v>
      </c>
      <c r="P142" s="90"/>
      <c r="Q142" s="102"/>
      <c r="R142" s="102"/>
      <c r="S142" s="51"/>
      <c r="T142" s="51"/>
      <c r="U142" s="51"/>
      <c r="V142" s="51"/>
      <c r="W142" s="51"/>
    </row>
    <row r="143" spans="1:23">
      <c r="A143" s="49"/>
      <c r="B143" s="50"/>
      <c r="C143" s="50"/>
      <c r="D143" s="51"/>
      <c r="E143" s="51"/>
      <c r="F143" s="51"/>
      <c r="G143" s="4" t="s">
        <v>637</v>
      </c>
      <c r="H143" s="4" t="s">
        <v>153</v>
      </c>
      <c r="I143" s="7"/>
      <c r="J143" s="6" t="s">
        <v>108</v>
      </c>
      <c r="K143" s="7"/>
      <c r="L143" s="11" t="str">
        <f>IF(J143="0. Initiate","$51,000",IF(J143="1. Junior Member","$306,000",IF(J143="2. Member","$1,581,000",IF(J143="3. Senior Member","$0",IF(J143="4. Consul Initiate","$0","$0")))))</f>
        <v>$0</v>
      </c>
      <c r="M143" s="37">
        <f>L143-N143</f>
        <v>-130870</v>
      </c>
      <c r="N143" s="41">
        <v>130870</v>
      </c>
      <c r="O143" s="9" t="s">
        <v>596</v>
      </c>
      <c r="P143" s="90"/>
      <c r="Q143" s="102"/>
      <c r="R143" s="102"/>
      <c r="S143" s="51"/>
      <c r="T143" s="51"/>
      <c r="U143" s="51"/>
      <c r="V143" s="51"/>
      <c r="W143" s="51"/>
    </row>
    <row r="144" spans="1:23">
      <c r="A144" s="49"/>
      <c r="B144" s="50"/>
      <c r="C144" s="50"/>
      <c r="D144" s="51"/>
      <c r="E144" s="51"/>
      <c r="F144" s="51"/>
      <c r="G144" s="4" t="s">
        <v>203</v>
      </c>
      <c r="H144" s="4" t="s">
        <v>153</v>
      </c>
      <c r="I144" s="7"/>
      <c r="J144" s="6" t="s">
        <v>108</v>
      </c>
      <c r="K144" s="7"/>
      <c r="L144" s="11" t="str">
        <f>IF(J144="0. Initiate","$51,000",IF(J144="1. Junior Member","$306,000",IF(J144="2. Member","$1,581,000",IF(J144="3. Senior Member","$0",IF(J144="4. Consul Initiate","$0","$0")))))</f>
        <v>$0</v>
      </c>
      <c r="M144" s="37">
        <f>L144-N144</f>
        <v>-140071</v>
      </c>
      <c r="N144" s="41">
        <v>140071</v>
      </c>
      <c r="O144" s="9" t="s">
        <v>596</v>
      </c>
      <c r="P144" s="90">
        <v>41123</v>
      </c>
      <c r="Q144" s="102"/>
      <c r="R144" s="102"/>
      <c r="S144" s="51"/>
      <c r="T144" s="51"/>
      <c r="U144" s="51"/>
      <c r="V144" s="51"/>
      <c r="W144" s="51"/>
    </row>
    <row r="145" spans="1:23">
      <c r="A145" s="49"/>
      <c r="B145" s="50"/>
      <c r="C145" s="50"/>
      <c r="D145" s="51"/>
      <c r="E145" s="51"/>
      <c r="F145" s="51"/>
      <c r="G145" s="4" t="s">
        <v>234</v>
      </c>
      <c r="H145" s="4" t="s">
        <v>153</v>
      </c>
      <c r="I145" s="6"/>
      <c r="J145" s="6" t="s">
        <v>108</v>
      </c>
      <c r="K145" s="7"/>
      <c r="L145" s="11" t="str">
        <f>IF(J145="0. Initiate","$51,000",IF(J145="1. Junior Member","$306,000",IF(J145="2. Member","$1,581,000",IF(J145="3. Senior Member","$0",IF(J145="4. Consul Initiate","$0","$0")))))</f>
        <v>$0</v>
      </c>
      <c r="M145" s="37">
        <f>L145-N145</f>
        <v>-307121</v>
      </c>
      <c r="N145" s="41">
        <v>307121</v>
      </c>
      <c r="O145" s="9" t="s">
        <v>596</v>
      </c>
      <c r="P145" s="90">
        <v>41123</v>
      </c>
      <c r="Q145" s="102"/>
      <c r="R145" s="102"/>
      <c r="S145" s="51"/>
      <c r="T145" s="51"/>
      <c r="U145" s="51"/>
      <c r="V145" s="51"/>
      <c r="W145" s="51"/>
    </row>
    <row r="146" spans="1:23">
      <c r="A146" s="49"/>
      <c r="B146" s="50"/>
      <c r="C146" s="50"/>
      <c r="D146" s="51"/>
      <c r="E146" s="51"/>
      <c r="F146" s="51"/>
      <c r="G146" s="4" t="s">
        <v>634</v>
      </c>
      <c r="H146" s="4" t="s">
        <v>153</v>
      </c>
      <c r="I146" s="7"/>
      <c r="J146" s="6" t="s">
        <v>108</v>
      </c>
      <c r="K146" s="7"/>
      <c r="L146" s="11" t="str">
        <f>IF(J146="0. Initiate","$51,000",IF(J146="1. Junior Member","$306,000",IF(J146="2. Member","$1,581,000",IF(J146="3. Senior Member","$0",IF(J146="4. Consul Initiate","$0","$0")))))</f>
        <v>$0</v>
      </c>
      <c r="M146" s="37">
        <f>L146-N146</f>
        <v>-600891</v>
      </c>
      <c r="N146" s="41">
        <v>600891</v>
      </c>
      <c r="O146" s="9" t="s">
        <v>596</v>
      </c>
      <c r="P146" s="90"/>
      <c r="Q146" s="102"/>
      <c r="R146" s="102"/>
      <c r="S146" s="51"/>
      <c r="T146" s="51"/>
      <c r="U146" s="51"/>
      <c r="V146" s="51"/>
      <c r="W146" s="51"/>
    </row>
    <row r="147" spans="1:23">
      <c r="A147" s="49"/>
      <c r="B147" s="50"/>
      <c r="C147" s="50"/>
      <c r="D147" s="51"/>
      <c r="E147" s="51"/>
      <c r="F147" s="51"/>
      <c r="G147" s="4" t="s">
        <v>618</v>
      </c>
      <c r="H147" s="4" t="s">
        <v>153</v>
      </c>
      <c r="I147" s="7"/>
      <c r="J147" s="6" t="s">
        <v>108</v>
      </c>
      <c r="K147" s="7"/>
      <c r="L147" s="11" t="str">
        <f>IF(J147="0. Initiate","$51,000",IF(J147="1. Junior Member","$306,000",IF(J147="2. Member","$1,581,000",IF(J147="3. Senior Member","$0",IF(J147="4. Consul Initiate","$0","$0")))))</f>
        <v>$0</v>
      </c>
      <c r="M147" s="37">
        <f>L147-N147</f>
        <v>-24082</v>
      </c>
      <c r="N147" s="41">
        <v>24082</v>
      </c>
      <c r="O147" s="9" t="s">
        <v>596</v>
      </c>
      <c r="P147" s="90">
        <v>41129</v>
      </c>
      <c r="Q147" s="102"/>
      <c r="R147" s="102"/>
      <c r="S147" s="51"/>
      <c r="T147" s="51"/>
      <c r="U147" s="51"/>
      <c r="V147" s="51"/>
      <c r="W147" s="51"/>
    </row>
    <row r="148" spans="1:23">
      <c r="A148" s="49"/>
      <c r="B148" s="50"/>
      <c r="C148" s="50"/>
      <c r="D148" s="51"/>
      <c r="E148" s="51"/>
      <c r="F148" s="51"/>
      <c r="G148" s="4" t="s">
        <v>402</v>
      </c>
      <c r="H148" s="4" t="s">
        <v>153</v>
      </c>
      <c r="I148" s="7"/>
      <c r="J148" s="6" t="s">
        <v>108</v>
      </c>
      <c r="K148" s="7"/>
      <c r="L148" s="11" t="str">
        <f>IF(J148="0. Initiate","$51,000",IF(J148="1. Junior Member","$306,000",IF(J148="2. Member","$1,581,000",IF(J148="3. Senior Member","$0",IF(J148="4. Consul Initiate","$0","$0")))))</f>
        <v>$0</v>
      </c>
      <c r="M148" s="37">
        <f>L148-N148</f>
        <v>-133156</v>
      </c>
      <c r="N148" s="41">
        <v>133156</v>
      </c>
      <c r="O148" s="9" t="s">
        <v>596</v>
      </c>
      <c r="P148" s="90">
        <v>41123</v>
      </c>
      <c r="Q148" s="102"/>
      <c r="R148" s="102"/>
      <c r="S148" s="51"/>
      <c r="T148" s="51"/>
      <c r="U148" s="51"/>
      <c r="V148" s="51"/>
      <c r="W148" s="51"/>
    </row>
    <row r="149" spans="1:23">
      <c r="A149" s="49"/>
      <c r="B149" s="50"/>
      <c r="C149" s="50"/>
      <c r="D149" s="51"/>
      <c r="E149" s="51"/>
      <c r="F149" s="51"/>
      <c r="G149" s="4" t="s">
        <v>635</v>
      </c>
      <c r="H149" s="4" t="s">
        <v>153</v>
      </c>
      <c r="I149" s="7"/>
      <c r="J149" s="6" t="s">
        <v>108</v>
      </c>
      <c r="K149" s="7"/>
      <c r="L149" s="11" t="str">
        <f>IF(J149="0. Initiate","$51,000",IF(J149="1. Junior Member","$306,000",IF(J149="2. Member","$1,581,000",IF(J149="3. Senior Member","$0",IF(J149="4. Consul Initiate","$0","$0")))))</f>
        <v>$0</v>
      </c>
      <c r="M149" s="37">
        <f>L149-N149</f>
        <v>-271882</v>
      </c>
      <c r="N149" s="41">
        <v>271882</v>
      </c>
      <c r="O149" s="9" t="s">
        <v>596</v>
      </c>
      <c r="P149" s="90"/>
      <c r="Q149" s="102"/>
      <c r="R149" s="102"/>
      <c r="S149" s="51"/>
      <c r="T149" s="51"/>
      <c r="U149" s="51"/>
      <c r="V149" s="51"/>
      <c r="W149" s="51"/>
    </row>
    <row r="150" spans="1:23">
      <c r="A150" s="49"/>
      <c r="B150" s="50"/>
      <c r="C150" s="50"/>
      <c r="D150" s="51"/>
      <c r="E150" s="51"/>
      <c r="F150" s="51"/>
      <c r="G150" s="4" t="s">
        <v>258</v>
      </c>
      <c r="H150" s="4" t="s">
        <v>259</v>
      </c>
      <c r="I150" s="7"/>
      <c r="J150" s="6" t="s">
        <v>105</v>
      </c>
      <c r="K150" s="7"/>
      <c r="L150" s="11" t="str">
        <f>IF(J150="0. Initiate","$51,000",IF(J150="1. Junior Member","$306,000",IF(J150="2. Member","$1,581,000",IF(J150="3. Senior Member","$0",IF(J150="4. Consul Initiate","$0","$0")))))</f>
        <v>$51,000</v>
      </c>
      <c r="M150" s="37">
        <f>L150-N150</f>
        <v>45800</v>
      </c>
      <c r="N150" s="41">
        <v>5200</v>
      </c>
      <c r="O150" s="9"/>
      <c r="P150" s="90">
        <v>41114</v>
      </c>
      <c r="Q150" s="102"/>
      <c r="R150" s="102"/>
      <c r="S150" s="51"/>
      <c r="T150" s="51"/>
      <c r="U150" s="51"/>
      <c r="V150" s="51"/>
      <c r="W150" s="51"/>
    </row>
    <row r="151" spans="1:23">
      <c r="A151" s="49"/>
      <c r="B151" s="50"/>
      <c r="C151" s="50"/>
      <c r="D151" s="51"/>
      <c r="E151" s="51"/>
      <c r="F151" s="51"/>
      <c r="G151" s="4" t="s">
        <v>33</v>
      </c>
      <c r="H151" s="4" t="s">
        <v>79</v>
      </c>
      <c r="I151" s="7"/>
      <c r="J151" s="7" t="s">
        <v>105</v>
      </c>
      <c r="K151" s="7"/>
      <c r="L151" s="11" t="str">
        <f>IF(J151="0. Initiate","$51,000",IF(J151="1. Junior Member","$306,000",IF(J151="2. Member","$1,581,000",IF(J151="3. Senior Member","$0",IF(J151="4. Consul Initiate","$0","$0")))))</f>
        <v>$51,000</v>
      </c>
      <c r="M151" s="37">
        <f>L151-N151</f>
        <v>51000</v>
      </c>
      <c r="N151" s="41"/>
      <c r="O151" s="9"/>
      <c r="P151" s="90">
        <v>41033</v>
      </c>
      <c r="Q151" s="102"/>
      <c r="R151" s="102"/>
      <c r="S151" s="51"/>
      <c r="T151" s="51"/>
      <c r="U151" s="51"/>
      <c r="V151" s="51"/>
      <c r="W151" s="51"/>
    </row>
    <row r="152" spans="1:23">
      <c r="A152" s="49"/>
      <c r="B152" s="50"/>
      <c r="C152" s="50"/>
      <c r="D152" s="51"/>
      <c r="E152" s="51"/>
      <c r="F152" s="51"/>
      <c r="G152" s="4" t="s">
        <v>15</v>
      </c>
      <c r="H152" s="4" t="s">
        <v>63</v>
      </c>
      <c r="I152" s="6"/>
      <c r="J152" s="6" t="s">
        <v>105</v>
      </c>
      <c r="K152" s="6"/>
      <c r="L152" s="11" t="str">
        <f>IF(J152="0. Initiate","$51,000",IF(J152="1. Junior Member","$306,000",IF(J152="2. Member","$1,581,000",IF(J152="3. Senior Member","$0",IF(J152="4. Consul Initiate","$0","$0")))))</f>
        <v>$51,000</v>
      </c>
      <c r="M152" s="36">
        <f>L152-N152</f>
        <v>51000</v>
      </c>
      <c r="N152" s="40"/>
      <c r="O152" s="9"/>
      <c r="P152" s="90">
        <v>41058</v>
      </c>
      <c r="Q152" s="102"/>
      <c r="R152" s="102"/>
      <c r="S152" s="51"/>
      <c r="T152" s="51"/>
      <c r="U152" s="51"/>
      <c r="V152" s="51"/>
      <c r="W152" s="51"/>
    </row>
    <row r="153" spans="1:23">
      <c r="A153" s="49"/>
      <c r="B153" s="50"/>
      <c r="C153" s="50"/>
      <c r="D153" s="51"/>
      <c r="E153" s="51"/>
      <c r="F153" s="51"/>
      <c r="G153" s="4" t="s">
        <v>557</v>
      </c>
      <c r="H153" s="4" t="s">
        <v>63</v>
      </c>
      <c r="I153" s="7"/>
      <c r="J153" s="7" t="s">
        <v>105</v>
      </c>
      <c r="K153" s="7"/>
      <c r="L153" s="11" t="str">
        <f>IF(J153="0. Initiate","$51,000",IF(J153="1. Junior Member","$306,000",IF(J153="2. Member","$1,581,000",IF(J153="3. Senior Member","$0",IF(J153="4. Consul Initiate","$0","$0")))))</f>
        <v>$51,000</v>
      </c>
      <c r="M153" s="37">
        <f>L153-N153</f>
        <v>51000</v>
      </c>
      <c r="N153" s="41"/>
      <c r="O153" s="9"/>
      <c r="P153" s="90">
        <v>41058</v>
      </c>
      <c r="Q153" s="102"/>
      <c r="R153" s="102"/>
      <c r="S153" s="51"/>
      <c r="T153" s="51"/>
      <c r="U153" s="51"/>
      <c r="V153" s="51"/>
      <c r="W153" s="51"/>
    </row>
    <row r="154" spans="1:23">
      <c r="A154" s="49"/>
      <c r="B154" s="50"/>
      <c r="C154" s="50"/>
      <c r="D154" s="51"/>
      <c r="E154" s="51"/>
      <c r="F154" s="51"/>
      <c r="G154" s="4" t="s">
        <v>527</v>
      </c>
      <c r="H154" s="4" t="s">
        <v>528</v>
      </c>
      <c r="I154" s="7"/>
      <c r="J154" s="7" t="s">
        <v>106</v>
      </c>
      <c r="K154" s="7"/>
      <c r="L154" s="11" t="str">
        <f>IF(J154="0. Initiate","$51,000",IF(J154="1. Junior Member","$306,000",IF(J154="2. Member","$1,581,000",IF(J154="3. Senior Member","$0",IF(J154="4. Consul Initiate","$0","$0")))))</f>
        <v>$306,000</v>
      </c>
      <c r="M154" s="37">
        <f>L154-N154</f>
        <v>306000</v>
      </c>
      <c r="N154" s="41"/>
      <c r="O154" s="9"/>
      <c r="P154" s="90">
        <v>41046</v>
      </c>
      <c r="Q154" s="102"/>
      <c r="R154" s="102"/>
      <c r="S154" s="51"/>
      <c r="T154" s="51"/>
      <c r="U154" s="51"/>
      <c r="V154" s="51"/>
      <c r="W154" s="51"/>
    </row>
    <row r="155" spans="1:23">
      <c r="A155" s="49"/>
      <c r="B155" s="50"/>
      <c r="C155" s="50"/>
      <c r="D155" s="51"/>
      <c r="E155" s="51"/>
      <c r="F155" s="51"/>
      <c r="G155" s="4">
        <v>118</v>
      </c>
      <c r="H155" s="4" t="s">
        <v>91</v>
      </c>
      <c r="I155" s="6"/>
      <c r="J155" s="7" t="s">
        <v>107</v>
      </c>
      <c r="K155" s="7"/>
      <c r="L155" s="11" t="str">
        <f>IF(J155="0. Initiate","$51,000",IF(J155="1. Junior Member","$306,000",IF(J155="2. Member","$1,581,000",IF(J155="3. Senior Member","$0",IF(J155="4. Consul Initiate","$0","$0")))))</f>
        <v>$1,581,000</v>
      </c>
      <c r="M155" s="37">
        <f>L155-N155</f>
        <v>1275084</v>
      </c>
      <c r="N155" s="41">
        <v>305916</v>
      </c>
      <c r="O155" s="9"/>
      <c r="P155" s="90">
        <v>41123</v>
      </c>
      <c r="Q155" s="102"/>
      <c r="R155" s="102"/>
      <c r="S155" s="51"/>
      <c r="T155" s="51"/>
      <c r="U155" s="51"/>
      <c r="V155" s="51"/>
      <c r="W155" s="51"/>
    </row>
    <row r="156" spans="1:23">
      <c r="A156" s="49"/>
      <c r="B156" s="50"/>
      <c r="C156" s="50"/>
      <c r="D156" s="51"/>
      <c r="E156" s="51"/>
      <c r="F156" s="51"/>
      <c r="G156" s="4" t="s">
        <v>362</v>
      </c>
      <c r="H156" s="4" t="s">
        <v>91</v>
      </c>
      <c r="I156" s="32"/>
      <c r="J156" s="6" t="s">
        <v>107</v>
      </c>
      <c r="K156" s="33"/>
      <c r="L156" s="11" t="str">
        <f>IF(J156="0. Initiate","$51,000",IF(J156="1. Junior Member","$306,000",IF(J156="2. Member","$1,581,000",IF(J156="3. Senior Member","$0",IF(J156="4. Consul Initiate","$0","$0")))))</f>
        <v>$1,581,000</v>
      </c>
      <c r="M156" s="37">
        <f>L156-N156</f>
        <v>1567400</v>
      </c>
      <c r="N156" s="41">
        <v>13600</v>
      </c>
      <c r="O156" s="9"/>
      <c r="P156" s="90">
        <v>41118</v>
      </c>
      <c r="Q156" s="102"/>
      <c r="R156" s="102"/>
      <c r="S156" s="51"/>
      <c r="T156" s="51"/>
      <c r="U156" s="51"/>
      <c r="V156" s="51"/>
      <c r="W156" s="51"/>
    </row>
    <row r="157" spans="1:23">
      <c r="A157" s="49"/>
      <c r="B157" s="50"/>
      <c r="C157" s="50"/>
      <c r="D157" s="51"/>
      <c r="E157" s="51"/>
      <c r="F157" s="51"/>
      <c r="G157" s="4" t="s">
        <v>504</v>
      </c>
      <c r="H157" s="4" t="s">
        <v>505</v>
      </c>
      <c r="I157" s="7"/>
      <c r="J157" s="7" t="s">
        <v>105</v>
      </c>
      <c r="K157" s="7"/>
      <c r="L157" s="11" t="str">
        <f>IF(J157="0. Initiate","$51,000",IF(J157="1. Junior Member","$306,000",IF(J157="2. Member","$1,581,000",IF(J157="3. Senior Member","$0",IF(J157="4. Consul Initiate","$0","$0")))))</f>
        <v>$51,000</v>
      </c>
      <c r="M157" s="37">
        <f>L157-N157</f>
        <v>51000</v>
      </c>
      <c r="N157" s="41"/>
      <c r="O157" s="9"/>
      <c r="P157" s="90">
        <v>41042</v>
      </c>
      <c r="Q157" s="102"/>
      <c r="R157" s="102"/>
      <c r="S157" s="51"/>
      <c r="T157" s="51"/>
      <c r="U157" s="51"/>
      <c r="V157" s="51"/>
      <c r="W157" s="51"/>
    </row>
    <row r="158" spans="1:23">
      <c r="A158" s="49"/>
      <c r="B158" s="50"/>
      <c r="C158" s="50"/>
      <c r="D158" s="51"/>
      <c r="E158" s="51"/>
      <c r="F158" s="51"/>
      <c r="G158" s="4" t="s">
        <v>25</v>
      </c>
      <c r="H158" s="4" t="s">
        <v>71</v>
      </c>
      <c r="I158" s="7"/>
      <c r="J158" s="7" t="s">
        <v>105</v>
      </c>
      <c r="K158" s="7"/>
      <c r="L158" s="11" t="str">
        <f>IF(J158="0. Initiate","$51,000",IF(J158="1. Junior Member","$306,000",IF(J158="2. Member","$1,581,000",IF(J158="3. Senior Member","$0",IF(J158="4. Consul Initiate","$0","$0")))))</f>
        <v>$51,000</v>
      </c>
      <c r="M158" s="37">
        <f>L158-N158</f>
        <v>51000</v>
      </c>
      <c r="N158" s="41"/>
      <c r="O158" s="9"/>
      <c r="P158" s="90">
        <v>40982</v>
      </c>
      <c r="Q158" s="102"/>
      <c r="R158" s="102"/>
      <c r="S158" s="51"/>
      <c r="T158" s="51"/>
      <c r="U158" s="51"/>
      <c r="V158" s="51"/>
      <c r="W158" s="51"/>
    </row>
    <row r="159" spans="1:23">
      <c r="A159" s="49"/>
      <c r="B159" s="50"/>
      <c r="C159" s="50"/>
      <c r="D159" s="51"/>
      <c r="E159" s="51"/>
      <c r="F159" s="51"/>
      <c r="G159" s="4" t="s">
        <v>602</v>
      </c>
      <c r="H159" s="4" t="s">
        <v>279</v>
      </c>
      <c r="I159" s="7"/>
      <c r="J159" s="7" t="s">
        <v>107</v>
      </c>
      <c r="K159" s="7"/>
      <c r="L159" s="11" t="str">
        <f>IF(J159="0. Initiate","$51,000",IF(J159="1. Junior Member","$306,000",IF(J159="2. Member","$1,581,000",IF(J159="3. Senior Member","$0",IF(J159="4. Consul Initiate","$0","$0")))))</f>
        <v>$1,581,000</v>
      </c>
      <c r="M159" s="37">
        <f>L159-N159</f>
        <v>1581000</v>
      </c>
      <c r="N159" s="41"/>
      <c r="O159" s="9"/>
      <c r="P159" s="90">
        <v>41123</v>
      </c>
      <c r="Q159" s="102"/>
      <c r="R159" s="102"/>
      <c r="S159" s="51"/>
      <c r="T159" s="51"/>
      <c r="U159" s="51"/>
      <c r="V159" s="51"/>
      <c r="W159" s="51"/>
    </row>
    <row r="160" spans="1:23">
      <c r="A160" s="49"/>
      <c r="B160" s="50"/>
      <c r="C160" s="50"/>
      <c r="D160" s="51"/>
      <c r="E160" s="51"/>
      <c r="F160" s="51"/>
      <c r="G160" s="4" t="s">
        <v>279</v>
      </c>
      <c r="H160" s="4" t="s">
        <v>279</v>
      </c>
      <c r="I160" s="7"/>
      <c r="J160" s="6" t="s">
        <v>107</v>
      </c>
      <c r="K160" s="7"/>
      <c r="L160" s="11" t="str">
        <f>IF(J160="0. Initiate","$51,000",IF(J160="1. Junior Member","$306,000",IF(J160="2. Member","$1,581,000",IF(J160="3. Senior Member","$0",IF(J160="4. Consul Initiate","$0","$0")))))</f>
        <v>$1,581,000</v>
      </c>
      <c r="M160" s="37">
        <f>L160-N160</f>
        <v>1548241</v>
      </c>
      <c r="N160" s="41">
        <v>32759</v>
      </c>
      <c r="O160" s="9"/>
      <c r="P160" s="90">
        <v>41123</v>
      </c>
      <c r="Q160" s="102"/>
      <c r="R160" s="102"/>
      <c r="S160" s="51"/>
      <c r="T160" s="51"/>
      <c r="U160" s="51"/>
      <c r="V160" s="51"/>
      <c r="W160" s="51"/>
    </row>
    <row r="161" spans="1:23">
      <c r="A161" s="49"/>
      <c r="B161" s="50"/>
      <c r="C161" s="50"/>
      <c r="D161" s="51"/>
      <c r="E161" s="51"/>
      <c r="F161" s="51"/>
      <c r="G161" s="4" t="s">
        <v>280</v>
      </c>
      <c r="H161" s="4" t="s">
        <v>279</v>
      </c>
      <c r="I161" s="7"/>
      <c r="J161" s="6" t="s">
        <v>107</v>
      </c>
      <c r="K161" s="7"/>
      <c r="L161" s="11" t="str">
        <f>IF(J161="0. Initiate","$51,000",IF(J161="1. Junior Member","$306,000",IF(J161="2. Member","$1,581,000",IF(J161="3. Senior Member","$0",IF(J161="4. Consul Initiate","$0","$0")))))</f>
        <v>$1,581,000</v>
      </c>
      <c r="M161" s="37">
        <f>L161-N161</f>
        <v>1580990</v>
      </c>
      <c r="N161" s="41">
        <v>10</v>
      </c>
      <c r="O161" s="9"/>
      <c r="P161" s="90">
        <v>41123</v>
      </c>
      <c r="Q161" s="102"/>
      <c r="R161" s="102"/>
      <c r="S161" s="51"/>
      <c r="T161" s="51"/>
      <c r="U161" s="51"/>
      <c r="V161" s="51"/>
      <c r="W161" s="51"/>
    </row>
    <row r="162" spans="1:23">
      <c r="A162" s="49"/>
      <c r="B162" s="50"/>
      <c r="C162" s="50"/>
      <c r="D162" s="51"/>
      <c r="E162" s="51"/>
      <c r="F162" s="51"/>
      <c r="G162" s="4" t="s">
        <v>281</v>
      </c>
      <c r="H162" s="4" t="s">
        <v>279</v>
      </c>
      <c r="I162" s="7"/>
      <c r="J162" s="7" t="s">
        <v>107</v>
      </c>
      <c r="K162" s="7"/>
      <c r="L162" s="11" t="str">
        <f>IF(J162="0. Initiate","$51,000",IF(J162="1. Junior Member","$306,000",IF(J162="2. Member","$1,581,000",IF(J162="3. Senior Member","$0",IF(J162="4. Consul Initiate","$0","$0")))))</f>
        <v>$1,581,000</v>
      </c>
      <c r="M162" s="37">
        <f>L162-N162</f>
        <v>1580070</v>
      </c>
      <c r="N162" s="41">
        <v>930</v>
      </c>
      <c r="O162" s="9"/>
      <c r="P162" s="90">
        <v>41123</v>
      </c>
      <c r="Q162" s="102"/>
      <c r="R162" s="102"/>
      <c r="S162" s="51"/>
      <c r="T162" s="51"/>
      <c r="U162" s="51"/>
      <c r="V162" s="51"/>
      <c r="W162" s="51"/>
    </row>
    <row r="163" spans="1:23">
      <c r="A163" s="49"/>
      <c r="B163" s="50"/>
      <c r="C163" s="50"/>
      <c r="D163" s="51"/>
      <c r="E163" s="51"/>
      <c r="F163" s="51"/>
      <c r="G163" s="4" t="s">
        <v>182</v>
      </c>
      <c r="H163" s="4" t="s">
        <v>183</v>
      </c>
      <c r="I163" s="7"/>
      <c r="J163" s="6" t="s">
        <v>105</v>
      </c>
      <c r="K163" s="7"/>
      <c r="L163" s="11" t="str">
        <f>IF(J163="0. Initiate","$51,000",IF(J163="1. Junior Member","$306,000",IF(J163="2. Member","$1,581,000",IF(J163="3. Senior Member","$0",IF(J163="4. Consul Initiate","$0","$0")))))</f>
        <v>$51,000</v>
      </c>
      <c r="M163" s="37">
        <f>L163-N163</f>
        <v>51000</v>
      </c>
      <c r="N163" s="41"/>
      <c r="O163" s="9"/>
      <c r="P163" s="90">
        <v>41053</v>
      </c>
      <c r="Q163" s="102"/>
      <c r="R163" s="102"/>
      <c r="S163" s="51"/>
      <c r="T163" s="51"/>
      <c r="U163" s="51"/>
      <c r="V163" s="51"/>
      <c r="W163" s="51"/>
    </row>
    <row r="164" spans="1:23">
      <c r="A164" s="49"/>
      <c r="B164" s="50"/>
      <c r="C164" s="50"/>
      <c r="D164" s="51"/>
      <c r="E164" s="51"/>
      <c r="F164" s="51"/>
      <c r="G164" s="4" t="s">
        <v>16</v>
      </c>
      <c r="H164" s="4" t="s">
        <v>64</v>
      </c>
      <c r="I164" s="6"/>
      <c r="J164" s="6" t="s">
        <v>105</v>
      </c>
      <c r="K164" s="6"/>
      <c r="L164" s="11" t="str">
        <f>IF(J164="0. Initiate","$51,000",IF(J164="1. Junior Member","$306,000",IF(J164="2. Member","$1,581,000",IF(J164="3. Senior Member","$0",IF(J164="4. Consul Initiate","$0","$0")))))</f>
        <v>$51,000</v>
      </c>
      <c r="M164" s="36">
        <f>L164-N164</f>
        <v>51000</v>
      </c>
      <c r="N164" s="40"/>
      <c r="O164" s="9"/>
      <c r="P164" s="90">
        <v>40998</v>
      </c>
      <c r="Q164" s="102"/>
      <c r="R164" s="102"/>
      <c r="S164" s="51"/>
      <c r="T164" s="51"/>
      <c r="U164" s="51"/>
      <c r="V164" s="51"/>
      <c r="W164" s="51"/>
    </row>
    <row r="165" spans="1:23">
      <c r="A165" s="49"/>
      <c r="B165" s="50"/>
      <c r="C165" s="50"/>
      <c r="D165" s="51"/>
      <c r="E165" s="51"/>
      <c r="F165" s="51"/>
      <c r="G165" s="4" t="s">
        <v>24</v>
      </c>
      <c r="H165" s="4" t="s">
        <v>64</v>
      </c>
      <c r="I165" s="7"/>
      <c r="J165" s="7" t="s">
        <v>105</v>
      </c>
      <c r="K165" s="7"/>
      <c r="L165" s="11" t="str">
        <f>IF(J165="0. Initiate","$51,000",IF(J165="1. Junior Member","$306,000",IF(J165="2. Member","$1,581,000",IF(J165="3. Senior Member","$0",IF(J165="4. Consul Initiate","$0","$0")))))</f>
        <v>$51,000</v>
      </c>
      <c r="M165" s="37">
        <f>L165-N165</f>
        <v>51000</v>
      </c>
      <c r="N165" s="41"/>
      <c r="O165" s="9"/>
      <c r="P165" s="90">
        <v>40998</v>
      </c>
      <c r="Q165" s="102"/>
      <c r="R165" s="102"/>
      <c r="S165" s="51"/>
      <c r="T165" s="51"/>
      <c r="U165" s="51"/>
      <c r="V165" s="51"/>
      <c r="W165" s="51"/>
    </row>
    <row r="166" spans="1:23">
      <c r="A166" s="49"/>
      <c r="B166" s="50"/>
      <c r="C166" s="50"/>
      <c r="D166" s="51"/>
      <c r="E166" s="51"/>
      <c r="F166" s="51"/>
      <c r="G166" s="4" t="s">
        <v>588</v>
      </c>
      <c r="H166" s="4" t="s">
        <v>589</v>
      </c>
      <c r="I166" s="7"/>
      <c r="J166" s="7" t="s">
        <v>105</v>
      </c>
      <c r="K166" s="7"/>
      <c r="L166" s="11" t="str">
        <f>IF(J166="0. Initiate","$51,000",IF(J166="1. Junior Member","$306,000",IF(J166="2. Member","$1,581,000",IF(J166="3. Senior Member","$0",IF(J166="4. Consul Initiate","$0","$0")))))</f>
        <v>$51,000</v>
      </c>
      <c r="M166" s="37">
        <f>L166-N166</f>
        <v>51000</v>
      </c>
      <c r="N166" s="41"/>
      <c r="O166" s="9"/>
      <c r="P166" s="90">
        <v>41114</v>
      </c>
      <c r="Q166" s="102"/>
      <c r="R166" s="102"/>
      <c r="S166" s="51"/>
      <c r="T166" s="51"/>
      <c r="U166" s="51"/>
      <c r="V166" s="51"/>
      <c r="W166" s="51"/>
    </row>
    <row r="167" spans="1:23">
      <c r="A167" s="49"/>
      <c r="B167" s="50"/>
      <c r="C167" s="50"/>
      <c r="D167" s="51"/>
      <c r="E167" s="51"/>
      <c r="F167" s="51"/>
      <c r="G167" s="4" t="s">
        <v>27</v>
      </c>
      <c r="H167" s="4" t="s">
        <v>73</v>
      </c>
      <c r="I167" s="7"/>
      <c r="J167" s="7" t="s">
        <v>105</v>
      </c>
      <c r="K167" s="7"/>
      <c r="L167" s="11" t="str">
        <f>IF(J167="0. Initiate","$51,000",IF(J167="1. Junior Member","$306,000",IF(J167="2. Member","$1,581,000",IF(J167="3. Senior Member","$0",IF(J167="4. Consul Initiate","$0","$0")))))</f>
        <v>$51,000</v>
      </c>
      <c r="M167" s="37">
        <f>L167-N167</f>
        <v>51000</v>
      </c>
      <c r="N167" s="41"/>
      <c r="O167" s="9"/>
      <c r="P167" s="90">
        <v>40975</v>
      </c>
      <c r="Q167" s="102"/>
      <c r="R167" s="102"/>
      <c r="S167" s="51"/>
      <c r="T167" s="51"/>
      <c r="U167" s="51"/>
      <c r="V167" s="51"/>
      <c r="W167" s="51"/>
    </row>
    <row r="168" spans="1:23">
      <c r="A168" s="49"/>
      <c r="B168" s="50"/>
      <c r="C168" s="50"/>
      <c r="D168" s="51"/>
      <c r="E168" s="51"/>
      <c r="F168" s="51"/>
      <c r="G168" s="4" t="s">
        <v>304</v>
      </c>
      <c r="H168" s="4" t="s">
        <v>305</v>
      </c>
      <c r="I168" s="7"/>
      <c r="J168" s="7" t="s">
        <v>105</v>
      </c>
      <c r="K168" s="7"/>
      <c r="L168" s="11" t="str">
        <f>IF(J168="0. Initiate","$51,000",IF(J168="1. Junior Member","$306,000",IF(J168="2. Member","$1,581,000",IF(J168="3. Senior Member","$0",IF(J168="4. Consul Initiate","$0","$0")))))</f>
        <v>$51,000</v>
      </c>
      <c r="M168" s="37">
        <f>L168-N168</f>
        <v>51000</v>
      </c>
      <c r="N168" s="41"/>
      <c r="O168" s="9"/>
      <c r="P168" s="90">
        <v>40991</v>
      </c>
      <c r="Q168" s="102"/>
      <c r="R168" s="102"/>
      <c r="S168" s="51"/>
      <c r="T168" s="51"/>
      <c r="U168" s="51"/>
      <c r="V168" s="51"/>
      <c r="W168" s="51"/>
    </row>
    <row r="169" spans="1:23">
      <c r="A169" s="49"/>
      <c r="B169" s="50"/>
      <c r="C169" s="50"/>
      <c r="D169" s="51"/>
      <c r="E169" s="51"/>
      <c r="F169" s="51"/>
      <c r="G169" s="4" t="s">
        <v>456</v>
      </c>
      <c r="H169" s="4" t="s">
        <v>457</v>
      </c>
      <c r="I169" s="7"/>
      <c r="J169" s="7" t="s">
        <v>105</v>
      </c>
      <c r="K169" s="7"/>
      <c r="L169" s="11" t="str">
        <f>IF(J169="0. Initiate","$51,000",IF(J169="1. Junior Member","$306,000",IF(J169="2. Member","$1,581,000",IF(J169="3. Senior Member","$0",IF(J169="4. Consul Initiate","$0","$0")))))</f>
        <v>$51,000</v>
      </c>
      <c r="M169" s="37">
        <f>L169-N169</f>
        <v>51000</v>
      </c>
      <c r="N169" s="41"/>
      <c r="O169" s="9"/>
      <c r="P169" s="90">
        <v>41008</v>
      </c>
      <c r="Q169" s="102"/>
      <c r="R169" s="102"/>
      <c r="S169" s="51"/>
      <c r="T169" s="51"/>
      <c r="U169" s="51"/>
      <c r="V169" s="51"/>
      <c r="W169" s="51"/>
    </row>
    <row r="170" spans="1:23">
      <c r="A170" s="49"/>
      <c r="B170" s="50"/>
      <c r="C170" s="50"/>
      <c r="D170" s="51"/>
      <c r="E170" s="51"/>
      <c r="F170" s="51"/>
      <c r="G170" s="4" t="s">
        <v>264</v>
      </c>
      <c r="H170" s="4" t="s">
        <v>265</v>
      </c>
      <c r="I170" s="7"/>
      <c r="J170" s="6" t="s">
        <v>105</v>
      </c>
      <c r="K170" s="7"/>
      <c r="L170" s="11" t="str">
        <f>IF(J170="0. Initiate","$51,000",IF(J170="1. Junior Member","$306,000",IF(J170="2. Member","$1,581,000",IF(J170="3. Senior Member","$0",IF(J170="4. Consul Initiate","$0","$0")))))</f>
        <v>$51,000</v>
      </c>
      <c r="M170" s="37">
        <f>L170-N170</f>
        <v>51000</v>
      </c>
      <c r="N170" s="41"/>
      <c r="O170" s="9"/>
      <c r="P170" s="90">
        <v>41036</v>
      </c>
      <c r="Q170" s="102"/>
      <c r="R170" s="102"/>
      <c r="S170" s="51"/>
      <c r="T170" s="51"/>
      <c r="U170" s="51"/>
      <c r="V170" s="51"/>
      <c r="W170" s="51"/>
    </row>
    <row r="171" spans="1:23">
      <c r="A171" s="49"/>
      <c r="B171" s="50"/>
      <c r="C171" s="50"/>
      <c r="D171" s="51"/>
      <c r="E171" s="51"/>
      <c r="F171" s="51"/>
      <c r="G171" s="4" t="s">
        <v>232</v>
      </c>
      <c r="H171" s="4" t="s">
        <v>233</v>
      </c>
      <c r="I171" s="7"/>
      <c r="J171" s="6" t="s">
        <v>105</v>
      </c>
      <c r="K171" s="7"/>
      <c r="L171" s="11" t="str">
        <f>IF(J171="0. Initiate","$51,000",IF(J171="1. Junior Member","$306,000",IF(J171="2. Member","$1,581,000",IF(J171="3. Senior Member","$0",IF(J171="4. Consul Initiate","$0","$0")))))</f>
        <v>$51,000</v>
      </c>
      <c r="M171" s="37">
        <f>L171-N171</f>
        <v>50250</v>
      </c>
      <c r="N171" s="41">
        <v>750</v>
      </c>
      <c r="O171" s="9"/>
      <c r="P171" s="90">
        <v>41118</v>
      </c>
      <c r="Q171" s="102"/>
      <c r="R171" s="102"/>
      <c r="S171" s="51"/>
      <c r="T171" s="51"/>
      <c r="U171" s="51"/>
      <c r="V171" s="51"/>
      <c r="W171" s="51"/>
    </row>
    <row r="172" spans="1:23">
      <c r="A172" s="49"/>
      <c r="B172" s="50"/>
      <c r="C172" s="50"/>
      <c r="D172" s="51"/>
      <c r="E172" s="51"/>
      <c r="F172" s="51"/>
      <c r="G172" s="4" t="s">
        <v>101</v>
      </c>
      <c r="H172" s="4" t="s">
        <v>100</v>
      </c>
      <c r="I172" s="7"/>
      <c r="J172" s="6" t="s">
        <v>105</v>
      </c>
      <c r="K172" s="7"/>
      <c r="L172" s="11" t="str">
        <f>IF(J172="0. Initiate","$51,000",IF(J172="1. Junior Member","$306,000",IF(J172="2. Member","$1,581,000",IF(J172="3. Senior Member","$0",IF(J172="4. Consul Initiate","$0","$0")))))</f>
        <v>$51,000</v>
      </c>
      <c r="M172" s="37">
        <f>L172-N172</f>
        <v>51000</v>
      </c>
      <c r="N172" s="41"/>
      <c r="O172" s="9"/>
      <c r="P172" s="90">
        <v>41105</v>
      </c>
      <c r="Q172" s="102"/>
      <c r="R172" s="102"/>
      <c r="S172" s="51"/>
      <c r="T172" s="51"/>
      <c r="U172" s="51"/>
      <c r="V172" s="51"/>
      <c r="W172" s="51"/>
    </row>
    <row r="173" spans="1:23">
      <c r="A173" s="49"/>
      <c r="B173" s="50"/>
      <c r="C173" s="50"/>
      <c r="D173" s="51"/>
      <c r="E173" s="51"/>
      <c r="F173" s="51"/>
      <c r="G173" s="4" t="s">
        <v>298</v>
      </c>
      <c r="H173" s="4" t="s">
        <v>299</v>
      </c>
      <c r="I173" s="7"/>
      <c r="J173" s="7" t="s">
        <v>107</v>
      </c>
      <c r="K173" s="7"/>
      <c r="L173" s="11" t="str">
        <f>IF(J173="0. Initiate","$51,000",IF(J173="1. Junior Member","$306,000",IF(J173="2. Member","$1,581,000",IF(J173="3. Senior Member","$0",IF(J173="4. Consul Initiate","$0","$0")))))</f>
        <v>$1,581,000</v>
      </c>
      <c r="M173" s="37">
        <f>L173-N173</f>
        <v>1581000</v>
      </c>
      <c r="N173" s="41"/>
      <c r="O173" s="9"/>
      <c r="P173" s="90">
        <v>41082</v>
      </c>
      <c r="Q173" s="102"/>
      <c r="R173" s="102"/>
      <c r="S173" s="51"/>
      <c r="T173" s="51"/>
      <c r="U173" s="51"/>
      <c r="V173" s="51"/>
      <c r="W173" s="51"/>
    </row>
    <row r="174" spans="1:23">
      <c r="A174" s="49"/>
      <c r="B174" s="50"/>
      <c r="C174" s="50"/>
      <c r="D174" s="51"/>
      <c r="E174" s="51"/>
      <c r="F174" s="51"/>
      <c r="G174" s="4" t="s">
        <v>399</v>
      </c>
      <c r="H174" s="4" t="s">
        <v>299</v>
      </c>
      <c r="I174" s="7"/>
      <c r="J174" s="6" t="s">
        <v>107</v>
      </c>
      <c r="K174" s="7"/>
      <c r="L174" s="11" t="str">
        <f>IF(J174="0. Initiate","$51,000",IF(J174="1. Junior Member","$306,000",IF(J174="2. Member","$1,581,000",IF(J174="3. Senior Member","$0",IF(J174="4. Consul Initiate","$0","$0")))))</f>
        <v>$1,581,000</v>
      </c>
      <c r="M174" s="37">
        <f>L174-N174</f>
        <v>1581000</v>
      </c>
      <c r="N174" s="41"/>
      <c r="O174" s="9"/>
      <c r="P174" s="90">
        <v>41086</v>
      </c>
      <c r="Q174" s="102"/>
      <c r="R174" s="102"/>
      <c r="S174" s="51"/>
      <c r="T174" s="51"/>
      <c r="U174" s="51"/>
      <c r="V174" s="51"/>
      <c r="W174" s="51"/>
    </row>
    <row r="175" spans="1:23">
      <c r="A175" s="49"/>
      <c r="B175" s="50"/>
      <c r="C175" s="50"/>
      <c r="D175" s="51"/>
      <c r="E175" s="51"/>
      <c r="F175" s="51"/>
      <c r="G175" s="4" t="s">
        <v>571</v>
      </c>
      <c r="H175" s="4" t="s">
        <v>299</v>
      </c>
      <c r="I175" s="7"/>
      <c r="J175" s="7" t="s">
        <v>107</v>
      </c>
      <c r="K175" s="7"/>
      <c r="L175" s="11" t="str">
        <f>IF(J175="0. Initiate","$51,000",IF(J175="1. Junior Member","$306,000",IF(J175="2. Member","$1,581,000",IF(J175="3. Senior Member","$0",IF(J175="4. Consul Initiate","$0","$0")))))</f>
        <v>$1,581,000</v>
      </c>
      <c r="M175" s="37">
        <f>L175-N175</f>
        <v>1581000</v>
      </c>
      <c r="N175" s="41"/>
      <c r="O175" s="9"/>
      <c r="P175" s="90">
        <v>41085</v>
      </c>
      <c r="Q175" s="102"/>
      <c r="R175" s="102"/>
      <c r="S175" s="51"/>
      <c r="T175" s="51"/>
      <c r="U175" s="51"/>
      <c r="V175" s="51"/>
      <c r="W175" s="51"/>
    </row>
    <row r="176" spans="1:23">
      <c r="A176" s="49"/>
      <c r="B176" s="50"/>
      <c r="C176" s="50"/>
      <c r="D176" s="51"/>
      <c r="E176" s="51"/>
      <c r="F176" s="51"/>
      <c r="G176" s="4" t="s">
        <v>311</v>
      </c>
      <c r="H176" s="4" t="s">
        <v>312</v>
      </c>
      <c r="I176" s="7"/>
      <c r="J176" s="7" t="s">
        <v>105</v>
      </c>
      <c r="K176" s="7"/>
      <c r="L176" s="11" t="str">
        <f>IF(J176="0. Initiate","$51,000",IF(J176="1. Junior Member","$306,000",IF(J176="2. Member","$1,581,000",IF(J176="3. Senior Member","$0",IF(J176="4. Consul Initiate","$0","$0")))))</f>
        <v>$51,000</v>
      </c>
      <c r="M176" s="37">
        <f>L176-N176</f>
        <v>51000</v>
      </c>
      <c r="N176" s="41"/>
      <c r="O176" s="9"/>
      <c r="P176" s="90">
        <v>40987</v>
      </c>
      <c r="Q176" s="102"/>
      <c r="R176" s="102"/>
      <c r="S176" s="51"/>
      <c r="T176" s="51"/>
      <c r="U176" s="51"/>
      <c r="V176" s="51"/>
      <c r="W176" s="51"/>
    </row>
    <row r="177" spans="1:23">
      <c r="A177" s="49"/>
      <c r="B177" s="50"/>
      <c r="C177" s="50"/>
      <c r="D177" s="51"/>
      <c r="E177" s="51"/>
      <c r="F177" s="51"/>
      <c r="G177" s="4" t="s">
        <v>316</v>
      </c>
      <c r="H177" s="4" t="s">
        <v>317</v>
      </c>
      <c r="I177" s="7"/>
      <c r="J177" s="7" t="s">
        <v>105</v>
      </c>
      <c r="K177" s="7"/>
      <c r="L177" s="11" t="str">
        <f>IF(J177="0. Initiate","$51,000",IF(J177="1. Junior Member","$306,000",IF(J177="2. Member","$1,581,000",IF(J177="3. Senior Member","$0",IF(J177="4. Consul Initiate","$0","$0")))))</f>
        <v>$51,000</v>
      </c>
      <c r="M177" s="37">
        <f>L177-N177</f>
        <v>51000</v>
      </c>
      <c r="N177" s="41"/>
      <c r="O177" s="9"/>
      <c r="P177" s="90">
        <v>41094</v>
      </c>
      <c r="Q177" s="102"/>
      <c r="R177" s="102"/>
      <c r="S177" s="51"/>
      <c r="T177" s="51"/>
      <c r="U177" s="51"/>
      <c r="V177" s="51"/>
      <c r="W177" s="51"/>
    </row>
    <row r="178" spans="1:23">
      <c r="A178" s="49"/>
      <c r="B178" s="50"/>
      <c r="C178" s="50"/>
      <c r="D178" s="51"/>
      <c r="E178" s="51"/>
      <c r="F178" s="51"/>
      <c r="G178" s="4" t="s">
        <v>322</v>
      </c>
      <c r="H178" s="4" t="s">
        <v>322</v>
      </c>
      <c r="I178" s="7"/>
      <c r="J178" s="7" t="s">
        <v>105</v>
      </c>
      <c r="K178" s="7"/>
      <c r="L178" s="11" t="str">
        <f>IF(J178="0. Initiate","$51,000",IF(J178="1. Junior Member","$306,000",IF(J178="2. Member","$1,581,000",IF(J178="3. Senior Member","$0",IF(J178="4. Consul Initiate","$0","$0")))))</f>
        <v>$51,000</v>
      </c>
      <c r="M178" s="37">
        <f>L178-N178</f>
        <v>51000</v>
      </c>
      <c r="N178" s="41"/>
      <c r="O178" s="9"/>
      <c r="P178" s="90">
        <v>41061</v>
      </c>
      <c r="Q178" s="102"/>
      <c r="R178" s="102"/>
      <c r="S178" s="51"/>
      <c r="T178" s="51"/>
      <c r="U178" s="51"/>
      <c r="V178" s="51"/>
      <c r="W178" s="51"/>
    </row>
    <row r="179" spans="1:23">
      <c r="A179" s="49"/>
      <c r="B179" s="50"/>
      <c r="C179" s="50"/>
      <c r="D179" s="51"/>
      <c r="E179" s="51"/>
      <c r="F179" s="51"/>
      <c r="G179" s="4" t="s">
        <v>344</v>
      </c>
      <c r="H179" s="4" t="s">
        <v>345</v>
      </c>
      <c r="I179" s="7"/>
      <c r="J179" s="6" t="s">
        <v>105</v>
      </c>
      <c r="K179" s="7"/>
      <c r="L179" s="11" t="str">
        <f>IF(J179="0. Initiate","$51,000",IF(J179="1. Junior Member","$306,000",IF(J179="2. Member","$1,581,000",IF(J179="3. Senior Member","$0",IF(J179="4. Consul Initiate","$0","$0")))))</f>
        <v>$51,000</v>
      </c>
      <c r="M179" s="37">
        <f>L179-N179</f>
        <v>51000</v>
      </c>
      <c r="N179" s="41"/>
      <c r="O179" s="9"/>
      <c r="P179" s="90">
        <v>41106</v>
      </c>
      <c r="Q179" s="102"/>
      <c r="R179" s="102"/>
      <c r="S179" s="51"/>
      <c r="T179" s="51"/>
      <c r="U179" s="51"/>
      <c r="V179" s="51"/>
      <c r="W179" s="51"/>
    </row>
    <row r="180" spans="1:23">
      <c r="A180" s="49"/>
      <c r="B180" s="50"/>
      <c r="C180" s="50"/>
      <c r="D180" s="51"/>
      <c r="E180" s="51"/>
      <c r="F180" s="51"/>
      <c r="G180" s="4" t="s">
        <v>96</v>
      </c>
      <c r="H180" s="4" t="s">
        <v>95</v>
      </c>
      <c r="I180" s="7"/>
      <c r="J180" s="7" t="s">
        <v>105</v>
      </c>
      <c r="K180" s="7"/>
      <c r="L180" s="11" t="str">
        <f>IF(J180="0. Initiate","$51,000",IF(J180="1. Junior Member","$306,000",IF(J180="2. Member","$1,581,000",IF(J180="3. Senior Member","$0",IF(J180="4. Consul Initiate","$0","$0")))))</f>
        <v>$51,000</v>
      </c>
      <c r="M180" s="37">
        <f>L180-N180</f>
        <v>51000</v>
      </c>
      <c r="N180" s="41"/>
      <c r="O180" s="9"/>
      <c r="P180" s="90">
        <v>41079</v>
      </c>
      <c r="Q180" s="102"/>
      <c r="R180" s="102"/>
      <c r="S180" s="51"/>
      <c r="T180" s="51"/>
      <c r="U180" s="51"/>
      <c r="V180" s="51"/>
      <c r="W180" s="51"/>
    </row>
    <row r="181" spans="1:23">
      <c r="A181" s="49"/>
      <c r="B181" s="50"/>
      <c r="C181" s="50"/>
      <c r="D181" s="51"/>
      <c r="E181" s="51"/>
      <c r="F181" s="51"/>
      <c r="G181" s="4" t="s">
        <v>542</v>
      </c>
      <c r="H181" s="4" t="s">
        <v>543</v>
      </c>
      <c r="I181" s="6"/>
      <c r="J181" s="6" t="s">
        <v>105</v>
      </c>
      <c r="K181" s="6"/>
      <c r="L181" s="11" t="str">
        <f>IF(J181="0. Initiate","$51,000",IF(J181="1. Junior Member","$306,000",IF(J181="2. Member","$1,581,000",IF(J181="3. Senior Member","$0",IF(J181="4. Consul Initiate","$0","$0")))))</f>
        <v>$51,000</v>
      </c>
      <c r="M181" s="36">
        <f>L181-N181</f>
        <v>51000</v>
      </c>
      <c r="N181" s="40"/>
      <c r="O181" s="9"/>
      <c r="P181" s="90">
        <v>41077</v>
      </c>
      <c r="Q181" s="102"/>
      <c r="R181" s="102"/>
      <c r="S181" s="51"/>
      <c r="T181" s="51"/>
      <c r="U181" s="51"/>
      <c r="V181" s="51"/>
      <c r="W181" s="51"/>
    </row>
    <row r="182" spans="1:23">
      <c r="A182" s="49"/>
      <c r="B182" s="50"/>
      <c r="C182" s="50"/>
      <c r="D182" s="51"/>
      <c r="E182" s="51"/>
      <c r="F182" s="51"/>
      <c r="G182" s="4" t="s">
        <v>34</v>
      </c>
      <c r="H182" s="4" t="s">
        <v>80</v>
      </c>
      <c r="I182" s="7"/>
      <c r="J182" s="6" t="s">
        <v>106</v>
      </c>
      <c r="K182" s="7"/>
      <c r="L182" s="11" t="str">
        <f>IF(J182="0. Initiate","$51,000",IF(J182="1. Junior Member","$306,000",IF(J182="2. Member","$1,581,000",IF(J182="3. Senior Member","$0",IF(J182="4. Consul Initiate","$0","$0")))))</f>
        <v>$306,000</v>
      </c>
      <c r="M182" s="37">
        <f>L182-N182</f>
        <v>306000</v>
      </c>
      <c r="N182" s="41"/>
      <c r="O182" s="9"/>
      <c r="P182" s="90">
        <v>41007</v>
      </c>
      <c r="Q182" s="102"/>
      <c r="R182" s="102"/>
      <c r="S182" s="51"/>
      <c r="T182" s="51"/>
      <c r="U182" s="51"/>
      <c r="V182" s="51"/>
      <c r="W182" s="51"/>
    </row>
    <row r="183" spans="1:23">
      <c r="A183" s="49"/>
      <c r="B183" s="50"/>
      <c r="C183" s="50"/>
      <c r="D183" s="51"/>
      <c r="E183" s="51"/>
      <c r="F183" s="51"/>
      <c r="G183" s="4" t="s">
        <v>354</v>
      </c>
      <c r="H183" s="4" t="s">
        <v>354</v>
      </c>
      <c r="I183" s="7"/>
      <c r="J183" s="6" t="s">
        <v>105</v>
      </c>
      <c r="K183" s="7"/>
      <c r="L183" s="11" t="str">
        <f>IF(J183="0. Initiate","$51,000",IF(J183="1. Junior Member","$306,000",IF(J183="2. Member","$1,581,000",IF(J183="3. Senior Member","$0",IF(J183="4. Consul Initiate","$0","$0")))))</f>
        <v>$51,000</v>
      </c>
      <c r="M183" s="37">
        <f>L183-N183</f>
        <v>51000</v>
      </c>
      <c r="N183" s="41"/>
      <c r="O183" s="9"/>
      <c r="P183" s="90">
        <v>41094</v>
      </c>
      <c r="Q183" s="102"/>
      <c r="R183" s="102"/>
      <c r="S183" s="51"/>
      <c r="T183" s="51"/>
      <c r="U183" s="51"/>
      <c r="V183" s="51"/>
      <c r="W183" s="51"/>
    </row>
    <row r="184" spans="1:23">
      <c r="A184" s="49"/>
      <c r="B184" s="50"/>
      <c r="C184" s="50"/>
      <c r="D184" s="51"/>
      <c r="E184" s="51"/>
      <c r="F184" s="51"/>
      <c r="G184" s="4" t="s">
        <v>412</v>
      </c>
      <c r="H184" s="4" t="s">
        <v>413</v>
      </c>
      <c r="I184" s="7"/>
      <c r="J184" s="7" t="s">
        <v>105</v>
      </c>
      <c r="K184" s="7"/>
      <c r="L184" s="11" t="str">
        <f>IF(J184="0. Initiate","$51,000",IF(J184="1. Junior Member","$306,000",IF(J184="2. Member","$1,581,000",IF(J184="3. Senior Member","$0",IF(J184="4. Consul Initiate","$0","$0")))))</f>
        <v>$51,000</v>
      </c>
      <c r="M184" s="37">
        <f>L184-N184</f>
        <v>51000</v>
      </c>
      <c r="N184" s="41"/>
      <c r="O184" s="9"/>
      <c r="P184" s="90">
        <v>41075</v>
      </c>
      <c r="Q184" s="102"/>
      <c r="R184" s="102"/>
      <c r="S184" s="51"/>
      <c r="T184" s="51"/>
      <c r="U184" s="51"/>
      <c r="V184" s="51"/>
      <c r="W184" s="51"/>
    </row>
    <row r="185" spans="1:23">
      <c r="A185" s="49"/>
      <c r="B185" s="50"/>
      <c r="C185" s="50"/>
      <c r="D185" s="51"/>
      <c r="E185" s="51"/>
      <c r="F185" s="51"/>
      <c r="G185" s="4" t="s">
        <v>119</v>
      </c>
      <c r="H185" s="4" t="s">
        <v>120</v>
      </c>
      <c r="I185" s="7"/>
      <c r="J185" s="7" t="s">
        <v>105</v>
      </c>
      <c r="K185" s="7"/>
      <c r="L185" s="11" t="str">
        <f>IF(J185="0. Initiate","$51,000",IF(J185="1. Junior Member","$306,000",IF(J185="2. Member","$1,581,000",IF(J185="3. Senior Member","$0",IF(J185="4. Consul Initiate","$0","$0")))))</f>
        <v>$51,000</v>
      </c>
      <c r="M185" s="37">
        <f>L185-N185</f>
        <v>51000</v>
      </c>
      <c r="N185" s="41"/>
      <c r="O185" s="9"/>
      <c r="P185" s="90">
        <v>41044</v>
      </c>
      <c r="Q185" s="102"/>
      <c r="R185" s="102"/>
      <c r="S185" s="51"/>
      <c r="T185" s="51"/>
      <c r="U185" s="51"/>
      <c r="V185" s="51"/>
      <c r="W185" s="51"/>
    </row>
    <row r="186" spans="1:23">
      <c r="A186" s="49"/>
      <c r="B186" s="50"/>
      <c r="C186" s="50"/>
      <c r="D186" s="51"/>
      <c r="E186" s="51"/>
      <c r="F186" s="51"/>
      <c r="G186" s="4" t="s">
        <v>92</v>
      </c>
      <c r="H186" s="4" t="s">
        <v>90</v>
      </c>
      <c r="I186" s="7"/>
      <c r="J186" s="6" t="s">
        <v>108</v>
      </c>
      <c r="K186" s="7"/>
      <c r="L186" s="11" t="str">
        <f>IF(J186="0. Initiate","$51,000",IF(J186="1. Junior Member","$306,000",IF(J186="2. Member","$1,581,000",IF(J186="3. Senior Member","$0",IF(J186="4. Consul Initiate","$0","$0")))))</f>
        <v>$0</v>
      </c>
      <c r="M186" s="37">
        <f>L186-N186</f>
        <v>0</v>
      </c>
      <c r="N186" s="41"/>
      <c r="O186" s="9"/>
      <c r="P186" s="90">
        <v>40980</v>
      </c>
      <c r="Q186" s="102"/>
      <c r="R186" s="102"/>
      <c r="S186" s="51"/>
      <c r="T186" s="51"/>
      <c r="U186" s="51"/>
      <c r="V186" s="51"/>
      <c r="W186" s="51"/>
    </row>
    <row r="187" spans="1:23">
      <c r="A187" s="49"/>
      <c r="B187" s="50"/>
      <c r="C187" s="50"/>
      <c r="D187" s="51"/>
      <c r="E187" s="51"/>
      <c r="F187" s="51"/>
      <c r="G187" s="4" t="s">
        <v>149</v>
      </c>
      <c r="H187" s="4" t="s">
        <v>148</v>
      </c>
      <c r="I187" s="6"/>
      <c r="J187" s="6" t="s">
        <v>106</v>
      </c>
      <c r="K187" s="6"/>
      <c r="L187" s="11" t="str">
        <f>IF(J187="0. Initiate","$51,000",IF(J187="1. Junior Member","$306,000",IF(J187="2. Member","$1,581,000",IF(J187="3. Senior Member","$0",IF(J187="4. Consul Initiate","$0","$0")))))</f>
        <v>$306,000</v>
      </c>
      <c r="M187" s="36">
        <f>L187-N187</f>
        <v>285899</v>
      </c>
      <c r="N187" s="40">
        <v>20101</v>
      </c>
      <c r="O187" s="9"/>
      <c r="P187" s="90">
        <v>41123</v>
      </c>
      <c r="Q187" s="102"/>
      <c r="R187" s="102"/>
      <c r="S187" s="51"/>
      <c r="T187" s="51"/>
      <c r="U187" s="51"/>
      <c r="V187" s="51"/>
      <c r="W187" s="51"/>
    </row>
    <row r="188" spans="1:23">
      <c r="A188" s="49"/>
      <c r="B188" s="50"/>
      <c r="C188" s="50"/>
      <c r="D188" s="51"/>
      <c r="E188" s="51"/>
      <c r="F188" s="51"/>
      <c r="G188" s="4" t="s">
        <v>569</v>
      </c>
      <c r="H188" s="4" t="s">
        <v>570</v>
      </c>
      <c r="I188" s="7"/>
      <c r="J188" s="7" t="s">
        <v>105</v>
      </c>
      <c r="K188" s="7"/>
      <c r="L188" s="11" t="str">
        <f>IF(J188="0. Initiate","$51,000",IF(J188="1. Junior Member","$306,000",IF(J188="2. Member","$1,581,000",IF(J188="3. Senior Member","$0",IF(J188="4. Consul Initiate","$0","$0")))))</f>
        <v>$51,000</v>
      </c>
      <c r="M188" s="37">
        <f>L188-N188</f>
        <v>51000</v>
      </c>
      <c r="N188" s="41"/>
      <c r="O188" s="9"/>
      <c r="P188" s="90">
        <v>41080</v>
      </c>
      <c r="Q188" s="102"/>
      <c r="R188" s="102"/>
      <c r="S188" s="51"/>
      <c r="T188" s="51"/>
      <c r="U188" s="51"/>
      <c r="V188" s="51"/>
      <c r="W188" s="51"/>
    </row>
    <row r="189" spans="1:23">
      <c r="A189" s="49"/>
      <c r="B189" s="50"/>
      <c r="C189" s="50"/>
      <c r="D189" s="51"/>
      <c r="E189" s="51"/>
      <c r="F189" s="51"/>
      <c r="G189" s="4" t="s">
        <v>534</v>
      </c>
      <c r="H189" s="4" t="s">
        <v>535</v>
      </c>
      <c r="I189" s="7"/>
      <c r="J189" s="7" t="s">
        <v>107</v>
      </c>
      <c r="K189" s="7"/>
      <c r="L189" s="11" t="str">
        <f>IF(J189="0. Initiate","$51,000",IF(J189="1. Junior Member","$306,000",IF(J189="2. Member","$1,581,000",IF(J189="3. Senior Member","$0",IF(J189="4. Consul Initiate","$0","$0")))))</f>
        <v>$1,581,000</v>
      </c>
      <c r="M189" s="37">
        <f>L189-N189</f>
        <v>1581000</v>
      </c>
      <c r="N189" s="41"/>
      <c r="O189" s="9"/>
      <c r="P189" s="90">
        <v>41118</v>
      </c>
      <c r="Q189" s="102"/>
      <c r="R189" s="102"/>
      <c r="S189" s="51"/>
      <c r="T189" s="51"/>
      <c r="U189" s="51"/>
      <c r="V189" s="51"/>
      <c r="W189" s="51"/>
    </row>
    <row r="190" spans="1:23">
      <c r="A190" s="49"/>
      <c r="B190" s="50"/>
      <c r="C190" s="50"/>
      <c r="D190" s="51"/>
      <c r="E190" s="51"/>
      <c r="F190" s="51"/>
      <c r="G190" s="4" t="s">
        <v>563</v>
      </c>
      <c r="H190" s="4" t="s">
        <v>535</v>
      </c>
      <c r="I190" s="7"/>
      <c r="J190" s="7" t="s">
        <v>107</v>
      </c>
      <c r="K190" s="7"/>
      <c r="L190" s="11" t="str">
        <f>IF(J190="0. Initiate","$51,000",IF(J190="1. Junior Member","$306,000",IF(J190="2. Member","$1,581,000",IF(J190="3. Senior Member","$0",IF(J190="4. Consul Initiate","$0","$0")))))</f>
        <v>$1,581,000</v>
      </c>
      <c r="M190" s="37">
        <f>L190-N190</f>
        <v>1551150</v>
      </c>
      <c r="N190" s="41">
        <v>29850</v>
      </c>
      <c r="O190" s="9"/>
      <c r="P190" s="90">
        <v>41123</v>
      </c>
      <c r="Q190" s="102"/>
      <c r="R190" s="102"/>
      <c r="S190" s="51"/>
      <c r="T190" s="51"/>
      <c r="U190" s="51"/>
      <c r="V190" s="51"/>
      <c r="W190" s="51"/>
    </row>
    <row r="191" spans="1:23">
      <c r="A191" s="49"/>
      <c r="B191" s="50"/>
      <c r="C191" s="50"/>
      <c r="D191" s="51"/>
      <c r="E191" s="51"/>
      <c r="F191" s="51"/>
      <c r="G191" s="4" t="s">
        <v>170</v>
      </c>
      <c r="H191" s="4" t="s">
        <v>171</v>
      </c>
      <c r="I191" s="7"/>
      <c r="J191" s="7" t="s">
        <v>109</v>
      </c>
      <c r="K191" s="7"/>
      <c r="L191" s="11" t="str">
        <f>IF(J191="0. Initiate","$51,000",IF(J191="1. Junior Member","$306,000",IF(J191="2. Member","$1,581,000",IF(J191="3. Senior Member","$0",IF(J191="4. Consul Initiate","$0","$0")))))</f>
        <v>$0</v>
      </c>
      <c r="M191" s="37">
        <f>L191-N191</f>
        <v>-367829</v>
      </c>
      <c r="N191" s="41">
        <v>367829</v>
      </c>
      <c r="O191" s="9"/>
      <c r="P191" s="90">
        <v>41117</v>
      </c>
      <c r="Q191" s="102"/>
      <c r="R191" s="102"/>
      <c r="S191" s="51"/>
      <c r="T191" s="51"/>
      <c r="U191" s="51"/>
      <c r="V191" s="51"/>
      <c r="W191" s="51"/>
    </row>
    <row r="192" spans="1:23">
      <c r="A192" s="49"/>
      <c r="B192" s="50"/>
      <c r="C192" s="50"/>
      <c r="D192" s="51"/>
      <c r="E192" s="51"/>
      <c r="F192" s="51"/>
      <c r="G192" s="4" t="s">
        <v>521</v>
      </c>
      <c r="H192" s="4" t="s">
        <v>171</v>
      </c>
      <c r="I192" s="7"/>
      <c r="J192" s="7" t="s">
        <v>109</v>
      </c>
      <c r="K192" s="7"/>
      <c r="L192" s="11" t="str">
        <f>IF(J192="0. Initiate","$51,000",IF(J192="1. Junior Member","$306,000",IF(J192="2. Member","$1,581,000",IF(J192="3. Senior Member","$0",IF(J192="4. Consul Initiate","$0","$0")))))</f>
        <v>$0</v>
      </c>
      <c r="M192" s="37">
        <f>L192-N192</f>
        <v>-6600</v>
      </c>
      <c r="N192" s="41">
        <v>6600</v>
      </c>
      <c r="O192" s="9"/>
      <c r="P192" s="90">
        <v>41117</v>
      </c>
      <c r="Q192" s="102"/>
      <c r="R192" s="102"/>
      <c r="S192" s="51"/>
      <c r="T192" s="51"/>
      <c r="U192" s="51"/>
      <c r="V192" s="51"/>
      <c r="W192" s="51"/>
    </row>
    <row r="193" spans="1:23">
      <c r="A193" s="49"/>
      <c r="B193" s="50"/>
      <c r="C193" s="50"/>
      <c r="D193" s="51"/>
      <c r="E193" s="51"/>
      <c r="F193" s="51"/>
      <c r="G193" s="4" t="s">
        <v>579</v>
      </c>
      <c r="H193" s="4" t="s">
        <v>171</v>
      </c>
      <c r="I193" s="7"/>
      <c r="J193" s="7" t="s">
        <v>109</v>
      </c>
      <c r="K193" s="7"/>
      <c r="L193" s="11" t="str">
        <f>IF(J193="0. Initiate","$51,000",IF(J193="1. Junior Member","$306,000",IF(J193="2. Member","$1,581,000",IF(J193="3. Senior Member","$0",IF(J193="4. Consul Initiate","$0","$0")))))</f>
        <v>$0</v>
      </c>
      <c r="M193" s="37">
        <f>L193-N193</f>
        <v>-12960</v>
      </c>
      <c r="N193" s="41">
        <v>12960</v>
      </c>
      <c r="O193" s="9"/>
      <c r="P193" s="90">
        <v>41117</v>
      </c>
      <c r="Q193" s="102"/>
      <c r="R193" s="102"/>
      <c r="S193" s="51"/>
      <c r="T193" s="51"/>
      <c r="U193" s="51"/>
      <c r="V193" s="51"/>
      <c r="W193" s="51"/>
    </row>
    <row r="194" spans="1:23">
      <c r="A194" s="49"/>
      <c r="B194" s="50"/>
      <c r="C194" s="50"/>
      <c r="D194" s="51"/>
      <c r="E194" s="51"/>
      <c r="F194" s="51"/>
      <c r="G194" s="4" t="s">
        <v>359</v>
      </c>
      <c r="H194" s="4" t="s">
        <v>360</v>
      </c>
      <c r="I194" s="7"/>
      <c r="J194" s="6" t="s">
        <v>105</v>
      </c>
      <c r="K194" s="7"/>
      <c r="L194" s="11" t="str">
        <f>IF(J194="0. Initiate","$51,000",IF(J194="1. Junior Member","$306,000",IF(J194="2. Member","$1,581,000",IF(J194="3. Senior Member","$0",IF(J194="4. Consul Initiate","$0","$0")))))</f>
        <v>$51,000</v>
      </c>
      <c r="M194" s="37">
        <f>L194-N194</f>
        <v>51000</v>
      </c>
      <c r="N194" s="41"/>
      <c r="O194" s="9"/>
      <c r="P194" s="90">
        <v>40972</v>
      </c>
      <c r="Q194" s="102"/>
      <c r="R194" s="102"/>
      <c r="S194" s="51"/>
      <c r="T194" s="51"/>
      <c r="U194" s="51"/>
      <c r="V194" s="51"/>
      <c r="W194" s="51"/>
    </row>
    <row r="195" spans="1:23">
      <c r="A195" s="49"/>
      <c r="B195" s="50"/>
      <c r="C195" s="50"/>
      <c r="D195" s="51"/>
      <c r="E195" s="51"/>
      <c r="F195" s="51"/>
      <c r="G195" s="4" t="s">
        <v>361</v>
      </c>
      <c r="H195" s="4" t="s">
        <v>361</v>
      </c>
      <c r="I195" s="7"/>
      <c r="J195" s="6" t="s">
        <v>106</v>
      </c>
      <c r="K195" s="7"/>
      <c r="L195" s="11" t="str">
        <f>IF(J195="0. Initiate","$51,000",IF(J195="1. Junior Member","$306,000",IF(J195="2. Member","$1,581,000",IF(J195="3. Senior Member","$0",IF(J195="4. Consul Initiate","$0","$0")))))</f>
        <v>$306,000</v>
      </c>
      <c r="M195" s="37">
        <f>L195-N195</f>
        <v>248115</v>
      </c>
      <c r="N195" s="41">
        <v>57885</v>
      </c>
      <c r="O195" s="9"/>
      <c r="P195" s="90">
        <v>41124</v>
      </c>
      <c r="Q195" s="102"/>
      <c r="R195" s="102"/>
      <c r="S195" s="51"/>
      <c r="T195" s="51"/>
      <c r="U195" s="51"/>
      <c r="V195" s="51"/>
      <c r="W195" s="51"/>
    </row>
    <row r="196" spans="1:23">
      <c r="A196" s="49"/>
      <c r="B196" s="50"/>
      <c r="C196" s="50"/>
      <c r="D196" s="51"/>
      <c r="E196" s="51"/>
      <c r="F196" s="51"/>
      <c r="G196" s="4" t="s">
        <v>20</v>
      </c>
      <c r="H196" s="4" t="s">
        <v>68</v>
      </c>
      <c r="I196" s="6"/>
      <c r="J196" s="6" t="s">
        <v>105</v>
      </c>
      <c r="K196" s="6"/>
      <c r="L196" s="11" t="str">
        <f>IF(J196="0. Initiate","$51,000",IF(J196="1. Junior Member","$306,000",IF(J196="2. Member","$1,581,000",IF(J196="3. Senior Member","$0",IF(J196="4. Consul Initiate","$0","$0")))))</f>
        <v>$51,000</v>
      </c>
      <c r="M196" s="36">
        <f>L196-N196</f>
        <v>51000</v>
      </c>
      <c r="N196" s="40"/>
      <c r="O196" s="9"/>
      <c r="P196" s="90">
        <v>41009</v>
      </c>
      <c r="Q196" s="102"/>
      <c r="R196" s="102"/>
      <c r="S196" s="51"/>
      <c r="T196" s="51"/>
      <c r="U196" s="51"/>
      <c r="V196" s="51"/>
      <c r="W196" s="51"/>
    </row>
    <row r="197" spans="1:23">
      <c r="A197" s="49"/>
      <c r="B197" s="50"/>
      <c r="C197" s="50"/>
      <c r="D197" s="51"/>
      <c r="E197" s="51"/>
      <c r="F197" s="51"/>
      <c r="G197" s="4" t="s">
        <v>35</v>
      </c>
      <c r="H197" s="4" t="s">
        <v>68</v>
      </c>
      <c r="I197" s="7"/>
      <c r="J197" s="6" t="s">
        <v>105</v>
      </c>
      <c r="K197" s="7"/>
      <c r="L197" s="11" t="str">
        <f>IF(J197="0. Initiate","$51,000",IF(J197="1. Junior Member","$306,000",IF(J197="2. Member","$1,581,000",IF(J197="3. Senior Member","$0",IF(J197="4. Consul Initiate","$0","$0")))))</f>
        <v>$51,000</v>
      </c>
      <c r="M197" s="37">
        <f>L197-N197</f>
        <v>51000</v>
      </c>
      <c r="N197" s="41"/>
      <c r="O197" s="9"/>
      <c r="P197" s="90">
        <v>41062</v>
      </c>
      <c r="Q197" s="102"/>
      <c r="R197" s="102"/>
      <c r="S197" s="51"/>
      <c r="T197" s="51"/>
      <c r="U197" s="51"/>
      <c r="V197" s="51"/>
      <c r="W197" s="51"/>
    </row>
    <row r="198" spans="1:23">
      <c r="A198" s="49"/>
      <c r="B198" s="50"/>
      <c r="C198" s="50"/>
      <c r="D198" s="51"/>
      <c r="E198" s="51"/>
      <c r="F198" s="51"/>
      <c r="G198" s="4" t="s">
        <v>273</v>
      </c>
      <c r="H198" s="4" t="s">
        <v>68</v>
      </c>
      <c r="I198" s="7"/>
      <c r="J198" s="6" t="s">
        <v>105</v>
      </c>
      <c r="K198" s="7"/>
      <c r="L198" s="11" t="str">
        <f>IF(J198="0. Initiate","$51,000",IF(J198="1. Junior Member","$306,000",IF(J198="2. Member","$1,581,000",IF(J198="3. Senior Member","$0",IF(J198="4. Consul Initiate","$0","$0")))))</f>
        <v>$51,000</v>
      </c>
      <c r="M198" s="37">
        <f>L198-N198</f>
        <v>51000</v>
      </c>
      <c r="N198" s="41"/>
      <c r="O198" s="9"/>
      <c r="P198" s="90">
        <v>41009</v>
      </c>
      <c r="Q198" s="102"/>
      <c r="R198" s="102"/>
      <c r="S198" s="51"/>
      <c r="T198" s="51"/>
      <c r="U198" s="51"/>
      <c r="V198" s="51"/>
      <c r="W198" s="51"/>
    </row>
    <row r="199" spans="1:23">
      <c r="A199" s="49"/>
      <c r="B199" s="50"/>
      <c r="C199" s="50"/>
      <c r="D199" s="51"/>
      <c r="E199" s="51"/>
      <c r="F199" s="51"/>
      <c r="G199" s="4" t="s">
        <v>370</v>
      </c>
      <c r="H199" s="4" t="s">
        <v>68</v>
      </c>
      <c r="I199" s="7"/>
      <c r="J199" s="7" t="s">
        <v>105</v>
      </c>
      <c r="K199" s="7"/>
      <c r="L199" s="11" t="str">
        <f>IF(J199="0. Initiate","$51,000",IF(J199="1. Junior Member","$306,000",IF(J199="2. Member","$1,581,000",IF(J199="3. Senior Member","$0",IF(J199="4. Consul Initiate","$0","$0")))))</f>
        <v>$51,000</v>
      </c>
      <c r="M199" s="37">
        <f>L199-N199</f>
        <v>51000</v>
      </c>
      <c r="N199" s="41"/>
      <c r="O199" s="9"/>
      <c r="P199" s="90">
        <v>41009</v>
      </c>
      <c r="Q199" s="102"/>
      <c r="R199" s="102"/>
      <c r="S199" s="51"/>
      <c r="T199" s="51"/>
      <c r="U199" s="51"/>
      <c r="V199" s="51"/>
      <c r="W199" s="51"/>
    </row>
    <row r="200" spans="1:23">
      <c r="A200" s="49"/>
      <c r="B200" s="50"/>
      <c r="C200" s="50"/>
      <c r="D200" s="51"/>
      <c r="E200" s="51"/>
      <c r="F200" s="51"/>
      <c r="G200" s="4" t="s">
        <v>204</v>
      </c>
      <c r="H200" s="4" t="s">
        <v>205</v>
      </c>
      <c r="I200" s="7"/>
      <c r="J200" s="7" t="s">
        <v>105</v>
      </c>
      <c r="K200" s="7"/>
      <c r="L200" s="11" t="str">
        <f>IF(J200="0. Initiate","$51,000",IF(J200="1. Junior Member","$306,000",IF(J200="2. Member","$1,581,000",IF(J200="3. Senior Member","$0",IF(J200="4. Consul Initiate","$0","$0")))))</f>
        <v>$51,000</v>
      </c>
      <c r="M200" s="37">
        <f>L200-N200</f>
        <v>51000</v>
      </c>
      <c r="N200" s="41"/>
      <c r="O200" s="9"/>
      <c r="P200" s="90">
        <v>41010</v>
      </c>
      <c r="Q200" s="102"/>
      <c r="R200" s="102"/>
      <c r="S200" s="51"/>
      <c r="T200" s="51"/>
      <c r="U200" s="51"/>
      <c r="V200" s="51"/>
      <c r="W200" s="51"/>
    </row>
    <row r="201" spans="1:23">
      <c r="A201" s="49"/>
      <c r="B201" s="50"/>
      <c r="C201" s="50"/>
      <c r="D201" s="51"/>
      <c r="E201" s="51"/>
      <c r="F201" s="51"/>
      <c r="G201" s="4" t="s">
        <v>266</v>
      </c>
      <c r="H201" s="4" t="s">
        <v>267</v>
      </c>
      <c r="I201" s="7"/>
      <c r="J201" s="6" t="s">
        <v>105</v>
      </c>
      <c r="K201" s="7"/>
      <c r="L201" s="11" t="str">
        <f>IF(J201="0. Initiate","$51,000",IF(J201="1. Junior Member","$306,000",IF(J201="2. Member","$1,581,000",IF(J201="3. Senior Member","$0",IF(J201="4. Consul Initiate","$0","$0")))))</f>
        <v>$51,000</v>
      </c>
      <c r="M201" s="37">
        <f>L201-N201</f>
        <v>51000</v>
      </c>
      <c r="N201" s="41"/>
      <c r="O201" s="9"/>
      <c r="P201" s="90">
        <v>41106</v>
      </c>
      <c r="Q201" s="102"/>
      <c r="R201" s="102"/>
      <c r="S201" s="51"/>
      <c r="T201" s="51"/>
      <c r="U201" s="51"/>
      <c r="V201" s="51"/>
      <c r="W201" s="51"/>
    </row>
    <row r="202" spans="1:23">
      <c r="A202" s="49"/>
      <c r="B202" s="50"/>
      <c r="C202" s="50"/>
      <c r="D202" s="51"/>
      <c r="E202" s="51"/>
      <c r="F202" s="51"/>
      <c r="G202" s="4" t="s">
        <v>379</v>
      </c>
      <c r="H202" s="4" t="s">
        <v>380</v>
      </c>
      <c r="I202" s="7"/>
      <c r="J202" s="6" t="s">
        <v>105</v>
      </c>
      <c r="K202" s="7"/>
      <c r="L202" s="11" t="str">
        <f>IF(J202="0. Initiate","$51,000",IF(J202="1. Junior Member","$306,000",IF(J202="2. Member","$1,581,000",IF(J202="3. Senior Member","$0",IF(J202="4. Consul Initiate","$0","$0")))))</f>
        <v>$51,000</v>
      </c>
      <c r="M202" s="37">
        <f>L202-N202</f>
        <v>51000</v>
      </c>
      <c r="N202" s="41"/>
      <c r="O202" s="9"/>
      <c r="P202" s="90">
        <v>41083</v>
      </c>
      <c r="Q202" s="102"/>
      <c r="R202" s="102"/>
      <c r="S202" s="51"/>
      <c r="T202" s="51"/>
      <c r="U202" s="51"/>
      <c r="V202" s="51"/>
      <c r="W202" s="51"/>
    </row>
    <row r="203" spans="1:23">
      <c r="A203" s="49"/>
      <c r="B203" s="50"/>
      <c r="C203" s="50"/>
      <c r="D203" s="51"/>
      <c r="E203" s="51"/>
      <c r="F203" s="51"/>
      <c r="G203" s="4" t="s">
        <v>121</v>
      </c>
      <c r="H203" s="4" t="s">
        <v>122</v>
      </c>
      <c r="I203" s="6"/>
      <c r="J203" s="6" t="s">
        <v>105</v>
      </c>
      <c r="K203" s="6"/>
      <c r="L203" s="11" t="str">
        <f>IF(J203="0. Initiate","$51,000",IF(J203="1. Junior Member","$306,000",IF(J203="2. Member","$1,581,000",IF(J203="3. Senior Member","$0",IF(J203="4. Consul Initiate","$0","$0")))))</f>
        <v>$51,000</v>
      </c>
      <c r="M203" s="36">
        <f>L203-N203</f>
        <v>51000</v>
      </c>
      <c r="N203" s="40"/>
      <c r="O203" s="9"/>
      <c r="P203" s="90">
        <v>41120</v>
      </c>
      <c r="Q203" s="102"/>
      <c r="R203" s="102"/>
      <c r="S203" s="51"/>
      <c r="T203" s="51"/>
      <c r="U203" s="51"/>
      <c r="V203" s="51"/>
      <c r="W203" s="51"/>
    </row>
    <row r="204" spans="1:23">
      <c r="A204" s="49"/>
      <c r="B204" s="50"/>
      <c r="C204" s="50"/>
      <c r="D204" s="51"/>
      <c r="E204" s="51"/>
      <c r="F204" s="51"/>
      <c r="G204" s="4" t="s">
        <v>296</v>
      </c>
      <c r="H204" s="4" t="s">
        <v>297</v>
      </c>
      <c r="I204" s="7"/>
      <c r="J204" s="6" t="s">
        <v>105</v>
      </c>
      <c r="K204" s="7"/>
      <c r="L204" s="11" t="str">
        <f>IF(J204="0. Initiate","$51,000",IF(J204="1. Junior Member","$306,000",IF(J204="2. Member","$1,581,000",IF(J204="3. Senior Member","$0",IF(J204="4. Consul Initiate","$0","$0")))))</f>
        <v>$51,000</v>
      </c>
      <c r="M204" s="37">
        <f>L204-N204</f>
        <v>49300</v>
      </c>
      <c r="N204" s="41">
        <v>1700</v>
      </c>
      <c r="O204" s="9"/>
      <c r="P204" s="90">
        <v>41121</v>
      </c>
      <c r="Q204" s="102"/>
      <c r="R204" s="102"/>
      <c r="S204" s="51"/>
      <c r="T204" s="51"/>
      <c r="U204" s="51"/>
      <c r="V204" s="51"/>
      <c r="W204" s="51"/>
    </row>
    <row r="205" spans="1:23">
      <c r="A205" s="49"/>
      <c r="B205" s="50"/>
      <c r="C205" s="50"/>
      <c r="D205" s="51"/>
      <c r="E205" s="51"/>
      <c r="F205" s="51"/>
      <c r="G205" s="4" t="s">
        <v>277</v>
      </c>
      <c r="H205" s="4" t="s">
        <v>278</v>
      </c>
      <c r="I205" s="7"/>
      <c r="J205" s="6" t="s">
        <v>105</v>
      </c>
      <c r="K205" s="7"/>
      <c r="L205" s="11" t="str">
        <f>IF(J205="0. Initiate","$51,000",IF(J205="1. Junior Member","$306,000",IF(J205="2. Member","$1,581,000",IF(J205="3. Senior Member","$0",IF(J205="4. Consul Initiate","$0","$0")))))</f>
        <v>$51,000</v>
      </c>
      <c r="M205" s="37">
        <f>L205-N205</f>
        <v>51000</v>
      </c>
      <c r="N205" s="41"/>
      <c r="O205" s="9"/>
      <c r="P205" s="90">
        <v>41119</v>
      </c>
      <c r="Q205" s="102"/>
      <c r="R205" s="102"/>
      <c r="S205" s="51"/>
      <c r="T205" s="51"/>
      <c r="U205" s="51"/>
      <c r="V205" s="51"/>
      <c r="W205" s="51"/>
    </row>
    <row r="206" spans="1:23">
      <c r="A206" s="49"/>
      <c r="B206" s="50"/>
      <c r="C206" s="50"/>
      <c r="D206" s="51"/>
      <c r="E206" s="51"/>
      <c r="F206" s="51"/>
      <c r="G206" s="4" t="s">
        <v>193</v>
      </c>
      <c r="H206" s="4" t="s">
        <v>194</v>
      </c>
      <c r="I206" s="7"/>
      <c r="J206" s="6" t="s">
        <v>105</v>
      </c>
      <c r="K206" s="7"/>
      <c r="L206" s="11" t="str">
        <f>IF(J206="0. Initiate","$51,000",IF(J206="1. Junior Member","$306,000",IF(J206="2. Member","$1,581,000",IF(J206="3. Senior Member","$0",IF(J206="4. Consul Initiate","$0","$0")))))</f>
        <v>$51,000</v>
      </c>
      <c r="M206" s="37">
        <f>L206-N206</f>
        <v>38050</v>
      </c>
      <c r="N206" s="41">
        <v>12950</v>
      </c>
      <c r="O206" s="9"/>
      <c r="P206" s="90">
        <v>41118</v>
      </c>
      <c r="Q206" s="102"/>
      <c r="R206" s="102"/>
      <c r="S206" s="51"/>
      <c r="T206" s="51"/>
      <c r="U206" s="51"/>
      <c r="V206" s="51"/>
      <c r="W206" s="51"/>
    </row>
    <row r="207" spans="1:23">
      <c r="A207" s="49"/>
      <c r="B207" s="50"/>
      <c r="C207" s="50"/>
      <c r="D207" s="51"/>
      <c r="E207" s="51"/>
      <c r="F207" s="51"/>
      <c r="G207" s="4" t="s">
        <v>392</v>
      </c>
      <c r="H207" s="4" t="s">
        <v>393</v>
      </c>
      <c r="I207" s="7"/>
      <c r="J207" s="6" t="s">
        <v>105</v>
      </c>
      <c r="K207" s="7"/>
      <c r="L207" s="11" t="str">
        <f>IF(J207="0. Initiate","$51,000",IF(J207="1. Junior Member","$306,000",IF(J207="2. Member","$1,581,000",IF(J207="3. Senior Member","$0",IF(J207="4. Consul Initiate","$0","$0")))))</f>
        <v>$51,000</v>
      </c>
      <c r="M207" s="37">
        <f>L207-N207</f>
        <v>51000</v>
      </c>
      <c r="N207" s="41"/>
      <c r="O207" s="9"/>
      <c r="P207" s="90">
        <v>41092</v>
      </c>
      <c r="Q207" s="102"/>
      <c r="R207" s="102"/>
      <c r="S207" s="51"/>
      <c r="T207" s="51"/>
      <c r="U207" s="51"/>
      <c r="V207" s="51"/>
      <c r="W207" s="51"/>
    </row>
    <row r="208" spans="1:23">
      <c r="A208" s="49"/>
      <c r="B208" s="50"/>
      <c r="C208" s="50"/>
      <c r="D208" s="51"/>
      <c r="E208" s="51"/>
      <c r="F208" s="51"/>
      <c r="G208" s="4" t="s">
        <v>274</v>
      </c>
      <c r="H208" s="4" t="s">
        <v>275</v>
      </c>
      <c r="I208" s="7"/>
      <c r="J208" s="6" t="s">
        <v>105</v>
      </c>
      <c r="K208" s="7"/>
      <c r="L208" s="11" t="str">
        <f>IF(J208="0. Initiate","$51,000",IF(J208="1. Junior Member","$306,000",IF(J208="2. Member","$1,581,000",IF(J208="3. Senior Member","$0",IF(J208="4. Consul Initiate","$0","$0")))))</f>
        <v>$51,000</v>
      </c>
      <c r="M208" s="37">
        <f>L208-N208</f>
        <v>47800</v>
      </c>
      <c r="N208" s="41">
        <v>3200</v>
      </c>
      <c r="O208" s="9"/>
      <c r="P208" s="90">
        <v>41104</v>
      </c>
      <c r="Q208" s="102"/>
      <c r="R208" s="102"/>
      <c r="S208" s="51"/>
      <c r="T208" s="51"/>
      <c r="U208" s="51"/>
      <c r="V208" s="51"/>
      <c r="W208" s="51"/>
    </row>
    <row r="209" spans="1:23">
      <c r="A209" s="49"/>
      <c r="B209" s="50"/>
      <c r="C209" s="50"/>
      <c r="D209" s="51"/>
      <c r="E209" s="51"/>
      <c r="F209" s="51"/>
      <c r="G209" s="4" t="s">
        <v>251</v>
      </c>
      <c r="H209" s="4" t="s">
        <v>252</v>
      </c>
      <c r="I209" s="7"/>
      <c r="J209" s="6" t="s">
        <v>105</v>
      </c>
      <c r="K209" s="7"/>
      <c r="L209" s="11" t="str">
        <f>IF(J209="0. Initiate","$51,000",IF(J209="1. Junior Member","$306,000",IF(J209="2. Member","$1,581,000",IF(J209="3. Senior Member","$0",IF(J209="4. Consul Initiate","$0","$0")))))</f>
        <v>$51,000</v>
      </c>
      <c r="M209" s="37">
        <f>L209-N209</f>
        <v>47650</v>
      </c>
      <c r="N209" s="41">
        <v>3350</v>
      </c>
      <c r="O209" s="9"/>
      <c r="P209" s="90">
        <v>41119</v>
      </c>
      <c r="Q209" s="102"/>
      <c r="R209" s="102"/>
      <c r="S209" s="51"/>
      <c r="T209" s="51"/>
      <c r="U209" s="51"/>
      <c r="V209" s="51"/>
      <c r="W209" s="51"/>
    </row>
    <row r="210" spans="1:23">
      <c r="A210" s="49"/>
      <c r="B210" s="50"/>
      <c r="C210" s="50"/>
      <c r="D210" s="51"/>
      <c r="E210" s="51"/>
      <c r="F210" s="51"/>
      <c r="G210" s="4" t="s">
        <v>403</v>
      </c>
      <c r="H210" s="4" t="s">
        <v>404</v>
      </c>
      <c r="I210" s="7"/>
      <c r="J210" s="7" t="s">
        <v>106</v>
      </c>
      <c r="K210" s="7"/>
      <c r="L210" s="11" t="str">
        <f>IF(J210="0. Initiate","$51,000",IF(J210="1. Junior Member","$306,000",IF(J210="2. Member","$1,581,000",IF(J210="3. Senior Member","$0",IF(J210="4. Consul Initiate","$0","$0")))))</f>
        <v>$306,000</v>
      </c>
      <c r="M210" s="37">
        <f>L210-N210</f>
        <v>306000</v>
      </c>
      <c r="N210" s="41"/>
      <c r="O210" s="9"/>
      <c r="P210" s="90">
        <v>41042</v>
      </c>
      <c r="Q210" s="102"/>
      <c r="R210" s="102"/>
      <c r="S210" s="51"/>
      <c r="T210" s="51"/>
      <c r="U210" s="51"/>
      <c r="V210" s="51"/>
      <c r="W210" s="51"/>
    </row>
    <row r="211" spans="1:23">
      <c r="A211" s="49"/>
      <c r="B211" s="50"/>
      <c r="C211" s="50"/>
      <c r="D211" s="51"/>
      <c r="E211" s="51"/>
      <c r="F211" s="51"/>
      <c r="G211" s="4" t="s">
        <v>384</v>
      </c>
      <c r="H211" s="4" t="s">
        <v>385</v>
      </c>
      <c r="I211" s="7"/>
      <c r="J211" s="7" t="s">
        <v>111</v>
      </c>
      <c r="K211" s="7"/>
      <c r="L211" s="11" t="str">
        <f>IF(J211="0. Initiate","$51,000",IF(J211="1. Junior Member","$306,000",IF(J211="2. Member","$1,581,000",IF(J211="3. Senior Member","$0",IF(J211="4. Consul Initiate","$0","$0")))))</f>
        <v>$0</v>
      </c>
      <c r="M211" s="37">
        <f>L211-N211</f>
        <v>-250</v>
      </c>
      <c r="N211" s="41">
        <v>250</v>
      </c>
      <c r="O211" s="9"/>
      <c r="P211" s="90">
        <v>41104</v>
      </c>
      <c r="Q211" s="102"/>
      <c r="R211" s="102"/>
      <c r="S211" s="51"/>
      <c r="T211" s="51"/>
      <c r="U211" s="51"/>
      <c r="V211" s="51"/>
      <c r="W211" s="51"/>
    </row>
    <row r="212" spans="1:23">
      <c r="A212" s="49"/>
      <c r="B212" s="50"/>
      <c r="C212" s="50"/>
      <c r="D212" s="51"/>
      <c r="E212" s="51"/>
      <c r="F212" s="51"/>
      <c r="G212" s="4" t="s">
        <v>415</v>
      </c>
      <c r="H212" s="4" t="s">
        <v>385</v>
      </c>
      <c r="I212" s="7"/>
      <c r="J212" s="7" t="s">
        <v>111</v>
      </c>
      <c r="K212" s="7"/>
      <c r="L212" s="11" t="str">
        <f>IF(J212="0. Initiate","$51,000",IF(J212="1. Junior Member","$306,000",IF(J212="2. Member","$1,581,000",IF(J212="3. Senior Member","$0",IF(J212="4. Consul Initiate","$0","$0")))))</f>
        <v>$0</v>
      </c>
      <c r="M212" s="37">
        <f>L212-N212</f>
        <v>-250</v>
      </c>
      <c r="N212" s="41">
        <v>250</v>
      </c>
      <c r="O212" s="9"/>
      <c r="P212" s="90">
        <v>41104</v>
      </c>
      <c r="Q212" s="102"/>
      <c r="R212" s="102"/>
      <c r="S212" s="51"/>
      <c r="T212" s="51"/>
      <c r="U212" s="51"/>
      <c r="V212" s="51"/>
      <c r="W212" s="51"/>
    </row>
    <row r="213" spans="1:23">
      <c r="A213" s="49"/>
      <c r="B213" s="50"/>
      <c r="C213" s="50"/>
      <c r="D213" s="51"/>
      <c r="E213" s="51"/>
      <c r="F213" s="51"/>
      <c r="G213" s="4" t="s">
        <v>435</v>
      </c>
      <c r="H213" s="4" t="s">
        <v>385</v>
      </c>
      <c r="I213" s="6"/>
      <c r="J213" s="7" t="s">
        <v>111</v>
      </c>
      <c r="K213" s="7"/>
      <c r="L213" s="11" t="str">
        <f>IF(J213="0. Initiate","$51,000",IF(J213="1. Junior Member","$306,000",IF(J213="2. Member","$1,581,000",IF(J213="3. Senior Member","$0",IF(J213="4. Consul Initiate","$0","$0")))))</f>
        <v>$0</v>
      </c>
      <c r="M213" s="37">
        <f>L213-N213</f>
        <v>-347973</v>
      </c>
      <c r="N213" s="41">
        <v>347973</v>
      </c>
      <c r="O213" s="9"/>
      <c r="P213" s="90">
        <v>41124</v>
      </c>
      <c r="Q213" s="102"/>
      <c r="R213" s="102"/>
      <c r="S213" s="51"/>
      <c r="T213" s="51"/>
      <c r="U213" s="51"/>
      <c r="V213" s="51"/>
      <c r="W213" s="51"/>
    </row>
    <row r="214" spans="1:23">
      <c r="A214" s="49"/>
      <c r="B214" s="50"/>
      <c r="C214" s="50"/>
      <c r="D214" s="51"/>
      <c r="E214" s="51"/>
      <c r="F214" s="51"/>
      <c r="G214" s="4" t="s">
        <v>436</v>
      </c>
      <c r="H214" s="4" t="s">
        <v>385</v>
      </c>
      <c r="I214" s="7"/>
      <c r="J214" s="7" t="s">
        <v>111</v>
      </c>
      <c r="K214" s="7"/>
      <c r="L214" s="11" t="str">
        <f>IF(J214="0. Initiate","$51,000",IF(J214="1. Junior Member","$306,000",IF(J214="2. Member","$1,581,000",IF(J214="3. Senior Member","$0",IF(J214="4. Consul Initiate","$0","$0")))))</f>
        <v>$0</v>
      </c>
      <c r="M214" s="37">
        <f>L214-N214</f>
        <v>-250</v>
      </c>
      <c r="N214" s="41">
        <v>250</v>
      </c>
      <c r="O214" s="9"/>
      <c r="P214" s="90">
        <v>41104</v>
      </c>
      <c r="Q214" s="102"/>
      <c r="R214" s="102"/>
      <c r="S214" s="51"/>
      <c r="T214" s="51"/>
      <c r="U214" s="51"/>
      <c r="V214" s="51"/>
      <c r="W214" s="51"/>
    </row>
    <row r="215" spans="1:23">
      <c r="A215" s="49"/>
      <c r="B215" s="50"/>
      <c r="C215" s="50"/>
      <c r="D215" s="51"/>
      <c r="E215" s="51"/>
      <c r="F215" s="51"/>
      <c r="G215" s="4" t="s">
        <v>437</v>
      </c>
      <c r="H215" s="4" t="s">
        <v>385</v>
      </c>
      <c r="I215" s="7"/>
      <c r="J215" s="7" t="s">
        <v>111</v>
      </c>
      <c r="K215" s="7"/>
      <c r="L215" s="11" t="str">
        <f>IF(J215="0. Initiate","$51,000",IF(J215="1. Junior Member","$306,000",IF(J215="2. Member","$1,581,000",IF(J215="3. Senior Member","$0",IF(J215="4. Consul Initiate","$0","$0")))))</f>
        <v>$0</v>
      </c>
      <c r="M215" s="37">
        <f>L215-N215</f>
        <v>-250</v>
      </c>
      <c r="N215" s="41">
        <v>250</v>
      </c>
      <c r="O215" s="9"/>
      <c r="P215" s="90">
        <v>41104</v>
      </c>
      <c r="Q215" s="102"/>
      <c r="R215" s="102"/>
      <c r="S215" s="51"/>
      <c r="T215" s="51"/>
      <c r="U215" s="51"/>
      <c r="V215" s="51"/>
      <c r="W215" s="51"/>
    </row>
    <row r="216" spans="1:23">
      <c r="A216" s="49"/>
      <c r="B216" s="50"/>
      <c r="C216" s="50"/>
      <c r="D216" s="51"/>
      <c r="E216" s="51"/>
      <c r="F216" s="51"/>
      <c r="G216" s="4" t="s">
        <v>98</v>
      </c>
      <c r="H216" s="4" t="s">
        <v>97</v>
      </c>
      <c r="I216" s="7"/>
      <c r="J216" s="6" t="s">
        <v>106</v>
      </c>
      <c r="K216" s="7"/>
      <c r="L216" s="11" t="str">
        <f>IF(J216="0. Initiate","$51,000",IF(J216="1. Junior Member","$306,000",IF(J216="2. Member","$1,581,000",IF(J216="3. Senior Member","$0",IF(J216="4. Consul Initiate","$0","$0")))))</f>
        <v>$306,000</v>
      </c>
      <c r="M216" s="37">
        <f>L216-N216</f>
        <v>273444</v>
      </c>
      <c r="N216" s="41">
        <v>32556</v>
      </c>
      <c r="O216" s="9"/>
      <c r="P216" s="90">
        <v>41124</v>
      </c>
      <c r="Q216" s="102"/>
      <c r="R216" s="102"/>
      <c r="S216" s="51"/>
      <c r="T216" s="51"/>
      <c r="U216" s="51"/>
      <c r="V216" s="51"/>
      <c r="W216" s="51"/>
    </row>
    <row r="217" spans="1:23">
      <c r="A217" s="49"/>
      <c r="B217" s="50"/>
      <c r="C217" s="50"/>
      <c r="D217" s="51"/>
      <c r="E217" s="51"/>
      <c r="F217" s="51"/>
      <c r="G217" s="4" t="s">
        <v>8</v>
      </c>
      <c r="H217" s="4" t="s">
        <v>58</v>
      </c>
      <c r="I217" s="6"/>
      <c r="J217" s="6" t="s">
        <v>108</v>
      </c>
      <c r="K217" s="6"/>
      <c r="L217" s="11" t="str">
        <f>IF(J217="0. Initiate","$51,000",IF(J217="1. Junior Member","$306,000",IF(J217="2. Member","$1,581,000",IF(J217="3. Senior Member","$0",IF(J217="4. Consul Initiate","$0","$0")))))</f>
        <v>$0</v>
      </c>
      <c r="M217" s="36">
        <f>L217-N217</f>
        <v>0</v>
      </c>
      <c r="N217" s="40"/>
      <c r="O217" s="9"/>
      <c r="P217" s="90">
        <v>41108</v>
      </c>
      <c r="Q217" s="102"/>
      <c r="R217" s="102"/>
      <c r="S217" s="51"/>
      <c r="T217" s="51"/>
      <c r="U217" s="51"/>
      <c r="V217" s="51"/>
      <c r="W217" s="51"/>
    </row>
    <row r="218" spans="1:23">
      <c r="A218" s="49"/>
      <c r="B218" s="50"/>
      <c r="C218" s="50"/>
      <c r="D218" s="51"/>
      <c r="E218" s="51"/>
      <c r="F218" s="51"/>
      <c r="G218" s="4" t="s">
        <v>308</v>
      </c>
      <c r="H218" s="4" t="s">
        <v>58</v>
      </c>
      <c r="I218" s="7"/>
      <c r="J218" s="7" t="s">
        <v>108</v>
      </c>
      <c r="K218" s="7"/>
      <c r="L218" s="11" t="str">
        <f>IF(J218="0. Initiate","$51,000",IF(J218="1. Junior Member","$306,000",IF(J218="2. Member","$1,581,000",IF(J218="3. Senior Member","$0",IF(J218="4. Consul Initiate","$0","$0")))))</f>
        <v>$0</v>
      </c>
      <c r="M218" s="37">
        <f>L218-N218</f>
        <v>-22550</v>
      </c>
      <c r="N218" s="41">
        <v>22550</v>
      </c>
      <c r="O218" s="9"/>
      <c r="P218" s="90">
        <v>41114</v>
      </c>
      <c r="Q218" s="102"/>
      <c r="R218" s="102"/>
      <c r="S218" s="51"/>
      <c r="T218" s="51"/>
      <c r="U218" s="51"/>
      <c r="V218" s="51"/>
      <c r="W218" s="51"/>
    </row>
    <row r="219" spans="1:23">
      <c r="A219" s="49"/>
      <c r="B219" s="50"/>
      <c r="C219" s="50"/>
      <c r="D219" s="51"/>
      <c r="E219" s="51"/>
      <c r="F219" s="51"/>
      <c r="G219" s="4" t="s">
        <v>627</v>
      </c>
      <c r="H219" s="4" t="s">
        <v>628</v>
      </c>
      <c r="I219" s="7"/>
      <c r="J219" s="7" t="s">
        <v>105</v>
      </c>
      <c r="K219" s="7"/>
      <c r="L219" s="11" t="str">
        <f>IF(J219="0. Initiate","$51,000",IF(J219="1. Junior Member","$306,000",IF(J219="2. Member","$1,581,000",IF(J219="3. Senior Member","$0",IF(J219="4. Consul Initiate","$0","$0")))))</f>
        <v>$51,000</v>
      </c>
      <c r="M219" s="37">
        <f>L219-N219</f>
        <v>51000</v>
      </c>
      <c r="N219" s="41"/>
      <c r="O219" s="9"/>
      <c r="P219" s="90">
        <v>41132</v>
      </c>
      <c r="Q219" s="102"/>
      <c r="R219" s="102"/>
      <c r="S219" s="51"/>
      <c r="T219" s="51"/>
      <c r="U219" s="51"/>
      <c r="V219" s="51"/>
      <c r="W219" s="51"/>
    </row>
    <row r="220" spans="1:23">
      <c r="A220" s="49"/>
      <c r="B220" s="50"/>
      <c r="C220" s="50"/>
      <c r="D220" s="51"/>
      <c r="E220" s="51"/>
      <c r="F220" s="51"/>
      <c r="G220" s="4" t="s">
        <v>282</v>
      </c>
      <c r="H220" s="4" t="s">
        <v>283</v>
      </c>
      <c r="I220" s="7"/>
      <c r="J220" s="6" t="s">
        <v>106</v>
      </c>
      <c r="K220" s="7"/>
      <c r="L220" s="11" t="str">
        <f>IF(J220="0. Initiate","$51,000",IF(J220="1. Junior Member","$306,000",IF(J220="2. Member","$1,581,000",IF(J220="3. Senior Member","$0",IF(J220="4. Consul Initiate","$0","$0")))))</f>
        <v>$306,000</v>
      </c>
      <c r="M220" s="37">
        <f>L220-N220</f>
        <v>299000</v>
      </c>
      <c r="N220" s="41">
        <v>7000</v>
      </c>
      <c r="O220" s="9"/>
      <c r="P220" s="90">
        <v>41115</v>
      </c>
      <c r="Q220" s="102"/>
      <c r="R220" s="102"/>
      <c r="S220" s="51"/>
      <c r="T220" s="51"/>
      <c r="U220" s="51"/>
      <c r="V220" s="51"/>
      <c r="W220" s="51"/>
    </row>
    <row r="221" spans="1:23">
      <c r="A221" s="49"/>
      <c r="B221" s="50"/>
      <c r="C221" s="50"/>
      <c r="D221" s="51"/>
      <c r="E221" s="51"/>
      <c r="F221" s="51"/>
      <c r="G221" s="4" t="s">
        <v>430</v>
      </c>
      <c r="H221" s="4" t="s">
        <v>283</v>
      </c>
      <c r="I221" s="7"/>
      <c r="J221" s="7" t="s">
        <v>106</v>
      </c>
      <c r="K221" s="7"/>
      <c r="L221" s="11" t="str">
        <f>IF(J221="0. Initiate","$51,000",IF(J221="1. Junior Member","$306,000",IF(J221="2. Member","$1,581,000",IF(J221="3. Senior Member","$0",IF(J221="4. Consul Initiate","$0","$0")))))</f>
        <v>$306,000</v>
      </c>
      <c r="M221" s="37">
        <f>L221-N221</f>
        <v>301750</v>
      </c>
      <c r="N221" s="41">
        <v>4250</v>
      </c>
      <c r="O221" s="9"/>
      <c r="P221" s="90">
        <v>41120</v>
      </c>
      <c r="Q221" s="102"/>
      <c r="R221" s="102"/>
      <c r="S221" s="51"/>
      <c r="T221" s="51"/>
      <c r="U221" s="51"/>
      <c r="V221" s="51"/>
      <c r="W221" s="51"/>
    </row>
    <row r="222" spans="1:23">
      <c r="A222" s="49"/>
      <c r="B222" s="50"/>
      <c r="C222" s="50"/>
      <c r="D222" s="51"/>
      <c r="E222" s="51"/>
      <c r="F222" s="51"/>
      <c r="G222" s="4" t="s">
        <v>213</v>
      </c>
      <c r="H222" s="4" t="s">
        <v>214</v>
      </c>
      <c r="I222" s="7"/>
      <c r="J222" s="7" t="s">
        <v>106</v>
      </c>
      <c r="K222" s="7"/>
      <c r="L222" s="11" t="str">
        <f>IF(J222="0. Initiate","$51,000",IF(J222="1. Junior Member","$306,000",IF(J222="2. Member","$1,581,000",IF(J222="3. Senior Member","$0",IF(J222="4. Consul Initiate","$0","$0")))))</f>
        <v>$306,000</v>
      </c>
      <c r="M222" s="37">
        <f>L222-N222</f>
        <v>177026</v>
      </c>
      <c r="N222" s="41">
        <v>128974</v>
      </c>
      <c r="O222" s="9"/>
      <c r="P222" s="90">
        <v>41124</v>
      </c>
      <c r="Q222" s="102"/>
      <c r="R222" s="102"/>
      <c r="S222" s="51"/>
      <c r="T222" s="51"/>
      <c r="U222" s="51"/>
      <c r="V222" s="51"/>
      <c r="W222" s="51"/>
    </row>
    <row r="223" spans="1:23">
      <c r="A223" s="49"/>
      <c r="B223" s="50"/>
      <c r="C223" s="50"/>
      <c r="D223" s="51"/>
      <c r="E223" s="51"/>
      <c r="F223" s="51"/>
      <c r="G223" s="4" t="s">
        <v>397</v>
      </c>
      <c r="H223" s="4" t="s">
        <v>214</v>
      </c>
      <c r="I223" s="7"/>
      <c r="J223" s="6" t="s">
        <v>106</v>
      </c>
      <c r="K223" s="7"/>
      <c r="L223" s="11" t="str">
        <f>IF(J223="0. Initiate","$51,000",IF(J223="1. Junior Member","$306,000",IF(J223="2. Member","$1,581,000",IF(J223="3. Senior Member","$0",IF(J223="4. Consul Initiate","$0","$0")))))</f>
        <v>$306,000</v>
      </c>
      <c r="M223" s="37">
        <f>L223-N223</f>
        <v>122396</v>
      </c>
      <c r="N223" s="41">
        <v>183604</v>
      </c>
      <c r="O223" s="9"/>
      <c r="P223" s="90">
        <v>41121</v>
      </c>
      <c r="Q223" s="102"/>
      <c r="R223" s="102"/>
      <c r="S223" s="51"/>
      <c r="T223" s="51"/>
      <c r="U223" s="51"/>
      <c r="V223" s="51"/>
      <c r="W223" s="51"/>
    </row>
    <row r="224" spans="1:23">
      <c r="A224" s="49"/>
      <c r="B224" s="50"/>
      <c r="C224" s="50"/>
      <c r="D224" s="51"/>
      <c r="E224" s="51"/>
      <c r="F224" s="51"/>
      <c r="G224" s="4" t="s">
        <v>398</v>
      </c>
      <c r="H224" s="4" t="s">
        <v>214</v>
      </c>
      <c r="I224" s="7"/>
      <c r="J224" s="7" t="s">
        <v>106</v>
      </c>
      <c r="K224" s="7"/>
      <c r="L224" s="11" t="str">
        <f>IF(J224="0. Initiate","$51,000",IF(J224="1. Junior Member","$306,000",IF(J224="2. Member","$1,581,000",IF(J224="3. Senior Member","$0",IF(J224="4. Consul Initiate","$0","$0")))))</f>
        <v>$306,000</v>
      </c>
      <c r="M224" s="37">
        <f>L224-N224</f>
        <v>306000</v>
      </c>
      <c r="N224" s="41"/>
      <c r="O224" s="9"/>
      <c r="P224" s="90">
        <v>41120</v>
      </c>
      <c r="Q224" s="102"/>
      <c r="R224" s="102"/>
      <c r="S224" s="51"/>
      <c r="T224" s="51"/>
      <c r="U224" s="51"/>
      <c r="V224" s="51"/>
      <c r="W224" s="51"/>
    </row>
    <row r="225" spans="1:23">
      <c r="A225" s="49"/>
      <c r="B225" s="50"/>
      <c r="C225" s="50"/>
      <c r="D225" s="51"/>
      <c r="E225" s="51"/>
      <c r="F225" s="51"/>
      <c r="G225" s="4" t="s">
        <v>406</v>
      </c>
      <c r="H225" s="4" t="s">
        <v>407</v>
      </c>
      <c r="I225" s="7"/>
      <c r="J225" s="7" t="s">
        <v>105</v>
      </c>
      <c r="K225" s="7"/>
      <c r="L225" s="11" t="str">
        <f>IF(J225="0. Initiate","$51,000",IF(J225="1. Junior Member","$306,000",IF(J225="2. Member","$1,581,000",IF(J225="3. Senior Member","$0",IF(J225="4. Consul Initiate","$0","$0")))))</f>
        <v>$51,000</v>
      </c>
      <c r="M225" s="37">
        <f>L225-N225</f>
        <v>20959</v>
      </c>
      <c r="N225" s="41">
        <v>30041</v>
      </c>
      <c r="O225" s="9"/>
      <c r="P225" s="90">
        <v>41123</v>
      </c>
      <c r="Q225" s="102"/>
      <c r="R225" s="102"/>
      <c r="S225" s="51"/>
      <c r="T225" s="51"/>
      <c r="U225" s="51"/>
      <c r="V225" s="51"/>
      <c r="W225" s="51"/>
    </row>
    <row r="226" spans="1:23">
      <c r="A226" s="49"/>
      <c r="B226" s="50"/>
      <c r="C226" s="50"/>
      <c r="D226" s="51"/>
      <c r="E226" s="51"/>
      <c r="F226" s="51"/>
      <c r="G226" s="4" t="s">
        <v>349</v>
      </c>
      <c r="H226" s="4" t="s">
        <v>350</v>
      </c>
      <c r="I226" s="7"/>
      <c r="J226" s="6" t="s">
        <v>105</v>
      </c>
      <c r="K226" s="7"/>
      <c r="L226" s="11" t="str">
        <f>IF(J226="0. Initiate","$51,000",IF(J226="1. Junior Member","$306,000",IF(J226="2. Member","$1,581,000",IF(J226="3. Senior Member","$0",IF(J226="4. Consul Initiate","$0","$0")))))</f>
        <v>$51,000</v>
      </c>
      <c r="M226" s="37">
        <f>L226-N226</f>
        <v>51000</v>
      </c>
      <c r="N226" s="41"/>
      <c r="O226" s="9"/>
      <c r="P226" s="90">
        <v>41082</v>
      </c>
      <c r="Q226" s="102"/>
      <c r="R226" s="102"/>
      <c r="S226" s="51"/>
      <c r="T226" s="51"/>
      <c r="U226" s="51"/>
      <c r="V226" s="51"/>
      <c r="W226" s="51"/>
    </row>
    <row r="227" spans="1:23">
      <c r="A227" s="49"/>
      <c r="B227" s="50"/>
      <c r="C227" s="50"/>
      <c r="D227" s="51"/>
      <c r="E227" s="51"/>
      <c r="F227" s="51"/>
      <c r="G227" s="4" t="s">
        <v>408</v>
      </c>
      <c r="H227" s="4" t="s">
        <v>409</v>
      </c>
      <c r="I227" s="7"/>
      <c r="J227" s="7" t="s">
        <v>105</v>
      </c>
      <c r="K227" s="7"/>
      <c r="L227" s="11" t="str">
        <f>IF(J227="0. Initiate","$51,000",IF(J227="1. Junior Member","$306,000",IF(J227="2. Member","$1,581,000",IF(J227="3. Senior Member","$0",IF(J227="4. Consul Initiate","$0","$0")))))</f>
        <v>$51,000</v>
      </c>
      <c r="M227" s="37">
        <f>L227-N227</f>
        <v>50000</v>
      </c>
      <c r="N227" s="41">
        <v>1000</v>
      </c>
      <c r="O227" s="9"/>
      <c r="P227" s="90">
        <v>41117</v>
      </c>
      <c r="Q227" s="102"/>
      <c r="R227" s="102"/>
      <c r="S227" s="51"/>
      <c r="T227" s="51"/>
      <c r="U227" s="51"/>
      <c r="V227" s="51"/>
      <c r="W227" s="51"/>
    </row>
    <row r="228" spans="1:23">
      <c r="A228" s="49"/>
      <c r="B228" s="50"/>
      <c r="C228" s="50"/>
      <c r="D228" s="51"/>
      <c r="E228" s="51"/>
      <c r="F228" s="51"/>
      <c r="G228" s="4" t="s">
        <v>419</v>
      </c>
      <c r="H228" s="4" t="s">
        <v>420</v>
      </c>
      <c r="I228" s="7"/>
      <c r="J228" s="7" t="s">
        <v>105</v>
      </c>
      <c r="K228" s="7"/>
      <c r="L228" s="11" t="str">
        <f>IF(J228="0. Initiate","$51,000",IF(J228="1. Junior Member","$306,000",IF(J228="2. Member","$1,581,000",IF(J228="3. Senior Member","$0",IF(J228="4. Consul Initiate","$0","$0")))))</f>
        <v>$51,000</v>
      </c>
      <c r="M228" s="37">
        <f>L228-N228</f>
        <v>51000</v>
      </c>
      <c r="N228" s="41"/>
      <c r="O228" s="9"/>
      <c r="P228" s="90">
        <v>41074</v>
      </c>
      <c r="Q228" s="102"/>
      <c r="R228" s="102"/>
      <c r="S228" s="51"/>
      <c r="T228" s="51"/>
      <c r="U228" s="51"/>
      <c r="V228" s="51"/>
      <c r="W228" s="51"/>
    </row>
    <row r="229" spans="1:23">
      <c r="A229" s="49"/>
      <c r="B229" s="50"/>
      <c r="C229" s="50"/>
      <c r="D229" s="51"/>
      <c r="E229" s="51"/>
      <c r="F229" s="51"/>
      <c r="G229" s="4" t="s">
        <v>421</v>
      </c>
      <c r="H229" s="4" t="s">
        <v>422</v>
      </c>
      <c r="I229" s="7"/>
      <c r="J229" s="7" t="s">
        <v>105</v>
      </c>
      <c r="K229" s="7"/>
      <c r="L229" s="11" t="str">
        <f>IF(J229="0. Initiate","$51,000",IF(J229="1. Junior Member","$306,000",IF(J229="2. Member","$1,581,000",IF(J229="3. Senior Member","$0",IF(J229="4. Consul Initiate","$0","$0")))))</f>
        <v>$51,000</v>
      </c>
      <c r="M229" s="37">
        <f>L229-N229</f>
        <v>51000</v>
      </c>
      <c r="N229" s="41"/>
      <c r="O229" s="9"/>
      <c r="P229" s="90">
        <v>41007</v>
      </c>
      <c r="Q229" s="102"/>
      <c r="R229" s="102"/>
      <c r="S229" s="51"/>
      <c r="T229" s="51"/>
      <c r="U229" s="51"/>
      <c r="V229" s="51"/>
      <c r="W229" s="51"/>
    </row>
    <row r="230" spans="1:23">
      <c r="A230" s="49"/>
      <c r="B230" s="50"/>
      <c r="C230" s="50"/>
      <c r="D230" s="51"/>
      <c r="E230" s="51"/>
      <c r="F230" s="51"/>
      <c r="G230" s="4" t="s">
        <v>325</v>
      </c>
      <c r="H230" s="4" t="s">
        <v>326</v>
      </c>
      <c r="I230" s="7"/>
      <c r="J230" s="7" t="s">
        <v>105</v>
      </c>
      <c r="K230" s="7"/>
      <c r="L230" s="11" t="str">
        <f>IF(J230="0. Initiate","$51,000",IF(J230="1. Junior Member","$306,000",IF(J230="2. Member","$1,581,000",IF(J230="3. Senior Member","$0",IF(J230="4. Consul Initiate","$0","$0")))))</f>
        <v>$51,000</v>
      </c>
      <c r="M230" s="37">
        <f>L230-N230</f>
        <v>-12900</v>
      </c>
      <c r="N230" s="41">
        <v>63900</v>
      </c>
      <c r="O230" s="9"/>
      <c r="P230" s="90">
        <v>41123</v>
      </c>
      <c r="Q230" s="102"/>
      <c r="R230" s="102"/>
      <c r="S230" s="51"/>
      <c r="T230" s="51"/>
      <c r="U230" s="51"/>
      <c r="V230" s="51"/>
      <c r="W230" s="51"/>
    </row>
    <row r="231" spans="1:23">
      <c r="A231" s="49"/>
      <c r="B231" s="50"/>
      <c r="C231" s="50"/>
      <c r="D231" s="51"/>
      <c r="E231" s="51"/>
      <c r="F231" s="51"/>
      <c r="G231" s="4" t="s">
        <v>375</v>
      </c>
      <c r="H231" s="4" t="s">
        <v>376</v>
      </c>
      <c r="I231" s="7"/>
      <c r="J231" s="6" t="s">
        <v>105</v>
      </c>
      <c r="K231" s="7"/>
      <c r="L231" s="11" t="str">
        <f>IF(J231="0. Initiate","$51,000",IF(J231="1. Junior Member","$306,000",IF(J231="2. Member","$1,581,000",IF(J231="3. Senior Member","$0",IF(J231="4. Consul Initiate","$0","$0")))))</f>
        <v>$51,000</v>
      </c>
      <c r="M231" s="37">
        <f>L231-N231</f>
        <v>51000</v>
      </c>
      <c r="N231" s="41"/>
      <c r="O231" s="9"/>
      <c r="P231" s="90">
        <v>41034</v>
      </c>
      <c r="Q231" s="102"/>
      <c r="R231" s="102"/>
      <c r="S231" s="51"/>
      <c r="T231" s="51"/>
      <c r="U231" s="51"/>
      <c r="V231" s="51"/>
      <c r="W231" s="51"/>
    </row>
    <row r="232" spans="1:23">
      <c r="A232" s="49"/>
      <c r="B232" s="50"/>
      <c r="C232" s="50"/>
      <c r="D232" s="51"/>
      <c r="E232" s="51"/>
      <c r="F232" s="51"/>
      <c r="G232" s="4" t="s">
        <v>425</v>
      </c>
      <c r="H232" s="4" t="s">
        <v>376</v>
      </c>
      <c r="I232" s="7"/>
      <c r="J232" s="7" t="s">
        <v>105</v>
      </c>
      <c r="K232" s="7"/>
      <c r="L232" s="11" t="str">
        <f>IF(J232="0. Initiate","$51,000",IF(J232="1. Junior Member","$306,000",IF(J232="2. Member","$1,581,000",IF(J232="3. Senior Member","$0",IF(J232="4. Consul Initiate","$0","$0")))))</f>
        <v>$51,000</v>
      </c>
      <c r="M232" s="37">
        <f>L232-N232</f>
        <v>51000</v>
      </c>
      <c r="N232" s="41"/>
      <c r="O232" s="9"/>
      <c r="P232" s="90">
        <v>41122</v>
      </c>
      <c r="Q232" s="102"/>
      <c r="R232" s="102"/>
      <c r="S232" s="51"/>
      <c r="T232" s="51"/>
      <c r="U232" s="51"/>
      <c r="V232" s="51"/>
      <c r="W232" s="51"/>
    </row>
    <row r="233" spans="1:23">
      <c r="A233" s="49"/>
      <c r="B233" s="50"/>
      <c r="C233" s="50"/>
      <c r="D233" s="51"/>
      <c r="E233" s="51"/>
      <c r="F233" s="51"/>
      <c r="G233" s="4" t="s">
        <v>386</v>
      </c>
      <c r="H233" s="4" t="s">
        <v>387</v>
      </c>
      <c r="I233" s="7"/>
      <c r="J233" s="7" t="s">
        <v>106</v>
      </c>
      <c r="K233" s="7"/>
      <c r="L233" s="11" t="str">
        <f>IF(J233="0. Initiate","$51,000",IF(J233="1. Junior Member","$306,000",IF(J233="2. Member","$1,581,000",IF(J233="3. Senior Member","$0",IF(J233="4. Consul Initiate","$0","$0")))))</f>
        <v>$306,000</v>
      </c>
      <c r="M233" s="37">
        <f>L233-N233</f>
        <v>-8119</v>
      </c>
      <c r="N233" s="41">
        <v>314119</v>
      </c>
      <c r="O233" s="9"/>
      <c r="P233" s="90">
        <v>41123</v>
      </c>
      <c r="Q233" s="102"/>
      <c r="R233" s="102"/>
      <c r="S233" s="51"/>
      <c r="T233" s="51"/>
      <c r="U233" s="51"/>
      <c r="V233" s="51"/>
      <c r="W233" s="51"/>
    </row>
    <row r="234" spans="1:23">
      <c r="A234" s="49"/>
      <c r="B234" s="50"/>
      <c r="C234" s="50"/>
      <c r="D234" s="51"/>
      <c r="E234" s="51"/>
      <c r="F234" s="51"/>
      <c r="G234" s="4" t="s">
        <v>45</v>
      </c>
      <c r="H234" s="4" t="s">
        <v>86</v>
      </c>
      <c r="I234" s="7"/>
      <c r="J234" s="6" t="s">
        <v>105</v>
      </c>
      <c r="K234" s="7"/>
      <c r="L234" s="11" t="str">
        <f>IF(J234="0. Initiate","$51,000",IF(J234="1. Junior Member","$306,000",IF(J234="2. Member","$1,581,000",IF(J234="3. Senior Member","$0",IF(J234="4. Consul Initiate","$0","$0")))))</f>
        <v>$51,000</v>
      </c>
      <c r="M234" s="37">
        <f>L234-N234</f>
        <v>51000</v>
      </c>
      <c r="N234" s="41"/>
      <c r="O234" s="9"/>
      <c r="P234" s="90">
        <v>41023</v>
      </c>
      <c r="Q234" s="102"/>
      <c r="R234" s="102"/>
      <c r="S234" s="51"/>
      <c r="T234" s="51"/>
      <c r="U234" s="51"/>
      <c r="V234" s="51"/>
      <c r="W234" s="51"/>
    </row>
    <row r="235" spans="1:23">
      <c r="A235" s="49"/>
      <c r="B235" s="50"/>
      <c r="C235" s="50"/>
      <c r="D235" s="51"/>
      <c r="E235" s="51"/>
      <c r="F235" s="51"/>
      <c r="G235" s="4" t="s">
        <v>614</v>
      </c>
      <c r="H235" s="4" t="s">
        <v>615</v>
      </c>
      <c r="I235" s="7"/>
      <c r="J235" s="7" t="s">
        <v>105</v>
      </c>
      <c r="K235" s="7"/>
      <c r="L235" s="11" t="str">
        <f>IF(J235="0. Initiate","$51,000",IF(J235="1. Junior Member","$306,000",IF(J235="2. Member","$1,581,000",IF(J235="3. Senior Member","$0",IF(J235="4. Consul Initiate","$0","$0")))))</f>
        <v>$51,000</v>
      </c>
      <c r="M235" s="37">
        <f>L235-N235</f>
        <v>51000</v>
      </c>
      <c r="N235" s="41"/>
      <c r="O235" s="9"/>
      <c r="P235" s="90">
        <v>41129</v>
      </c>
      <c r="Q235" s="102"/>
      <c r="R235" s="102"/>
      <c r="S235" s="51"/>
      <c r="T235" s="51"/>
      <c r="U235" s="51"/>
      <c r="V235" s="51"/>
      <c r="W235" s="51"/>
    </row>
    <row r="236" spans="1:23">
      <c r="A236" s="49"/>
      <c r="B236" s="50"/>
      <c r="C236" s="50"/>
      <c r="D236" s="51"/>
      <c r="E236" s="51"/>
      <c r="F236" s="51"/>
      <c r="G236" s="4" t="s">
        <v>432</v>
      </c>
      <c r="H236" s="4" t="s">
        <v>432</v>
      </c>
      <c r="I236" s="7"/>
      <c r="J236" s="7" t="s">
        <v>105</v>
      </c>
      <c r="K236" s="7"/>
      <c r="L236" s="11" t="str">
        <f>IF(J236="0. Initiate","$51,000",IF(J236="1. Junior Member","$306,000",IF(J236="2. Member","$1,581,000",IF(J236="3. Senior Member","$0",IF(J236="4. Consul Initiate","$0","$0")))))</f>
        <v>$51,000</v>
      </c>
      <c r="M236" s="37">
        <f>L236-N236</f>
        <v>51000</v>
      </c>
      <c r="N236" s="41"/>
      <c r="O236" s="9"/>
      <c r="P236" s="90">
        <v>41122</v>
      </c>
      <c r="Q236" s="102"/>
      <c r="R236" s="102"/>
      <c r="S236" s="51"/>
      <c r="T236" s="51"/>
      <c r="U236" s="51"/>
      <c r="V236" s="51"/>
      <c r="W236" s="51"/>
    </row>
    <row r="237" spans="1:23">
      <c r="A237" s="49"/>
      <c r="B237" s="50"/>
      <c r="C237" s="50"/>
      <c r="D237" s="51"/>
      <c r="E237" s="51"/>
      <c r="F237" s="51"/>
      <c r="G237" s="4" t="s">
        <v>433</v>
      </c>
      <c r="H237" s="4" t="s">
        <v>434</v>
      </c>
      <c r="I237" s="7"/>
      <c r="J237" s="6" t="s">
        <v>105</v>
      </c>
      <c r="K237" s="7"/>
      <c r="L237" s="11" t="str">
        <f>IF(J237="0. Initiate","$51,000",IF(J237="1. Junior Member","$306,000",IF(J237="2. Member","$1,581,000",IF(J237="3. Senior Member","$0",IF(J237="4. Consul Initiate","$0","$0")))))</f>
        <v>$51,000</v>
      </c>
      <c r="M237" s="37">
        <f>L237-N237</f>
        <v>51000</v>
      </c>
      <c r="N237" s="41"/>
      <c r="O237" s="9"/>
      <c r="P237" s="90">
        <v>40996</v>
      </c>
      <c r="Q237" s="102"/>
      <c r="R237" s="102"/>
      <c r="S237" s="51"/>
      <c r="T237" s="51"/>
      <c r="U237" s="51"/>
      <c r="V237" s="51"/>
      <c r="W237" s="51"/>
    </row>
    <row r="238" spans="1:23">
      <c r="A238" s="49"/>
      <c r="B238" s="50"/>
      <c r="C238" s="50"/>
      <c r="D238" s="51"/>
      <c r="E238" s="51"/>
      <c r="F238" s="51"/>
      <c r="G238" s="4" t="s">
        <v>42</v>
      </c>
      <c r="H238" s="4" t="s">
        <v>85</v>
      </c>
      <c r="I238" s="7"/>
      <c r="J238" s="6" t="s">
        <v>111</v>
      </c>
      <c r="K238" s="7"/>
      <c r="L238" s="11" t="str">
        <f>IF(J238="0. Initiate","$51,000",IF(J238="1. Junior Member","$306,000",IF(J238="2. Member","$1,581,000",IF(J238="3. Senior Member","$0",IF(J238="4. Consul Initiate","$0","$0")))))</f>
        <v>$0</v>
      </c>
      <c r="M238" s="37">
        <f>L238-N238</f>
        <v>-97069</v>
      </c>
      <c r="N238" s="41">
        <v>97069</v>
      </c>
      <c r="O238" s="9"/>
      <c r="P238" s="90">
        <v>41122</v>
      </c>
      <c r="Q238" s="102"/>
      <c r="R238" s="102"/>
      <c r="S238" s="51"/>
      <c r="T238" s="51"/>
      <c r="U238" s="51"/>
      <c r="V238" s="51"/>
      <c r="W238" s="51"/>
    </row>
    <row r="239" spans="1:23">
      <c r="A239" s="49"/>
      <c r="B239" s="50"/>
      <c r="C239" s="50"/>
      <c r="D239" s="51"/>
      <c r="E239" s="51"/>
      <c r="F239" s="51"/>
      <c r="G239" s="4" t="s">
        <v>43</v>
      </c>
      <c r="H239" s="4" t="s">
        <v>85</v>
      </c>
      <c r="I239" s="7"/>
      <c r="J239" s="7" t="s">
        <v>111</v>
      </c>
      <c r="K239" s="7"/>
      <c r="L239" s="11" t="str">
        <f>IF(J239="0. Initiate","$51,000",IF(J239="1. Junior Member","$306,000",IF(J239="2. Member","$1,581,000",IF(J239="3. Senior Member","$0",IF(J239="4. Consul Initiate","$0","$0")))))</f>
        <v>$0</v>
      </c>
      <c r="M239" s="37">
        <f>L239-N239</f>
        <v>-1920</v>
      </c>
      <c r="N239" s="41">
        <v>1920</v>
      </c>
      <c r="O239" s="9"/>
      <c r="P239" s="90">
        <v>41116</v>
      </c>
      <c r="Q239" s="102"/>
      <c r="R239" s="102"/>
      <c r="S239" s="51"/>
      <c r="T239" s="51"/>
      <c r="U239" s="51"/>
      <c r="V239" s="51"/>
      <c r="W239" s="51"/>
    </row>
    <row r="240" spans="1:23">
      <c r="A240" s="49"/>
      <c r="B240" s="50"/>
      <c r="C240" s="50"/>
      <c r="D240" s="51"/>
      <c r="E240" s="51"/>
      <c r="F240" s="51"/>
      <c r="G240" s="4" t="s">
        <v>47</v>
      </c>
      <c r="H240" s="4" t="s">
        <v>85</v>
      </c>
      <c r="I240" s="7"/>
      <c r="J240" s="7" t="s">
        <v>111</v>
      </c>
      <c r="K240" s="7"/>
      <c r="L240" s="11" t="str">
        <f>IF(J240="0. Initiate","$51,000",IF(J240="1. Junior Member","$306,000",IF(J240="2. Member","$1,581,000",IF(J240="3. Senior Member","$0",IF(J240="4. Consul Initiate","$0","$0")))))</f>
        <v>$0</v>
      </c>
      <c r="M240" s="37">
        <f>L240-N240</f>
        <v>-1200</v>
      </c>
      <c r="N240" s="41">
        <v>1200</v>
      </c>
      <c r="O240" s="9"/>
      <c r="P240" s="90">
        <v>41124</v>
      </c>
      <c r="Q240" s="102"/>
      <c r="R240" s="102"/>
      <c r="S240" s="51"/>
      <c r="T240" s="51"/>
      <c r="U240" s="51"/>
      <c r="V240" s="51"/>
      <c r="W240" s="51"/>
    </row>
    <row r="241" spans="1:23">
      <c r="A241" s="49"/>
      <c r="B241" s="50"/>
      <c r="C241" s="50"/>
      <c r="D241" s="51"/>
      <c r="E241" s="51"/>
      <c r="F241" s="51"/>
      <c r="G241" s="4" t="s">
        <v>231</v>
      </c>
      <c r="H241" s="4" t="s">
        <v>85</v>
      </c>
      <c r="I241" s="7"/>
      <c r="J241" s="7" t="s">
        <v>111</v>
      </c>
      <c r="K241" s="7"/>
      <c r="L241" s="11" t="str">
        <f>IF(J241="0. Initiate","$51,000",IF(J241="1. Junior Member","$306,000",IF(J241="2. Member","$1,581,000",IF(J241="3. Senior Member","$0",IF(J241="4. Consul Initiate","$0","$0")))))</f>
        <v>$0</v>
      </c>
      <c r="M241" s="37">
        <f>L241-N241</f>
        <v>-6981</v>
      </c>
      <c r="N241" s="41">
        <v>6981</v>
      </c>
      <c r="O241" s="9"/>
      <c r="P241" s="90">
        <v>41121</v>
      </c>
      <c r="Q241" s="102"/>
      <c r="R241" s="102"/>
      <c r="S241" s="51"/>
      <c r="T241" s="51"/>
      <c r="U241" s="51"/>
      <c r="V241" s="51"/>
      <c r="W241" s="51"/>
    </row>
    <row r="242" spans="1:23">
      <c r="A242" s="49"/>
      <c r="B242" s="50"/>
      <c r="C242" s="50"/>
      <c r="D242" s="51"/>
      <c r="E242" s="51"/>
      <c r="F242" s="51"/>
      <c r="G242" s="4" t="s">
        <v>324</v>
      </c>
      <c r="H242" s="4" t="s">
        <v>85</v>
      </c>
      <c r="I242" s="7"/>
      <c r="J242" s="7" t="s">
        <v>109</v>
      </c>
      <c r="K242" s="7"/>
      <c r="L242" s="11" t="str">
        <f>IF(J242="0. Initiate","$51,000",IF(J242="1. Junior Member","$306,000",IF(J242="2. Member","$1,581,000",IF(J242="3. Senior Member","$0",IF(J242="4. Consul Initiate","$0","$0")))))</f>
        <v>$0</v>
      </c>
      <c r="M242" s="37">
        <f>L242-N242</f>
        <v>0</v>
      </c>
      <c r="N242" s="41"/>
      <c r="O242" s="9"/>
      <c r="P242" s="90">
        <v>41120</v>
      </c>
      <c r="Q242" s="102"/>
      <c r="R242" s="102"/>
      <c r="S242" s="51"/>
      <c r="T242" s="51"/>
      <c r="U242" s="51"/>
      <c r="V242" s="51"/>
      <c r="W242" s="51"/>
    </row>
    <row r="243" spans="1:23">
      <c r="A243" s="49"/>
      <c r="B243" s="50"/>
      <c r="C243" s="50"/>
      <c r="D243" s="51"/>
      <c r="E243" s="51"/>
      <c r="F243" s="51"/>
      <c r="G243" s="4" t="s">
        <v>178</v>
      </c>
      <c r="H243" s="4" t="s">
        <v>89</v>
      </c>
      <c r="I243" s="7"/>
      <c r="J243" s="6" t="s">
        <v>108</v>
      </c>
      <c r="K243" s="7"/>
      <c r="L243" s="11" t="str">
        <f>IF(J243="0. Initiate","$51,000",IF(J243="1. Junior Member","$306,000",IF(J243="2. Member","$1,581,000",IF(J243="3. Senior Member","$0",IF(J243="4. Consul Initiate","$0","$0")))))</f>
        <v>$0</v>
      </c>
      <c r="M243" s="37">
        <f>L243-N243</f>
        <v>0</v>
      </c>
      <c r="N243" s="41"/>
      <c r="O243" s="9"/>
      <c r="P243" s="90">
        <v>41001</v>
      </c>
      <c r="Q243" s="102"/>
      <c r="R243" s="102"/>
      <c r="S243" s="51"/>
      <c r="T243" s="51"/>
      <c r="U243" s="51"/>
      <c r="V243" s="51"/>
      <c r="W243" s="51"/>
    </row>
    <row r="244" spans="1:23">
      <c r="A244" s="49"/>
      <c r="B244" s="50"/>
      <c r="C244" s="50"/>
      <c r="D244" s="51"/>
      <c r="E244" s="51"/>
      <c r="F244" s="51"/>
      <c r="G244" s="4" t="s">
        <v>188</v>
      </c>
      <c r="H244" s="4" t="s">
        <v>89</v>
      </c>
      <c r="I244" s="7"/>
      <c r="J244" s="7" t="s">
        <v>108</v>
      </c>
      <c r="K244" s="7"/>
      <c r="L244" s="11" t="str">
        <f>IF(J244="0. Initiate","$51,000",IF(J244="1. Junior Member","$306,000",IF(J244="2. Member","$1,581,000",IF(J244="3. Senior Member","$0",IF(J244="4. Consul Initiate","$0","$0")))))</f>
        <v>$0</v>
      </c>
      <c r="M244" s="37">
        <f>L244-N244</f>
        <v>0</v>
      </c>
      <c r="N244" s="41"/>
      <c r="O244" s="9"/>
      <c r="P244" s="90">
        <v>41000</v>
      </c>
      <c r="Q244" s="102"/>
      <c r="R244" s="102"/>
      <c r="S244" s="51"/>
      <c r="T244" s="51"/>
      <c r="U244" s="51"/>
      <c r="V244" s="51"/>
      <c r="W244" s="51"/>
    </row>
    <row r="245" spans="1:23">
      <c r="A245" s="49"/>
      <c r="B245" s="50"/>
      <c r="C245" s="50"/>
      <c r="D245" s="51"/>
      <c r="E245" s="51"/>
      <c r="F245" s="51"/>
      <c r="G245" s="4" t="s">
        <v>260</v>
      </c>
      <c r="H245" s="4" t="s">
        <v>89</v>
      </c>
      <c r="I245" s="7"/>
      <c r="J245" s="6" t="s">
        <v>108</v>
      </c>
      <c r="K245" s="7"/>
      <c r="L245" s="11" t="str">
        <f>IF(J245="0. Initiate","$51,000",IF(J245="1. Junior Member","$306,000",IF(J245="2. Member","$1,581,000",IF(J245="3. Senior Member","$0",IF(J245="4. Consul Initiate","$0","$0")))))</f>
        <v>$0</v>
      </c>
      <c r="M245" s="37">
        <f>L245-N245</f>
        <v>0</v>
      </c>
      <c r="N245" s="41"/>
      <c r="O245" s="9"/>
      <c r="P245" s="90">
        <v>41011</v>
      </c>
      <c r="Q245" s="102"/>
      <c r="R245" s="102"/>
      <c r="S245" s="51"/>
      <c r="T245" s="51"/>
      <c r="U245" s="51"/>
      <c r="V245" s="51"/>
      <c r="W245" s="51"/>
    </row>
    <row r="246" spans="1:23">
      <c r="A246" s="49"/>
      <c r="B246" s="50"/>
      <c r="C246" s="50"/>
      <c r="D246" s="51"/>
      <c r="E246" s="51"/>
      <c r="F246" s="51"/>
      <c r="G246" s="4" t="s">
        <v>261</v>
      </c>
      <c r="H246" s="4" t="s">
        <v>89</v>
      </c>
      <c r="I246" s="7"/>
      <c r="J246" s="6" t="s">
        <v>108</v>
      </c>
      <c r="K246" s="7"/>
      <c r="L246" s="11" t="str">
        <f>IF(J246="0. Initiate","$51,000",IF(J246="1. Junior Member","$306,000",IF(J246="2. Member","$1,581,000",IF(J246="3. Senior Member","$0",IF(J246="4. Consul Initiate","$0","$0")))))</f>
        <v>$0</v>
      </c>
      <c r="M246" s="37">
        <f>L246-N246</f>
        <v>0</v>
      </c>
      <c r="N246" s="41"/>
      <c r="O246" s="9"/>
      <c r="P246" s="90">
        <v>41039</v>
      </c>
      <c r="Q246" s="102"/>
      <c r="R246" s="102"/>
      <c r="S246" s="51"/>
      <c r="T246" s="51"/>
      <c r="U246" s="51"/>
      <c r="V246" s="51"/>
      <c r="W246" s="51"/>
    </row>
    <row r="247" spans="1:23">
      <c r="A247" s="49"/>
      <c r="B247" s="50"/>
      <c r="C247" s="50"/>
      <c r="D247" s="51"/>
      <c r="E247" s="51"/>
      <c r="F247" s="51"/>
      <c r="G247" s="4" t="s">
        <v>577</v>
      </c>
      <c r="H247" s="4" t="s">
        <v>89</v>
      </c>
      <c r="I247" s="7"/>
      <c r="J247" s="7" t="s">
        <v>108</v>
      </c>
      <c r="K247" s="7"/>
      <c r="L247" s="11" t="str">
        <f>IF(J247="0. Initiate","$51,000",IF(J247="1. Junior Member","$306,000",IF(J247="2. Member","$1,581,000",IF(J247="3. Senior Member","$0",IF(J247="4. Consul Initiate","$0","$0")))))</f>
        <v>$0</v>
      </c>
      <c r="M247" s="37">
        <f>L247-N247</f>
        <v>0</v>
      </c>
      <c r="N247" s="41"/>
      <c r="O247" s="9"/>
      <c r="P247" s="90">
        <v>41080</v>
      </c>
      <c r="Q247" s="102"/>
      <c r="R247" s="102"/>
      <c r="S247" s="51"/>
      <c r="T247" s="51"/>
      <c r="U247" s="51"/>
      <c r="V247" s="51"/>
      <c r="W247" s="51"/>
    </row>
    <row r="248" spans="1:23">
      <c r="A248" s="49"/>
      <c r="B248" s="50"/>
      <c r="C248" s="50"/>
      <c r="D248" s="51"/>
      <c r="E248" s="51"/>
      <c r="F248" s="51"/>
      <c r="G248" s="4" t="s">
        <v>124</v>
      </c>
      <c r="H248" s="4" t="s">
        <v>123</v>
      </c>
      <c r="I248" s="6"/>
      <c r="J248" s="6" t="s">
        <v>106</v>
      </c>
      <c r="K248" s="6"/>
      <c r="L248" s="11" t="str">
        <f>IF(J248="0. Initiate","$51,000",IF(J248="1. Junior Member","$306,000",IF(J248="2. Member","$1,581,000",IF(J248="3. Senior Member","$0",IF(J248="4. Consul Initiate","$0","$0")))))</f>
        <v>$306,000</v>
      </c>
      <c r="M248" s="36">
        <f>L248-N248</f>
        <v>246571</v>
      </c>
      <c r="N248" s="40">
        <v>59429</v>
      </c>
      <c r="O248" s="9"/>
      <c r="P248" s="90">
        <v>41123</v>
      </c>
      <c r="Q248" s="102"/>
      <c r="R248" s="102"/>
      <c r="S248" s="51"/>
      <c r="T248" s="51"/>
      <c r="U248" s="51"/>
      <c r="V248" s="51"/>
      <c r="W248" s="51"/>
    </row>
    <row r="249" spans="1:23">
      <c r="A249" s="49"/>
      <c r="B249" s="50"/>
      <c r="C249" s="50"/>
      <c r="D249" s="51"/>
      <c r="E249" s="51"/>
      <c r="F249" s="51"/>
      <c r="G249" s="4" t="s">
        <v>256</v>
      </c>
      <c r="H249" s="4" t="s">
        <v>257</v>
      </c>
      <c r="I249" s="6"/>
      <c r="J249" s="6" t="s">
        <v>105</v>
      </c>
      <c r="K249" s="7"/>
      <c r="L249" s="11" t="str">
        <f>IF(J249="0. Initiate","$51,000",IF(J249="1. Junior Member","$306,000",IF(J249="2. Member","$1,581,000",IF(J249="3. Senior Member","$0",IF(J249="4. Consul Initiate","$0","$0")))))</f>
        <v>$51,000</v>
      </c>
      <c r="M249" s="37">
        <f>L249-N249</f>
        <v>51000</v>
      </c>
      <c r="N249" s="41"/>
      <c r="O249" s="9"/>
      <c r="P249" s="90">
        <v>41103</v>
      </c>
      <c r="Q249" s="102"/>
      <c r="R249" s="102"/>
      <c r="S249" s="51"/>
      <c r="T249" s="51"/>
      <c r="U249" s="51"/>
      <c r="V249" s="51"/>
      <c r="W249" s="51"/>
    </row>
    <row r="250" spans="1:23">
      <c r="A250" s="49"/>
      <c r="B250" s="50"/>
      <c r="C250" s="50"/>
      <c r="D250" s="51"/>
      <c r="E250" s="51"/>
      <c r="F250" s="51"/>
      <c r="G250" s="4" t="s">
        <v>538</v>
      </c>
      <c r="H250" s="4" t="s">
        <v>539</v>
      </c>
      <c r="I250" s="7"/>
      <c r="J250" s="7" t="s">
        <v>105</v>
      </c>
      <c r="K250" s="7"/>
      <c r="L250" s="11" t="str">
        <f>IF(J250="0. Initiate","$51,000",IF(J250="1. Junior Member","$306,000",IF(J250="2. Member","$1,581,000",IF(J250="3. Senior Member","$0",IF(J250="4. Consul Initiate","$0","$0")))))</f>
        <v>$51,000</v>
      </c>
      <c r="M250" s="37">
        <f>L250-N250</f>
        <v>51000</v>
      </c>
      <c r="N250" s="41"/>
      <c r="O250" s="9"/>
      <c r="P250" s="90">
        <v>41093</v>
      </c>
      <c r="Q250" s="102"/>
      <c r="R250" s="102"/>
      <c r="S250" s="51"/>
      <c r="T250" s="51"/>
      <c r="U250" s="51"/>
      <c r="V250" s="51"/>
      <c r="W250" s="51"/>
    </row>
    <row r="251" spans="1:23">
      <c r="A251" s="49"/>
      <c r="B251" s="50"/>
      <c r="C251" s="50"/>
      <c r="D251" s="51"/>
      <c r="E251" s="51"/>
      <c r="F251" s="51"/>
      <c r="G251" s="4" t="s">
        <v>306</v>
      </c>
      <c r="H251" s="4" t="s">
        <v>307</v>
      </c>
      <c r="I251" s="7"/>
      <c r="J251" s="7" t="s">
        <v>105</v>
      </c>
      <c r="K251" s="7"/>
      <c r="L251" s="11" t="str">
        <f>IF(J251="0. Initiate","$51,000",IF(J251="1. Junior Member","$306,000",IF(J251="2. Member","$1,581,000",IF(J251="3. Senior Member","$0",IF(J251="4. Consul Initiate","$0","$0")))))</f>
        <v>$51,000</v>
      </c>
      <c r="M251" s="37">
        <f>L251-N251</f>
        <v>51000</v>
      </c>
      <c r="N251" s="41"/>
      <c r="O251" s="9"/>
      <c r="P251" s="90">
        <v>41076</v>
      </c>
      <c r="Q251" s="102"/>
      <c r="R251" s="102"/>
      <c r="S251" s="51"/>
      <c r="T251" s="51"/>
      <c r="U251" s="51"/>
      <c r="V251" s="51"/>
      <c r="W251" s="51"/>
    </row>
    <row r="252" spans="1:23">
      <c r="A252" s="49"/>
      <c r="B252" s="50"/>
      <c r="C252" s="50"/>
      <c r="D252" s="51"/>
      <c r="E252" s="51"/>
      <c r="F252" s="51"/>
      <c r="G252" s="4" t="s">
        <v>553</v>
      </c>
      <c r="H252" s="4" t="s">
        <v>554</v>
      </c>
      <c r="I252" s="7"/>
      <c r="J252" s="7" t="s">
        <v>105</v>
      </c>
      <c r="K252" s="7"/>
      <c r="L252" s="11" t="str">
        <f>IF(J252="0. Initiate","$51,000",IF(J252="1. Junior Member","$306,000",IF(J252="2. Member","$1,581,000",IF(J252="3. Senior Member","$0",IF(J252="4. Consul Initiate","$0","$0")))))</f>
        <v>$51,000</v>
      </c>
      <c r="M252" s="37">
        <f>L252-N252</f>
        <v>51000</v>
      </c>
      <c r="N252" s="41"/>
      <c r="O252" s="9"/>
      <c r="P252" s="90">
        <v>41103</v>
      </c>
      <c r="Q252" s="102"/>
      <c r="R252" s="102"/>
      <c r="S252" s="51"/>
      <c r="T252" s="51"/>
      <c r="U252" s="51"/>
      <c r="V252" s="51"/>
      <c r="W252" s="51"/>
    </row>
    <row r="253" spans="1:23">
      <c r="A253" s="49"/>
      <c r="B253" s="50"/>
      <c r="C253" s="50"/>
      <c r="D253" s="51"/>
      <c r="E253" s="51"/>
      <c r="F253" s="51"/>
      <c r="G253" s="4" t="s">
        <v>133</v>
      </c>
      <c r="H253" s="4" t="s">
        <v>134</v>
      </c>
      <c r="I253" s="7"/>
      <c r="J253" s="7" t="s">
        <v>110</v>
      </c>
      <c r="K253" s="7"/>
      <c r="L253" s="11" t="str">
        <f>IF(J253="0. Initiate","$51,000",IF(J253="1. Junior Member","$306,000",IF(J253="2. Member","$1,581,000",IF(J253="3. Senior Member","$0",IF(J253="4. Consul Initiate","$0","$0")))))</f>
        <v>$0</v>
      </c>
      <c r="M253" s="37">
        <f>L253-N253</f>
        <v>-9685</v>
      </c>
      <c r="N253" s="41">
        <v>9685</v>
      </c>
      <c r="O253" s="9"/>
      <c r="P253" s="90">
        <v>41123</v>
      </c>
      <c r="Q253" s="102"/>
      <c r="R253" s="102"/>
      <c r="S253" s="51"/>
      <c r="T253" s="51"/>
      <c r="U253" s="51"/>
      <c r="V253" s="51"/>
      <c r="W253" s="51"/>
    </row>
    <row r="254" spans="1:23">
      <c r="A254" s="49"/>
      <c r="B254" s="50"/>
      <c r="C254" s="50"/>
      <c r="D254" s="51"/>
      <c r="E254" s="51"/>
      <c r="F254" s="51"/>
      <c r="G254" s="4" t="s">
        <v>135</v>
      </c>
      <c r="H254" s="4" t="s">
        <v>134</v>
      </c>
      <c r="I254" s="7"/>
      <c r="J254" s="7" t="s">
        <v>110</v>
      </c>
      <c r="K254" s="7"/>
      <c r="L254" s="11" t="str">
        <f>IF(J254="0. Initiate","$51,000",IF(J254="1. Junior Member","$306,000",IF(J254="2. Member","$1,581,000",IF(J254="3. Senior Member","$0",IF(J254="4. Consul Initiate","$0","$0")))))</f>
        <v>$0</v>
      </c>
      <c r="M254" s="37">
        <f>L254-N254</f>
        <v>-2784</v>
      </c>
      <c r="N254" s="41">
        <v>2784</v>
      </c>
      <c r="O254" s="9"/>
      <c r="P254" s="90">
        <v>41123</v>
      </c>
      <c r="Q254" s="102"/>
      <c r="R254" s="102"/>
      <c r="S254" s="51"/>
      <c r="T254" s="51"/>
      <c r="U254" s="51"/>
      <c r="V254" s="51"/>
      <c r="W254" s="51"/>
    </row>
    <row r="255" spans="1:23">
      <c r="A255" s="49"/>
      <c r="B255" s="50"/>
      <c r="C255" s="50"/>
      <c r="D255" s="51"/>
      <c r="E255" s="51"/>
      <c r="F255" s="51"/>
      <c r="G255" s="4" t="s">
        <v>150</v>
      </c>
      <c r="H255" s="4" t="s">
        <v>99</v>
      </c>
      <c r="I255" s="6"/>
      <c r="J255" s="6" t="s">
        <v>110</v>
      </c>
      <c r="K255" s="6"/>
      <c r="L255" s="11" t="str">
        <f>IF(J255="0. Initiate","$51,000",IF(J255="1. Junior Member","$306,000",IF(J255="2. Member","$1,581,000",IF(J255="3. Senior Member","$0",IF(J255="4. Consul Initiate","$0","$0")))))</f>
        <v>$0</v>
      </c>
      <c r="M255" s="36">
        <f>L255-N255</f>
        <v>-6450</v>
      </c>
      <c r="N255" s="40">
        <v>6450</v>
      </c>
      <c r="O255" s="9"/>
      <c r="P255" s="90">
        <v>41123</v>
      </c>
      <c r="Q255" s="102"/>
      <c r="R255" s="102"/>
      <c r="S255" s="51"/>
      <c r="T255" s="51"/>
      <c r="U255" s="51"/>
      <c r="V255" s="51"/>
      <c r="W255" s="51"/>
    </row>
    <row r="256" spans="1:23">
      <c r="A256" s="49"/>
      <c r="B256" s="50"/>
      <c r="C256" s="50"/>
      <c r="D256" s="51"/>
      <c r="E256" s="51"/>
      <c r="F256" s="51"/>
      <c r="G256" s="4" t="s">
        <v>99</v>
      </c>
      <c r="H256" s="4" t="s">
        <v>99</v>
      </c>
      <c r="I256" s="7"/>
      <c r="J256" s="7" t="s">
        <v>110</v>
      </c>
      <c r="K256" s="7"/>
      <c r="L256" s="11" t="str">
        <f>IF(J256="0. Initiate","$51,000",IF(J256="1. Junior Member","$306,000",IF(J256="2. Member","$1,581,000",IF(J256="3. Senior Member","$0",IF(J256="4. Consul Initiate","$0","$0")))))</f>
        <v>$0</v>
      </c>
      <c r="M256" s="37">
        <f>L256-N256</f>
        <v>-307129</v>
      </c>
      <c r="N256" s="41">
        <v>307129</v>
      </c>
      <c r="O256" s="9"/>
      <c r="P256" s="90">
        <v>41124</v>
      </c>
      <c r="Q256" s="102"/>
      <c r="R256" s="102"/>
      <c r="S256" s="51"/>
      <c r="T256" s="51"/>
      <c r="U256" s="51"/>
      <c r="V256" s="51"/>
      <c r="W256" s="51"/>
    </row>
    <row r="257" spans="1:23">
      <c r="A257" s="49"/>
      <c r="B257" s="50"/>
      <c r="C257" s="50"/>
      <c r="D257" s="51"/>
      <c r="E257" s="51"/>
      <c r="F257" s="51"/>
      <c r="G257" s="4" t="s">
        <v>458</v>
      </c>
      <c r="H257" s="4" t="s">
        <v>458</v>
      </c>
      <c r="I257" s="7"/>
      <c r="J257" s="7" t="s">
        <v>108</v>
      </c>
      <c r="K257" s="7"/>
      <c r="L257" s="11" t="str">
        <f>IF(J257="0. Initiate","$51,000",IF(J257="1. Junior Member","$306,000",IF(J257="2. Member","$1,581,000",IF(J257="3. Senior Member","$0",IF(J257="4. Consul Initiate","$0","$0")))))</f>
        <v>$0</v>
      </c>
      <c r="M257" s="37">
        <f>L257-N257</f>
        <v>-6880</v>
      </c>
      <c r="N257" s="41">
        <v>6880</v>
      </c>
      <c r="O257" s="9"/>
      <c r="P257" s="90">
        <v>41118</v>
      </c>
      <c r="Q257" s="102"/>
      <c r="R257" s="102"/>
      <c r="S257" s="51"/>
      <c r="T257" s="51"/>
      <c r="U257" s="51"/>
      <c r="V257" s="51"/>
      <c r="W257" s="51"/>
    </row>
    <row r="258" spans="1:23">
      <c r="A258" s="49"/>
      <c r="B258" s="50"/>
      <c r="C258" s="50"/>
      <c r="D258" s="51"/>
      <c r="E258" s="51"/>
      <c r="F258" s="51"/>
      <c r="G258" s="4" t="s">
        <v>459</v>
      </c>
      <c r="H258" s="4" t="s">
        <v>458</v>
      </c>
      <c r="I258" s="7"/>
      <c r="J258" s="7" t="s">
        <v>108</v>
      </c>
      <c r="K258" s="7"/>
      <c r="L258" s="11" t="str">
        <f>IF(J258="0. Initiate","$51,000",IF(J258="1. Junior Member","$306,000",IF(J258="2. Member","$1,581,000",IF(J258="3. Senior Member","$0",IF(J258="4. Consul Initiate","$0","$0")))))</f>
        <v>$0</v>
      </c>
      <c r="M258" s="37">
        <f>L258-N258</f>
        <v>-9860</v>
      </c>
      <c r="N258" s="41">
        <v>9860</v>
      </c>
      <c r="O258" s="9"/>
      <c r="P258" s="90">
        <v>41119</v>
      </c>
      <c r="Q258" s="102"/>
      <c r="R258" s="102"/>
      <c r="S258" s="51"/>
      <c r="T258" s="51"/>
      <c r="U258" s="51"/>
      <c r="V258" s="51"/>
      <c r="W258" s="51"/>
    </row>
    <row r="259" spans="1:23">
      <c r="A259" s="49"/>
      <c r="B259" s="50"/>
      <c r="C259" s="50"/>
      <c r="D259" s="51"/>
      <c r="E259" s="51"/>
      <c r="F259" s="51"/>
      <c r="G259" s="4" t="s">
        <v>520</v>
      </c>
      <c r="H259" s="4" t="s">
        <v>519</v>
      </c>
      <c r="I259" s="7"/>
      <c r="J259" s="7" t="s">
        <v>105</v>
      </c>
      <c r="K259" s="7"/>
      <c r="L259" s="11" t="str">
        <f>IF(J259="0. Initiate","$51,000",IF(J259="1. Junior Member","$306,000",IF(J259="2. Member","$1,581,000",IF(J259="3. Senior Member","$0",IF(J259="4. Consul Initiate","$0","$0")))))</f>
        <v>$51,000</v>
      </c>
      <c r="M259" s="37">
        <f>L259-N259</f>
        <v>51000</v>
      </c>
      <c r="N259" s="41"/>
      <c r="O259" s="9"/>
      <c r="P259" s="90">
        <v>41080</v>
      </c>
      <c r="Q259" s="102"/>
      <c r="R259" s="102"/>
      <c r="S259" s="51"/>
      <c r="T259" s="51"/>
      <c r="U259" s="51"/>
      <c r="V259" s="51"/>
      <c r="W259" s="51"/>
    </row>
    <row r="260" spans="1:23">
      <c r="A260" s="49"/>
      <c r="B260" s="50"/>
      <c r="C260" s="50"/>
      <c r="D260" s="51"/>
      <c r="E260" s="51"/>
      <c r="F260" s="51"/>
      <c r="G260" s="4" t="s">
        <v>336</v>
      </c>
      <c r="H260" s="4" t="s">
        <v>337</v>
      </c>
      <c r="I260" s="7"/>
      <c r="J260" s="6" t="s">
        <v>111</v>
      </c>
      <c r="K260" s="7"/>
      <c r="L260" s="11" t="str">
        <f>IF(J260="0. Initiate","$51,000",IF(J260="1. Junior Member","$306,000",IF(J260="2. Member","$1,581,000",IF(J260="3. Senior Member","$0",IF(J260="4. Consul Initiate","$0","$0")))))</f>
        <v>$0</v>
      </c>
      <c r="M260" s="37">
        <f>L260-N260</f>
        <v>-6150</v>
      </c>
      <c r="N260" s="41">
        <v>6150</v>
      </c>
      <c r="O260" s="9"/>
      <c r="P260" s="90">
        <v>41123</v>
      </c>
      <c r="Q260" s="102"/>
      <c r="R260" s="102"/>
      <c r="S260" s="51"/>
      <c r="T260" s="51"/>
      <c r="U260" s="51"/>
      <c r="V260" s="51"/>
      <c r="W260" s="51"/>
    </row>
    <row r="261" spans="1:23">
      <c r="A261" s="49"/>
      <c r="B261" s="50"/>
      <c r="C261" s="50"/>
      <c r="D261" s="51"/>
      <c r="E261" s="51"/>
      <c r="F261" s="51"/>
      <c r="G261" s="4" t="s">
        <v>460</v>
      </c>
      <c r="H261" s="4" t="s">
        <v>337</v>
      </c>
      <c r="I261" s="7"/>
      <c r="J261" s="6" t="s">
        <v>111</v>
      </c>
      <c r="K261" s="7"/>
      <c r="L261" s="11" t="str">
        <f>IF(J261="0. Initiate","$51,000",IF(J261="1. Junior Member","$306,000",IF(J261="2. Member","$1,581,000",IF(J261="3. Senior Member","$0",IF(J261="4. Consul Initiate","$0","$0")))))</f>
        <v>$0</v>
      </c>
      <c r="M261" s="37">
        <f>L261-N261</f>
        <v>-310656</v>
      </c>
      <c r="N261" s="41">
        <v>310656</v>
      </c>
      <c r="O261" s="9"/>
      <c r="P261" s="90">
        <v>41123</v>
      </c>
      <c r="Q261" s="102"/>
      <c r="R261" s="102"/>
      <c r="S261" s="51"/>
      <c r="T261" s="51"/>
      <c r="U261" s="51"/>
      <c r="V261" s="51"/>
      <c r="W261" s="51"/>
    </row>
    <row r="262" spans="1:23">
      <c r="A262" s="49"/>
      <c r="B262" s="50"/>
      <c r="C262" s="50"/>
      <c r="D262" s="51"/>
      <c r="E262" s="51"/>
      <c r="F262" s="51"/>
      <c r="G262" s="4" t="s">
        <v>461</v>
      </c>
      <c r="H262" s="4" t="s">
        <v>337</v>
      </c>
      <c r="I262" s="7"/>
      <c r="J262" s="6" t="s">
        <v>111</v>
      </c>
      <c r="K262" s="7"/>
      <c r="L262" s="11" t="str">
        <f>IF(J262="0. Initiate","$51,000",IF(J262="1. Junior Member","$306,000",IF(J262="2. Member","$1,581,000",IF(J262="3. Senior Member","$0",IF(J262="4. Consul Initiate","$0","$0")))))</f>
        <v>$0</v>
      </c>
      <c r="M262" s="37">
        <f>L262-N262</f>
        <v>-3550</v>
      </c>
      <c r="N262" s="41">
        <v>3550</v>
      </c>
      <c r="O262" s="9"/>
      <c r="P262" s="90">
        <v>41123</v>
      </c>
      <c r="Q262" s="102"/>
      <c r="R262" s="102"/>
      <c r="S262" s="51"/>
      <c r="T262" s="51"/>
      <c r="U262" s="51"/>
      <c r="V262" s="51"/>
      <c r="W262" s="51"/>
    </row>
    <row r="263" spans="1:23">
      <c r="A263" s="49"/>
      <c r="B263" s="50"/>
      <c r="C263" s="50"/>
      <c r="D263" s="51"/>
      <c r="E263" s="51"/>
      <c r="F263" s="51"/>
      <c r="G263" s="4" t="s">
        <v>462</v>
      </c>
      <c r="H263" s="4" t="s">
        <v>337</v>
      </c>
      <c r="I263" s="7"/>
      <c r="J263" s="6" t="s">
        <v>111</v>
      </c>
      <c r="K263" s="7"/>
      <c r="L263" s="11" t="str">
        <f>IF(J263="0. Initiate","$51,000",IF(J263="1. Junior Member","$306,000",IF(J263="2. Member","$1,581,000",IF(J263="3. Senior Member","$0",IF(J263="4. Consul Initiate","$0","$0")))))</f>
        <v>$0</v>
      </c>
      <c r="M263" s="37">
        <f>L263-N263</f>
        <v>-3950</v>
      </c>
      <c r="N263" s="41">
        <v>3950</v>
      </c>
      <c r="O263" s="9"/>
      <c r="P263" s="90">
        <v>41123</v>
      </c>
      <c r="Q263" s="102"/>
      <c r="R263" s="102"/>
      <c r="S263" s="51"/>
      <c r="T263" s="51"/>
      <c r="U263" s="51"/>
      <c r="V263" s="51"/>
      <c r="W263" s="51"/>
    </row>
    <row r="264" spans="1:23">
      <c r="A264" s="49"/>
      <c r="B264" s="50"/>
      <c r="C264" s="50"/>
      <c r="D264" s="51"/>
      <c r="E264" s="51"/>
      <c r="F264" s="51"/>
      <c r="G264" s="4" t="s">
        <v>518</v>
      </c>
      <c r="H264" s="4" t="s">
        <v>337</v>
      </c>
      <c r="I264" s="7"/>
      <c r="J264" s="7" t="s">
        <v>111</v>
      </c>
      <c r="K264" s="7"/>
      <c r="L264" s="11" t="str">
        <f>IF(J264="0. Initiate","$51,000",IF(J264="1. Junior Member","$306,000",IF(J264="2. Member","$1,581,000",IF(J264="3. Senior Member","$0",IF(J264="4. Consul Initiate","$0","$0")))))</f>
        <v>$0</v>
      </c>
      <c r="M264" s="37">
        <f>L264-N264</f>
        <v>-3750</v>
      </c>
      <c r="N264" s="41">
        <v>3750</v>
      </c>
      <c r="O264" s="9"/>
      <c r="P264" s="90">
        <v>41123</v>
      </c>
      <c r="Q264" s="102"/>
      <c r="R264" s="102"/>
      <c r="S264" s="51"/>
      <c r="T264" s="51"/>
      <c r="U264" s="51"/>
      <c r="V264" s="51"/>
      <c r="W264" s="51"/>
    </row>
    <row r="265" spans="1:23">
      <c r="A265" s="49"/>
      <c r="B265" s="50"/>
      <c r="C265" s="50"/>
      <c r="D265" s="51"/>
      <c r="E265" s="51"/>
      <c r="F265" s="51"/>
      <c r="G265" s="4" t="s">
        <v>215</v>
      </c>
      <c r="H265" s="4" t="s">
        <v>216</v>
      </c>
      <c r="I265" s="7"/>
      <c r="J265" s="7" t="s">
        <v>105</v>
      </c>
      <c r="K265" s="7"/>
      <c r="L265" s="11" t="str">
        <f>IF(J265="0. Initiate","$51,000",IF(J265="1. Junior Member","$306,000",IF(J265="2. Member","$1,581,000",IF(J265="3. Senior Member","$0",IF(J265="4. Consul Initiate","$0","$0")))))</f>
        <v>$51,000</v>
      </c>
      <c r="M265" s="37">
        <f>L265-N265</f>
        <v>51000</v>
      </c>
      <c r="N265" s="41"/>
      <c r="O265" s="9"/>
      <c r="P265" s="90">
        <v>41054</v>
      </c>
      <c r="Q265" s="102"/>
      <c r="R265" s="102"/>
      <c r="S265" s="51"/>
      <c r="T265" s="51"/>
      <c r="U265" s="51"/>
      <c r="V265" s="51"/>
      <c r="W265" s="51"/>
    </row>
    <row r="266" spans="1:23">
      <c r="A266" s="49"/>
      <c r="B266" s="50"/>
      <c r="C266" s="50"/>
      <c r="D266" s="51"/>
      <c r="E266" s="51"/>
      <c r="F266" s="51"/>
      <c r="G266" s="4" t="s">
        <v>465</v>
      </c>
      <c r="H266" s="4" t="s">
        <v>466</v>
      </c>
      <c r="I266" s="7"/>
      <c r="J266" s="7" t="s">
        <v>106</v>
      </c>
      <c r="K266" s="7"/>
      <c r="L266" s="11" t="str">
        <f>IF(J266="0. Initiate","$51,000",IF(J266="1. Junior Member","$306,000",IF(J266="2. Member","$1,581,000",IF(J266="3. Senior Member","$0",IF(J266="4. Consul Initiate","$0","$0")))))</f>
        <v>$306,000</v>
      </c>
      <c r="M266" s="37">
        <f>L266-N266</f>
        <v>306000</v>
      </c>
      <c r="N266" s="41"/>
      <c r="O266" s="9"/>
      <c r="P266" s="90">
        <v>41097</v>
      </c>
      <c r="Q266" s="102"/>
      <c r="R266" s="102"/>
      <c r="S266" s="51"/>
      <c r="T266" s="51"/>
      <c r="U266" s="51"/>
      <c r="V266" s="51"/>
      <c r="W266" s="51"/>
    </row>
    <row r="267" spans="1:23">
      <c r="A267" s="49"/>
      <c r="B267" s="50"/>
      <c r="C267" s="50"/>
      <c r="D267" s="51"/>
      <c r="E267" s="51"/>
      <c r="F267" s="51"/>
      <c r="G267" s="4" t="s">
        <v>524</v>
      </c>
      <c r="H267" s="4" t="s">
        <v>466</v>
      </c>
      <c r="I267" s="7"/>
      <c r="J267" s="6" t="s">
        <v>106</v>
      </c>
      <c r="K267" s="7"/>
      <c r="L267" s="11" t="str">
        <f>IF(J267="0. Initiate","$51,000",IF(J267="1. Junior Member","$306,000",IF(J267="2. Member","$1,581,000",IF(J267="3. Senior Member","$0",IF(J267="4. Consul Initiate","$0","$0")))))</f>
        <v>$306,000</v>
      </c>
      <c r="M267" s="37">
        <f>L267-N267</f>
        <v>294750</v>
      </c>
      <c r="N267" s="41">
        <v>11250</v>
      </c>
      <c r="O267" s="9"/>
      <c r="P267" s="90">
        <v>41119</v>
      </c>
      <c r="Q267" s="102"/>
      <c r="R267" s="102"/>
      <c r="S267" s="51"/>
      <c r="T267" s="51"/>
      <c r="U267" s="51"/>
      <c r="V267" s="51"/>
      <c r="W267" s="51"/>
    </row>
    <row r="268" spans="1:23">
      <c r="A268" s="49"/>
      <c r="B268" s="50"/>
      <c r="C268" s="50"/>
      <c r="D268" s="51"/>
      <c r="E268" s="51"/>
      <c r="F268" s="51"/>
      <c r="G268" s="4" t="s">
        <v>587</v>
      </c>
      <c r="H268" s="4" t="s">
        <v>466</v>
      </c>
      <c r="I268" s="7"/>
      <c r="J268" s="6" t="s">
        <v>106</v>
      </c>
      <c r="K268" s="7"/>
      <c r="L268" s="11" t="str">
        <f>IF(J268="0. Initiate","$51,000",IF(J268="1. Junior Member","$306,000",IF(J268="2. Member","$1,581,000",IF(J268="3. Senior Member","$0",IF(J268="4. Consul Initiate","$0","$0")))))</f>
        <v>$306,000</v>
      </c>
      <c r="M268" s="37">
        <f>L268-N268</f>
        <v>306000</v>
      </c>
      <c r="N268" s="41"/>
      <c r="O268" s="9"/>
      <c r="P268" s="90">
        <v>41119</v>
      </c>
      <c r="Q268" s="102"/>
      <c r="R268" s="102"/>
      <c r="S268" s="51"/>
      <c r="T268" s="51"/>
      <c r="U268" s="51"/>
      <c r="V268" s="51"/>
      <c r="W268" s="51"/>
    </row>
    <row r="269" spans="1:23">
      <c r="A269" s="49"/>
      <c r="B269" s="50"/>
      <c r="C269" s="50"/>
      <c r="D269" s="51"/>
      <c r="E269" s="51"/>
      <c r="F269" s="51"/>
      <c r="G269" s="4" t="s">
        <v>516</v>
      </c>
      <c r="H269" s="4" t="s">
        <v>517</v>
      </c>
      <c r="I269" s="7"/>
      <c r="J269" s="7" t="s">
        <v>106</v>
      </c>
      <c r="K269" s="7"/>
      <c r="L269" s="11" t="str">
        <f>IF(J269="0. Initiate","$51,000",IF(J269="1. Junior Member","$306,000",IF(J269="2. Member","$1,581,000",IF(J269="3. Senior Member","$0",IF(J269="4. Consul Initiate","$0","$0")))))</f>
        <v>$306,000</v>
      </c>
      <c r="M269" s="37">
        <f>L269-N269</f>
        <v>237447</v>
      </c>
      <c r="N269" s="41">
        <v>68553</v>
      </c>
      <c r="O269" s="9"/>
      <c r="P269" s="90">
        <v>41124</v>
      </c>
      <c r="Q269" s="102"/>
      <c r="R269" s="102"/>
      <c r="S269" s="51"/>
      <c r="T269" s="51"/>
      <c r="U269" s="51"/>
      <c r="V269" s="51"/>
      <c r="W269" s="51"/>
    </row>
    <row r="270" spans="1:23">
      <c r="A270" s="49"/>
      <c r="B270" s="50"/>
      <c r="C270" s="50"/>
      <c r="D270" s="51"/>
      <c r="E270" s="51"/>
      <c r="F270" s="51"/>
      <c r="G270" s="4" t="s">
        <v>475</v>
      </c>
      <c r="H270" s="4" t="s">
        <v>476</v>
      </c>
      <c r="I270" s="7"/>
      <c r="J270" s="7" t="s">
        <v>105</v>
      </c>
      <c r="K270" s="7"/>
      <c r="L270" s="11" t="str">
        <f>IF(J270="0. Initiate","$51,000",IF(J270="1. Junior Member","$306,000",IF(J270="2. Member","$1,581,000",IF(J270="3. Senior Member","$0",IF(J270="4. Consul Initiate","$0","$0")))))</f>
        <v>$51,000</v>
      </c>
      <c r="M270" s="37">
        <f>L270-N270</f>
        <v>43900</v>
      </c>
      <c r="N270" s="41">
        <v>7100</v>
      </c>
      <c r="O270" s="9"/>
      <c r="P270" s="90">
        <v>41121</v>
      </c>
      <c r="Q270" s="102"/>
      <c r="R270" s="102"/>
      <c r="S270" s="51"/>
      <c r="T270" s="51"/>
      <c r="U270" s="51"/>
      <c r="V270" s="51"/>
      <c r="W270" s="51"/>
    </row>
    <row r="271" spans="1:23">
      <c r="A271" s="49"/>
      <c r="B271" s="50"/>
      <c r="C271" s="50"/>
      <c r="D271" s="51"/>
      <c r="E271" s="51"/>
      <c r="F271" s="51"/>
      <c r="G271" s="4" t="s">
        <v>492</v>
      </c>
      <c r="H271" s="4" t="s">
        <v>493</v>
      </c>
      <c r="I271" s="7"/>
      <c r="J271" s="7" t="s">
        <v>105</v>
      </c>
      <c r="K271" s="7"/>
      <c r="L271" s="11" t="str">
        <f>IF(J271="0. Initiate","$51,000",IF(J271="1. Junior Member","$306,000",IF(J271="2. Member","$1,581,000",IF(J271="3. Senior Member","$0",IF(J271="4. Consul Initiate","$0","$0")))))</f>
        <v>$51,000</v>
      </c>
      <c r="M271" s="37">
        <f>L271-N271</f>
        <v>51000</v>
      </c>
      <c r="N271" s="41"/>
      <c r="O271" s="9"/>
      <c r="P271" s="90">
        <v>41112</v>
      </c>
      <c r="Q271" s="102"/>
      <c r="R271" s="102"/>
      <c r="S271" s="51"/>
      <c r="T271" s="51"/>
      <c r="U271" s="51"/>
      <c r="V271" s="51"/>
      <c r="W271" s="51"/>
    </row>
    <row r="272" spans="1:23">
      <c r="A272" s="49"/>
      <c r="B272" s="50"/>
      <c r="C272" s="50"/>
      <c r="D272" s="51"/>
      <c r="E272" s="51"/>
      <c r="F272" s="51"/>
      <c r="G272" s="4" t="s">
        <v>159</v>
      </c>
      <c r="H272" s="4" t="s">
        <v>158</v>
      </c>
      <c r="I272" s="7"/>
      <c r="J272" s="7" t="s">
        <v>105</v>
      </c>
      <c r="K272" s="7"/>
      <c r="L272" s="11" t="str">
        <f>IF(J272="0. Initiate","$51,000",IF(J272="1. Junior Member","$306,000",IF(J272="2. Member","$1,581,000",IF(J272="3. Senior Member","$0",IF(J272="4. Consul Initiate","$0","$0")))))</f>
        <v>$51,000</v>
      </c>
      <c r="M272" s="37">
        <f>L272-N272</f>
        <v>47100</v>
      </c>
      <c r="N272" s="41">
        <v>3900</v>
      </c>
      <c r="O272" s="9"/>
      <c r="P272" s="90">
        <v>41117</v>
      </c>
      <c r="Q272" s="102"/>
      <c r="R272" s="102"/>
      <c r="S272" s="51"/>
      <c r="T272" s="51"/>
      <c r="U272" s="51"/>
      <c r="V272" s="51"/>
      <c r="W272" s="51"/>
    </row>
    <row r="273" spans="1:23">
      <c r="A273" s="49"/>
      <c r="B273" s="50"/>
      <c r="C273" s="50"/>
      <c r="D273" s="51"/>
      <c r="E273" s="51"/>
      <c r="F273" s="51"/>
      <c r="G273" s="27" t="s">
        <v>477</v>
      </c>
      <c r="H273" s="27" t="s">
        <v>158</v>
      </c>
      <c r="I273" s="29"/>
      <c r="J273" s="29" t="s">
        <v>105</v>
      </c>
      <c r="K273" s="29"/>
      <c r="L273" s="11" t="str">
        <f>IF(J273="0. Initiate","$51,000",IF(J273="1. Junior Member","$306,000",IF(J273="2. Member","$1,581,000",IF(J273="3. Senior Member","$0",IF(J273="4. Consul Initiate","$0","$0")))))</f>
        <v>$51,000</v>
      </c>
      <c r="M273" s="39">
        <f>L273-N273</f>
        <v>50900</v>
      </c>
      <c r="N273" s="42">
        <v>100</v>
      </c>
      <c r="O273" s="9"/>
      <c r="P273" s="90">
        <v>41114</v>
      </c>
      <c r="Q273" s="102"/>
      <c r="R273" s="102"/>
      <c r="S273" s="51"/>
      <c r="T273" s="51"/>
      <c r="U273" s="51"/>
      <c r="V273" s="51"/>
      <c r="W273" s="51"/>
    </row>
    <row r="274" spans="1:23">
      <c r="A274" s="49"/>
      <c r="B274" s="50"/>
      <c r="C274" s="50"/>
      <c r="D274" s="51"/>
      <c r="E274" s="51"/>
      <c r="F274" s="51"/>
      <c r="G274" s="4" t="s">
        <v>338</v>
      </c>
      <c r="H274" s="4" t="s">
        <v>339</v>
      </c>
      <c r="I274" s="7"/>
      <c r="J274" s="7" t="s">
        <v>110</v>
      </c>
      <c r="K274" s="7"/>
      <c r="L274" s="11" t="str">
        <f>IF(J274="0. Initiate","$51,000",IF(J274="1. Junior Member","$306,000",IF(J274="2. Member","$1,581,000",IF(J274="3. Senior Member","$0",IF(J274="4. Consul Initiate","$0","$0")))))</f>
        <v>$0</v>
      </c>
      <c r="M274" s="37">
        <f>L274-N274</f>
        <v>-74934</v>
      </c>
      <c r="N274" s="41">
        <v>74934</v>
      </c>
      <c r="O274" s="9"/>
      <c r="P274" s="90">
        <v>41122</v>
      </c>
      <c r="Q274" s="102"/>
      <c r="R274" s="102"/>
      <c r="S274" s="51"/>
      <c r="T274" s="51"/>
      <c r="U274" s="51"/>
      <c r="V274" s="51"/>
      <c r="W274" s="51"/>
    </row>
    <row r="275" spans="1:23">
      <c r="A275" s="49"/>
      <c r="B275" s="50"/>
      <c r="C275" s="50"/>
      <c r="D275" s="51"/>
      <c r="E275" s="51"/>
      <c r="F275" s="51"/>
      <c r="G275" s="4" t="s">
        <v>208</v>
      </c>
      <c r="H275" s="4" t="s">
        <v>209</v>
      </c>
      <c r="I275" s="7"/>
      <c r="J275" s="7" t="s">
        <v>105</v>
      </c>
      <c r="K275" s="7"/>
      <c r="L275" s="11" t="str">
        <f>IF(J275="0. Initiate","$51,000",IF(J275="1. Junior Member","$306,000",IF(J275="2. Member","$1,581,000",IF(J275="3. Senior Member","$0",IF(J275="4. Consul Initiate","$0","$0")))))</f>
        <v>$51,000</v>
      </c>
      <c r="M275" s="37">
        <f>L275-N275</f>
        <v>51000</v>
      </c>
      <c r="N275" s="41"/>
      <c r="O275" s="9"/>
      <c r="P275" s="90">
        <v>41083</v>
      </c>
      <c r="Q275" s="102"/>
      <c r="R275" s="102"/>
      <c r="S275" s="51"/>
      <c r="T275" s="51"/>
      <c r="U275" s="51"/>
      <c r="V275" s="51"/>
      <c r="W275" s="51"/>
    </row>
    <row r="276" spans="1:23">
      <c r="A276" s="49"/>
      <c r="B276" s="50"/>
      <c r="C276" s="50"/>
      <c r="D276" s="51"/>
      <c r="E276" s="51"/>
      <c r="F276" s="51"/>
      <c r="G276" s="4" t="s">
        <v>514</v>
      </c>
      <c r="H276" s="4" t="s">
        <v>515</v>
      </c>
      <c r="I276" s="7"/>
      <c r="J276" s="7" t="s">
        <v>105</v>
      </c>
      <c r="K276" s="7"/>
      <c r="L276" s="11" t="str">
        <f>IF(J276="0. Initiate","$51,000",IF(J276="1. Junior Member","$306,000",IF(J276="2. Member","$1,581,000",IF(J276="3. Senior Member","$0",IF(J276="4. Consul Initiate","$0","$0")))))</f>
        <v>$51,000</v>
      </c>
      <c r="M276" s="37">
        <f>L276-N276</f>
        <v>51000</v>
      </c>
      <c r="N276" s="41"/>
      <c r="O276" s="9"/>
      <c r="P276" s="90">
        <v>41032</v>
      </c>
      <c r="Q276" s="102"/>
      <c r="R276" s="102"/>
      <c r="S276" s="51"/>
      <c r="T276" s="51"/>
      <c r="U276" s="51"/>
      <c r="V276" s="51"/>
      <c r="W276" s="51"/>
    </row>
    <row r="277" spans="1:23">
      <c r="A277" s="49"/>
      <c r="B277" s="50"/>
      <c r="C277" s="50"/>
      <c r="D277" s="51"/>
      <c r="E277" s="51"/>
      <c r="F277" s="51"/>
      <c r="G277" s="4" t="s">
        <v>217</v>
      </c>
      <c r="H277" s="4" t="s">
        <v>218</v>
      </c>
      <c r="I277" s="7"/>
      <c r="J277" s="7" t="s">
        <v>105</v>
      </c>
      <c r="K277" s="7"/>
      <c r="L277" s="11" t="str">
        <f>IF(J277="0. Initiate","$51,000",IF(J277="1. Junior Member","$306,000",IF(J277="2. Member","$1,581,000",IF(J277="3. Senior Member","$0",IF(J277="4. Consul Initiate","$0","$0")))))</f>
        <v>$51,000</v>
      </c>
      <c r="M277" s="37">
        <f>L277-N277</f>
        <v>51000</v>
      </c>
      <c r="N277" s="41"/>
      <c r="O277" s="9"/>
      <c r="P277" s="90">
        <v>41120</v>
      </c>
      <c r="Q277" s="102"/>
      <c r="R277" s="102"/>
      <c r="S277" s="51"/>
      <c r="T277" s="51"/>
      <c r="U277" s="51"/>
      <c r="V277" s="51"/>
      <c r="W277" s="51"/>
    </row>
    <row r="278" spans="1:23">
      <c r="A278" s="49"/>
      <c r="B278" s="50"/>
      <c r="C278" s="50"/>
      <c r="D278" s="51"/>
      <c r="E278" s="51"/>
      <c r="F278" s="51"/>
      <c r="G278" s="4" t="s">
        <v>239</v>
      </c>
      <c r="H278" s="4" t="s">
        <v>218</v>
      </c>
      <c r="I278" s="7"/>
      <c r="J278" s="6" t="s">
        <v>105</v>
      </c>
      <c r="K278" s="7"/>
      <c r="L278" s="11" t="str">
        <f>IF(J278="0. Initiate","$51,000",IF(J278="1. Junior Member","$306,000",IF(J278="2. Member","$1,581,000",IF(J278="3. Senior Member","$0",IF(J278="4. Consul Initiate","$0","$0")))))</f>
        <v>$51,000</v>
      </c>
      <c r="M278" s="37">
        <f>L278-N278</f>
        <v>49900</v>
      </c>
      <c r="N278" s="41">
        <v>1100</v>
      </c>
      <c r="O278" s="9"/>
      <c r="P278" s="90">
        <v>41117</v>
      </c>
      <c r="Q278" s="102"/>
      <c r="R278" s="102"/>
      <c r="S278" s="51"/>
      <c r="T278" s="51"/>
      <c r="U278" s="51"/>
      <c r="V278" s="51"/>
      <c r="W278" s="51"/>
    </row>
    <row r="279" spans="1:23">
      <c r="A279" s="49"/>
      <c r="B279" s="50"/>
      <c r="C279" s="50"/>
      <c r="D279" s="51"/>
      <c r="E279" s="51"/>
      <c r="F279" s="51"/>
      <c r="G279" s="4" t="s">
        <v>253</v>
      </c>
      <c r="H279" s="4" t="s">
        <v>218</v>
      </c>
      <c r="I279" s="7"/>
      <c r="J279" s="6" t="s">
        <v>105</v>
      </c>
      <c r="K279" s="7"/>
      <c r="L279" s="11" t="str">
        <f>IF(J279="0. Initiate","$51,000",IF(J279="1. Junior Member","$306,000",IF(J279="2. Member","$1,581,000",IF(J279="3. Senior Member","$0",IF(J279="4. Consul Initiate","$0","$0")))))</f>
        <v>$51,000</v>
      </c>
      <c r="M279" s="37">
        <f>L279-N279</f>
        <v>44750</v>
      </c>
      <c r="N279" s="41">
        <v>6250</v>
      </c>
      <c r="O279" s="9"/>
      <c r="P279" s="90">
        <v>41117</v>
      </c>
      <c r="Q279" s="102"/>
      <c r="R279" s="102"/>
      <c r="S279" s="51"/>
      <c r="T279" s="51"/>
      <c r="U279" s="51"/>
      <c r="V279" s="51"/>
      <c r="W279" s="51"/>
    </row>
    <row r="280" spans="1:23">
      <c r="A280" s="49"/>
      <c r="B280" s="50"/>
      <c r="C280" s="50"/>
      <c r="D280" s="51"/>
      <c r="E280" s="51"/>
      <c r="F280" s="51"/>
      <c r="G280" s="4" t="s">
        <v>536</v>
      </c>
      <c r="H280" s="4" t="s">
        <v>537</v>
      </c>
      <c r="I280" s="7"/>
      <c r="J280" s="6" t="s">
        <v>105</v>
      </c>
      <c r="K280" s="7"/>
      <c r="L280" s="11" t="str">
        <f>IF(J280="0. Initiate","$51,000",IF(J280="1. Junior Member","$306,000",IF(J280="2. Member","$1,581,000",IF(J280="3. Senior Member","$0",IF(J280="4. Consul Initiate","$0","$0")))))</f>
        <v>$51,000</v>
      </c>
      <c r="M280" s="37">
        <f>L280-N280</f>
        <v>51000</v>
      </c>
      <c r="N280" s="41"/>
      <c r="O280" s="9"/>
      <c r="P280" s="90">
        <v>41005</v>
      </c>
      <c r="Q280" s="102"/>
      <c r="R280" s="102"/>
      <c r="S280" s="51"/>
      <c r="T280" s="51"/>
      <c r="U280" s="51"/>
      <c r="V280" s="51"/>
      <c r="W280" s="51"/>
    </row>
    <row r="281" spans="1:23">
      <c r="A281" s="49"/>
      <c r="B281" s="50"/>
      <c r="C281" s="50"/>
      <c r="D281" s="51"/>
      <c r="E281" s="51"/>
      <c r="F281" s="51"/>
      <c r="G281" s="4" t="s">
        <v>145</v>
      </c>
      <c r="H281" s="4" t="s">
        <v>144</v>
      </c>
      <c r="I281" s="6"/>
      <c r="J281" s="6" t="s">
        <v>105</v>
      </c>
      <c r="K281" s="6"/>
      <c r="L281" s="11" t="str">
        <f>IF(J281="0. Initiate","$51,000",IF(J281="1. Junior Member","$306,000",IF(J281="2. Member","$1,581,000",IF(J281="3. Senior Member","$0",IF(J281="4. Consul Initiate","$0","$0")))))</f>
        <v>$51,000</v>
      </c>
      <c r="M281" s="36">
        <f>L281-N281</f>
        <v>51000</v>
      </c>
      <c r="N281" s="40"/>
      <c r="O281" s="9"/>
      <c r="P281" s="90">
        <v>41079</v>
      </c>
      <c r="Q281" s="102"/>
      <c r="R281" s="102"/>
      <c r="S281" s="51"/>
      <c r="T281" s="51"/>
      <c r="U281" s="51"/>
      <c r="V281" s="51"/>
      <c r="W281" s="51"/>
    </row>
    <row r="282" spans="1:23">
      <c r="A282" s="49"/>
      <c r="B282" s="50"/>
      <c r="C282" s="50"/>
      <c r="D282" s="51"/>
      <c r="E282" s="51"/>
      <c r="F282" s="51"/>
      <c r="G282" s="4" t="s">
        <v>271</v>
      </c>
      <c r="H282" s="4" t="s">
        <v>272</v>
      </c>
      <c r="I282" s="7"/>
      <c r="J282" s="7" t="s">
        <v>105</v>
      </c>
      <c r="K282" s="7"/>
      <c r="L282" s="11" t="str">
        <f>IF(J282="0. Initiate","$51,000",IF(J282="1. Junior Member","$306,000",IF(J282="2. Member","$1,581,000",IF(J282="3. Senior Member","$0",IF(J282="4. Consul Initiate","$0","$0")))))</f>
        <v>$51,000</v>
      </c>
      <c r="M282" s="88">
        <f>L282-N282</f>
        <v>43100</v>
      </c>
      <c r="N282" s="41">
        <v>7900</v>
      </c>
      <c r="O282" s="9"/>
      <c r="P282" s="90">
        <v>41118</v>
      </c>
      <c r="Q282" s="102"/>
      <c r="R282" s="102"/>
      <c r="S282" s="51"/>
      <c r="T282" s="51"/>
      <c r="U282" s="51"/>
      <c r="V282" s="51"/>
      <c r="W282" s="51"/>
    </row>
    <row r="283" spans="1:23">
      <c r="A283" s="49"/>
      <c r="B283" s="50"/>
      <c r="C283" s="50"/>
      <c r="D283" s="51"/>
      <c r="E283" s="51"/>
      <c r="F283" s="51"/>
      <c r="G283" s="4" t="s">
        <v>237</v>
      </c>
      <c r="H283" s="4" t="s">
        <v>238</v>
      </c>
      <c r="I283" s="7"/>
      <c r="J283" s="7" t="s">
        <v>106</v>
      </c>
      <c r="K283" s="7"/>
      <c r="L283" s="11" t="str">
        <f>IF(J283="0. Initiate","$51,000",IF(J283="1. Junior Member","$306,000",IF(J283="2. Member","$1,581,000",IF(J283="3. Senior Member","$0",IF(J283="4. Consul Initiate","$0","$0")))))</f>
        <v>$306,000</v>
      </c>
      <c r="M283" s="37">
        <f>L283-N283</f>
        <v>74890</v>
      </c>
      <c r="N283" s="41">
        <v>231110</v>
      </c>
      <c r="O283" s="9"/>
      <c r="P283" s="90">
        <v>41119</v>
      </c>
      <c r="Q283" s="102"/>
      <c r="R283" s="102"/>
      <c r="S283" s="51"/>
      <c r="T283" s="51"/>
      <c r="U283" s="51"/>
      <c r="V283" s="51"/>
      <c r="W283" s="51"/>
    </row>
    <row r="284" spans="1:23">
      <c r="A284" s="49"/>
      <c r="B284" s="50"/>
      <c r="C284" s="50"/>
      <c r="D284" s="51"/>
      <c r="E284" s="51"/>
      <c r="F284" s="51"/>
      <c r="G284" s="4" t="s">
        <v>367</v>
      </c>
      <c r="H284" s="4" t="s">
        <v>238</v>
      </c>
      <c r="I284" s="7"/>
      <c r="J284" s="6" t="s">
        <v>106</v>
      </c>
      <c r="K284" s="7"/>
      <c r="L284" s="11" t="str">
        <f>IF(J284="0. Initiate","$51,000",IF(J284="1. Junior Member","$306,000",IF(J284="2. Member","$1,581,000",IF(J284="3. Senior Member","$0",IF(J284="4. Consul Initiate","$0","$0")))))</f>
        <v>$306,000</v>
      </c>
      <c r="M284" s="37">
        <f>L284-N284</f>
        <v>305450</v>
      </c>
      <c r="N284" s="41">
        <v>550</v>
      </c>
      <c r="O284" s="9"/>
      <c r="P284" s="90">
        <v>41118</v>
      </c>
      <c r="Q284" s="102"/>
      <c r="R284" s="102"/>
      <c r="S284" s="51"/>
      <c r="T284" s="51"/>
      <c r="U284" s="51"/>
      <c r="V284" s="51"/>
      <c r="W284" s="51"/>
    </row>
    <row r="285" spans="1:23">
      <c r="A285" s="49"/>
      <c r="B285" s="50"/>
      <c r="C285" s="50"/>
      <c r="D285" s="51"/>
      <c r="E285" s="51"/>
      <c r="F285" s="51"/>
      <c r="G285" s="4" t="s">
        <v>451</v>
      </c>
      <c r="H285" s="4" t="s">
        <v>238</v>
      </c>
      <c r="I285" s="7"/>
      <c r="J285" s="6" t="s">
        <v>106</v>
      </c>
      <c r="K285" s="7"/>
      <c r="L285" s="11" t="str">
        <f>IF(J285="0. Initiate","$51,000",IF(J285="1. Junior Member","$306,000",IF(J285="2. Member","$1,581,000",IF(J285="3. Senior Member","$0",IF(J285="4. Consul Initiate","$0","$0")))))</f>
        <v>$306,000</v>
      </c>
      <c r="M285" s="37">
        <f>L285-N285</f>
        <v>305100</v>
      </c>
      <c r="N285" s="41">
        <v>900</v>
      </c>
      <c r="O285" s="9"/>
      <c r="P285" s="90">
        <v>41118</v>
      </c>
      <c r="Q285" s="102"/>
      <c r="R285" s="102"/>
      <c r="S285" s="51"/>
      <c r="T285" s="51"/>
      <c r="U285" s="51"/>
      <c r="V285" s="51"/>
      <c r="W285" s="51"/>
    </row>
    <row r="286" spans="1:23">
      <c r="A286" s="49"/>
      <c r="B286" s="50"/>
      <c r="C286" s="50"/>
      <c r="D286" s="51"/>
      <c r="E286" s="51"/>
      <c r="F286" s="51"/>
      <c r="G286" s="4" t="s">
        <v>37</v>
      </c>
      <c r="H286" s="4" t="s">
        <v>51</v>
      </c>
      <c r="I286" s="7"/>
      <c r="J286" s="6" t="s">
        <v>107</v>
      </c>
      <c r="K286" s="7"/>
      <c r="L286" s="11" t="str">
        <f>IF(J286="0. Initiate","$51,000",IF(J286="1. Junior Member","$306,000",IF(J286="2. Member","$1,581,000",IF(J286="3. Senior Member","$0",IF(J286="4. Consul Initiate","$0","$0")))))</f>
        <v>$1,581,000</v>
      </c>
      <c r="M286" s="37">
        <f>L286-N286</f>
        <v>1581000</v>
      </c>
      <c r="N286" s="41"/>
      <c r="O286" s="9"/>
      <c r="P286" s="90">
        <v>40985</v>
      </c>
      <c r="Q286" s="102"/>
      <c r="R286" s="102"/>
      <c r="S286" s="51"/>
      <c r="T286" s="51"/>
      <c r="U286" s="51"/>
      <c r="V286" s="51"/>
      <c r="W286" s="51"/>
    </row>
    <row r="287" spans="1:23">
      <c r="A287" s="49"/>
      <c r="B287" s="50"/>
      <c r="C287" s="50"/>
      <c r="D287" s="51"/>
      <c r="E287" s="51"/>
      <c r="F287" s="51"/>
      <c r="G287" s="4" t="s">
        <v>284</v>
      </c>
      <c r="H287" s="4" t="s">
        <v>51</v>
      </c>
      <c r="I287" s="7"/>
      <c r="J287" s="7" t="s">
        <v>107</v>
      </c>
      <c r="K287" s="7"/>
      <c r="L287" s="11" t="str">
        <f>IF(J287="0. Initiate","$51,000",IF(J287="1. Junior Member","$306,000",IF(J287="2. Member","$1,581,000",IF(J287="3. Senior Member","$0",IF(J287="4. Consul Initiate","$0","$0")))))</f>
        <v>$1,581,000</v>
      </c>
      <c r="M287" s="37">
        <f>L287-N287</f>
        <v>1581000</v>
      </c>
      <c r="N287" s="41"/>
      <c r="O287" s="9"/>
      <c r="P287" s="90">
        <v>41029</v>
      </c>
      <c r="Q287" s="102"/>
      <c r="R287" s="102"/>
      <c r="S287" s="51"/>
      <c r="T287" s="51"/>
      <c r="U287" s="51"/>
      <c r="V287" s="51"/>
      <c r="W287" s="51"/>
    </row>
    <row r="288" spans="1:23">
      <c r="A288" s="49"/>
      <c r="B288" s="50"/>
      <c r="C288" s="50"/>
      <c r="D288" s="51"/>
      <c r="E288" s="51"/>
      <c r="F288" s="51"/>
      <c r="G288" s="4" t="s">
        <v>51</v>
      </c>
      <c r="H288" s="4" t="s">
        <v>51</v>
      </c>
      <c r="I288" s="7"/>
      <c r="J288" s="7" t="s">
        <v>107</v>
      </c>
      <c r="K288" s="7"/>
      <c r="L288" s="11" t="str">
        <f>IF(J288="0. Initiate","$51,000",IF(J288="1. Junior Member","$306,000",IF(J288="2. Member","$1,581,000",IF(J288="3. Senior Member","$0",IF(J288="4. Consul Initiate","$0","$0")))))</f>
        <v>$1,581,000</v>
      </c>
      <c r="M288" s="37">
        <f>L288-N288</f>
        <v>1581000</v>
      </c>
      <c r="N288" s="41"/>
      <c r="O288" s="9"/>
      <c r="P288" s="90">
        <v>40984</v>
      </c>
      <c r="Q288" s="102"/>
      <c r="R288" s="102"/>
      <c r="S288" s="51"/>
      <c r="T288" s="51"/>
      <c r="U288" s="51"/>
      <c r="V288" s="51"/>
      <c r="W288" s="51"/>
    </row>
    <row r="289" spans="1:23">
      <c r="A289" s="49"/>
      <c r="B289" s="50"/>
      <c r="C289" s="50"/>
      <c r="D289" s="51"/>
      <c r="E289" s="51"/>
      <c r="F289" s="51"/>
      <c r="G289" s="4" t="s">
        <v>38</v>
      </c>
      <c r="H289" s="4" t="s">
        <v>82</v>
      </c>
      <c r="I289" s="7"/>
      <c r="J289" s="6" t="s">
        <v>105</v>
      </c>
      <c r="K289" s="7"/>
      <c r="L289" s="11" t="str">
        <f>IF(J289="0. Initiate","$51,000",IF(J289="1. Junior Member","$306,000",IF(J289="2. Member","$1,581,000",IF(J289="3. Senior Member","$0",IF(J289="4. Consul Initiate","$0","$0")))))</f>
        <v>$51,000</v>
      </c>
      <c r="M289" s="37">
        <f>L289-N289</f>
        <v>51000</v>
      </c>
      <c r="N289" s="41"/>
      <c r="O289" s="9"/>
      <c r="P289" s="90">
        <v>41052</v>
      </c>
      <c r="Q289" s="102"/>
      <c r="R289" s="102"/>
      <c r="S289" s="51"/>
      <c r="T289" s="51"/>
      <c r="U289" s="51"/>
      <c r="V289" s="51"/>
      <c r="W289" s="51"/>
    </row>
    <row r="290" spans="1:23">
      <c r="A290" s="49"/>
      <c r="B290" s="50"/>
      <c r="C290" s="50"/>
      <c r="D290" s="51"/>
      <c r="E290" s="51"/>
      <c r="F290" s="51"/>
      <c r="G290" s="4" t="s">
        <v>48</v>
      </c>
      <c r="H290" s="4" t="s">
        <v>87</v>
      </c>
      <c r="I290" s="7"/>
      <c r="J290" s="6" t="s">
        <v>105</v>
      </c>
      <c r="K290" s="7"/>
      <c r="L290" s="11" t="str">
        <f>IF(J290="0. Initiate","$51,000",IF(J290="1. Junior Member","$306,000",IF(J290="2. Member","$1,581,000",IF(J290="3. Senior Member","$0",IF(J290="4. Consul Initiate","$0","$0")))))</f>
        <v>$51,000</v>
      </c>
      <c r="M290" s="37">
        <f>L290-N290</f>
        <v>51000</v>
      </c>
      <c r="N290" s="41"/>
      <c r="O290" s="9"/>
      <c r="P290" s="90">
        <v>41074</v>
      </c>
      <c r="Q290" s="102"/>
      <c r="R290" s="102"/>
      <c r="S290" s="51"/>
      <c r="T290" s="51"/>
      <c r="U290" s="51"/>
      <c r="V290" s="51"/>
      <c r="W290" s="51"/>
    </row>
    <row r="291" spans="1:23">
      <c r="A291" s="49"/>
      <c r="B291" s="50"/>
      <c r="C291" s="50"/>
      <c r="D291" s="51"/>
      <c r="E291" s="51"/>
      <c r="F291" s="51"/>
      <c r="G291" s="4" t="s">
        <v>426</v>
      </c>
      <c r="H291" s="4" t="s">
        <v>427</v>
      </c>
      <c r="I291" s="7"/>
      <c r="J291" s="7" t="s">
        <v>105</v>
      </c>
      <c r="K291" s="7"/>
      <c r="L291" s="11" t="str">
        <f>IF(J291="0. Initiate","$51,000",IF(J291="1. Junior Member","$306,000",IF(J291="2. Member","$1,581,000",IF(J291="3. Senior Member","$0",IF(J291="4. Consul Initiate","$0","$0")))))</f>
        <v>$51,000</v>
      </c>
      <c r="M291" s="37">
        <f>L291-N291</f>
        <v>51000</v>
      </c>
      <c r="N291" s="41"/>
      <c r="O291" s="9"/>
      <c r="P291" s="90">
        <v>41098</v>
      </c>
      <c r="Q291" s="102"/>
      <c r="R291" s="102"/>
      <c r="S291" s="51"/>
      <c r="T291" s="51"/>
      <c r="U291" s="51"/>
      <c r="V291" s="51"/>
      <c r="W291" s="51"/>
    </row>
    <row r="292" spans="1:23">
      <c r="A292" s="49"/>
      <c r="B292" s="50"/>
      <c r="C292" s="50"/>
      <c r="D292" s="51"/>
      <c r="E292" s="51"/>
      <c r="F292" s="51"/>
      <c r="G292" s="4" t="s">
        <v>467</v>
      </c>
      <c r="H292" s="4" t="s">
        <v>468</v>
      </c>
      <c r="I292" s="7"/>
      <c r="J292" s="7" t="s">
        <v>105</v>
      </c>
      <c r="K292" s="7"/>
      <c r="L292" s="11" t="str">
        <f>IF(J292="0. Initiate","$51,000",IF(J292="1. Junior Member","$306,000",IF(J292="2. Member","$1,581,000",IF(J292="3. Senior Member","$0",IF(J292="4. Consul Initiate","$0","$0")))))</f>
        <v>$51,000</v>
      </c>
      <c r="M292" s="37">
        <f>L292-N292</f>
        <v>51000</v>
      </c>
      <c r="N292" s="41"/>
      <c r="O292" s="9"/>
      <c r="P292" s="90">
        <v>41121</v>
      </c>
      <c r="Q292" s="102"/>
      <c r="R292" s="102"/>
      <c r="S292" s="51"/>
      <c r="T292" s="51"/>
      <c r="U292" s="51"/>
      <c r="V292" s="51"/>
      <c r="W292" s="51"/>
    </row>
    <row r="293" spans="1:23">
      <c r="A293" s="49"/>
      <c r="B293" s="50"/>
      <c r="C293" s="50"/>
      <c r="D293" s="51"/>
      <c r="E293" s="51"/>
      <c r="F293" s="51"/>
      <c r="G293" s="4" t="s">
        <v>184</v>
      </c>
      <c r="H293" s="4" t="s">
        <v>185</v>
      </c>
      <c r="I293" s="7"/>
      <c r="J293" s="7" t="s">
        <v>106</v>
      </c>
      <c r="K293" s="7"/>
      <c r="L293" s="11" t="str">
        <f>IF(J293="0. Initiate","$51,000",IF(J293="1. Junior Member","$306,000",IF(J293="2. Member","$1,581,000",IF(J293="3. Senior Member","$0",IF(J293="4. Consul Initiate","$0","$0")))))</f>
        <v>$306,000</v>
      </c>
      <c r="M293" s="37">
        <f>L293-N293</f>
        <v>188563</v>
      </c>
      <c r="N293" s="41">
        <v>117437</v>
      </c>
      <c r="O293" s="9"/>
      <c r="P293" s="90">
        <v>41123</v>
      </c>
      <c r="Q293" s="102"/>
      <c r="R293" s="102"/>
      <c r="S293" s="51"/>
      <c r="T293" s="51"/>
      <c r="U293" s="51"/>
      <c r="V293" s="51"/>
      <c r="W293" s="51"/>
    </row>
    <row r="294" spans="1:23">
      <c r="A294" s="49"/>
      <c r="B294" s="50"/>
      <c r="C294" s="50"/>
      <c r="D294" s="51"/>
      <c r="E294" s="51"/>
      <c r="F294" s="51"/>
      <c r="G294" s="4" t="s">
        <v>314</v>
      </c>
      <c r="H294" s="4" t="s">
        <v>315</v>
      </c>
      <c r="I294" s="7"/>
      <c r="J294" s="7" t="s">
        <v>106</v>
      </c>
      <c r="K294" s="7"/>
      <c r="L294" s="11" t="str">
        <f>IF(J294="0. Initiate","$51,000",IF(J294="1. Junior Member","$306,000",IF(J294="2. Member","$1,581,000",IF(J294="3. Senior Member","$0",IF(J294="4. Consul Initiate","$0","$0")))))</f>
        <v>$306,000</v>
      </c>
      <c r="M294" s="37">
        <f>L294-N294</f>
        <v>290350</v>
      </c>
      <c r="N294" s="41">
        <v>15650</v>
      </c>
      <c r="O294" s="9"/>
      <c r="P294" s="90">
        <v>41117</v>
      </c>
      <c r="Q294" s="102"/>
      <c r="R294" s="102"/>
      <c r="S294" s="51"/>
      <c r="T294" s="51"/>
      <c r="U294" s="51"/>
      <c r="V294" s="51"/>
      <c r="W294" s="51"/>
    </row>
    <row r="295" spans="1:23">
      <c r="A295" s="49"/>
      <c r="B295" s="50"/>
      <c r="C295" s="50"/>
      <c r="D295" s="51"/>
      <c r="E295" s="51"/>
      <c r="F295" s="51"/>
      <c r="G295" s="4" t="s">
        <v>586</v>
      </c>
      <c r="H295" s="4" t="s">
        <v>315</v>
      </c>
      <c r="I295" s="7"/>
      <c r="J295" s="7" t="s">
        <v>106</v>
      </c>
      <c r="K295" s="7"/>
      <c r="L295" s="11" t="str">
        <f>IF(J295="0. Initiate","$51,000",IF(J295="1. Junior Member","$306,000",IF(J295="2. Member","$1,581,000",IF(J295="3. Senior Member","$0",IF(J295="4. Consul Initiate","$0","$0")))))</f>
        <v>$306,000</v>
      </c>
      <c r="M295" s="37">
        <f>L295-N295</f>
        <v>133635</v>
      </c>
      <c r="N295" s="41">
        <v>172365</v>
      </c>
      <c r="O295" s="9"/>
      <c r="P295" s="90">
        <v>41118</v>
      </c>
      <c r="Q295" s="102"/>
      <c r="R295" s="102"/>
      <c r="S295" s="51"/>
      <c r="T295" s="51"/>
      <c r="U295" s="51"/>
      <c r="V295" s="51"/>
      <c r="W295" s="51"/>
    </row>
    <row r="296" spans="1:23">
      <c r="A296" s="49"/>
      <c r="B296" s="50"/>
      <c r="C296" s="50"/>
      <c r="D296" s="51"/>
      <c r="E296" s="51"/>
      <c r="F296" s="51"/>
      <c r="G296" s="4" t="s">
        <v>531</v>
      </c>
      <c r="H296" s="4" t="s">
        <v>532</v>
      </c>
      <c r="I296" s="7"/>
      <c r="J296" s="7" t="s">
        <v>105</v>
      </c>
      <c r="K296" s="7"/>
      <c r="L296" s="11" t="str">
        <f>IF(J296="0. Initiate","$51,000",IF(J296="1. Junior Member","$306,000",IF(J296="2. Member","$1,581,000",IF(J296="3. Senior Member","$0",IF(J296="4. Consul Initiate","$0","$0")))))</f>
        <v>$51,000</v>
      </c>
      <c r="M296" s="37">
        <f>L296-N296</f>
        <v>45394</v>
      </c>
      <c r="N296" s="41">
        <v>5606</v>
      </c>
      <c r="O296" s="9"/>
      <c r="P296" s="90">
        <v>41120</v>
      </c>
      <c r="Q296" s="102"/>
      <c r="R296" s="102"/>
      <c r="S296" s="51"/>
      <c r="T296" s="51"/>
      <c r="U296" s="51"/>
      <c r="V296" s="51"/>
      <c r="W296" s="51"/>
    </row>
    <row r="297" spans="1:23">
      <c r="A297" s="49"/>
      <c r="B297" s="50"/>
      <c r="C297" s="50"/>
      <c r="D297" s="51"/>
      <c r="E297" s="51"/>
      <c r="F297" s="51"/>
      <c r="G297" s="4" t="s">
        <v>533</v>
      </c>
      <c r="H297" s="4" t="s">
        <v>532</v>
      </c>
      <c r="I297" s="7"/>
      <c r="J297" s="7" t="s">
        <v>105</v>
      </c>
      <c r="K297" s="7"/>
      <c r="L297" s="11" t="str">
        <f>IF(J297="0. Initiate","$51,000",IF(J297="1. Junior Member","$306,000",IF(J297="2. Member","$1,581,000",IF(J297="3. Senior Member","$0",IF(J297="4. Consul Initiate","$0","$0")))))</f>
        <v>$51,000</v>
      </c>
      <c r="M297" s="37">
        <f>L297-N297</f>
        <v>35200</v>
      </c>
      <c r="N297" s="41">
        <v>15800</v>
      </c>
      <c r="O297" s="9"/>
      <c r="P297" s="90">
        <v>41120</v>
      </c>
      <c r="Q297" s="102"/>
      <c r="R297" s="102"/>
      <c r="S297" s="51"/>
      <c r="T297" s="51"/>
      <c r="U297" s="51"/>
      <c r="V297" s="51"/>
      <c r="W297" s="51"/>
    </row>
    <row r="298" spans="1:23">
      <c r="A298" s="49"/>
      <c r="B298" s="50"/>
      <c r="C298" s="50"/>
      <c r="D298" s="51"/>
      <c r="E298" s="51"/>
      <c r="F298" s="51"/>
      <c r="G298" s="4" t="s">
        <v>223</v>
      </c>
      <c r="H298" s="4" t="s">
        <v>224</v>
      </c>
      <c r="I298" s="7"/>
      <c r="J298" s="7" t="s">
        <v>105</v>
      </c>
      <c r="K298" s="7"/>
      <c r="L298" s="11" t="str">
        <f>IF(J298="0. Initiate","$51,000",IF(J298="1. Junior Member","$306,000",IF(J298="2. Member","$1,581,000",IF(J298="3. Senior Member","$0",IF(J298="4. Consul Initiate","$0","$0")))))</f>
        <v>$51,000</v>
      </c>
      <c r="M298" s="37">
        <f>L298-N298</f>
        <v>51000</v>
      </c>
      <c r="N298" s="41"/>
      <c r="O298" s="9"/>
      <c r="P298" s="90">
        <v>41119</v>
      </c>
      <c r="Q298" s="102"/>
      <c r="R298" s="102"/>
      <c r="S298" s="51"/>
      <c r="T298" s="51"/>
      <c r="U298" s="51"/>
      <c r="V298" s="51"/>
      <c r="W298" s="51"/>
    </row>
    <row r="299" spans="1:23">
      <c r="A299" s="49"/>
      <c r="B299" s="50"/>
      <c r="C299" s="50"/>
      <c r="D299" s="51"/>
      <c r="E299" s="51"/>
      <c r="F299" s="51"/>
      <c r="G299" s="4" t="s">
        <v>224</v>
      </c>
      <c r="H299" s="4" t="s">
        <v>224</v>
      </c>
      <c r="I299" s="7"/>
      <c r="J299" s="7" t="s">
        <v>105</v>
      </c>
      <c r="K299" s="7"/>
      <c r="L299" s="11" t="str">
        <f>IF(J299="0. Initiate","$51,000",IF(J299="1. Junior Member","$306,000",IF(J299="2. Member","$1,581,000",IF(J299="3. Senior Member","$0",IF(J299="4. Consul Initiate","$0","$0")))))</f>
        <v>$51,000</v>
      </c>
      <c r="M299" s="37">
        <f>L299-N299</f>
        <v>50400</v>
      </c>
      <c r="N299" s="41">
        <v>600</v>
      </c>
      <c r="O299" s="9"/>
      <c r="P299" s="90">
        <v>41119</v>
      </c>
      <c r="Q299" s="102"/>
      <c r="R299" s="102"/>
      <c r="S299" s="51"/>
      <c r="T299" s="51"/>
      <c r="U299" s="51"/>
      <c r="V299" s="51"/>
      <c r="W299" s="51"/>
    </row>
    <row r="300" spans="1:23">
      <c r="A300" s="49"/>
      <c r="B300" s="50"/>
      <c r="C300" s="50"/>
      <c r="D300" s="51"/>
      <c r="E300" s="51"/>
      <c r="F300" s="51"/>
      <c r="G300" s="4" t="s">
        <v>540</v>
      </c>
      <c r="H300" s="4" t="s">
        <v>540</v>
      </c>
      <c r="I300" s="7"/>
      <c r="J300" s="7" t="s">
        <v>105</v>
      </c>
      <c r="K300" s="7"/>
      <c r="L300" s="11" t="str">
        <f>IF(J300="0. Initiate","$51,000",IF(J300="1. Junior Member","$306,000",IF(J300="2. Member","$1,581,000",IF(J300="3. Senior Member","$0",IF(J300="4. Consul Initiate","$0","$0")))))</f>
        <v>$51,000</v>
      </c>
      <c r="M300" s="37">
        <f>L300-N300</f>
        <v>51000</v>
      </c>
      <c r="N300" s="41"/>
      <c r="O300" s="9"/>
      <c r="P300" s="90">
        <v>41122</v>
      </c>
      <c r="Q300" s="102"/>
      <c r="R300" s="102"/>
      <c r="S300" s="51"/>
      <c r="T300" s="51"/>
      <c r="U300" s="51"/>
      <c r="V300" s="51"/>
      <c r="W300" s="51"/>
    </row>
    <row r="301" spans="1:23">
      <c r="A301" s="49"/>
      <c r="B301" s="50"/>
      <c r="C301" s="50"/>
      <c r="D301" s="51"/>
      <c r="E301" s="51"/>
      <c r="F301" s="51"/>
      <c r="G301" s="4" t="s">
        <v>351</v>
      </c>
      <c r="H301" s="4" t="s">
        <v>228</v>
      </c>
      <c r="I301" s="7"/>
      <c r="J301" s="6" t="s">
        <v>105</v>
      </c>
      <c r="K301" s="7"/>
      <c r="L301" s="11" t="str">
        <f>IF(J301="0. Initiate","$51,000",IF(J301="1. Junior Member","$306,000",IF(J301="2. Member","$1,581,000",IF(J301="3. Senior Member","$0",IF(J301="4. Consul Initiate","$0","$0")))))</f>
        <v>$51,000</v>
      </c>
      <c r="M301" s="37">
        <f>L301-N301</f>
        <v>51000</v>
      </c>
      <c r="N301" s="41"/>
      <c r="O301" s="9"/>
      <c r="P301" s="90">
        <v>41108</v>
      </c>
      <c r="Q301" s="102"/>
      <c r="R301" s="102"/>
      <c r="S301" s="51"/>
      <c r="T301" s="51"/>
      <c r="U301" s="51"/>
      <c r="V301" s="51"/>
      <c r="W301" s="51"/>
    </row>
    <row r="302" spans="1:23">
      <c r="A302" s="49"/>
      <c r="B302" s="50"/>
      <c r="C302" s="50"/>
      <c r="D302" s="51"/>
      <c r="E302" s="51"/>
      <c r="F302" s="51"/>
      <c r="G302" s="4" t="s">
        <v>372</v>
      </c>
      <c r="H302" s="4" t="s">
        <v>228</v>
      </c>
      <c r="I302" s="6"/>
      <c r="J302" s="6" t="s">
        <v>105</v>
      </c>
      <c r="K302" s="7"/>
      <c r="L302" s="11" t="str">
        <f>IF(J302="0. Initiate","$51,000",IF(J302="1. Junior Member","$306,000",IF(J302="2. Member","$1,581,000",IF(J302="3. Senior Member","$0",IF(J302="4. Consul Initiate","$0","$0")))))</f>
        <v>$51,000</v>
      </c>
      <c r="M302" s="37">
        <f>L302-N302</f>
        <v>51000</v>
      </c>
      <c r="N302" s="41"/>
      <c r="O302" s="9"/>
      <c r="P302" s="90">
        <v>41037</v>
      </c>
      <c r="Q302" s="102"/>
      <c r="R302" s="102"/>
      <c r="S302" s="51"/>
      <c r="T302" s="51"/>
      <c r="U302" s="51"/>
      <c r="V302" s="51"/>
      <c r="W302" s="51"/>
    </row>
    <row r="303" spans="1:23">
      <c r="A303" s="49"/>
      <c r="B303" s="50"/>
      <c r="C303" s="50"/>
      <c r="D303" s="51"/>
      <c r="E303" s="51"/>
      <c r="F303" s="51"/>
      <c r="G303" s="4" t="s">
        <v>161</v>
      </c>
      <c r="H303" s="4" t="s">
        <v>160</v>
      </c>
      <c r="I303" s="7"/>
      <c r="J303" s="7" t="s">
        <v>105</v>
      </c>
      <c r="K303" s="7"/>
      <c r="L303" s="11" t="str">
        <f>IF(J303="0. Initiate","$51,000",IF(J303="1. Junior Member","$306,000",IF(J303="2. Member","$1,581,000",IF(J303="3. Senior Member","$0",IF(J303="4. Consul Initiate","$0","$0")))))</f>
        <v>$51,000</v>
      </c>
      <c r="M303" s="37">
        <f>L303-N303</f>
        <v>51000</v>
      </c>
      <c r="N303" s="41"/>
      <c r="O303" s="9"/>
      <c r="P303" s="90">
        <v>41076</v>
      </c>
      <c r="Q303" s="102"/>
      <c r="R303" s="102"/>
      <c r="S303" s="51"/>
      <c r="T303" s="51"/>
      <c r="U303" s="51"/>
      <c r="V303" s="51"/>
      <c r="W303" s="51"/>
    </row>
    <row r="304" spans="1:23">
      <c r="A304" s="49"/>
      <c r="B304" s="50"/>
      <c r="C304" s="50"/>
      <c r="D304" s="51"/>
      <c r="E304" s="51"/>
      <c r="F304" s="51"/>
      <c r="G304" s="4" t="s">
        <v>500</v>
      </c>
      <c r="H304" s="4" t="s">
        <v>501</v>
      </c>
      <c r="I304" s="7"/>
      <c r="J304" s="6" t="s">
        <v>105</v>
      </c>
      <c r="K304" s="7"/>
      <c r="L304" s="11" t="str">
        <f>IF(J304="0. Initiate","$51,000",IF(J304="1. Junior Member","$306,000",IF(J304="2. Member","$1,581,000",IF(J304="3. Senior Member","$0",IF(J304="4. Consul Initiate","$0","$0")))))</f>
        <v>$51,000</v>
      </c>
      <c r="M304" s="37">
        <f>L304-N304</f>
        <v>51000</v>
      </c>
      <c r="N304" s="41"/>
      <c r="O304" s="9"/>
      <c r="P304" s="90">
        <v>41111</v>
      </c>
      <c r="Q304" s="102"/>
      <c r="R304" s="102"/>
      <c r="S304" s="51"/>
      <c r="T304" s="51"/>
      <c r="U304" s="51"/>
      <c r="V304" s="51"/>
      <c r="W304" s="51"/>
    </row>
    <row r="305" spans="1:23">
      <c r="A305" s="49"/>
      <c r="B305" s="50"/>
      <c r="C305" s="50"/>
      <c r="D305" s="51"/>
      <c r="E305" s="51"/>
      <c r="F305" s="51"/>
      <c r="G305" s="4" t="s">
        <v>555</v>
      </c>
      <c r="H305" s="4" t="s">
        <v>556</v>
      </c>
      <c r="I305" s="7"/>
      <c r="J305" s="7" t="s">
        <v>105</v>
      </c>
      <c r="K305" s="7"/>
      <c r="L305" s="11" t="str">
        <f>IF(J305="0. Initiate","$51,000",IF(J305="1. Junior Member","$306,000",IF(J305="2. Member","$1,581,000",IF(J305="3. Senior Member","$0",IF(J305="4. Consul Initiate","$0","$0")))))</f>
        <v>$51,000</v>
      </c>
      <c r="M305" s="37">
        <f>L305-N305</f>
        <v>50850</v>
      </c>
      <c r="N305" s="41">
        <v>150</v>
      </c>
      <c r="O305" s="9"/>
      <c r="P305" s="90">
        <v>40987</v>
      </c>
      <c r="Q305" s="102"/>
      <c r="R305" s="102"/>
      <c r="S305" s="51"/>
      <c r="T305" s="51"/>
      <c r="U305" s="51"/>
      <c r="V305" s="51"/>
      <c r="W305" s="51"/>
    </row>
    <row r="306" spans="1:23">
      <c r="A306" s="49"/>
      <c r="B306" s="50"/>
      <c r="C306" s="50"/>
      <c r="D306" s="51"/>
      <c r="E306" s="51"/>
      <c r="F306" s="51"/>
      <c r="G306" s="4" t="s">
        <v>559</v>
      </c>
      <c r="H306" s="4" t="s">
        <v>560</v>
      </c>
      <c r="I306" s="7"/>
      <c r="J306" s="7" t="s">
        <v>105</v>
      </c>
      <c r="K306" s="7"/>
      <c r="L306" s="11" t="str">
        <f>IF(J306="0. Initiate","$51,000",IF(J306="1. Junior Member","$306,000",IF(J306="2. Member","$1,581,000",IF(J306="3. Senior Member","$0",IF(J306="4. Consul Initiate","$0","$0")))))</f>
        <v>$51,000</v>
      </c>
      <c r="M306" s="37">
        <f>L306-N306</f>
        <v>51000</v>
      </c>
      <c r="N306" s="41"/>
      <c r="O306" s="9"/>
      <c r="P306" s="90">
        <v>41000</v>
      </c>
      <c r="Q306" s="102"/>
      <c r="R306" s="102"/>
      <c r="S306" s="51"/>
      <c r="T306" s="51"/>
      <c r="U306" s="51"/>
      <c r="V306" s="51"/>
      <c r="W306" s="51"/>
    </row>
    <row r="307" spans="1:23">
      <c r="A307" s="49"/>
      <c r="B307" s="50"/>
      <c r="C307" s="50"/>
      <c r="D307" s="51"/>
      <c r="E307" s="51"/>
      <c r="F307" s="51"/>
      <c r="G307" s="4" t="s">
        <v>177</v>
      </c>
      <c r="H307" s="4" t="s">
        <v>176</v>
      </c>
      <c r="I307" s="7"/>
      <c r="J307" s="6" t="s">
        <v>106</v>
      </c>
      <c r="K307" s="7"/>
      <c r="L307" s="11" t="str">
        <f>IF(J307="0. Initiate","$51,000",IF(J307="1. Junior Member","$306,000",IF(J307="2. Member","$1,581,000",IF(J307="3. Senior Member","$0",IF(J307="4. Consul Initiate","$0","$0")))))</f>
        <v>$306,000</v>
      </c>
      <c r="M307" s="37">
        <f>L307-N307</f>
        <v>190312</v>
      </c>
      <c r="N307" s="41">
        <v>115688</v>
      </c>
      <c r="O307" s="9"/>
      <c r="P307" s="90">
        <v>41122</v>
      </c>
      <c r="Q307" s="102"/>
      <c r="R307" s="102"/>
      <c r="S307" s="51"/>
      <c r="T307" s="51"/>
      <c r="U307" s="51"/>
      <c r="V307" s="51"/>
      <c r="W307" s="51"/>
    </row>
    <row r="308" spans="1:23">
      <c r="A308" s="49"/>
      <c r="B308" s="50"/>
      <c r="C308" s="50"/>
      <c r="D308" s="51"/>
      <c r="E308" s="51"/>
      <c r="F308" s="51"/>
      <c r="G308" s="4" t="s">
        <v>561</v>
      </c>
      <c r="H308" s="4" t="s">
        <v>562</v>
      </c>
      <c r="I308" s="7"/>
      <c r="J308" s="7" t="s">
        <v>105</v>
      </c>
      <c r="K308" s="7"/>
      <c r="L308" s="11" t="str">
        <f>IF(J308="0. Initiate","$51,000",IF(J308="1. Junior Member","$306,000",IF(J308="2. Member","$1,581,000",IF(J308="3. Senior Member","$0",IF(J308="4. Consul Initiate","$0","$0")))))</f>
        <v>$51,000</v>
      </c>
      <c r="M308" s="37">
        <f>L308-N308</f>
        <v>37710</v>
      </c>
      <c r="N308" s="41">
        <v>13290</v>
      </c>
      <c r="O308" s="9"/>
      <c r="P308" s="90">
        <v>41124</v>
      </c>
      <c r="Q308" s="102"/>
      <c r="R308" s="102"/>
      <c r="S308" s="51"/>
      <c r="T308" s="51"/>
      <c r="U308" s="51"/>
      <c r="V308" s="51"/>
      <c r="W308" s="51"/>
    </row>
    <row r="309" spans="1:23">
      <c r="A309" s="49"/>
      <c r="B309" s="50"/>
      <c r="C309" s="50"/>
      <c r="D309" s="51"/>
      <c r="E309" s="51"/>
      <c r="F309" s="51"/>
      <c r="G309" s="4" t="s">
        <v>606</v>
      </c>
      <c r="H309" s="4" t="s">
        <v>568</v>
      </c>
      <c r="I309" s="7"/>
      <c r="J309" s="7" t="s">
        <v>106</v>
      </c>
      <c r="K309" s="7"/>
      <c r="L309" s="11" t="str">
        <f>IF(J309="0. Initiate","$51,000",IF(J309="1. Junior Member","$306,000",IF(J309="2. Member","$1,581,000",IF(J309="3. Senior Member","$0",IF(J309="4. Consul Initiate","$0","$0")))))</f>
        <v>$306,000</v>
      </c>
      <c r="M309" s="37">
        <f>L309-N309</f>
        <v>306000</v>
      </c>
      <c r="N309" s="41"/>
      <c r="O309" s="9"/>
      <c r="P309" s="90">
        <v>41129</v>
      </c>
      <c r="Q309" s="102"/>
      <c r="R309" s="102"/>
      <c r="S309" s="51"/>
      <c r="T309" s="51"/>
      <c r="U309" s="51"/>
      <c r="V309" s="51"/>
      <c r="W309" s="51"/>
    </row>
    <row r="310" spans="1:23">
      <c r="A310" s="49"/>
      <c r="B310" s="50"/>
      <c r="C310" s="50"/>
      <c r="D310" s="51"/>
      <c r="E310" s="51"/>
      <c r="F310" s="51"/>
      <c r="G310" s="4" t="s">
        <v>567</v>
      </c>
      <c r="H310" s="4" t="s">
        <v>568</v>
      </c>
      <c r="I310" s="7"/>
      <c r="J310" s="7" t="s">
        <v>106</v>
      </c>
      <c r="K310" s="7"/>
      <c r="L310" s="11" t="str">
        <f>IF(J310="0. Initiate","$51,000",IF(J310="1. Junior Member","$306,000",IF(J310="2. Member","$1,581,000",IF(J310="3. Senior Member","$0",IF(J310="4. Consul Initiate","$0","$0")))))</f>
        <v>$306,000</v>
      </c>
      <c r="M310" s="37">
        <f>L310-N310</f>
        <v>146782</v>
      </c>
      <c r="N310" s="41">
        <v>159218</v>
      </c>
      <c r="O310" s="9"/>
      <c r="P310" s="90">
        <v>41123</v>
      </c>
      <c r="Q310" s="102"/>
      <c r="R310" s="102"/>
      <c r="S310" s="51"/>
      <c r="T310" s="51"/>
      <c r="U310" s="51"/>
      <c r="V310" s="51"/>
      <c r="W310" s="51"/>
    </row>
    <row r="311" spans="1:23">
      <c r="A311" s="49"/>
      <c r="B311" s="50"/>
      <c r="C311" s="50"/>
      <c r="D311" s="51"/>
      <c r="E311" s="51"/>
      <c r="F311" s="51"/>
      <c r="G311" s="4" t="s">
        <v>428</v>
      </c>
      <c r="H311" s="4" t="s">
        <v>429</v>
      </c>
      <c r="I311" s="7"/>
      <c r="J311" s="7" t="s">
        <v>105</v>
      </c>
      <c r="K311" s="7"/>
      <c r="L311" s="11" t="str">
        <f>IF(J311="0. Initiate","$51,000",IF(J311="1. Junior Member","$306,000",IF(J311="2. Member","$1,581,000",IF(J311="3. Senior Member","$0",IF(J311="4. Consul Initiate","$0","$0")))))</f>
        <v>$51,000</v>
      </c>
      <c r="M311" s="37">
        <f>L311-N311</f>
        <v>51000</v>
      </c>
      <c r="N311" s="41"/>
      <c r="O311" s="9"/>
      <c r="P311" s="90">
        <v>41089</v>
      </c>
      <c r="Q311" s="102"/>
      <c r="R311" s="102"/>
      <c r="S311" s="51"/>
      <c r="T311" s="51"/>
      <c r="U311" s="51"/>
      <c r="V311" s="51"/>
      <c r="W311" s="51"/>
    </row>
    <row r="312" spans="1:23">
      <c r="A312" s="49"/>
      <c r="B312" s="50"/>
      <c r="C312" s="50"/>
      <c r="D312" s="51"/>
      <c r="E312" s="51"/>
      <c r="F312" s="51"/>
      <c r="G312" s="4" t="s">
        <v>605</v>
      </c>
      <c r="H312" s="4" t="s">
        <v>366</v>
      </c>
      <c r="I312" s="7"/>
      <c r="J312" s="7" t="s">
        <v>110</v>
      </c>
      <c r="K312" s="7"/>
      <c r="L312" s="11" t="str">
        <f>IF(J312="0. Initiate","$51,000",IF(J312="1. Junior Member","$306,000",IF(J312="2. Member","$1,581,000",IF(J312="3. Senior Member","$0",IF(J312="4. Consul Initiate","$0","$0")))))</f>
        <v>$0</v>
      </c>
      <c r="M312" s="37">
        <f>L312-N312</f>
        <v>0</v>
      </c>
      <c r="N312" s="41"/>
      <c r="O312" s="9"/>
      <c r="P312" s="90">
        <v>41129</v>
      </c>
      <c r="Q312" s="102"/>
      <c r="R312" s="102"/>
      <c r="S312" s="51"/>
      <c r="T312" s="51"/>
      <c r="U312" s="51"/>
      <c r="V312" s="51"/>
      <c r="W312" s="51"/>
    </row>
    <row r="313" spans="1:23">
      <c r="A313" s="49"/>
      <c r="B313" s="50"/>
      <c r="C313" s="50"/>
      <c r="D313" s="51"/>
      <c r="E313" s="51"/>
      <c r="F313" s="51"/>
      <c r="G313" s="4" t="s">
        <v>365</v>
      </c>
      <c r="H313" s="4" t="s">
        <v>366</v>
      </c>
      <c r="I313" s="7"/>
      <c r="J313" s="6" t="s">
        <v>110</v>
      </c>
      <c r="K313" s="7"/>
      <c r="L313" s="11" t="str">
        <f>IF(J313="0. Initiate","$51,000",IF(J313="1. Junior Member","$306,000",IF(J313="2. Member","$1,581,000",IF(J313="3. Senior Member","$0",IF(J313="4. Consul Initiate","$0","$0")))))</f>
        <v>$0</v>
      </c>
      <c r="M313" s="37">
        <f>L313-N313</f>
        <v>-59082</v>
      </c>
      <c r="N313" s="41">
        <v>59082</v>
      </c>
      <c r="O313" s="9"/>
      <c r="P313" s="90">
        <v>41123</v>
      </c>
      <c r="Q313" s="102"/>
      <c r="R313" s="102"/>
      <c r="S313" s="51"/>
      <c r="T313" s="51"/>
      <c r="U313" s="51"/>
      <c r="V313" s="51"/>
      <c r="W313" s="51"/>
    </row>
    <row r="314" spans="1:23">
      <c r="A314" s="49"/>
      <c r="B314" s="50"/>
      <c r="C314" s="50"/>
      <c r="D314" s="51"/>
      <c r="E314" s="51"/>
      <c r="F314" s="51"/>
      <c r="G314" s="4" t="s">
        <v>444</v>
      </c>
      <c r="H314" s="4" t="s">
        <v>366</v>
      </c>
      <c r="I314" s="7"/>
      <c r="J314" s="7" t="s">
        <v>110</v>
      </c>
      <c r="K314" s="7"/>
      <c r="L314" s="11" t="str">
        <f>IF(J314="0. Initiate","$51,000",IF(J314="1. Junior Member","$306,000",IF(J314="2. Member","$1,581,000",IF(J314="3. Senior Member","$0",IF(J314="4. Consul Initiate","$0","$0")))))</f>
        <v>$0</v>
      </c>
      <c r="M314" s="37">
        <f>L314-N314</f>
        <v>-322194</v>
      </c>
      <c r="N314" s="41">
        <v>322194</v>
      </c>
      <c r="O314" s="9"/>
      <c r="P314" s="90">
        <v>41124</v>
      </c>
      <c r="Q314" s="102"/>
      <c r="R314" s="102"/>
      <c r="S314" s="51"/>
      <c r="T314" s="51"/>
      <c r="U314" s="51"/>
      <c r="V314" s="51"/>
      <c r="W314" s="51"/>
    </row>
    <row r="315" spans="1:23">
      <c r="A315" s="49"/>
      <c r="B315" s="50"/>
      <c r="C315" s="50"/>
      <c r="D315" s="51"/>
      <c r="E315" s="51"/>
      <c r="F315" s="51"/>
      <c r="G315" s="4" t="s">
        <v>128</v>
      </c>
      <c r="H315" s="4" t="s">
        <v>127</v>
      </c>
      <c r="I315" s="7"/>
      <c r="J315" s="7" t="s">
        <v>105</v>
      </c>
      <c r="K315" s="7"/>
      <c r="L315" s="11" t="str">
        <f>IF(J315="0. Initiate","$51,000",IF(J315="1. Junior Member","$306,000",IF(J315="2. Member","$1,581,000",IF(J315="3. Senior Member","$0",IF(J315="4. Consul Initiate","$0","$0")))))</f>
        <v>$51,000</v>
      </c>
      <c r="M315" s="37">
        <f>L315-N315</f>
        <v>51000</v>
      </c>
      <c r="N315" s="41"/>
      <c r="O315" s="9"/>
      <c r="P315" s="90">
        <v>41102</v>
      </c>
      <c r="Q315" s="102"/>
      <c r="R315" s="102"/>
      <c r="S315" s="51"/>
      <c r="T315" s="51"/>
      <c r="U315" s="51"/>
      <c r="V315" s="51"/>
      <c r="W315" s="51"/>
    </row>
    <row r="316" spans="1:23">
      <c r="A316" s="49"/>
      <c r="B316" s="50"/>
      <c r="C316" s="50"/>
      <c r="D316" s="51"/>
      <c r="E316" s="51"/>
      <c r="F316" s="51"/>
      <c r="G316" s="4" t="s">
        <v>102</v>
      </c>
      <c r="H316" s="4" t="s">
        <v>94</v>
      </c>
      <c r="I316" s="7"/>
      <c r="J316" s="7" t="s">
        <v>105</v>
      </c>
      <c r="K316" s="7"/>
      <c r="L316" s="11" t="str">
        <f>IF(J316="0. Initiate","$51,000",IF(J316="1. Junior Member","$306,000",IF(J316="2. Member","$1,581,000",IF(J316="3. Senior Member","$0",IF(J316="4. Consul Initiate","$0","$0")))))</f>
        <v>$51,000</v>
      </c>
      <c r="M316" s="37">
        <f>L316-N316</f>
        <v>51000</v>
      </c>
      <c r="N316" s="41"/>
      <c r="O316" s="9"/>
      <c r="P316" s="90">
        <v>40997</v>
      </c>
      <c r="Q316" s="102"/>
      <c r="R316" s="102"/>
      <c r="S316" s="51"/>
      <c r="T316" s="51"/>
      <c r="U316" s="51"/>
      <c r="V316" s="51"/>
      <c r="W316" s="51"/>
    </row>
    <row r="317" spans="1:23">
      <c r="A317" s="49"/>
      <c r="B317" s="50"/>
      <c r="C317" s="50"/>
      <c r="D317" s="51"/>
      <c r="E317" s="51"/>
      <c r="F317" s="51"/>
      <c r="G317" s="4" t="s">
        <v>93</v>
      </c>
      <c r="H317" s="4" t="s">
        <v>94</v>
      </c>
      <c r="I317" s="7"/>
      <c r="J317" s="7" t="s">
        <v>105</v>
      </c>
      <c r="K317" s="7"/>
      <c r="L317" s="11" t="str">
        <f>IF(J317="0. Initiate","$51,000",IF(J317="1. Junior Member","$306,000",IF(J317="2. Member","$1,581,000",IF(J317="3. Senior Member","$0",IF(J317="4. Consul Initiate","$0","$0")))))</f>
        <v>$51,000</v>
      </c>
      <c r="M317" s="37">
        <f>L317-N317</f>
        <v>51000</v>
      </c>
      <c r="N317" s="41"/>
      <c r="O317" s="9"/>
      <c r="P317" s="90">
        <v>40997</v>
      </c>
      <c r="Q317" s="102"/>
      <c r="R317" s="102"/>
      <c r="S317" s="51"/>
      <c r="T317" s="51"/>
      <c r="U317" s="51"/>
      <c r="V317" s="51"/>
      <c r="W317" s="51"/>
    </row>
    <row r="318" spans="1:23">
      <c r="A318" s="49"/>
      <c r="B318" s="50"/>
      <c r="C318" s="50"/>
      <c r="D318" s="51"/>
      <c r="E318" s="51"/>
      <c r="F318" s="51"/>
      <c r="G318" s="4" t="s">
        <v>347</v>
      </c>
      <c r="H318" s="4" t="s">
        <v>348</v>
      </c>
      <c r="I318" s="7"/>
      <c r="J318" s="6" t="s">
        <v>105</v>
      </c>
      <c r="K318" s="7"/>
      <c r="L318" s="11" t="str">
        <f>IF(J318="0. Initiate","$51,000",IF(J318="1. Junior Member","$306,000",IF(J318="2. Member","$1,581,000",IF(J318="3. Senior Member","$0",IF(J318="4. Consul Initiate","$0","$0")))))</f>
        <v>$51,000</v>
      </c>
      <c r="M318" s="37">
        <f>L318-N318</f>
        <v>51000</v>
      </c>
      <c r="N318" s="41"/>
      <c r="O318" s="9"/>
      <c r="P318" s="90">
        <v>41119</v>
      </c>
      <c r="Q318" s="102"/>
      <c r="R318" s="102"/>
      <c r="S318" s="51"/>
      <c r="T318" s="51"/>
      <c r="U318" s="51"/>
      <c r="V318" s="51"/>
      <c r="W318" s="51"/>
    </row>
    <row r="319" spans="1:23">
      <c r="A319" s="49"/>
      <c r="B319" s="50"/>
      <c r="C319" s="50"/>
      <c r="D319" s="51"/>
      <c r="E319" s="51"/>
      <c r="F319" s="51"/>
      <c r="G319" s="4" t="s">
        <v>405</v>
      </c>
      <c r="H319" s="4" t="s">
        <v>348</v>
      </c>
      <c r="I319" s="7"/>
      <c r="J319" s="6" t="s">
        <v>105</v>
      </c>
      <c r="K319" s="7"/>
      <c r="L319" s="11" t="str">
        <f>IF(J319="0. Initiate","$51,000",IF(J319="1. Junior Member","$306,000",IF(J319="2. Member","$1,581,000",IF(J319="3. Senior Member","$0",IF(J319="4. Consul Initiate","$0","$0")))))</f>
        <v>$51,000</v>
      </c>
      <c r="M319" s="37">
        <f>L319-N319</f>
        <v>51000</v>
      </c>
      <c r="N319" s="41"/>
      <c r="O319" s="9"/>
      <c r="P319" s="90">
        <v>41116</v>
      </c>
      <c r="Q319" s="102"/>
      <c r="R319" s="102"/>
      <c r="S319" s="51"/>
      <c r="T319" s="51"/>
      <c r="U319" s="51"/>
      <c r="V319" s="51"/>
      <c r="W319" s="51"/>
    </row>
    <row r="320" spans="1:23">
      <c r="A320" s="49"/>
      <c r="B320" s="50"/>
      <c r="C320" s="50"/>
      <c r="D320" s="51"/>
      <c r="E320" s="51"/>
      <c r="F320" s="51"/>
      <c r="G320" s="4" t="s">
        <v>478</v>
      </c>
      <c r="H320" s="4" t="s">
        <v>479</v>
      </c>
      <c r="I320" s="7"/>
      <c r="J320" s="6" t="s">
        <v>106</v>
      </c>
      <c r="K320" s="7"/>
      <c r="L320" s="11" t="str">
        <f>IF(J320="0. Initiate","$51,000",IF(J320="1. Junior Member","$306,000",IF(J320="2. Member","$1,581,000",IF(J320="3. Senior Member","$0",IF(J320="4. Consul Initiate","$0","$0")))))</f>
        <v>$306,000</v>
      </c>
      <c r="M320" s="37">
        <f>L320-N320</f>
        <v>221645</v>
      </c>
      <c r="N320" s="41">
        <v>84355</v>
      </c>
      <c r="O320" s="9"/>
      <c r="P320" s="90">
        <v>41124</v>
      </c>
      <c r="Q320" s="102"/>
      <c r="R320" s="102"/>
      <c r="S320" s="51"/>
      <c r="T320" s="51"/>
      <c r="U320" s="51"/>
      <c r="V320" s="51"/>
      <c r="W320" s="51"/>
    </row>
    <row r="321" spans="1:23">
      <c r="A321" s="49"/>
      <c r="B321" s="50"/>
      <c r="C321" s="50"/>
      <c r="D321" s="51"/>
      <c r="E321" s="51"/>
      <c r="F321" s="51"/>
      <c r="G321" s="4" t="s">
        <v>485</v>
      </c>
      <c r="H321" s="4" t="s">
        <v>486</v>
      </c>
      <c r="I321" s="7"/>
      <c r="J321" s="7" t="s">
        <v>107</v>
      </c>
      <c r="K321" s="7"/>
      <c r="L321" s="11" t="str">
        <f>IF(J321="0. Initiate","$51,000",IF(J321="1. Junior Member","$306,000",IF(J321="2. Member","$1,581,000",IF(J321="3. Senior Member","$0",IF(J321="4. Consul Initiate","$0","$0")))))</f>
        <v>$1,581,000</v>
      </c>
      <c r="M321" s="37">
        <f>L321-N321</f>
        <v>1580750</v>
      </c>
      <c r="N321" s="41">
        <v>250</v>
      </c>
      <c r="O321" s="9"/>
      <c r="P321" s="90">
        <v>41104</v>
      </c>
      <c r="Q321" s="102"/>
      <c r="R321" s="102"/>
      <c r="S321" s="51"/>
      <c r="T321" s="51"/>
      <c r="U321" s="51"/>
      <c r="V321" s="51"/>
      <c r="W321" s="51"/>
    </row>
    <row r="322" spans="1:23">
      <c r="A322" s="49"/>
      <c r="B322" s="50"/>
      <c r="C322" s="50"/>
      <c r="D322" s="51"/>
      <c r="E322" s="51"/>
      <c r="F322" s="51"/>
      <c r="G322" s="4" t="s">
        <v>487</v>
      </c>
      <c r="H322" s="4" t="s">
        <v>486</v>
      </c>
      <c r="I322" s="7"/>
      <c r="J322" s="7" t="s">
        <v>107</v>
      </c>
      <c r="K322" s="7"/>
      <c r="L322" s="11" t="str">
        <f>IF(J322="0. Initiate","$51,000",IF(J322="1. Junior Member","$306,000",IF(J322="2. Member","$1,581,000",IF(J322="3. Senior Member","$0",IF(J322="4. Consul Initiate","$0","$0")))))</f>
        <v>$1,581,000</v>
      </c>
      <c r="M322" s="37">
        <f>L322-N322</f>
        <v>1574750</v>
      </c>
      <c r="N322" s="41">
        <v>6250</v>
      </c>
      <c r="O322" s="9"/>
      <c r="P322" s="90">
        <v>41119</v>
      </c>
      <c r="Q322" s="102"/>
      <c r="R322" s="102"/>
      <c r="S322" s="51"/>
      <c r="T322" s="51"/>
      <c r="U322" s="51"/>
      <c r="V322" s="51"/>
      <c r="W322" s="51"/>
    </row>
    <row r="323" spans="1:23">
      <c r="A323" s="49"/>
      <c r="B323" s="50"/>
      <c r="C323" s="50"/>
      <c r="D323" s="51"/>
      <c r="E323" s="51"/>
      <c r="F323" s="51"/>
      <c r="G323" s="4" t="s">
        <v>488</v>
      </c>
      <c r="H323" s="4" t="s">
        <v>486</v>
      </c>
      <c r="I323" s="7"/>
      <c r="J323" s="7" t="s">
        <v>107</v>
      </c>
      <c r="K323" s="7"/>
      <c r="L323" s="11" t="str">
        <f>IF(J323="0. Initiate","$51,000",IF(J323="1. Junior Member","$306,000",IF(J323="2. Member","$1,581,000",IF(J323="3. Senior Member","$0",IF(J323="4. Consul Initiate","$0","$0")))))</f>
        <v>$1,581,000</v>
      </c>
      <c r="M323" s="37">
        <f>L323-N323</f>
        <v>1579000</v>
      </c>
      <c r="N323" s="41">
        <v>2000</v>
      </c>
      <c r="O323" s="9"/>
      <c r="P323" s="90">
        <v>41111</v>
      </c>
      <c r="Q323" s="102"/>
      <c r="R323" s="102"/>
      <c r="S323" s="51"/>
      <c r="T323" s="51"/>
      <c r="U323" s="51"/>
      <c r="V323" s="51"/>
      <c r="W323" s="51"/>
    </row>
    <row r="324" spans="1:23">
      <c r="A324" s="49"/>
      <c r="B324" s="50"/>
      <c r="C324" s="50"/>
      <c r="D324" s="51"/>
      <c r="E324" s="51"/>
      <c r="F324" s="51"/>
      <c r="G324" s="4" t="s">
        <v>489</v>
      </c>
      <c r="H324" s="4" t="s">
        <v>486</v>
      </c>
      <c r="I324" s="7"/>
      <c r="J324" s="7" t="s">
        <v>107</v>
      </c>
      <c r="K324" s="7"/>
      <c r="L324" s="11" t="str">
        <f>IF(J324="0. Initiate","$51,000",IF(J324="1. Junior Member","$306,000",IF(J324="2. Member","$1,581,000",IF(J324="3. Senior Member","$0",IF(J324="4. Consul Initiate","$0","$0")))))</f>
        <v>$1,581,000</v>
      </c>
      <c r="M324" s="37">
        <f>L324-N324</f>
        <v>1577650</v>
      </c>
      <c r="N324" s="41">
        <v>3350</v>
      </c>
      <c r="O324" s="9"/>
      <c r="P324" s="90">
        <v>41112</v>
      </c>
      <c r="Q324" s="102"/>
      <c r="R324" s="102"/>
      <c r="S324" s="51"/>
      <c r="T324" s="51"/>
      <c r="U324" s="51"/>
      <c r="V324" s="51"/>
      <c r="W324" s="51"/>
    </row>
    <row r="325" spans="1:23">
      <c r="A325" s="49"/>
      <c r="B325" s="50"/>
      <c r="C325" s="50"/>
      <c r="D325" s="51"/>
      <c r="E325" s="51"/>
      <c r="F325" s="51"/>
      <c r="G325" s="4" t="s">
        <v>486</v>
      </c>
      <c r="H325" s="4" t="s">
        <v>486</v>
      </c>
      <c r="I325" s="7"/>
      <c r="J325" s="7" t="s">
        <v>107</v>
      </c>
      <c r="K325" s="7"/>
      <c r="L325" s="11" t="str">
        <f>IF(J325="0. Initiate","$51,000",IF(J325="1. Junior Member","$306,000",IF(J325="2. Member","$1,581,000",IF(J325="3. Senior Member","$0",IF(J325="4. Consul Initiate","$0","$0")))))</f>
        <v>$1,581,000</v>
      </c>
      <c r="M325" s="37">
        <f>L325-N325</f>
        <v>1570470</v>
      </c>
      <c r="N325" s="41">
        <v>10530</v>
      </c>
      <c r="O325" s="9"/>
      <c r="P325" s="90">
        <v>41122</v>
      </c>
      <c r="Q325" s="102"/>
      <c r="R325" s="102"/>
      <c r="S325" s="51"/>
      <c r="T325" s="51"/>
      <c r="U325" s="51"/>
      <c r="V325" s="51"/>
      <c r="W325" s="51"/>
    </row>
    <row r="326" spans="1:23">
      <c r="A326" s="49"/>
      <c r="B326" s="50"/>
      <c r="C326" s="50"/>
      <c r="D326" s="51"/>
      <c r="E326" s="51"/>
      <c r="F326" s="51"/>
      <c r="G326" s="4" t="s">
        <v>580</v>
      </c>
      <c r="H326" s="4" t="s">
        <v>581</v>
      </c>
      <c r="I326" s="7"/>
      <c r="J326" s="7" t="s">
        <v>105</v>
      </c>
      <c r="K326" s="7"/>
      <c r="L326" s="11" t="str">
        <f>IF(J326="0. Initiate","$51,000",IF(J326="1. Junior Member","$306,000",IF(J326="2. Member","$1,581,000",IF(J326="3. Senior Member","$0",IF(J326="4. Consul Initiate","$0","$0")))))</f>
        <v>$51,000</v>
      </c>
      <c r="M326" s="37">
        <f>L326-N326</f>
        <v>51000</v>
      </c>
      <c r="N326" s="41"/>
      <c r="O326" s="9"/>
      <c r="P326" s="90">
        <v>41067</v>
      </c>
      <c r="Q326" s="102"/>
      <c r="R326" s="102"/>
      <c r="S326" s="51"/>
      <c r="T326" s="51"/>
      <c r="U326" s="51"/>
      <c r="V326" s="51"/>
      <c r="W326" s="51"/>
    </row>
    <row r="327" spans="1:23">
      <c r="A327" s="49"/>
      <c r="B327" s="50"/>
      <c r="C327" s="50"/>
      <c r="D327" s="51"/>
      <c r="E327" s="51"/>
      <c r="F327" s="51"/>
      <c r="G327" s="4" t="s">
        <v>19</v>
      </c>
      <c r="H327" s="4" t="s">
        <v>67</v>
      </c>
      <c r="I327" s="6"/>
      <c r="J327" s="6" t="s">
        <v>110</v>
      </c>
      <c r="K327" s="6"/>
      <c r="L327" s="11" t="str">
        <f>IF(J327="0. Initiate","$51,000",IF(J327="1. Junior Member","$306,000",IF(J327="2. Member","$1,581,000",IF(J327="3. Senior Member","$0",IF(J327="4. Consul Initiate","$0","$0")))))</f>
        <v>$0</v>
      </c>
      <c r="M327" s="36">
        <f>L327-N327</f>
        <v>-71089</v>
      </c>
      <c r="N327" s="40">
        <v>71089</v>
      </c>
      <c r="O327" s="9"/>
      <c r="P327" s="90">
        <v>41121</v>
      </c>
      <c r="Q327" s="102"/>
      <c r="R327" s="102"/>
      <c r="S327" s="51"/>
      <c r="T327" s="51"/>
      <c r="U327" s="51"/>
      <c r="V327" s="51"/>
      <c r="W327" s="51"/>
    </row>
    <row r="328" spans="1:23">
      <c r="A328" s="49"/>
      <c r="B328" s="50"/>
      <c r="C328" s="50"/>
      <c r="D328" s="51"/>
      <c r="E328" s="51"/>
      <c r="F328" s="51"/>
      <c r="G328" s="4" t="s">
        <v>346</v>
      </c>
      <c r="H328" s="4" t="s">
        <v>67</v>
      </c>
      <c r="I328" s="7"/>
      <c r="J328" s="7" t="s">
        <v>110</v>
      </c>
      <c r="K328" s="7"/>
      <c r="L328" s="11" t="str">
        <f>IF(J328="0. Initiate","$51,000",IF(J328="1. Junior Member","$306,000",IF(J328="2. Member","$1,581,000",IF(J328="3. Senior Member","$0",IF(J328="4. Consul Initiate","$0","$0")))))</f>
        <v>$0</v>
      </c>
      <c r="M328" s="37">
        <f>L328-N328</f>
        <v>-202844</v>
      </c>
      <c r="N328" s="41">
        <v>202844</v>
      </c>
      <c r="O328" s="9"/>
      <c r="P328" s="90">
        <v>41124</v>
      </c>
      <c r="Q328" s="102"/>
      <c r="R328" s="102"/>
      <c r="S328" s="51"/>
      <c r="T328" s="51"/>
      <c r="U328" s="51"/>
      <c r="V328" s="51"/>
      <c r="W328" s="51"/>
    </row>
    <row r="329" spans="1:23">
      <c r="A329" s="49"/>
      <c r="B329" s="50"/>
      <c r="C329" s="50"/>
      <c r="D329" s="51"/>
      <c r="E329" s="51"/>
      <c r="F329" s="51"/>
      <c r="G329" s="4" t="s">
        <v>394</v>
      </c>
      <c r="H329" s="4" t="s">
        <v>67</v>
      </c>
      <c r="I329" s="6"/>
      <c r="J329" s="7" t="s">
        <v>110</v>
      </c>
      <c r="K329" s="7"/>
      <c r="L329" s="11" t="str">
        <f>IF(J329="0. Initiate","$51,000",IF(J329="1. Junior Member","$306,000",IF(J329="2. Member","$1,581,000",IF(J329="3. Senior Member","$0",IF(J329="4. Consul Initiate","$0","$0")))))</f>
        <v>$0</v>
      </c>
      <c r="M329" s="37">
        <f>L329-N329</f>
        <v>-34851</v>
      </c>
      <c r="N329" s="41">
        <v>34851</v>
      </c>
      <c r="O329" s="9"/>
      <c r="P329" s="90">
        <v>41121</v>
      </c>
      <c r="Q329" s="102"/>
      <c r="R329" s="102"/>
      <c r="S329" s="51"/>
      <c r="T329" s="51"/>
      <c r="U329" s="51"/>
      <c r="V329" s="51"/>
      <c r="W329" s="51"/>
    </row>
    <row r="330" spans="1:23">
      <c r="A330" s="49"/>
      <c r="B330" s="50"/>
      <c r="C330" s="50"/>
      <c r="D330" s="51"/>
      <c r="E330" s="51"/>
      <c r="F330" s="51"/>
      <c r="G330" s="4" t="s">
        <v>28</v>
      </c>
      <c r="H330" s="4" t="s">
        <v>74</v>
      </c>
      <c r="I330" s="7"/>
      <c r="J330" s="7" t="s">
        <v>105</v>
      </c>
      <c r="K330" s="7"/>
      <c r="L330" s="11" t="str">
        <f>IF(J330="0. Initiate","$51,000",IF(J330="1. Junior Member","$306,000",IF(J330="2. Member","$1,581,000",IF(J330="3. Senior Member","$0",IF(J330="4. Consul Initiate","$0","$0")))))</f>
        <v>$51,000</v>
      </c>
      <c r="M330" s="37">
        <f>L330-N330</f>
        <v>51000</v>
      </c>
      <c r="N330" s="41"/>
      <c r="O330" s="9"/>
      <c r="P330" s="90">
        <v>40983</v>
      </c>
      <c r="Q330" s="102"/>
      <c r="R330" s="102"/>
      <c r="S330" s="51"/>
      <c r="T330" s="51"/>
      <c r="U330" s="51"/>
      <c r="V330" s="51"/>
      <c r="W330" s="51"/>
    </row>
    <row r="331" spans="1:23">
      <c r="A331" s="49"/>
      <c r="B331" s="50"/>
      <c r="C331" s="50"/>
      <c r="D331" s="51"/>
      <c r="E331" s="51"/>
      <c r="F331" s="51"/>
      <c r="G331" s="4" t="s">
        <v>292</v>
      </c>
      <c r="H331" s="4" t="s">
        <v>293</v>
      </c>
      <c r="I331" s="7"/>
      <c r="J331" s="7" t="s">
        <v>105</v>
      </c>
      <c r="K331" s="7"/>
      <c r="L331" s="11" t="str">
        <f>IF(J331="0. Initiate","$51,000",IF(J331="1. Junior Member","$306,000",IF(J331="2. Member","$1,581,000",IF(J331="3. Senior Member","$0",IF(J331="4. Consul Initiate","$0","$0")))))</f>
        <v>$51,000</v>
      </c>
      <c r="M331" s="37">
        <f>L331-N331</f>
        <v>51000</v>
      </c>
      <c r="N331" s="41"/>
      <c r="O331" s="9"/>
      <c r="P331" s="90">
        <v>41025</v>
      </c>
      <c r="Q331" s="102"/>
      <c r="R331" s="102"/>
      <c r="S331" s="51"/>
      <c r="T331" s="51"/>
      <c r="U331" s="51"/>
      <c r="V331" s="51"/>
      <c r="W331" s="51"/>
    </row>
    <row r="332" spans="1:23">
      <c r="A332" s="49"/>
      <c r="B332" s="50"/>
      <c r="C332" s="50"/>
      <c r="D332" s="51"/>
      <c r="E332" s="51"/>
      <c r="F332" s="51"/>
      <c r="G332" s="4" t="s">
        <v>357</v>
      </c>
      <c r="H332" s="4" t="s">
        <v>358</v>
      </c>
      <c r="I332" s="7"/>
      <c r="J332" s="6" t="s">
        <v>105</v>
      </c>
      <c r="K332" s="7"/>
      <c r="L332" s="11" t="str">
        <f>IF(J332="0. Initiate","$51,000",IF(J332="1. Junior Member","$306,000",IF(J332="2. Member","$1,581,000",IF(J332="3. Senior Member","$0",IF(J332="4. Consul Initiate","$0","$0")))))</f>
        <v>$51,000</v>
      </c>
      <c r="M332" s="37">
        <f>L332-N332</f>
        <v>50972</v>
      </c>
      <c r="N332" s="41">
        <v>28</v>
      </c>
      <c r="O332" s="9"/>
      <c r="P332" s="90">
        <v>41122</v>
      </c>
      <c r="Q332" s="102"/>
      <c r="R332" s="102"/>
      <c r="S332" s="51"/>
      <c r="T332" s="51"/>
      <c r="U332" s="51"/>
      <c r="V332" s="51"/>
      <c r="W332" s="51"/>
    </row>
    <row r="333" spans="1:23">
      <c r="A333" s="49"/>
      <c r="B333" s="50"/>
      <c r="C333" s="50"/>
      <c r="D333" s="51"/>
      <c r="E333" s="51"/>
      <c r="F333" s="51"/>
      <c r="G333" s="4" t="s">
        <v>229</v>
      </c>
      <c r="H333" s="4" t="s">
        <v>230</v>
      </c>
      <c r="I333" s="7"/>
      <c r="J333" s="6" t="s">
        <v>106</v>
      </c>
      <c r="K333" s="7"/>
      <c r="L333" s="11" t="str">
        <f>IF(J333="0. Initiate","$51,000",IF(J333="1. Junior Member","$306,000",IF(J333="2. Member","$1,581,000",IF(J333="3. Senior Member","$0",IF(J333="4. Consul Initiate","$0","$0")))))</f>
        <v>$306,000</v>
      </c>
      <c r="M333" s="37">
        <f>L333-N333</f>
        <v>190000</v>
      </c>
      <c r="N333" s="41">
        <v>116000</v>
      </c>
      <c r="O333" s="9"/>
      <c r="P333" s="90">
        <v>41123</v>
      </c>
      <c r="Q333" s="102"/>
      <c r="R333" s="102"/>
      <c r="S333" s="51"/>
      <c r="T333" s="51"/>
      <c r="U333" s="51"/>
      <c r="V333" s="51"/>
      <c r="W333" s="51"/>
    </row>
    <row r="334" spans="1:23">
      <c r="A334" s="49"/>
      <c r="B334" s="50"/>
      <c r="C334" s="50"/>
      <c r="D334" s="51"/>
      <c r="E334" s="51"/>
      <c r="F334" s="51"/>
      <c r="G334" s="4" t="s">
        <v>300</v>
      </c>
      <c r="H334" s="4" t="s">
        <v>301</v>
      </c>
      <c r="I334" s="7"/>
      <c r="J334" s="6" t="s">
        <v>106</v>
      </c>
      <c r="K334" s="7"/>
      <c r="L334" s="11" t="str">
        <f>IF(J334="0. Initiate","$51,000",IF(J334="1. Junior Member","$306,000",IF(J334="2. Member","$1,581,000",IF(J334="3. Senior Member","$0",IF(J334="4. Consul Initiate","$0","$0")))))</f>
        <v>$306,000</v>
      </c>
      <c r="M334" s="37">
        <f>L334-N334</f>
        <v>266816</v>
      </c>
      <c r="N334" s="41">
        <v>39184</v>
      </c>
      <c r="O334" s="9"/>
      <c r="P334" s="90">
        <v>41112</v>
      </c>
      <c r="Q334" s="102"/>
      <c r="R334" s="102"/>
      <c r="S334" s="51"/>
      <c r="T334" s="51"/>
      <c r="U334" s="51"/>
      <c r="V334" s="51"/>
      <c r="W334" s="51"/>
    </row>
    <row r="335" spans="1:23">
      <c r="A335" s="49"/>
      <c r="B335" s="50"/>
      <c r="C335" s="50"/>
      <c r="D335" s="51"/>
      <c r="E335" s="51"/>
      <c r="F335" s="51"/>
      <c r="G335" s="4" t="s">
        <v>291</v>
      </c>
      <c r="H335" s="4" t="s">
        <v>291</v>
      </c>
      <c r="I335" s="7"/>
      <c r="J335" s="7" t="s">
        <v>105</v>
      </c>
      <c r="K335" s="7"/>
      <c r="L335" s="11" t="str">
        <f>IF(J335="0. Initiate","$51,000",IF(J335="1. Junior Member","$306,000",IF(J335="2. Member","$1,581,000",IF(J335="3. Senior Member","$0",IF(J335="4. Consul Initiate","$0","$0")))))</f>
        <v>$51,000</v>
      </c>
      <c r="M335" s="37">
        <f>L335-N335</f>
        <v>51000</v>
      </c>
      <c r="N335" s="41"/>
      <c r="O335" s="9"/>
      <c r="P335" s="90">
        <v>40984</v>
      </c>
      <c r="Q335" s="102"/>
      <c r="R335" s="102"/>
      <c r="S335" s="51"/>
      <c r="T335" s="51"/>
      <c r="U335" s="51"/>
      <c r="V335" s="51"/>
      <c r="W335" s="51"/>
    </row>
    <row r="336" spans="1:23">
      <c r="A336" s="49"/>
      <c r="B336" s="50"/>
      <c r="C336" s="50"/>
      <c r="D336" s="51"/>
      <c r="E336" s="51"/>
      <c r="F336" s="51"/>
      <c r="G336" s="4" t="s">
        <v>254</v>
      </c>
      <c r="H336" s="4" t="s">
        <v>255</v>
      </c>
      <c r="I336" s="7"/>
      <c r="J336" s="6" t="s">
        <v>105</v>
      </c>
      <c r="K336" s="7"/>
      <c r="L336" s="11" t="str">
        <f>IF(J336="0. Initiate","$51,000",IF(J336="1. Junior Member","$306,000",IF(J336="2. Member","$1,581,000",IF(J336="3. Senior Member","$0",IF(J336="4. Consul Initiate","$0","$0")))))</f>
        <v>$51,000</v>
      </c>
      <c r="M336" s="37">
        <f>L336-N336</f>
        <v>51000</v>
      </c>
      <c r="N336" s="41"/>
      <c r="O336" s="9"/>
      <c r="P336" s="90">
        <v>40986</v>
      </c>
      <c r="Q336" s="102"/>
      <c r="R336" s="102"/>
      <c r="S336" s="51"/>
      <c r="T336" s="51"/>
      <c r="U336" s="51"/>
      <c r="V336" s="51"/>
      <c r="W336" s="51"/>
    </row>
    <row r="337" spans="1:23">
      <c r="A337" s="49"/>
      <c r="B337" s="50"/>
      <c r="C337" s="50"/>
      <c r="D337" s="51"/>
      <c r="E337" s="51"/>
      <c r="F337" s="51"/>
      <c r="G337" s="4"/>
      <c r="H337" s="4"/>
      <c r="I337" s="7"/>
      <c r="J337" s="7"/>
      <c r="K337" s="7"/>
      <c r="L337" s="11" t="str">
        <f>IF(J337="0. Initiate","$51,000",IF(J337="1. Junior Member","$306,000",IF(J337="2. Member","$1,581,000",IF(J337="3. Senior Member","$0",IF(J337="4. Consul Initiate","$0","$0")))))</f>
        <v>$0</v>
      </c>
      <c r="M337" s="37">
        <f>L337-N337</f>
        <v>0</v>
      </c>
      <c r="N337" s="41"/>
      <c r="O337" s="9"/>
      <c r="P337" s="90"/>
      <c r="Q337" s="102"/>
      <c r="R337" s="102"/>
      <c r="S337" s="51"/>
      <c r="T337" s="51"/>
      <c r="U337" s="51"/>
      <c r="V337" s="51"/>
      <c r="W337" s="51"/>
    </row>
    <row r="338" spans="1:23">
      <c r="A338" s="49"/>
      <c r="B338" s="50"/>
      <c r="C338" s="50"/>
      <c r="D338" s="51"/>
      <c r="E338" s="51"/>
      <c r="F338" s="51"/>
      <c r="G338" s="4"/>
      <c r="H338" s="4"/>
      <c r="I338" s="7"/>
      <c r="J338" s="7"/>
      <c r="K338" s="7"/>
      <c r="L338" s="11" t="str">
        <f>IF(J338="0. Initiate","$51,000",IF(J338="1. Junior Member","$306,000",IF(J338="2. Member","$1,581,000",IF(J338="3. Senior Member","$0",IF(J338="4. Consul Initiate","$0","$0")))))</f>
        <v>$0</v>
      </c>
      <c r="M338" s="37">
        <f>L338-N338</f>
        <v>0</v>
      </c>
      <c r="N338" s="41"/>
      <c r="O338" s="9"/>
      <c r="P338" s="90"/>
      <c r="Q338" s="102"/>
      <c r="R338" s="102"/>
      <c r="S338" s="51"/>
      <c r="T338" s="51"/>
      <c r="U338" s="51"/>
      <c r="V338" s="51"/>
      <c r="W338" s="51"/>
    </row>
    <row r="339" spans="1:23">
      <c r="A339" s="49"/>
      <c r="B339" s="50"/>
      <c r="C339" s="50"/>
      <c r="D339" s="51"/>
      <c r="E339" s="51"/>
      <c r="F339" s="51"/>
      <c r="G339" s="4"/>
      <c r="H339" s="4"/>
      <c r="I339" s="7"/>
      <c r="J339" s="7"/>
      <c r="K339" s="7"/>
      <c r="L339" s="11" t="str">
        <f>IF(J339="0. Initiate","$51,000",IF(J339="1. Junior Member","$306,000",IF(J339="2. Member","$1,581,000",IF(J339="3. Senior Member","$0",IF(J339="4. Consul Initiate","$0","$0")))))</f>
        <v>$0</v>
      </c>
      <c r="M339" s="37">
        <f>L339-N339</f>
        <v>0</v>
      </c>
      <c r="N339" s="41"/>
      <c r="O339" s="9"/>
      <c r="P339" s="90"/>
      <c r="Q339" s="102"/>
      <c r="R339" s="102"/>
      <c r="S339" s="51"/>
      <c r="T339" s="51"/>
      <c r="U339" s="51"/>
      <c r="V339" s="51"/>
      <c r="W339" s="51"/>
    </row>
    <row r="340" spans="1:23">
      <c r="A340" s="49"/>
      <c r="B340" s="50"/>
      <c r="C340" s="50"/>
      <c r="D340" s="51"/>
      <c r="E340" s="51"/>
      <c r="F340" s="51"/>
      <c r="G340" s="4"/>
      <c r="H340" s="4"/>
      <c r="I340" s="7"/>
      <c r="J340" s="6"/>
      <c r="K340" s="7"/>
      <c r="L340" s="11" t="str">
        <f>IF(J340="0. Initiate","$51,000",IF(J340="1. Junior Member","$306,000",IF(J340="2. Member","$1,581,000",IF(J340="3. Senior Member","$0",IF(J340="4. Consul Initiate","$0","$0")))))</f>
        <v>$0</v>
      </c>
      <c r="M340" s="37">
        <f>L340-N340</f>
        <v>0</v>
      </c>
      <c r="N340" s="41"/>
      <c r="O340" s="9"/>
      <c r="P340" s="90"/>
      <c r="Q340" s="102"/>
      <c r="R340" s="102"/>
      <c r="S340" s="51"/>
      <c r="T340" s="51"/>
      <c r="U340" s="51"/>
      <c r="V340" s="51"/>
      <c r="W340" s="51"/>
    </row>
    <row r="341" spans="1:23">
      <c r="A341" s="49"/>
      <c r="B341" s="50"/>
      <c r="C341" s="50"/>
      <c r="D341" s="51"/>
      <c r="E341" s="51"/>
      <c r="F341" s="51"/>
      <c r="G341" s="4"/>
      <c r="H341" s="4"/>
      <c r="I341" s="7"/>
      <c r="J341" s="7"/>
      <c r="K341" s="7"/>
      <c r="L341" s="11" t="str">
        <f>IF(J341="0. Initiate","$51,000",IF(J341="1. Junior Member","$306,000",IF(J341="2. Member","$1,581,000",IF(J341="3. Senior Member","$0",IF(J341="4. Consul Initiate","$0","$0")))))</f>
        <v>$0</v>
      </c>
      <c r="M341" s="37">
        <f>L341-N341</f>
        <v>0</v>
      </c>
      <c r="N341" s="41"/>
      <c r="O341" s="9"/>
      <c r="P341" s="90"/>
      <c r="Q341" s="102"/>
      <c r="R341" s="102"/>
      <c r="S341" s="51"/>
      <c r="T341" s="51"/>
      <c r="U341" s="51"/>
      <c r="V341" s="51"/>
      <c r="W341" s="51"/>
    </row>
    <row r="342" spans="1:23">
      <c r="A342" s="49"/>
      <c r="B342" s="50"/>
      <c r="C342" s="50"/>
      <c r="D342" s="51"/>
      <c r="E342" s="51"/>
      <c r="F342" s="51"/>
      <c r="G342" s="4"/>
      <c r="H342" s="4"/>
      <c r="I342" s="7"/>
      <c r="J342" s="7"/>
      <c r="K342" s="7"/>
      <c r="L342" s="11" t="str">
        <f>IF(J342="0. Initiate","$51,000",IF(J342="1. Junior Member","$306,000",IF(J342="2. Member","$1,581,000",IF(J342="3. Senior Member","$0",IF(J342="4. Consul Initiate","$0","$0")))))</f>
        <v>$0</v>
      </c>
      <c r="M342" s="37">
        <f>L342-N342</f>
        <v>0</v>
      </c>
      <c r="N342" s="41"/>
      <c r="O342" s="9"/>
      <c r="P342" s="90"/>
      <c r="Q342" s="102"/>
      <c r="R342" s="102"/>
      <c r="S342" s="51"/>
      <c r="T342" s="51"/>
      <c r="U342" s="51"/>
      <c r="V342" s="51"/>
      <c r="W342" s="51"/>
    </row>
    <row r="343" spans="1:23">
      <c r="A343" s="49"/>
      <c r="B343" s="50"/>
      <c r="C343" s="50"/>
      <c r="D343" s="51"/>
      <c r="E343" s="51"/>
      <c r="F343" s="51"/>
      <c r="G343" s="4"/>
      <c r="H343" s="4"/>
      <c r="I343" s="6"/>
      <c r="J343" s="6"/>
      <c r="K343" s="6"/>
      <c r="L343" s="11" t="str">
        <f>IF(J343="0. Initiate","$51,000",IF(J343="1. Junior Member","$306,000",IF(J343="2. Member","$1,581,000",IF(J343="3. Senior Member","$0",IF(J343="4. Consul Initiate","$0","$0")))))</f>
        <v>$0</v>
      </c>
      <c r="M343" s="36">
        <f>L343-N343</f>
        <v>0</v>
      </c>
      <c r="N343" s="40"/>
      <c r="O343" s="9"/>
      <c r="P343" s="90"/>
      <c r="Q343" s="102"/>
      <c r="R343" s="102"/>
      <c r="S343" s="51"/>
      <c r="T343" s="51"/>
      <c r="U343" s="51"/>
      <c r="V343" s="51"/>
      <c r="W343" s="51"/>
    </row>
    <row r="344" spans="1:23">
      <c r="A344" s="49"/>
      <c r="B344" s="50"/>
      <c r="C344" s="50"/>
      <c r="D344" s="51"/>
      <c r="E344" s="51"/>
      <c r="F344" s="51"/>
      <c r="G344" s="4"/>
      <c r="H344" s="4"/>
      <c r="I344" s="7"/>
      <c r="J344" s="7"/>
      <c r="K344" s="7"/>
      <c r="L344" s="11" t="str">
        <f>IF(J344="0. Initiate","$51,000",IF(J344="1. Junior Member","$306,000",IF(J344="2. Member","$1,581,000",IF(J344="3. Senior Member","$0",IF(J344="4. Consul Initiate","$0","$0")))))</f>
        <v>$0</v>
      </c>
      <c r="M344" s="37">
        <f>L344-N344</f>
        <v>0</v>
      </c>
      <c r="N344" s="41"/>
      <c r="O344" s="9"/>
      <c r="P344" s="90"/>
      <c r="Q344" s="102"/>
      <c r="R344" s="102"/>
      <c r="S344" s="51"/>
      <c r="T344" s="51"/>
      <c r="U344" s="51"/>
      <c r="V344" s="51"/>
      <c r="W344" s="51"/>
    </row>
    <row r="345" spans="1:23">
      <c r="A345" s="49"/>
      <c r="B345" s="50"/>
      <c r="C345" s="50"/>
      <c r="D345" s="51"/>
      <c r="E345" s="51"/>
      <c r="F345" s="51"/>
      <c r="G345" s="34"/>
      <c r="H345" s="4"/>
      <c r="I345" s="7"/>
      <c r="J345" s="7"/>
      <c r="K345" s="7"/>
      <c r="L345" s="11" t="str">
        <f>IF(J345="0. Initiate","$51,000",IF(J345="1. Junior Member","$306,000",IF(J345="2. Member","$1,581,000",IF(J345="3. Senior Member","$0",IF(J345="4. Consul Initiate","$0","$0")))))</f>
        <v>$0</v>
      </c>
      <c r="M345" s="37">
        <f>L345-N345</f>
        <v>0</v>
      </c>
      <c r="N345" s="41"/>
      <c r="O345" s="9"/>
      <c r="P345" s="90"/>
      <c r="Q345" s="102"/>
      <c r="R345" s="102"/>
      <c r="S345" s="51"/>
      <c r="T345" s="51"/>
      <c r="U345" s="51"/>
      <c r="V345" s="51"/>
      <c r="W345" s="51"/>
    </row>
    <row r="346" spans="1:23">
      <c r="A346" s="49"/>
      <c r="B346" s="50"/>
      <c r="C346" s="50"/>
      <c r="D346" s="51"/>
      <c r="E346" s="51"/>
      <c r="F346" s="51"/>
      <c r="G346" s="4"/>
      <c r="H346" s="97"/>
      <c r="I346" s="32"/>
      <c r="J346" s="32"/>
      <c r="K346" s="7"/>
      <c r="L346" s="11" t="str">
        <f>IF(J346="0. Initiate","$51,000",IF(J346="1. Junior Member","$306,000",IF(J346="2. Member","$1,581,000",IF(J346="3. Senior Member","$0",IF(J346="4. Consul Initiate","$0","$0")))))</f>
        <v>$0</v>
      </c>
      <c r="M346" s="37">
        <f>L346-N346</f>
        <v>0</v>
      </c>
      <c r="N346" s="41"/>
      <c r="O346" s="9"/>
      <c r="P346" s="90"/>
      <c r="Q346" s="102"/>
      <c r="R346" s="102"/>
      <c r="S346" s="51"/>
      <c r="T346" s="51"/>
      <c r="U346" s="51"/>
      <c r="V346" s="51"/>
      <c r="W346" s="51"/>
    </row>
    <row r="347" spans="1:23">
      <c r="A347" s="49"/>
      <c r="B347" s="50"/>
      <c r="C347" s="50"/>
      <c r="D347" s="51"/>
      <c r="E347" s="51"/>
      <c r="F347" s="51"/>
      <c r="G347" s="4"/>
      <c r="H347" s="4"/>
      <c r="I347" s="7"/>
      <c r="J347" s="6"/>
      <c r="K347" s="7"/>
      <c r="L347" s="11" t="str">
        <f>IF(J347="0. Initiate","$51,000",IF(J347="1. Junior Member","$306,000",IF(J347="2. Member","$1,581,000",IF(J347="3. Senior Member","$0",IF(J347="4. Consul Initiate","$0","$0")))))</f>
        <v>$0</v>
      </c>
      <c r="M347" s="37">
        <f>L347-N347</f>
        <v>0</v>
      </c>
      <c r="N347" s="41"/>
      <c r="O347" s="9"/>
      <c r="P347" s="90"/>
      <c r="Q347" s="102"/>
      <c r="R347" s="102"/>
      <c r="S347" s="51"/>
      <c r="T347" s="51"/>
      <c r="U347" s="51"/>
      <c r="V347" s="51"/>
      <c r="W347" s="51"/>
    </row>
    <row r="348" spans="1:23">
      <c r="A348" s="49"/>
      <c r="B348" s="50"/>
      <c r="C348" s="50"/>
      <c r="D348" s="51"/>
      <c r="E348" s="51"/>
      <c r="F348" s="51"/>
      <c r="G348" s="4"/>
      <c r="H348" s="4"/>
      <c r="I348" s="7"/>
      <c r="J348" s="6"/>
      <c r="K348" s="7"/>
      <c r="L348" s="11" t="str">
        <f>IF(J348="0. Initiate","$51,000",IF(J348="1. Junior Member","$306,000",IF(J348="2. Member","$1,581,000",IF(J348="3. Senior Member","$0",IF(J348="4. Consul Initiate","$0","$0")))))</f>
        <v>$0</v>
      </c>
      <c r="M348" s="37">
        <f>L348-N348</f>
        <v>0</v>
      </c>
      <c r="N348" s="41"/>
      <c r="O348" s="9"/>
      <c r="P348" s="90"/>
      <c r="Q348" s="102"/>
      <c r="R348" s="102"/>
      <c r="S348" s="51"/>
      <c r="T348" s="51"/>
      <c r="U348" s="51"/>
      <c r="V348" s="51"/>
      <c r="W348" s="51"/>
    </row>
    <row r="349" spans="1:23">
      <c r="A349" s="49"/>
      <c r="B349" s="50"/>
      <c r="C349" s="50"/>
      <c r="D349" s="51"/>
      <c r="E349" s="51"/>
      <c r="F349" s="51"/>
      <c r="G349" s="4"/>
      <c r="H349" s="4"/>
      <c r="I349" s="7"/>
      <c r="J349" s="7"/>
      <c r="K349" s="7"/>
      <c r="L349" s="11" t="str">
        <f>IF(J349="0. Initiate","$51,000",IF(J349="1. Junior Member","$306,000",IF(J349="2. Member","$1,581,000",IF(J349="3. Senior Member","$0",IF(J349="4. Consul Initiate","$0","$0")))))</f>
        <v>$0</v>
      </c>
      <c r="M349" s="37">
        <f>L349-N349</f>
        <v>0</v>
      </c>
      <c r="N349" s="41"/>
      <c r="O349" s="9"/>
      <c r="P349" s="90"/>
      <c r="Q349" s="102"/>
      <c r="R349" s="102"/>
      <c r="S349" s="51"/>
      <c r="T349" s="51"/>
      <c r="U349" s="51"/>
      <c r="V349" s="51"/>
      <c r="W349" s="51"/>
    </row>
    <row r="350" spans="1:23">
      <c r="A350" s="49"/>
      <c r="B350" s="50"/>
      <c r="C350" s="50"/>
      <c r="D350" s="51"/>
      <c r="E350" s="51"/>
      <c r="F350" s="51"/>
      <c r="G350" s="4"/>
      <c r="H350" s="4"/>
      <c r="I350" s="7"/>
      <c r="J350" s="7"/>
      <c r="K350" s="7"/>
      <c r="L350" s="11" t="str">
        <f>IF(J350="0. Initiate","$51,000",IF(J350="1. Junior Member","$306,000",IF(J350="2. Member","$1,581,000",IF(J350="3. Senior Member","$0",IF(J350="4. Consul Initiate","$0","$0")))))</f>
        <v>$0</v>
      </c>
      <c r="M350" s="37">
        <f>L350-N350</f>
        <v>0</v>
      </c>
      <c r="N350" s="41"/>
      <c r="O350" s="9"/>
      <c r="P350" s="90"/>
      <c r="Q350" s="102"/>
      <c r="R350" s="102"/>
      <c r="S350" s="51"/>
      <c r="T350" s="51"/>
      <c r="U350" s="51"/>
      <c r="V350" s="51"/>
      <c r="W350" s="51"/>
    </row>
    <row r="351" spans="1:23">
      <c r="A351" s="49"/>
      <c r="B351" s="50"/>
      <c r="C351" s="50"/>
      <c r="D351" s="51"/>
      <c r="E351" s="51"/>
      <c r="F351" s="51"/>
      <c r="G351" s="4"/>
      <c r="H351" s="4"/>
      <c r="I351" s="7"/>
      <c r="J351" s="7"/>
      <c r="K351" s="7"/>
      <c r="L351" s="11" t="str">
        <f>IF(J351="0. Initiate","$51,000",IF(J351="1. Junior Member","$306,000",IF(J351="2. Member","$1,581,000",IF(J351="3. Senior Member","$0",IF(J351="4. Consul Initiate","$0","$0")))))</f>
        <v>$0</v>
      </c>
      <c r="M351" s="37">
        <f>L351-N351</f>
        <v>0</v>
      </c>
      <c r="N351" s="41"/>
      <c r="O351" s="9"/>
      <c r="P351" s="90"/>
      <c r="Q351" s="102"/>
      <c r="R351" s="102"/>
      <c r="S351" s="51"/>
      <c r="T351" s="51"/>
      <c r="U351" s="51"/>
      <c r="V351" s="51"/>
      <c r="W351" s="51"/>
    </row>
    <row r="352" spans="1:23">
      <c r="A352" s="49"/>
      <c r="B352" s="50"/>
      <c r="C352" s="50"/>
      <c r="D352" s="51"/>
      <c r="E352" s="51"/>
      <c r="F352" s="51"/>
      <c r="G352" s="4"/>
      <c r="H352" s="4"/>
      <c r="I352" s="7"/>
      <c r="J352" s="7"/>
      <c r="K352" s="7"/>
      <c r="L352" s="11" t="str">
        <f>IF(J352="0. Initiate","$51,000",IF(J352="1. Junior Member","$306,000",IF(J352="2. Member","$1,581,000",IF(J352="3. Senior Member","$0",IF(J352="4. Consul Initiate","$0","$0")))))</f>
        <v>$0</v>
      </c>
      <c r="M352" s="37">
        <f>L352-N352</f>
        <v>0</v>
      </c>
      <c r="N352" s="41"/>
      <c r="O352" s="9"/>
      <c r="P352" s="90"/>
      <c r="Q352" s="102"/>
      <c r="R352" s="102"/>
      <c r="S352" s="51"/>
      <c r="T352" s="51"/>
      <c r="U352" s="51"/>
      <c r="V352" s="51"/>
      <c r="W352" s="51"/>
    </row>
    <row r="353" spans="1:23">
      <c r="A353" s="49"/>
      <c r="B353" s="50"/>
      <c r="C353" s="50"/>
      <c r="D353" s="51"/>
      <c r="E353" s="51"/>
      <c r="F353" s="51"/>
      <c r="G353" s="4"/>
      <c r="H353" s="4"/>
      <c r="I353" s="6"/>
      <c r="J353" s="7"/>
      <c r="K353" s="7"/>
      <c r="L353" s="11" t="str">
        <f>IF(J353="0. Initiate","$51,000",IF(J353="1. Junior Member","$306,000",IF(J353="2. Member","$1,581,000",IF(J353="3. Senior Member","$0",IF(J353="4. Consul Initiate","$0","$0")))))</f>
        <v>$0</v>
      </c>
      <c r="M353" s="37">
        <f>L353-N353</f>
        <v>0</v>
      </c>
      <c r="N353" s="41"/>
      <c r="O353" s="9"/>
      <c r="P353" s="90"/>
      <c r="Q353" s="102"/>
      <c r="R353" s="102"/>
      <c r="S353" s="51"/>
      <c r="T353" s="51"/>
      <c r="U353" s="51"/>
      <c r="V353" s="51"/>
      <c r="W353" s="51"/>
    </row>
    <row r="354" spans="1:23">
      <c r="A354" s="49"/>
      <c r="B354" s="50"/>
      <c r="C354" s="50"/>
      <c r="D354" s="51"/>
      <c r="E354" s="51"/>
      <c r="F354" s="51"/>
      <c r="G354" s="4"/>
      <c r="H354" s="4"/>
      <c r="I354" s="7"/>
      <c r="J354" s="6"/>
      <c r="K354" s="7"/>
      <c r="L354" s="11" t="str">
        <f>IF(J354="0. Initiate","$51,000",IF(J354="1. Junior Member","$306,000",IF(J354="2. Member","$1,581,000",IF(J354="3. Senior Member","$0",IF(J354="4. Consul Initiate","$0","$0")))))</f>
        <v>$0</v>
      </c>
      <c r="M354" s="37">
        <f>L354-N354</f>
        <v>0</v>
      </c>
      <c r="N354" s="41"/>
      <c r="O354" s="9"/>
      <c r="P354" s="90"/>
      <c r="Q354" s="102"/>
      <c r="R354" s="102"/>
      <c r="S354" s="51"/>
      <c r="T354" s="51"/>
      <c r="U354" s="51"/>
      <c r="V354" s="51"/>
      <c r="W354" s="51"/>
    </row>
    <row r="355" spans="1:23">
      <c r="A355" s="49"/>
      <c r="B355" s="50"/>
      <c r="C355" s="50"/>
      <c r="D355" s="51"/>
      <c r="E355" s="51"/>
      <c r="F355" s="51"/>
      <c r="G355" s="4"/>
      <c r="H355" s="4"/>
      <c r="I355" s="7"/>
      <c r="J355" s="7"/>
      <c r="K355" s="7"/>
      <c r="L355" s="11" t="str">
        <f>IF(J355="0. Initiate","$51,000",IF(J355="1. Junior Member","$306,000",IF(J355="2. Member","$1,581,000",IF(J355="3. Senior Member","$0",IF(J355="4. Consul Initiate","$0","$0")))))</f>
        <v>$0</v>
      </c>
      <c r="M355" s="37">
        <f>L355-N355</f>
        <v>0</v>
      </c>
      <c r="N355" s="41"/>
      <c r="O355" s="9"/>
      <c r="P355" s="90"/>
      <c r="Q355" s="102"/>
      <c r="R355" s="102"/>
      <c r="S355" s="51"/>
      <c r="T355" s="51"/>
      <c r="U355" s="51"/>
      <c r="V355" s="51"/>
      <c r="W355" s="51"/>
    </row>
    <row r="356" spans="1:23">
      <c r="A356" s="49"/>
      <c r="B356" s="50"/>
      <c r="C356" s="50"/>
      <c r="D356" s="51"/>
      <c r="E356" s="51"/>
      <c r="F356" s="51"/>
      <c r="G356" s="4"/>
      <c r="H356" s="4"/>
      <c r="I356" s="7"/>
      <c r="J356" s="7"/>
      <c r="K356" s="7"/>
      <c r="L356" s="11" t="str">
        <f>IF(J356="0. Initiate","$51,000",IF(J356="1. Junior Member","$306,000",IF(J356="2. Member","$1,581,000",IF(J356="3. Senior Member","$0",IF(J356="4. Consul Initiate","$0","$0")))))</f>
        <v>$0</v>
      </c>
      <c r="M356" s="37">
        <f>L356-N356</f>
        <v>0</v>
      </c>
      <c r="N356" s="41"/>
      <c r="O356" s="9"/>
      <c r="P356" s="90"/>
      <c r="Q356" s="102"/>
      <c r="R356" s="102"/>
      <c r="S356" s="51"/>
      <c r="T356" s="51"/>
      <c r="U356" s="51"/>
      <c r="V356" s="51"/>
      <c r="W356" s="51"/>
    </row>
    <row r="357" spans="1:23">
      <c r="A357" s="49"/>
      <c r="B357" s="50"/>
      <c r="C357" s="50"/>
      <c r="D357" s="51"/>
      <c r="E357" s="51"/>
      <c r="F357" s="51"/>
      <c r="G357" s="4"/>
      <c r="H357" s="4"/>
      <c r="I357" s="7"/>
      <c r="J357" s="7"/>
      <c r="K357" s="7"/>
      <c r="L357" s="11" t="str">
        <f>IF(J357="0. Initiate","$51,000",IF(J357="1. Junior Member","$306,000",IF(J357="2. Member","$1,581,000",IF(J357="3. Senior Member","$0",IF(J357="4. Consul Initiate","$0","$0")))))</f>
        <v>$0</v>
      </c>
      <c r="M357" s="37">
        <f>L357-N357</f>
        <v>0</v>
      </c>
      <c r="N357" s="41"/>
      <c r="O357" s="9"/>
      <c r="P357" s="90"/>
      <c r="Q357" s="102"/>
      <c r="R357" s="102"/>
      <c r="S357" s="51"/>
      <c r="T357" s="51"/>
      <c r="U357" s="51"/>
      <c r="V357" s="51"/>
      <c r="W357" s="51"/>
    </row>
    <row r="358" spans="1:23">
      <c r="A358" s="49"/>
      <c r="B358" s="50"/>
      <c r="C358" s="50"/>
      <c r="D358" s="51"/>
      <c r="E358" s="51"/>
      <c r="F358" s="51"/>
      <c r="G358" s="4"/>
      <c r="H358" s="4"/>
      <c r="I358" s="7"/>
      <c r="J358" s="7"/>
      <c r="K358" s="7"/>
      <c r="L358" s="11" t="str">
        <f>IF(J358="0. Initiate","$51,000",IF(J358="1. Junior Member","$306,000",IF(J358="2. Member","$1,581,000",IF(J358="3. Senior Member","$0",IF(J358="4. Consul Initiate","$0","$0")))))</f>
        <v>$0</v>
      </c>
      <c r="M358" s="37">
        <f>L358-N358</f>
        <v>0</v>
      </c>
      <c r="N358" s="41"/>
      <c r="O358" s="9"/>
      <c r="P358" s="90"/>
      <c r="Q358" s="102"/>
      <c r="R358" s="102"/>
      <c r="S358" s="51"/>
      <c r="T358" s="51"/>
      <c r="U358" s="51"/>
      <c r="V358" s="51"/>
      <c r="W358" s="51"/>
    </row>
    <row r="359" spans="1:23">
      <c r="A359" s="49"/>
      <c r="B359" s="50"/>
      <c r="C359" s="50"/>
      <c r="D359" s="51"/>
      <c r="E359" s="51"/>
      <c r="F359" s="51"/>
      <c r="G359" s="4"/>
      <c r="H359" s="4"/>
      <c r="I359" s="7"/>
      <c r="J359" s="7"/>
      <c r="K359" s="7"/>
      <c r="L359" s="11" t="str">
        <f>IF(J359="0. Initiate","$51,000",IF(J359="1. Junior Member","$306,000",IF(J359="2. Member","$1,581,000",IF(J359="3. Senior Member","$0",IF(J359="4. Consul Initiate","$0","$0")))))</f>
        <v>$0</v>
      </c>
      <c r="M359" s="37">
        <f>L359-N359</f>
        <v>0</v>
      </c>
      <c r="N359" s="41"/>
      <c r="O359" s="9"/>
      <c r="P359" s="90"/>
      <c r="Q359" s="102"/>
      <c r="R359" s="102"/>
      <c r="S359" s="51"/>
      <c r="T359" s="51"/>
      <c r="U359" s="51"/>
      <c r="V359" s="51"/>
      <c r="W359" s="51"/>
    </row>
    <row r="360" spans="1:23">
      <c r="A360" s="49"/>
      <c r="B360" s="50"/>
      <c r="C360" s="50"/>
      <c r="D360" s="51"/>
      <c r="E360" s="51"/>
      <c r="F360" s="51"/>
      <c r="G360" s="4"/>
      <c r="H360" s="4"/>
      <c r="I360" s="7"/>
      <c r="J360" s="7"/>
      <c r="K360" s="7"/>
      <c r="L360" s="11" t="str">
        <f>IF(J360="0. Initiate","$51,000",IF(J360="1. Junior Member","$306,000",IF(J360="2. Member","$1,581,000",IF(J360="3. Senior Member","$0",IF(J360="4. Consul Initiate","$0","$0")))))</f>
        <v>$0</v>
      </c>
      <c r="M360" s="37">
        <f>L360-N360</f>
        <v>0</v>
      </c>
      <c r="N360" s="41"/>
      <c r="O360" s="9"/>
      <c r="P360" s="90"/>
      <c r="Q360" s="102"/>
      <c r="R360" s="102"/>
      <c r="S360" s="51"/>
      <c r="T360" s="51"/>
      <c r="U360" s="51"/>
      <c r="V360" s="51"/>
      <c r="W360" s="51"/>
    </row>
    <row r="361" spans="1:23">
      <c r="A361" s="49"/>
      <c r="B361" s="50"/>
      <c r="C361" s="50"/>
      <c r="D361" s="51"/>
      <c r="E361" s="51"/>
      <c r="F361" s="51"/>
      <c r="G361" s="4"/>
      <c r="H361" s="4"/>
      <c r="I361" s="7"/>
      <c r="J361" s="7"/>
      <c r="K361" s="7"/>
      <c r="L361" s="11" t="str">
        <f>IF(J361="0. Initiate","$51,000",IF(J361="1. Junior Member","$306,000",IF(J361="2. Member","$1,581,000",IF(J361="3. Senior Member","$0",IF(J361="4. Consul Initiate","$0","$0")))))</f>
        <v>$0</v>
      </c>
      <c r="M361" s="37">
        <f>L361-N361</f>
        <v>0</v>
      </c>
      <c r="N361" s="41"/>
      <c r="O361" s="9"/>
      <c r="P361" s="90"/>
      <c r="Q361" s="102"/>
      <c r="R361" s="102"/>
      <c r="S361" s="51"/>
      <c r="T361" s="51"/>
      <c r="U361" s="51"/>
      <c r="V361" s="51"/>
      <c r="W361" s="51"/>
    </row>
    <row r="362" spans="1:23">
      <c r="A362" s="49"/>
      <c r="B362" s="50"/>
      <c r="C362" s="50"/>
      <c r="D362" s="51"/>
      <c r="E362" s="51"/>
      <c r="F362" s="51"/>
      <c r="G362" s="4"/>
      <c r="H362" s="4"/>
      <c r="I362" s="7"/>
      <c r="J362" s="6"/>
      <c r="K362" s="7"/>
      <c r="L362" s="11" t="str">
        <f>IF(J362="0. Initiate","$51,000",IF(J362="1. Junior Member","$306,000",IF(J362="2. Member","$1,581,000",IF(J362="3. Senior Member","$0",IF(J362="4. Consul Initiate","$0","$0")))))</f>
        <v>$0</v>
      </c>
      <c r="M362" s="37">
        <f>L362-N362</f>
        <v>0</v>
      </c>
      <c r="N362" s="41"/>
      <c r="O362" s="9"/>
      <c r="P362" s="90"/>
      <c r="Q362" s="102"/>
      <c r="R362" s="102"/>
      <c r="S362" s="51"/>
      <c r="T362" s="51"/>
      <c r="U362" s="51"/>
      <c r="V362" s="51"/>
      <c r="W362" s="51"/>
    </row>
    <row r="363" spans="1:23">
      <c r="A363" s="49"/>
      <c r="B363" s="50"/>
      <c r="C363" s="50"/>
      <c r="D363" s="51"/>
      <c r="E363" s="51"/>
      <c r="F363" s="51"/>
      <c r="G363" s="4"/>
      <c r="H363" s="4"/>
      <c r="I363" s="7"/>
      <c r="J363" s="7"/>
      <c r="K363" s="7"/>
      <c r="L363" s="11" t="str">
        <f>IF(J363="0. Initiate","$51,000",IF(J363="1. Junior Member","$306,000",IF(J363="2. Member","$1,581,000",IF(J363="3. Senior Member","$0",IF(J363="4. Consul Initiate","$0","$0")))))</f>
        <v>$0</v>
      </c>
      <c r="M363" s="37">
        <f>L363-N363</f>
        <v>0</v>
      </c>
      <c r="N363" s="41"/>
      <c r="O363" s="9"/>
      <c r="P363" s="90"/>
      <c r="Q363" s="102"/>
      <c r="R363" s="102"/>
      <c r="S363" s="51"/>
      <c r="T363" s="51"/>
      <c r="U363" s="51"/>
      <c r="V363" s="51"/>
      <c r="W363" s="51"/>
    </row>
    <row r="364" spans="1:23">
      <c r="A364" s="49"/>
      <c r="B364" s="50"/>
      <c r="C364" s="50"/>
      <c r="D364" s="51"/>
      <c r="E364" s="51"/>
      <c r="F364" s="51"/>
      <c r="G364" s="4"/>
      <c r="H364" s="4"/>
      <c r="I364" s="7"/>
      <c r="J364" s="7"/>
      <c r="K364" s="7"/>
      <c r="L364" s="11" t="str">
        <f>IF(J364="0. Initiate","$51,000",IF(J364="1. Junior Member","$306,000",IF(J364="2. Member","$1,581,000",IF(J364="3. Senior Member","$0",IF(J364="4. Consul Initiate","$0","$0")))))</f>
        <v>$0</v>
      </c>
      <c r="M364" s="37">
        <f>L364-N364</f>
        <v>0</v>
      </c>
      <c r="N364" s="41"/>
      <c r="O364" s="9"/>
      <c r="P364" s="90"/>
      <c r="Q364" s="102"/>
      <c r="R364" s="102"/>
      <c r="S364" s="51"/>
      <c r="T364" s="51"/>
      <c r="U364" s="51"/>
      <c r="V364" s="51"/>
      <c r="W364" s="51"/>
    </row>
    <row r="365" spans="1:23">
      <c r="A365" s="49"/>
      <c r="B365" s="50"/>
      <c r="C365" s="50"/>
      <c r="D365" s="51"/>
      <c r="E365" s="51"/>
      <c r="F365" s="51"/>
      <c r="G365" s="4"/>
      <c r="H365" s="4"/>
      <c r="I365" s="7"/>
      <c r="J365" s="7"/>
      <c r="K365" s="7"/>
      <c r="L365" s="11" t="str">
        <f>IF(J365="0. Initiate","$51,000",IF(J365="1. Junior Member","$306,000",IF(J365="2. Member","$1,581,000",IF(J365="3. Senior Member","$0",IF(J365="4. Consul Initiate","$0","$0")))))</f>
        <v>$0</v>
      </c>
      <c r="M365" s="37">
        <f>L365-N365</f>
        <v>0</v>
      </c>
      <c r="N365" s="41"/>
      <c r="O365" s="9"/>
      <c r="P365" s="90"/>
      <c r="Q365" s="102"/>
      <c r="R365" s="102"/>
      <c r="S365" s="51"/>
      <c r="T365" s="51"/>
      <c r="U365" s="51"/>
      <c r="V365" s="51"/>
      <c r="W365" s="51"/>
    </row>
    <row r="366" spans="1:23">
      <c r="A366" s="49"/>
      <c r="B366" s="50"/>
      <c r="C366" s="50"/>
      <c r="D366" s="51"/>
      <c r="E366" s="51"/>
      <c r="F366" s="51"/>
      <c r="G366" s="4"/>
      <c r="H366" s="4"/>
      <c r="I366" s="7"/>
      <c r="J366" s="7"/>
      <c r="K366" s="7"/>
      <c r="L366" s="11" t="str">
        <f>IF(J366="0. Initiate","$51,000",IF(J366="1. Junior Member","$306,000",IF(J366="2. Member","$1,581,000",IF(J366="3. Senior Member","$0",IF(J366="4. Consul Initiate","$0","$0")))))</f>
        <v>$0</v>
      </c>
      <c r="M366" s="37">
        <f>L366-N366</f>
        <v>0</v>
      </c>
      <c r="N366" s="41"/>
      <c r="O366" s="9"/>
      <c r="P366" s="90"/>
      <c r="Q366" s="102"/>
      <c r="R366" s="102"/>
      <c r="S366" s="51"/>
      <c r="T366" s="51"/>
      <c r="U366" s="51"/>
      <c r="V366" s="51"/>
      <c r="W366" s="51"/>
    </row>
    <row r="367" spans="1:23">
      <c r="A367" s="49"/>
      <c r="B367" s="50"/>
      <c r="C367" s="50"/>
      <c r="D367" s="51"/>
      <c r="E367" s="51"/>
      <c r="F367" s="51"/>
      <c r="G367" s="4"/>
      <c r="H367" s="4"/>
      <c r="I367" s="7"/>
      <c r="J367" s="7"/>
      <c r="K367" s="7"/>
      <c r="L367" s="11" t="str">
        <f>IF(J367="0. Initiate","$51,000",IF(J367="1. Junior Member","$306,000",IF(J367="2. Member","$1,581,000",IF(J367="3. Senior Member","$0",IF(J367="4. Consul Initiate","$0","$0")))))</f>
        <v>$0</v>
      </c>
      <c r="M367" s="37">
        <f>L367-N367</f>
        <v>0</v>
      </c>
      <c r="N367" s="41"/>
      <c r="O367" s="9"/>
      <c r="P367" s="90"/>
      <c r="Q367" s="102"/>
      <c r="R367" s="102"/>
      <c r="S367" s="51"/>
      <c r="T367" s="51"/>
      <c r="U367" s="51"/>
      <c r="V367" s="51"/>
      <c r="W367" s="51"/>
    </row>
    <row r="368" spans="1:23">
      <c r="A368" s="49"/>
      <c r="B368" s="50"/>
      <c r="C368" s="50"/>
      <c r="D368" s="51"/>
      <c r="E368" s="51"/>
      <c r="F368" s="51"/>
      <c r="G368" s="4"/>
      <c r="H368" s="4"/>
      <c r="I368" s="7"/>
      <c r="J368" s="7"/>
      <c r="K368" s="7"/>
      <c r="L368" s="11" t="str">
        <f>IF(J368="0. Initiate","$51,000",IF(J368="1. Junior Member","$306,000",IF(J368="2. Member","$1,581,000",IF(J368="3. Senior Member","$0",IF(J368="4. Consul Initiate","$0","$0")))))</f>
        <v>$0</v>
      </c>
      <c r="M368" s="37">
        <f>L368-N368</f>
        <v>0</v>
      </c>
      <c r="N368" s="41"/>
      <c r="O368" s="9"/>
      <c r="P368" s="90"/>
      <c r="Q368" s="102"/>
      <c r="R368" s="102"/>
      <c r="S368" s="51"/>
      <c r="T368" s="51"/>
      <c r="U368" s="51"/>
      <c r="V368" s="51"/>
      <c r="W368" s="51"/>
    </row>
    <row r="369" spans="1:23">
      <c r="A369" s="49"/>
      <c r="B369" s="50"/>
      <c r="C369" s="50"/>
      <c r="D369" s="51"/>
      <c r="E369" s="51"/>
      <c r="F369" s="51"/>
      <c r="G369" s="4"/>
      <c r="H369" s="4"/>
      <c r="I369" s="7"/>
      <c r="J369" s="7"/>
      <c r="K369" s="7"/>
      <c r="L369" s="11" t="str">
        <f>IF(J369="0. Initiate","$51,000",IF(J369="1. Junior Member","$306,000",IF(J369="2. Member","$1,581,000",IF(J369="3. Senior Member","$0",IF(J369="4. Consul Initiate","$0","$0")))))</f>
        <v>$0</v>
      </c>
      <c r="M369" s="37">
        <f>L369-N369</f>
        <v>0</v>
      </c>
      <c r="N369" s="41"/>
      <c r="O369" s="9"/>
      <c r="P369" s="90"/>
      <c r="Q369" s="102"/>
      <c r="R369" s="102"/>
      <c r="S369" s="51"/>
      <c r="T369" s="51"/>
      <c r="U369" s="51"/>
      <c r="V369" s="51"/>
      <c r="W369" s="51"/>
    </row>
    <row r="370" spans="1:23">
      <c r="A370" s="49"/>
      <c r="B370" s="50"/>
      <c r="C370" s="50"/>
      <c r="D370" s="51"/>
      <c r="E370" s="51"/>
      <c r="F370" s="51"/>
      <c r="G370" s="4"/>
      <c r="H370" s="4"/>
      <c r="I370" s="7"/>
      <c r="J370" s="7"/>
      <c r="K370" s="7"/>
      <c r="L370" s="11" t="str">
        <f>IF(J370="0. Initiate","$51,000",IF(J370="1. Junior Member","$306,000",IF(J370="2. Member","$1,581,000",IF(J370="3. Senior Member","$0",IF(J370="4. Consul Initiate","$0","$0")))))</f>
        <v>$0</v>
      </c>
      <c r="M370" s="37">
        <f>L370-N370</f>
        <v>0</v>
      </c>
      <c r="N370" s="41"/>
      <c r="O370" s="9"/>
      <c r="P370" s="90"/>
      <c r="Q370" s="102"/>
      <c r="R370" s="102"/>
      <c r="S370" s="51"/>
      <c r="T370" s="51"/>
      <c r="U370" s="51"/>
      <c r="V370" s="51"/>
      <c r="W370" s="51"/>
    </row>
    <row r="371" spans="1:23">
      <c r="A371" s="49"/>
      <c r="B371" s="50"/>
      <c r="C371" s="50"/>
      <c r="D371" s="51"/>
      <c r="E371" s="51"/>
      <c r="F371" s="51"/>
      <c r="G371" s="4"/>
      <c r="H371" s="4"/>
      <c r="I371" s="7"/>
      <c r="J371" s="7"/>
      <c r="K371" s="7"/>
      <c r="L371" s="11" t="str">
        <f>IF(J371="0. Initiate","$51,000",IF(J371="1. Junior Member","$306,000",IF(J371="2. Member","$1,581,000",IF(J371="3. Senior Member","$0",IF(J371="4. Consul Initiate","$0","$0")))))</f>
        <v>$0</v>
      </c>
      <c r="M371" s="37">
        <f>L371-N371</f>
        <v>0</v>
      </c>
      <c r="N371" s="41"/>
      <c r="O371" s="9"/>
      <c r="P371" s="90"/>
      <c r="Q371" s="102"/>
      <c r="R371" s="102"/>
      <c r="S371" s="51"/>
      <c r="T371" s="51"/>
      <c r="U371" s="51"/>
      <c r="V371" s="51"/>
      <c r="W371" s="51"/>
    </row>
    <row r="372" spans="1:23">
      <c r="A372" s="49"/>
      <c r="B372" s="50"/>
      <c r="C372" s="50"/>
      <c r="D372" s="51"/>
      <c r="E372" s="51"/>
      <c r="F372" s="51"/>
      <c r="G372" s="4"/>
      <c r="H372" s="4"/>
      <c r="I372" s="7"/>
      <c r="J372" s="7"/>
      <c r="K372" s="7"/>
      <c r="L372" s="11" t="str">
        <f>IF(J372="0. Initiate","$51,000",IF(J372="1. Junior Member","$306,000",IF(J372="2. Member","$1,581,000",IF(J372="3. Senior Member","$0",IF(J372="4. Consul Initiate","$0","$0")))))</f>
        <v>$0</v>
      </c>
      <c r="M372" s="37">
        <f>L372-N372</f>
        <v>0</v>
      </c>
      <c r="N372" s="41"/>
      <c r="O372" s="9"/>
      <c r="P372" s="90"/>
      <c r="Q372" s="102"/>
      <c r="R372" s="102"/>
      <c r="S372" s="51"/>
      <c r="T372" s="51"/>
      <c r="U372" s="51"/>
      <c r="V372" s="51"/>
      <c r="W372" s="51"/>
    </row>
    <row r="373" spans="1:23">
      <c r="A373" s="49"/>
      <c r="B373" s="50"/>
      <c r="C373" s="50"/>
      <c r="D373" s="51"/>
      <c r="E373" s="51"/>
      <c r="F373" s="51"/>
      <c r="G373" s="4"/>
      <c r="H373" s="4"/>
      <c r="I373" s="7"/>
      <c r="J373" s="7"/>
      <c r="K373" s="7"/>
      <c r="L373" s="11" t="str">
        <f>IF(J373="0. Initiate","$51,000",IF(J373="1. Junior Member","$306,000",IF(J373="2. Member","$1,581,000",IF(J373="3. Senior Member","$0",IF(J373="4. Consul Initiate","$0","$0")))))</f>
        <v>$0</v>
      </c>
      <c r="M373" s="37">
        <f>L373-N373</f>
        <v>0</v>
      </c>
      <c r="N373" s="41"/>
      <c r="O373" s="9"/>
      <c r="P373" s="90"/>
      <c r="Q373" s="102"/>
      <c r="R373" s="102"/>
      <c r="S373" s="51"/>
      <c r="T373" s="51"/>
      <c r="U373" s="51"/>
      <c r="V373" s="51"/>
      <c r="W373" s="51"/>
    </row>
    <row r="374" spans="1:23">
      <c r="A374" s="49"/>
      <c r="B374" s="50"/>
      <c r="C374" s="50"/>
      <c r="D374" s="51"/>
      <c r="E374" s="51"/>
      <c r="F374" s="51"/>
      <c r="G374" s="4"/>
      <c r="H374" s="4"/>
      <c r="I374" s="7"/>
      <c r="J374" s="7"/>
      <c r="K374" s="7"/>
      <c r="L374" s="11" t="str">
        <f>IF(J374="0. Initiate","$51,000",IF(J374="1. Junior Member","$306,000",IF(J374="2. Member","$1,581,000",IF(J374="3. Senior Member","$0",IF(J374="4. Consul Initiate","$0","$0")))))</f>
        <v>$0</v>
      </c>
      <c r="M374" s="37">
        <f>L374-N374</f>
        <v>0</v>
      </c>
      <c r="N374" s="41"/>
      <c r="O374" s="9"/>
      <c r="P374" s="90"/>
      <c r="Q374" s="102"/>
      <c r="R374" s="102"/>
      <c r="S374" s="51"/>
      <c r="T374" s="51"/>
      <c r="U374" s="51"/>
      <c r="V374" s="51"/>
      <c r="W374" s="51"/>
    </row>
    <row r="375" spans="1:23">
      <c r="A375" s="49"/>
      <c r="B375" s="50"/>
      <c r="C375" s="50"/>
      <c r="D375" s="51"/>
      <c r="E375" s="51"/>
      <c r="F375" s="51"/>
      <c r="G375" s="4"/>
      <c r="H375" s="4"/>
      <c r="I375" s="7"/>
      <c r="J375" s="7"/>
      <c r="K375" s="7"/>
      <c r="L375" s="11" t="str">
        <f>IF(J375="0. Initiate","$51,000",IF(J375="1. Junior Member","$306,000",IF(J375="2. Member","$1,581,000",IF(J375="3. Senior Member","$0",IF(J375="4. Consul Initiate","$0","$0")))))</f>
        <v>$0</v>
      </c>
      <c r="M375" s="37">
        <f>L375-N375</f>
        <v>0</v>
      </c>
      <c r="N375" s="41"/>
      <c r="O375" s="9"/>
      <c r="P375" s="90"/>
      <c r="Q375" s="102"/>
      <c r="R375" s="102"/>
      <c r="S375" s="51"/>
      <c r="T375" s="51"/>
      <c r="U375" s="51"/>
      <c r="V375" s="51"/>
      <c r="W375" s="51"/>
    </row>
    <row r="376" spans="1:23">
      <c r="A376" s="49"/>
      <c r="B376" s="50"/>
      <c r="C376" s="50"/>
      <c r="D376" s="51"/>
      <c r="E376" s="51"/>
      <c r="F376" s="51"/>
      <c r="G376" s="4"/>
      <c r="H376" s="4"/>
      <c r="I376" s="7"/>
      <c r="J376" s="7"/>
      <c r="K376" s="7"/>
      <c r="L376" s="11" t="str">
        <f>IF(J376="0. Initiate","$51,000",IF(J376="1. Junior Member","$306,000",IF(J376="2. Member","$1,581,000",IF(J376="3. Senior Member","$0",IF(J376="4. Consul Initiate","$0","$0")))))</f>
        <v>$0</v>
      </c>
      <c r="M376" s="37">
        <f>L376-N376</f>
        <v>0</v>
      </c>
      <c r="N376" s="41"/>
      <c r="O376" s="9"/>
      <c r="P376" s="90"/>
      <c r="Q376" s="102"/>
      <c r="R376" s="102"/>
      <c r="S376" s="51"/>
      <c r="T376" s="51"/>
      <c r="U376" s="51"/>
      <c r="V376" s="51"/>
      <c r="W376" s="51"/>
    </row>
    <row r="377" spans="1:23">
      <c r="A377" s="49"/>
      <c r="B377" s="50"/>
      <c r="C377" s="50"/>
      <c r="D377" s="51"/>
      <c r="E377" s="51"/>
      <c r="F377" s="51"/>
      <c r="G377" s="4"/>
      <c r="H377" s="4"/>
      <c r="I377" s="7"/>
      <c r="J377" s="7"/>
      <c r="K377" s="7"/>
      <c r="L377" s="11" t="str">
        <f>IF(J377="0. Initiate","$51,000",IF(J377="1. Junior Member","$306,000",IF(J377="2. Member","$1,581,000",IF(J377="3. Senior Member","$0",IF(J377="4. Consul Initiate","$0","$0")))))</f>
        <v>$0</v>
      </c>
      <c r="M377" s="37">
        <f>L377-N377</f>
        <v>0</v>
      </c>
      <c r="N377" s="41"/>
      <c r="O377" s="9"/>
      <c r="P377" s="90"/>
      <c r="Q377" s="102"/>
      <c r="R377" s="102"/>
      <c r="S377" s="51"/>
      <c r="T377" s="51"/>
      <c r="U377" s="51"/>
      <c r="V377" s="51"/>
      <c r="W377" s="51"/>
    </row>
    <row r="378" spans="1:23">
      <c r="A378" s="49"/>
      <c r="B378" s="50"/>
      <c r="C378" s="50"/>
      <c r="D378" s="51"/>
      <c r="E378" s="51"/>
      <c r="F378" s="51"/>
      <c r="G378" s="4"/>
      <c r="H378" s="4"/>
      <c r="I378" s="7"/>
      <c r="J378" s="7"/>
      <c r="K378" s="7"/>
      <c r="L378" s="11" t="str">
        <f>IF(J378="0. Initiate","$51,000",IF(J378="1. Junior Member","$306,000",IF(J378="2. Member","$1,581,000",IF(J378="3. Senior Member","$0",IF(J378="4. Consul Initiate","$0","$0")))))</f>
        <v>$0</v>
      </c>
      <c r="M378" s="37">
        <f>L378-N378</f>
        <v>0</v>
      </c>
      <c r="N378" s="41"/>
      <c r="O378" s="9"/>
      <c r="P378" s="90"/>
      <c r="Q378" s="102"/>
      <c r="R378" s="102"/>
      <c r="S378" s="51"/>
      <c r="T378" s="51"/>
      <c r="U378" s="51"/>
      <c r="V378" s="51"/>
      <c r="W378" s="51"/>
    </row>
    <row r="379" spans="1:23">
      <c r="A379" s="49"/>
      <c r="B379" s="50"/>
      <c r="C379" s="50"/>
      <c r="D379" s="51"/>
      <c r="E379" s="51"/>
      <c r="F379" s="51"/>
      <c r="G379" s="4"/>
      <c r="H379" s="4"/>
      <c r="I379" s="7"/>
      <c r="J379" s="7"/>
      <c r="K379" s="7"/>
      <c r="L379" s="11" t="str">
        <f>IF(J379="0. Initiate","$51,000",IF(J379="1. Junior Member","$306,000",IF(J379="2. Member","$1,581,000",IF(J379="3. Senior Member","$0",IF(J379="4. Consul Initiate","$0","$0")))))</f>
        <v>$0</v>
      </c>
      <c r="M379" s="37">
        <f>L379-N379</f>
        <v>0</v>
      </c>
      <c r="N379" s="41"/>
      <c r="O379" s="9"/>
      <c r="P379" s="90"/>
      <c r="Q379" s="102"/>
      <c r="R379" s="102"/>
      <c r="S379" s="51"/>
      <c r="T379" s="51"/>
      <c r="U379" s="51"/>
      <c r="V379" s="51"/>
      <c r="W379" s="51"/>
    </row>
    <row r="380" spans="1:23">
      <c r="A380" s="49"/>
      <c r="B380" s="50"/>
      <c r="C380" s="50"/>
      <c r="D380" s="51"/>
      <c r="E380" s="51"/>
      <c r="F380" s="51"/>
      <c r="G380" s="4"/>
      <c r="H380" s="4"/>
      <c r="I380" s="7"/>
      <c r="J380" s="7"/>
      <c r="K380" s="7"/>
      <c r="L380" s="11" t="str">
        <f>IF(J380="0. Initiate","$51,000",IF(J380="1. Junior Member","$306,000",IF(J380="2. Member","$1,581,000",IF(J380="3. Senior Member","$0",IF(J380="4. Consul Initiate","$0","$0")))))</f>
        <v>$0</v>
      </c>
      <c r="M380" s="37">
        <f>L380-N380</f>
        <v>0</v>
      </c>
      <c r="N380" s="41"/>
      <c r="O380" s="9"/>
      <c r="P380" s="90"/>
      <c r="Q380" s="102"/>
      <c r="R380" s="102"/>
      <c r="S380" s="51"/>
      <c r="T380" s="51"/>
      <c r="U380" s="51"/>
      <c r="V380" s="51"/>
      <c r="W380" s="51"/>
    </row>
    <row r="381" spans="1:23">
      <c r="A381" s="49"/>
      <c r="B381" s="50"/>
      <c r="C381" s="50"/>
      <c r="D381" s="51"/>
      <c r="E381" s="51"/>
      <c r="F381" s="51"/>
      <c r="G381" s="4"/>
      <c r="H381" s="4"/>
      <c r="I381" s="7"/>
      <c r="J381" s="7"/>
      <c r="K381" s="7"/>
      <c r="L381" s="11" t="str">
        <f>IF(J381="0. Initiate","$51,000",IF(J381="1. Junior Member","$306,000",IF(J381="2. Member","$1,581,000",IF(J381="3. Senior Member","$0",IF(J381="4. Consul Initiate","$0","$0")))))</f>
        <v>$0</v>
      </c>
      <c r="M381" s="37">
        <f>L381-N381</f>
        <v>0</v>
      </c>
      <c r="N381" s="41"/>
      <c r="O381" s="9"/>
      <c r="P381" s="90"/>
      <c r="Q381" s="102"/>
      <c r="R381" s="102"/>
      <c r="S381" s="51"/>
      <c r="T381" s="51"/>
      <c r="U381" s="51"/>
      <c r="V381" s="51"/>
      <c r="W381" s="51"/>
    </row>
    <row r="382" spans="1:23">
      <c r="A382" s="49"/>
      <c r="B382" s="50"/>
      <c r="C382" s="50"/>
      <c r="D382" s="51"/>
      <c r="E382" s="51"/>
      <c r="F382" s="51"/>
      <c r="G382" s="4"/>
      <c r="H382" s="4"/>
      <c r="I382" s="7"/>
      <c r="J382" s="7"/>
      <c r="K382" s="7"/>
      <c r="L382" s="11" t="str">
        <f>IF(J382="0. Initiate","$51,000",IF(J382="1. Junior Member","$306,000",IF(J382="2. Member","$1,581,000",IF(J382="3. Senior Member","$0",IF(J382="4. Consul Initiate","$0","$0")))))</f>
        <v>$0</v>
      </c>
      <c r="M382" s="37">
        <f>L382-N382</f>
        <v>0</v>
      </c>
      <c r="N382" s="41"/>
      <c r="O382" s="9"/>
      <c r="P382" s="90"/>
      <c r="Q382" s="102"/>
      <c r="R382" s="102"/>
      <c r="S382" s="51"/>
      <c r="T382" s="51"/>
      <c r="U382" s="51"/>
      <c r="V382" s="51"/>
      <c r="W382" s="51"/>
    </row>
    <row r="383" spans="1:23">
      <c r="A383" s="49"/>
      <c r="B383" s="50"/>
      <c r="C383" s="50"/>
      <c r="D383" s="51"/>
      <c r="E383" s="51"/>
      <c r="F383" s="51"/>
      <c r="G383" s="4"/>
      <c r="H383" s="4"/>
      <c r="I383" s="7"/>
      <c r="J383" s="7"/>
      <c r="K383" s="7"/>
      <c r="L383" s="11" t="str">
        <f>IF(J383="0. Initiate","$51,000",IF(J383="1. Junior Member","$306,000",IF(J383="2. Member","$1,581,000",IF(J383="3. Senior Member","$0",IF(J383="4. Consul Initiate","$0","$0")))))</f>
        <v>$0</v>
      </c>
      <c r="M383" s="37">
        <f>L383-N383</f>
        <v>0</v>
      </c>
      <c r="N383" s="41"/>
      <c r="O383" s="9"/>
      <c r="P383" s="90"/>
      <c r="Q383" s="102"/>
      <c r="R383" s="102"/>
      <c r="S383" s="51"/>
      <c r="T383" s="51"/>
      <c r="U383" s="51"/>
      <c r="V383" s="51"/>
      <c r="W383" s="51"/>
    </row>
    <row r="384" spans="1:23">
      <c r="A384" s="49"/>
      <c r="B384" s="50"/>
      <c r="C384" s="50"/>
      <c r="D384" s="51"/>
      <c r="E384" s="51"/>
      <c r="F384" s="51"/>
      <c r="G384" s="4"/>
      <c r="H384" s="4"/>
      <c r="I384" s="7"/>
      <c r="J384" s="7"/>
      <c r="K384" s="7"/>
      <c r="L384" s="11" t="str">
        <f>IF(J384="0. Initiate","$51,000",IF(J384="1. Junior Member","$306,000",IF(J384="2. Member","$1,581,000",IF(J384="3. Senior Member","$0",IF(J384="4. Consul Initiate","$0","$0")))))</f>
        <v>$0</v>
      </c>
      <c r="M384" s="37">
        <f>L384-N384</f>
        <v>0</v>
      </c>
      <c r="N384" s="41"/>
      <c r="O384" s="9"/>
      <c r="P384" s="90"/>
      <c r="Q384" s="102"/>
      <c r="R384" s="102"/>
      <c r="S384" s="51"/>
      <c r="T384" s="51"/>
      <c r="U384" s="51"/>
      <c r="V384" s="51"/>
      <c r="W384" s="51"/>
    </row>
    <row r="385" spans="1:23">
      <c r="A385" s="49"/>
      <c r="B385" s="50"/>
      <c r="C385" s="50"/>
      <c r="D385" s="51"/>
      <c r="E385" s="51"/>
      <c r="F385" s="51"/>
      <c r="G385" s="4"/>
      <c r="H385" s="4"/>
      <c r="I385" s="7"/>
      <c r="J385" s="7"/>
      <c r="K385" s="7"/>
      <c r="L385" s="11" t="str">
        <f>IF(J385="0. Initiate","$51,000",IF(J385="1. Junior Member","$306,000",IF(J385="2. Member","$1,581,000",IF(J385="3. Senior Member","$0",IF(J385="4. Consul Initiate","$0","$0")))))</f>
        <v>$0</v>
      </c>
      <c r="M385" s="37">
        <f>L385-N385</f>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IF(J386="0. Initiate","$51,000",IF(J386="1. Junior Member","$306,000",IF(J386="2. Member","$1,581,000",IF(J386="3. Senior Member","$0",IF(J386="4. Consul Initiate","$0","$0")))))</f>
        <v>$0</v>
      </c>
      <c r="M386" s="37">
        <f>L386-N386</f>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IF(J387="0. Initiate","$51,000",IF(J387="1. Junior Member","$306,000",IF(J387="2. Member","$1,581,000",IF(J387="3. Senior Member","$0",IF(J387="4. Consul Initiate","$0","$0")))))</f>
        <v>$0</v>
      </c>
      <c r="M387" s="37">
        <f>L387-N387</f>
        <v>0</v>
      </c>
      <c r="N387" s="41"/>
      <c r="O387" s="9"/>
      <c r="P387" s="90"/>
      <c r="Q387" s="102"/>
      <c r="R387" s="102"/>
      <c r="S387" s="51"/>
      <c r="T387" s="51"/>
      <c r="U387" s="51"/>
      <c r="V387" s="51"/>
      <c r="W387" s="51"/>
    </row>
    <row r="388" spans="1:23">
      <c r="A388" s="49"/>
      <c r="B388" s="50"/>
      <c r="C388" s="50"/>
      <c r="D388" s="51"/>
      <c r="E388" s="51"/>
      <c r="F388" s="51"/>
      <c r="G388" s="4"/>
      <c r="H388" s="4"/>
      <c r="I388" s="7"/>
      <c r="J388" s="7"/>
      <c r="K388" s="7"/>
      <c r="L388" s="11" t="str">
        <f>IF(J388="0. Initiate","$51,000",IF(J388="1. Junior Member","$306,000",IF(J388="2. Member","$1,581,000",IF(J388="3. Senior Member","$0",IF(J388="4. Consul Initiate","$0","$0")))))</f>
        <v>$0</v>
      </c>
      <c r="M388" s="37">
        <f>L388-N388</f>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IF(J389="0. Initiate","$51,000",IF(J389="1. Junior Member","$306,000",IF(J389="2. Member","$1,581,000",IF(J389="3. Senior Member","$0",IF(J389="4. Consul Initiate","$0","$0")))))</f>
        <v>$0</v>
      </c>
      <c r="M389" s="37">
        <f>L389-N389</f>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IF(J390="0. Initiate","$51,000",IF(J390="1. Junior Member","$306,000",IF(J390="2. Member","$1,581,000",IF(J390="3. Senior Member","$0",IF(J390="4. Consul Initiate","$0","$0")))))</f>
        <v>$0</v>
      </c>
      <c r="M390" s="37">
        <f>L390-N390</f>
        <v>0</v>
      </c>
      <c r="N390" s="41"/>
      <c r="O390" s="9"/>
      <c r="P390" s="90"/>
      <c r="Q390" s="102"/>
      <c r="R390" s="102"/>
      <c r="S390" s="51"/>
      <c r="T390" s="51"/>
      <c r="U390" s="51"/>
      <c r="V390" s="51"/>
      <c r="W390" s="51"/>
    </row>
    <row r="391" spans="1:23">
      <c r="A391" s="49"/>
      <c r="B391" s="50"/>
      <c r="C391" s="50"/>
      <c r="D391" s="51"/>
      <c r="E391" s="51"/>
      <c r="F391" s="51"/>
      <c r="G391" s="4"/>
      <c r="H391" s="4"/>
      <c r="I391" s="7"/>
      <c r="J391" s="7"/>
      <c r="K391" s="7"/>
      <c r="L391" s="11" t="str">
        <f>IF(J391="0. Initiate","$51,000",IF(J391="1. Junior Member","$306,000",IF(J391="2. Member","$1,581,000",IF(J391="3. Senior Member","$0",IF(J391="4. Consul Initiate","$0","$0")))))</f>
        <v>$0</v>
      </c>
      <c r="M391" s="37">
        <f>L391-N391</f>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IF(J392="0. Initiate","$51,000",IF(J392="1. Junior Member","$306,000",IF(J392="2. Member","$1,581,000",IF(J392="3. Senior Member","$0",IF(J392="4. Consul Initiate","$0","$0")))))</f>
        <v>$0</v>
      </c>
      <c r="M392" s="37">
        <f>L392-N392</f>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IF(J393="0. Initiate","$51,000",IF(J393="1. Junior Member","$306,000",IF(J393="2. Member","$1,581,000",IF(J393="3. Senior Member","$0",IF(J393="4. Consul Initiate","$0","$0")))))</f>
        <v>$0</v>
      </c>
      <c r="M393" s="37">
        <f>L393-N393</f>
        <v>0</v>
      </c>
      <c r="N393" s="41"/>
      <c r="O393" s="9"/>
      <c r="P393" s="90"/>
      <c r="Q393" s="102"/>
      <c r="R393" s="102"/>
      <c r="S393" s="51"/>
      <c r="T393" s="51"/>
      <c r="U393" s="51"/>
      <c r="V393" s="51"/>
      <c r="W393" s="51"/>
    </row>
    <row r="394" spans="1:23">
      <c r="A394" s="49"/>
      <c r="B394" s="50"/>
      <c r="C394" s="50"/>
      <c r="D394" s="51"/>
      <c r="E394" s="51"/>
      <c r="F394" s="51"/>
      <c r="G394" s="4"/>
      <c r="H394" s="4"/>
      <c r="I394" s="7"/>
      <c r="J394" s="7"/>
      <c r="K394" s="7"/>
      <c r="L394" s="11" t="str">
        <f>IF(J394="0. Initiate","$51,000",IF(J394="1. Junior Member","$306,000",IF(J394="2. Member","$1,581,000",IF(J394="3. Senior Member","$0",IF(J394="4. Consul Initiate","$0","$0")))))</f>
        <v>$0</v>
      </c>
      <c r="M394" s="37">
        <f>L394-N394</f>
        <v>0</v>
      </c>
      <c r="N394" s="41"/>
      <c r="O394" s="9"/>
      <c r="P394" s="90"/>
      <c r="Q394" s="102"/>
      <c r="R394" s="102"/>
      <c r="S394" s="51"/>
      <c r="T394" s="51"/>
      <c r="U394" s="51"/>
      <c r="V394" s="51"/>
      <c r="W394" s="51"/>
    </row>
    <row r="395" spans="1:23">
      <c r="A395" s="49"/>
      <c r="B395" s="50"/>
      <c r="C395" s="50"/>
      <c r="D395" s="51"/>
      <c r="E395" s="51"/>
      <c r="F395" s="51"/>
      <c r="G395" s="4"/>
      <c r="H395" s="4"/>
      <c r="I395" s="7"/>
      <c r="J395" s="7"/>
      <c r="K395" s="7"/>
      <c r="L395" s="11" t="str">
        <f>IF(J395="0. Initiate","$51,000",IF(J395="1. Junior Member","$306,000",IF(J395="2. Member","$1,581,000",IF(J395="3. Senior Member","$0",IF(J395="4. Consul Initiate","$0","$0")))))</f>
        <v>$0</v>
      </c>
      <c r="M395" s="37">
        <f>L395-N395</f>
        <v>0</v>
      </c>
      <c r="N395" s="41"/>
      <c r="O395" s="9"/>
      <c r="P395" s="90"/>
      <c r="Q395" s="102"/>
      <c r="R395" s="102"/>
      <c r="S395" s="51"/>
      <c r="T395" s="51"/>
      <c r="U395" s="51"/>
      <c r="V395" s="51"/>
      <c r="W395" s="51"/>
    </row>
    <row r="396" spans="1:23">
      <c r="A396" s="49"/>
      <c r="B396" s="50"/>
      <c r="C396" s="50"/>
      <c r="D396" s="51"/>
      <c r="E396" s="51"/>
      <c r="F396" s="51"/>
      <c r="G396" s="4"/>
      <c r="H396" s="4"/>
      <c r="I396" s="7"/>
      <c r="J396" s="7"/>
      <c r="K396" s="7"/>
      <c r="L396" s="11" t="str">
        <f>IF(J396="0. Initiate","$51,000",IF(J396="1. Junior Member","$306,000",IF(J396="2. Member","$1,581,000",IF(J396="3. Senior Member","$0",IF(J396="4. Consul Initiate","$0","$0")))))</f>
        <v>$0</v>
      </c>
      <c r="M396" s="37">
        <f>L396-N396</f>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IF(J397="0. Initiate","$51,000",IF(J397="1. Junior Member","$306,000",IF(J397="2. Member","$1,581,000",IF(J397="3. Senior Member","$0",IF(J397="4. Consul Initiate","$0","$0")))))</f>
        <v>$0</v>
      </c>
      <c r="M397" s="37">
        <f>L397-N397</f>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IF(J398="0. Initiate","$51,000",IF(J398="1. Junior Member","$306,000",IF(J398="2. Member","$1,581,000",IF(J398="3. Senior Member","$0",IF(J398="4. Consul Initiate","$0","$0")))))</f>
        <v>$0</v>
      </c>
      <c r="M398" s="37">
        <f>L398-N398</f>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IF(J399="0. Initiate","$51,000",IF(J399="1. Junior Member","$306,000",IF(J399="2. Member","$1,581,000",IF(J399="3. Senior Member","$0",IF(J399="4. Consul Initiate","$0","$0")))))</f>
        <v>$0</v>
      </c>
      <c r="M399" s="37">
        <f>L399-N399</f>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IF(J400="0. Initiate","$51,000",IF(J400="1. Junior Member","$306,000",IF(J400="2. Member","$1,581,000",IF(J400="3. Senior Member","$0",IF(J400="4. Consul Initiate","$0","$0")))))</f>
        <v>$0</v>
      </c>
      <c r="M400" s="37">
        <f>L400-N400</f>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IF(J401="0. Initiate","$51,000",IF(J401="1. Junior Member","$306,000",IF(J401="2. Member","$1,581,000",IF(J401="3. Senior Member","$0",IF(J401="4. Consul Initiate","$0","$0")))))</f>
        <v>$0</v>
      </c>
      <c r="M401" s="37">
        <f>L401-N401</f>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IF(J402="0. Initiate","$51,000",IF(J402="1. Junior Member","$306,000",IF(J402="2. Member","$1,581,000",IF(J402="3. Senior Member","$0",IF(J402="4. Consul Initiate","$0","$0")))))</f>
        <v>$0</v>
      </c>
      <c r="M402" s="37">
        <f>L402-N402</f>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IF(J403="0. Initiate","$51,000",IF(J403="1. Junior Member","$306,000",IF(J403="2. Member","$1,581,000",IF(J403="3. Senior Member","$0",IF(J403="4. Consul Initiate","$0","$0")))))</f>
        <v>$0</v>
      </c>
      <c r="M403" s="37">
        <f>L403-N403</f>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IF(J404="0. Initiate","$51,000",IF(J404="1. Junior Member","$306,000",IF(J404="2. Member","$1,581,000",IF(J404="3. Senior Member","$0",IF(J404="4. Consul Initiate","$0","$0")))))</f>
        <v>$0</v>
      </c>
      <c r="M404" s="37">
        <f>L404-N404</f>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IF(J405="0. Initiate","$51,000",IF(J405="1. Junior Member","$306,000",IF(J405="2. Member","$1,581,000",IF(J405="3. Senior Member","$0",IF(J405="4. Consul Initiate","$0","$0")))))</f>
        <v>$0</v>
      </c>
      <c r="M405" s="37">
        <f>L405-N405</f>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IF(J406="0. Initiate","$51,000",IF(J406="1. Junior Member","$306,000",IF(J406="2. Member","$1,581,000",IF(J406="3. Senior Member","$0",IF(J406="4. Consul Initiate","$0","$0")))))</f>
        <v>$0</v>
      </c>
      <c r="M406" s="37">
        <f>L406-N406</f>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IF(J407="0. Initiate","$51,000",IF(J407="1. Junior Member","$306,000",IF(J407="2. Member","$1,581,000",IF(J407="3. Senior Member","$0",IF(J407="4. Consul Initiate","$0","$0")))))</f>
        <v>$0</v>
      </c>
      <c r="M407" s="37">
        <f>L407-N407</f>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IF(J408="0. Initiate","$51,000",IF(J408="1. Junior Member","$306,000",IF(J408="2. Member","$1,581,000",IF(J408="3. Senior Member","$0",IF(J408="4. Consul Initiate","$0","$0")))))</f>
        <v>$0</v>
      </c>
      <c r="M408" s="37">
        <f>L408-N408</f>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IF(J409="0. Initiate","$51,000",IF(J409="1. Junior Member","$306,000",IF(J409="2. Member","$1,581,000",IF(J409="3. Senior Member","$0",IF(J409="4. Consul Initiate","$0","$0")))))</f>
        <v>$0</v>
      </c>
      <c r="M409" s="37">
        <f>L409-N409</f>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IF(J410="0. Initiate","$51,000",IF(J410="1. Junior Member","$306,000",IF(J410="2. Member","$1,581,000",IF(J410="3. Senior Member","$0",IF(J410="4. Consul Initiate","$0","$0")))))</f>
        <v>$0</v>
      </c>
      <c r="M410" s="37">
        <f>L410-N410</f>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IF(J411="0. Initiate","$51,000",IF(J411="1. Junior Member","$306,000",IF(J411="2. Member","$1,581,000",IF(J411="3. Senior Member","$0",IF(J411="4. Consul Initiate","$0","$0")))))</f>
        <v>$0</v>
      </c>
      <c r="M411" s="37">
        <f>L411-N411</f>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IF(J412="0. Initiate","$51,000",IF(J412="1. Junior Member","$306,000",IF(J412="2. Member","$1,581,000",IF(J412="3. Senior Member","$0",IF(J412="4. Consul Initiate","$0","$0")))))</f>
        <v>$0</v>
      </c>
      <c r="M412" s="37">
        <f>L412-N412</f>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IF(J413="0. Initiate","$51,000",IF(J413="1. Junior Member","$306,000",IF(J413="2. Member","$1,581,000",IF(J413="3. Senior Member","$0",IF(J413="4. Consul Initiate","$0","$0")))))</f>
        <v>$0</v>
      </c>
      <c r="M413" s="37">
        <f>L413-N413</f>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IF(J414="0. Initiate","$51,000",IF(J414="1. Junior Member","$306,000",IF(J414="2. Member","$1,581,000",IF(J414="3. Senior Member","$0",IF(J414="4. Consul Initiate","$0","$0")))))</f>
        <v>$0</v>
      </c>
      <c r="M414" s="37">
        <f>L414-N414</f>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IF(J415="0. Initiate","$51,000",IF(J415="1. Junior Member","$306,000",IF(J415="2. Member","$1,581,000",IF(J415="3. Senior Member","$0",IF(J415="4. Consul Initiate","$0","$0")))))</f>
        <v>$0</v>
      </c>
      <c r="M415" s="37">
        <f>L415-N415</f>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IF(J416="0. Initiate","$51,000",IF(J416="1. Junior Member","$306,000",IF(J416="2. Member","$1,581,000",IF(J416="3. Senior Member","$0",IF(J416="4. Consul Initiate","$0","$0")))))</f>
        <v>$0</v>
      </c>
      <c r="M416" s="37">
        <f>L416-N416</f>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IF(J417="0. Initiate","$51,000",IF(J417="1. Junior Member","$306,000",IF(J417="2. Member","$1,581,000",IF(J417="3. Senior Member","$0",IF(J417="4. Consul Initiate","$0","$0")))))</f>
        <v>$0</v>
      </c>
      <c r="M417" s="37">
        <f>L417-N417</f>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IF(J418="0. Initiate","$51,000",IF(J418="1. Junior Member","$306,000",IF(J418="2. Member","$1,581,000",IF(J418="3. Senior Member","$0",IF(J418="4. Consul Initiate","$0","$0")))))</f>
        <v>$0</v>
      </c>
      <c r="M418" s="37">
        <f>L418-N418</f>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IF(J419="0. Initiate","$51,000",IF(J419="1. Junior Member","$306,000",IF(J419="2. Member","$1,581,000",IF(J419="3. Senior Member","$0",IF(J419="4. Consul Initiate","$0","$0")))))</f>
        <v>$0</v>
      </c>
      <c r="M419" s="37">
        <f>L419-N419</f>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IF(J420="0. Initiate","$51,000",IF(J420="1. Junior Member","$306,000",IF(J420="2. Member","$1,581,000",IF(J420="3. Senior Member","$0",IF(J420="4. Consul Initiate","$0","$0")))))</f>
        <v>$0</v>
      </c>
      <c r="M420" s="37">
        <f>L420-N420</f>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IF(J421="0. Initiate","$51,000",IF(J421="1. Junior Member","$306,000",IF(J421="2. Member","$1,581,000",IF(J421="3. Senior Member","$0",IF(J421="4. Consul Initiate","$0","$0")))))</f>
        <v>$0</v>
      </c>
      <c r="M421" s="37">
        <f>L421-N421</f>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IF(J422="0. Initiate","$51,000",IF(J422="1. Junior Member","$306,000",IF(J422="2. Member","$1,581,000",IF(J422="3. Senior Member","$0",IF(J422="4. Consul Initiate","$0","$0")))))</f>
        <v>$0</v>
      </c>
      <c r="M422" s="37">
        <f>L422-N422</f>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IF(J423="0. Initiate","$51,000",IF(J423="1. Junior Member","$306,000",IF(J423="2. Member","$1,581,000",IF(J423="3. Senior Member","$0",IF(J423="4. Consul Initiate","$0","$0")))))</f>
        <v>$0</v>
      </c>
      <c r="M423" s="37">
        <f>L423-N423</f>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IF(J424="0. Initiate","$51,000",IF(J424="1. Junior Member","$306,000",IF(J424="2. Member","$1,581,000",IF(J424="3. Senior Member","$0",IF(J424="4. Consul Initiate","$0","$0")))))</f>
        <v>$0</v>
      </c>
      <c r="M424" s="37">
        <f>L424-N424</f>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IF(J425="0. Initiate","$51,000",IF(J425="1. Junior Member","$306,000",IF(J425="2. Member","$1,581,000",IF(J425="3. Senior Member","$0",IF(J425="4. Consul Initiate","$0","$0")))))</f>
        <v>$0</v>
      </c>
      <c r="M425" s="37">
        <f>L425-N425</f>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IF(J426="0. Initiate","$51,000",IF(J426="1. Junior Member","$306,000",IF(J426="2. Member","$1,581,000",IF(J426="3. Senior Member","$0",IF(J426="4. Consul Initiate","$0","$0")))))</f>
        <v>$0</v>
      </c>
      <c r="M426" s="37">
        <f>L426-N426</f>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IF(J427="0. Initiate","$51,000",IF(J427="1. Junior Member","$306,000",IF(J427="2. Member","$1,581,000",IF(J427="3. Senior Member","$0",IF(J427="4. Consul Initiate","$0","$0")))))</f>
        <v>$0</v>
      </c>
      <c r="M427" s="37">
        <f>L427-N427</f>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IF(J428="0. Initiate","$51,000",IF(J428="1. Junior Member","$306,000",IF(J428="2. Member","$1,581,000",IF(J428="3. Senior Member","$0",IF(J428="4. Consul Initiate","$0","$0")))))</f>
        <v>$0</v>
      </c>
      <c r="M428" s="37">
        <f>L428-N428</f>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IF(J429="0. Initiate","$51,000",IF(J429="1. Junior Member","$306,000",IF(J429="2. Member","$1,581,000",IF(J429="3. Senior Member","$0",IF(J429="4. Consul Initiate","$0","$0")))))</f>
        <v>$0</v>
      </c>
      <c r="M429" s="37">
        <f>L429-N429</f>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IF(J430="0. Initiate","$51,000",IF(J430="1. Junior Member","$306,000",IF(J430="2. Member","$1,581,000",IF(J430="3. Senior Member","$0",IF(J430="4. Consul Initiate","$0","$0")))))</f>
        <v>$0</v>
      </c>
      <c r="M430" s="37">
        <f>L430-N430</f>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IF(J431="0. Initiate","$51,000",IF(J431="1. Junior Member","$306,000",IF(J431="2. Member","$1,581,000",IF(J431="3. Senior Member","$0",IF(J431="4. Consul Initiate","$0","$0")))))</f>
        <v>$0</v>
      </c>
      <c r="M431" s="37">
        <f>L431-N431</f>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IF(J432="0. Initiate","$51,000",IF(J432="1. Junior Member","$306,000",IF(J432="2. Member","$1,581,000",IF(J432="3. Senior Member","$0",IF(J432="4. Consul Initiate","$0","$0")))))</f>
        <v>$0</v>
      </c>
      <c r="M432" s="37">
        <f>L432-N432</f>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IF(J433="0. Initiate","$51,000",IF(J433="1. Junior Member","$306,000",IF(J433="2. Member","$1,581,000",IF(J433="3. Senior Member","$0",IF(J433="4. Consul Initiate","$0","$0")))))</f>
        <v>$0</v>
      </c>
      <c r="M433" s="37">
        <f>L433-N433</f>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IF(J434="0. Initiate","$51,000",IF(J434="1. Junior Member","$306,000",IF(J434="2. Member","$1,581,000",IF(J434="3. Senior Member","$0",IF(J434="4. Consul Initiate","$0","$0")))))</f>
        <v>$0</v>
      </c>
      <c r="M434" s="37">
        <f>L434-N434</f>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IF(J435="0. Initiate","$51,000",IF(J435="1. Junior Member","$306,000",IF(J435="2. Member","$1,581,000",IF(J435="3. Senior Member","$0",IF(J435="4. Consul Initiate","$0","$0")))))</f>
        <v>$0</v>
      </c>
      <c r="M435" s="37">
        <f>L435-N435</f>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IF(J436="0. Initiate","$51,000",IF(J436="1. Junior Member","$306,000",IF(J436="2. Member","$1,581,000",IF(J436="3. Senior Member","$0",IF(J436="4. Consul Initiate","$0","$0")))))</f>
        <v>$0</v>
      </c>
      <c r="M436" s="37">
        <f>L436-N436</f>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IF(J437="0. Initiate","$51,000",IF(J437="1. Junior Member","$306,000",IF(J437="2. Member","$1,581,000",IF(J437="3. Senior Member","$0",IF(J437="4. Consul Initiate","$0","$0")))))</f>
        <v>$0</v>
      </c>
      <c r="M437" s="37">
        <f>L437-N437</f>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IF(J438="0. Initiate","$51,000",IF(J438="1. Junior Member","$306,000",IF(J438="2. Member","$1,581,000",IF(J438="3. Senior Member","$0",IF(J438="4. Consul Initiate","$0","$0")))))</f>
        <v>$0</v>
      </c>
      <c r="M438" s="37">
        <f>L438-N438</f>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IF(J439="0. Initiate","$51,000",IF(J439="1. Junior Member","$306,000",IF(J439="2. Member","$1,581,000",IF(J439="3. Senior Member","$0",IF(J439="4. Consul Initiate","$0","$0")))))</f>
        <v>$0</v>
      </c>
      <c r="M439" s="37">
        <f>L439-N439</f>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IF(J440="0. Initiate","$51,000",IF(J440="1. Junior Member","$306,000",IF(J440="2. Member","$1,581,000",IF(J440="3. Senior Member","$0",IF(J440="4. Consul Initiate","$0","$0")))))</f>
        <v>$0</v>
      </c>
      <c r="M440" s="37">
        <f>L440-N440</f>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IF(J441="0. Initiate","$51,000",IF(J441="1. Junior Member","$306,000",IF(J441="2. Member","$1,581,000",IF(J441="3. Senior Member","$0",IF(J441="4. Consul Initiate","$0","$0")))))</f>
        <v>$0</v>
      </c>
      <c r="M441" s="37">
        <f>L441-N441</f>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IF(J442="0. Initiate","$51,000",IF(J442="1. Junior Member","$306,000",IF(J442="2. Member","$1,581,000",IF(J442="3. Senior Member","$0",IF(J442="4. Consul Initiate","$0","$0")))))</f>
        <v>$0</v>
      </c>
      <c r="M442" s="37">
        <f>L442-N442</f>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IF(J443="0. Initiate","$51,000",IF(J443="1. Junior Member","$306,000",IF(J443="2. Member","$1,581,000",IF(J443="3. Senior Member","$0",IF(J443="4. Consul Initiate","$0","$0")))))</f>
        <v>$0</v>
      </c>
      <c r="M443" s="37">
        <f>L443-N443</f>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IF(J444="0. Initiate","$51,000",IF(J444="1. Junior Member","$306,000",IF(J444="2. Member","$1,581,000",IF(J444="3. Senior Member","$0",IF(J444="4. Consul Initiate","$0","$0")))))</f>
        <v>$0</v>
      </c>
      <c r="M444" s="37">
        <f>L444-N444</f>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IF(J445="0. Initiate","$51,000",IF(J445="1. Junior Member","$306,000",IF(J445="2. Member","$1,581,000",IF(J445="3. Senior Member","$0",IF(J445="4. Consul Initiate","$0","$0")))))</f>
        <v>$0</v>
      </c>
      <c r="M445" s="37">
        <f>L445-N445</f>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IF(J446="0. Initiate","$51,000",IF(J446="1. Junior Member","$306,000",IF(J446="2. Member","$1,581,000",IF(J446="3. Senior Member","$0",IF(J446="4. Consul Initiate","$0","$0")))))</f>
        <v>$0</v>
      </c>
      <c r="M446" s="37">
        <f>L446-N446</f>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IF(J447="0. Initiate","$51,000",IF(J447="1. Junior Member","$306,000",IF(J447="2. Member","$1,581,000",IF(J447="3. Senior Member","$0",IF(J447="4. Consul Initiate","$0","$0")))))</f>
        <v>$0</v>
      </c>
      <c r="M447" s="37">
        <f>L447-N447</f>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IF(J448="0. Initiate","$51,000",IF(J448="1. Junior Member","$306,000",IF(J448="2. Member","$1,581,000",IF(J448="3. Senior Member","$0",IF(J448="4. Consul Initiate","$0","$0")))))</f>
        <v>$0</v>
      </c>
      <c r="M448" s="37">
        <f>L448-N448</f>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IF(J449="0. Initiate","$51,000",IF(J449="1. Junior Member","$306,000",IF(J449="2. Member","$1,581,000",IF(J449="3. Senior Member","$0",IF(J449="4. Consul Initiate","$0","$0")))))</f>
        <v>$0</v>
      </c>
      <c r="M449" s="37">
        <f>L449-N449</f>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IF(J450="0. Initiate","$51,000",IF(J450="1. Junior Member","$306,000",IF(J450="2. Member","$1,581,000",IF(J450="3. Senior Member","$0",IF(J450="4. Consul Initiate","$0","$0")))))</f>
        <v>$0</v>
      </c>
      <c r="M450" s="37">
        <f>L450-N450</f>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IF(J451="0. Initiate","$51,000",IF(J451="1. Junior Member","$306,000",IF(J451="2. Member","$1,581,000",IF(J451="3. Senior Member","$0",IF(J451="4. Consul Initiate","$0","$0")))))</f>
        <v>$0</v>
      </c>
      <c r="M451" s="37">
        <f>L451-N451</f>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IF(J452="0. Initiate","$51,000",IF(J452="1. Junior Member","$306,000",IF(J452="2. Member","$1,581,000",IF(J452="3. Senior Member","$0",IF(J452="4. Consul Initiate","$0","$0")))))</f>
        <v>$0</v>
      </c>
      <c r="M452" s="37">
        <f>L452-N452</f>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IF(J453="0. Initiate","$51,000",IF(J453="1. Junior Member","$306,000",IF(J453="2. Member","$1,581,000",IF(J453="3. Senior Member","$0",IF(J453="4. Consul Initiate","$0","$0")))))</f>
        <v>$0</v>
      </c>
      <c r="M453" s="37">
        <f>L453-N453</f>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IF(J454="0. Initiate","$51,000",IF(J454="1. Junior Member","$306,000",IF(J454="2. Member","$1,581,000",IF(J454="3. Senior Member","$0",IF(J454="4. Consul Initiate","$0","$0")))))</f>
        <v>$0</v>
      </c>
      <c r="M454" s="37">
        <f>L454-N454</f>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IF(J455="0. Initiate","$51,000",IF(J455="1. Junior Member","$306,000",IF(J455="2. Member","$1,581,000",IF(J455="3. Senior Member","$0",IF(J455="4. Consul Initiate","$0","$0")))))</f>
        <v>$0</v>
      </c>
      <c r="M455" s="37">
        <f>L455-N455</f>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IF(J456="0. Initiate","$51,000",IF(J456="1. Junior Member","$306,000",IF(J456="2. Member","$1,581,000",IF(J456="3. Senior Member","$0",IF(J456="4. Consul Initiate","$0","$0")))))</f>
        <v>$0</v>
      </c>
      <c r="M456" s="37">
        <f>L456-N456</f>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IF(J457="0. Initiate","$51,000",IF(J457="1. Junior Member","$306,000",IF(J457="2. Member","$1,581,000",IF(J457="3. Senior Member","$0",IF(J457="4. Consul Initiate","$0","$0")))))</f>
        <v>$0</v>
      </c>
      <c r="M457" s="37">
        <f>L457-N457</f>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IF(J458="0. Initiate","$51,000",IF(J458="1. Junior Member","$306,000",IF(J458="2. Member","$1,581,000",IF(J458="3. Senior Member","$0",IF(J458="4. Consul Initiate","$0","$0")))))</f>
        <v>$0</v>
      </c>
      <c r="M458" s="37">
        <f>L458-N458</f>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IF(J459="0. Initiate","$51,000",IF(J459="1. Junior Member","$306,000",IF(J459="2. Member","$1,581,000",IF(J459="3. Senior Member","$0",IF(J459="4. Consul Initiate","$0","$0")))))</f>
        <v>$0</v>
      </c>
      <c r="M459" s="37">
        <f>L459-N459</f>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IF(J460="0. Initiate","$51,000",IF(J460="1. Junior Member","$306,000",IF(J460="2. Member","$1,581,000",IF(J460="3. Senior Member","$0",IF(J460="4. Consul Initiate","$0","$0")))))</f>
        <v>$0</v>
      </c>
      <c r="M460" s="37">
        <f>L460-N460</f>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IF(J461="0. Initiate","$51,000",IF(J461="1. Junior Member","$306,000",IF(J461="2. Member","$1,581,000",IF(J461="3. Senior Member","$0",IF(J461="4. Consul Initiate","$0","$0")))))</f>
        <v>$0</v>
      </c>
      <c r="M461" s="37">
        <f>L461-N461</f>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IF(J462="0. Initiate","$51,000",IF(J462="1. Junior Member","$306,000",IF(J462="2. Member","$1,581,000",IF(J462="3. Senior Member","$0",IF(J462="4. Consul Initiate","$0","$0")))))</f>
        <v>$0</v>
      </c>
      <c r="M462" s="37">
        <f>L462-N462</f>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IF(J463="0. Initiate","$51,000",IF(J463="1. Junior Member","$306,000",IF(J463="2. Member","$1,581,000",IF(J463="3. Senior Member","$0",IF(J463="4. Consul Initiate","$0","$0")))))</f>
        <v>$0</v>
      </c>
      <c r="M463" s="37">
        <f>L463-N463</f>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IF(J464="0. Initiate","$51,000",IF(J464="1. Junior Member","$306,000",IF(J464="2. Member","$1,581,000",IF(J464="3. Senior Member","$0",IF(J464="4. Consul Initiate","$0","$0")))))</f>
        <v>$0</v>
      </c>
      <c r="M464" s="37">
        <f>L464-N464</f>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IF(J465="0. Initiate","$51,000",IF(J465="1. Junior Member","$306,000",IF(J465="2. Member","$1,581,000",IF(J465="3. Senior Member","$0",IF(J465="4. Consul Initiate","$0","$0")))))</f>
        <v>$0</v>
      </c>
      <c r="M465" s="37">
        <f>L465-N465</f>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IF(J466="0. Initiate","$51,000",IF(J466="1. Junior Member","$306,000",IF(J466="2. Member","$1,581,000",IF(J466="3. Senior Member","$0",IF(J466="4. Consul Initiate","$0","$0")))))</f>
        <v>$0</v>
      </c>
      <c r="M466" s="37">
        <f>L466-N466</f>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IF(J467="0. Initiate","$51,000",IF(J467="1. Junior Member","$306,000",IF(J467="2. Member","$1,581,000",IF(J467="3. Senior Member","$0",IF(J467="4. Consul Initiate","$0","$0")))))</f>
        <v>$0</v>
      </c>
      <c r="M467" s="37">
        <f>L467-N467</f>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IF(J468="0. Initiate","$51,000",IF(J468="1. Junior Member","$306,000",IF(J468="2. Member","$1,581,000",IF(J468="3. Senior Member","$0",IF(J468="4. Consul Initiate","$0","$0")))))</f>
        <v>$0</v>
      </c>
      <c r="M468" s="37">
        <f>L468-N468</f>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IF(J469="0. Initiate","$51,000",IF(J469="1. Junior Member","$306,000",IF(J469="2. Member","$1,581,000",IF(J469="3. Senior Member","$0",IF(J469="4. Consul Initiate","$0","$0")))))</f>
        <v>$0</v>
      </c>
      <c r="M469" s="37">
        <f>L469-N469</f>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IF(J470="0. Initiate","$51,000",IF(J470="1. Junior Member","$306,000",IF(J470="2. Member","$1,581,000",IF(J470="3. Senior Member","$0",IF(J470="4. Consul Initiate","$0","$0")))))</f>
        <v>$0</v>
      </c>
      <c r="M470" s="37">
        <f>L470-N470</f>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IF(J471="0. Initiate","$51,000",IF(J471="1. Junior Member","$306,000",IF(J471="2. Member","$1,581,000",IF(J471="3. Senior Member","$0",IF(J471="4. Consul Initiate","$0","$0")))))</f>
        <v>$0</v>
      </c>
      <c r="M471" s="37">
        <f>L471-N471</f>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IF(J472="0. Initiate","$51,000",IF(J472="1. Junior Member","$306,000",IF(J472="2. Member","$1,581,000",IF(J472="3. Senior Member","$0",IF(J472="4. Consul Initiate","$0","$0")))))</f>
        <v>$0</v>
      </c>
      <c r="M472" s="37">
        <f>L472-N472</f>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IF(J473="0. Initiate","$51,000",IF(J473="1. Junior Member","$306,000",IF(J473="2. Member","$1,581,000",IF(J473="3. Senior Member","$0",IF(J473="4. Consul Initiate","$0","$0")))))</f>
        <v>$0</v>
      </c>
      <c r="M473" s="37">
        <f>L473-N473</f>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IF(J474="0. Initiate","$51,000",IF(J474="1. Junior Member","$306,000",IF(J474="2. Member","$1,581,000",IF(J474="3. Senior Member","$0",IF(J474="4. Consul Initiate","$0","$0")))))</f>
        <v>$0</v>
      </c>
      <c r="M474" s="37">
        <f>L474-N474</f>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IF(J475="0. Initiate","$51,000",IF(J475="1. Junior Member","$306,000",IF(J475="2. Member","$1,581,000",IF(J475="3. Senior Member","$0",IF(J475="4. Consul Initiate","$0","$0")))))</f>
        <v>$0</v>
      </c>
      <c r="M475" s="37">
        <f>L475-N475</f>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IF(J476="0. Initiate","$51,000",IF(J476="1. Junior Member","$306,000",IF(J476="2. Member","$1,581,000",IF(J476="3. Senior Member","$0",IF(J476="4. Consul Initiate","$0","$0")))))</f>
        <v>$0</v>
      </c>
      <c r="M476" s="37">
        <f>L476-N476</f>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IF(J477="0. Initiate","$51,000",IF(J477="1. Junior Member","$306,000",IF(J477="2. Member","$1,581,000",IF(J477="3. Senior Member","$0",IF(J477="4. Consul Initiate","$0","$0")))))</f>
        <v>$0</v>
      </c>
      <c r="M477" s="37">
        <f>L477-N477</f>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IF(J478="0. Initiate","$51,000",IF(J478="1. Junior Member","$306,000",IF(J478="2. Member","$1,581,000",IF(J478="3. Senior Member","$0",IF(J478="4. Consul Initiate","$0","$0")))))</f>
        <v>$0</v>
      </c>
      <c r="M478" s="37">
        <f>L478-N478</f>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IF(J479="0. Initiate","$51,000",IF(J479="1. Junior Member","$306,000",IF(J479="2. Member","$1,581,000",IF(J479="3. Senior Member","$0",IF(J479="4. Consul Initiate","$0","$0")))))</f>
        <v>$0</v>
      </c>
      <c r="M479" s="37">
        <f>L479-N479</f>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IF(J480="0. Initiate","$51,000",IF(J480="1. Junior Member","$306,000",IF(J480="2. Member","$1,581,000",IF(J480="3. Senior Member","$0",IF(J480="4. Consul Initiate","$0","$0")))))</f>
        <v>$0</v>
      </c>
      <c r="M480" s="37">
        <f>L480-N480</f>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IF(J481="0. Initiate","$51,000",IF(J481="1. Junior Member","$306,000",IF(J481="2. Member","$1,581,000",IF(J481="3. Senior Member","$0",IF(J481="4. Consul Initiate","$0","$0")))))</f>
        <v>$0</v>
      </c>
      <c r="M481" s="37">
        <f>L481-N481</f>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IF(J482="0. Initiate","$51,000",IF(J482="1. Junior Member","$306,000",IF(J482="2. Member","$1,581,000",IF(J482="3. Senior Member","$0",IF(J482="4. Consul Initiate","$0","$0")))))</f>
        <v>$0</v>
      </c>
      <c r="M482" s="37">
        <f>L482-N482</f>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IF(J483="0. Initiate","$51,000",IF(J483="1. Junior Member","$306,000",IF(J483="2. Member","$1,581,000",IF(J483="3. Senior Member","$0",IF(J483="4. Consul Initiate","$0","$0")))))</f>
        <v>$0</v>
      </c>
      <c r="M483" s="37">
        <f>L483-N483</f>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IF(J484="0. Initiate","$51,000",IF(J484="1. Junior Member","$306,000",IF(J484="2. Member","$1,581,000",IF(J484="3. Senior Member","$0",IF(J484="4. Consul Initiate","$0","$0")))))</f>
        <v>$0</v>
      </c>
      <c r="M484" s="37">
        <f>L484-N484</f>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IF(J485="0. Initiate","$51,000",IF(J485="1. Junior Member","$306,000",IF(J485="2. Member","$1,581,000",IF(J485="3. Senior Member","$0",IF(J485="4. Consul Initiate","$0","$0")))))</f>
        <v>$0</v>
      </c>
      <c r="M485" s="37">
        <f>L485-N485</f>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IF(J486="0. Initiate","$51,000",IF(J486="1. Junior Member","$306,000",IF(J486="2. Member","$1,581,000",IF(J486="3. Senior Member","$0",IF(J486="4. Consul Initiate","$0","$0")))))</f>
        <v>$0</v>
      </c>
      <c r="M486" s="37">
        <f>L486-N486</f>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IF(J487="0. Initiate","$51,000",IF(J487="1. Junior Member","$306,000",IF(J487="2. Member","$1,581,000",IF(J487="3. Senior Member","$0",IF(J487="4. Consul Initiate","$0","$0")))))</f>
        <v>$0</v>
      </c>
      <c r="M487" s="37">
        <f>L487-N487</f>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IF(J488="0. Initiate","$51,000",IF(J488="1. Junior Member","$306,000",IF(J488="2. Member","$1,581,000",IF(J488="3. Senior Member","$0",IF(J488="4. Consul Initiate","$0","$0")))))</f>
        <v>$0</v>
      </c>
      <c r="M488" s="37">
        <f>L488-N488</f>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IF(J489="0. Initiate","$51,000",IF(J489="1. Junior Member","$306,000",IF(J489="2. Member","$1,581,000",IF(J489="3. Senior Member","$0",IF(J489="4. Consul Initiate","$0","$0")))))</f>
        <v>$0</v>
      </c>
      <c r="M489" s="37">
        <f>L489-N489</f>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IF(J490="0. Initiate","$51,000",IF(J490="1. Junior Member","$306,000",IF(J490="2. Member","$1,581,000",IF(J490="3. Senior Member","$0",IF(J490="4. Consul Initiate","$0","$0")))))</f>
        <v>$0</v>
      </c>
      <c r="M490" s="37">
        <f>L490-N490</f>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IF(J491="0. Initiate","$51,000",IF(J491="1. Junior Member","$306,000",IF(J491="2. Member","$1,581,000",IF(J491="3. Senior Member","$0",IF(J491="4. Consul Initiate","$0","$0")))))</f>
        <v>$0</v>
      </c>
      <c r="M491" s="37">
        <f>L491-N491</f>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IF(J492="0. Initiate","$51,000",IF(J492="1. Junior Member","$306,000",IF(J492="2. Member","$1,581,000",IF(J492="3. Senior Member","$0",IF(J492="4. Consul Initiate","$0","$0")))))</f>
        <v>$0</v>
      </c>
      <c r="M492" s="37">
        <f>L492-N492</f>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IF(J493="0. Initiate","$51,000",IF(J493="1. Junior Member","$306,000",IF(J493="2. Member","$1,581,000",IF(J493="3. Senior Member","$0",IF(J493="4. Consul Initiate","$0","$0")))))</f>
        <v>$0</v>
      </c>
      <c r="M493" s="37">
        <f>L493-N493</f>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IF(J494="0. Initiate","$51,000",IF(J494="1. Junior Member","$306,000",IF(J494="2. Member","$1,581,000",IF(J494="3. Senior Member","$0",IF(J494="4. Consul Initiate","$0","$0")))))</f>
        <v>$0</v>
      </c>
      <c r="M494" s="37">
        <f>L494-N494</f>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IF(J495="0. Initiate","$51,000",IF(J495="1. Junior Member","$306,000",IF(J495="2. Member","$1,581,000",IF(J495="3. Senior Member","$0",IF(J495="4. Consul Initiate","$0","$0")))))</f>
        <v>$0</v>
      </c>
      <c r="M495" s="37">
        <f>L495-N495</f>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IF(J496="0. Initiate","$51,000",IF(J496="1. Junior Member","$306,000",IF(J496="2. Member","$1,581,000",IF(J496="3. Senior Member","$0",IF(J496="4. Consul Initiate","$0","$0")))))</f>
        <v>$0</v>
      </c>
      <c r="M496" s="37">
        <f>L496-N496</f>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IF(J497="0. Initiate","$51,000",IF(J497="1. Junior Member","$306,000",IF(J497="2. Member","$1,581,000",IF(J497="3. Senior Member","$0",IF(J497="4. Consul Initiate","$0","$0")))))</f>
        <v>$0</v>
      </c>
      <c r="M497" s="37">
        <f>L497-N497</f>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IF(J498="0. Initiate","$51,000",IF(J498="1. Junior Member","$306,000",IF(J498="2. Member","$1,581,000",IF(J498="3. Senior Member","$0",IF(J498="4. Consul Initiate","$0","$0")))))</f>
        <v>$0</v>
      </c>
      <c r="M498" s="37">
        <f>L498-N498</f>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IF(J499="0. Initiate","$51,000",IF(J499="1. Junior Member","$306,000",IF(J499="2. Member","$1,581,000",IF(J499="3. Senior Member","$0",IF(J499="4. Consul Initiate","$0","$0")))))</f>
        <v>$0</v>
      </c>
      <c r="M499" s="37">
        <f>L499-N499</f>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IF(J500="0. Initiate","$51,000",IF(J500="1. Junior Member","$306,000",IF(J500="2. Member","$1,581,000",IF(J500="3. Senior Member","$0",IF(J500="4. Consul Initiate","$0","$0")))))</f>
        <v>$0</v>
      </c>
      <c r="M500" s="37">
        <f>L500-N500</f>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IF(J501="0. Initiate","$51,000",IF(J501="1. Junior Member","$306,000",IF(J501="2. Member","$1,581,000",IF(J501="3. Senior Member","$0",IF(J501="4. Consul Initiate","$0","$0")))))</f>
        <v>$0</v>
      </c>
      <c r="M501" s="37">
        <f>L501-N501</f>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IF(J502="0. Initiate","$51,000",IF(J502="1. Junior Member","$306,000",IF(J502="2. Member","$1,581,000",IF(J502="3. Senior Member","$0",IF(J502="4. Consul Initiate","$0","$0")))))</f>
        <v>$0</v>
      </c>
      <c r="M502" s="37">
        <f>L502-N502</f>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IF(J503="0. Initiate","$51,000",IF(J503="1. Junior Member","$306,000",IF(J503="2. Member","$1,581,000",IF(J503="3. Senior Member","$0",IF(J503="4. Consul Initiate","$0","$0")))))</f>
        <v>$0</v>
      </c>
      <c r="M503" s="37">
        <f>L503-N503</f>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IF(J504="0. Initiate","$51,000",IF(J504="1. Junior Member","$306,000",IF(J504="2. Member","$1,581,000",IF(J504="3. Senior Member","$0",IF(J504="4. Consul Initiate","$0","$0")))))</f>
        <v>$0</v>
      </c>
      <c r="M504" s="37">
        <f>L504-N504</f>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IF(J505="0. Initiate","$51,000",IF(J505="1. Junior Member","$306,000",IF(J505="2. Member","$1,581,000",IF(J505="3. Senior Member","$0",IF(J505="4. Consul Initiate","$0","$0")))))</f>
        <v>$0</v>
      </c>
      <c r="M505" s="37">
        <f>L505-N505</f>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IF(J506="0. Initiate","$51,000",IF(J506="1. Junior Member","$306,000",IF(J506="2. Member","$1,581,000",IF(J506="3. Senior Member","$0",IF(J506="4. Consul Initiate","$0","$0")))))</f>
        <v>$0</v>
      </c>
      <c r="M506" s="37">
        <f>L506-N506</f>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IF(J507="0. Initiate","$51,000",IF(J507="1. Junior Member","$306,000",IF(J507="2. Member","$1,581,000",IF(J507="3. Senior Member","$0",IF(J507="4. Consul Initiate","$0","$0")))))</f>
        <v>$0</v>
      </c>
      <c r="M507" s="37">
        <f>L507-N507</f>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IF(J508="0. Initiate","$51,000",IF(J508="1. Junior Member","$306,000",IF(J508="2. Member","$1,581,000",IF(J508="3. Senior Member","$0",IF(J508="4. Consul Initiate","$0","$0")))))</f>
        <v>$0</v>
      </c>
      <c r="M508" s="37">
        <f>L508-N508</f>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IF(J509="0. Initiate","$51,000",IF(J509="1. Junior Member","$306,000",IF(J509="2. Member","$1,581,000",IF(J509="3. Senior Member","$0",IF(J509="4. Consul Initiate","$0","$0")))))</f>
        <v>$0</v>
      </c>
      <c r="M509" s="37">
        <f>L509-N509</f>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IF(J510="0. Initiate","$51,000",IF(J510="1. Junior Member","$306,000",IF(J510="2. Member","$1,581,000",IF(J510="3. Senior Member","$0",IF(J510="4. Consul Initiate","$0","$0")))))</f>
        <v>$0</v>
      </c>
      <c r="M510" s="37">
        <f>L510-N510</f>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IF(J511="0. Initiate","$51,000",IF(J511="1. Junior Member","$306,000",IF(J511="2. Member","$1,581,000",IF(J511="3. Senior Member","$0",IF(J511="4. Consul Initiate","$0","$0")))))</f>
        <v>$0</v>
      </c>
      <c r="M511" s="37">
        <f>L511-N511</f>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IF(J512="0. Initiate","$51,000",IF(J512="1. Junior Member","$306,000",IF(J512="2. Member","$1,581,000",IF(J512="3. Senior Member","$0",IF(J512="4. Consul Initiate","$0","$0")))))</f>
        <v>$0</v>
      </c>
      <c r="M512" s="37">
        <f>L512-N512</f>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IF(J513="0. Initiate","$51,000",IF(J513="1. Junior Member","$306,000",IF(J513="2. Member","$1,581,000",IF(J513="3. Senior Member","$0",IF(J513="4. Consul Initiate","$0","$0")))))</f>
        <v>$0</v>
      </c>
      <c r="M513" s="37">
        <f>L513-N513</f>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IF(J514="0. Initiate","$51,000",IF(J514="1. Junior Member","$306,000",IF(J514="2. Member","$1,581,000",IF(J514="3. Senior Member","$0",IF(J514="4. Consul Initiate","$0","$0")))))</f>
        <v>$0</v>
      </c>
      <c r="M514" s="37">
        <f>L514-N514</f>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IF(J515="0. Initiate","$51,000",IF(J515="1. Junior Member","$306,000",IF(J515="2. Member","$1,581,000",IF(J515="3. Senior Member","$0",IF(J515="4. Consul Initiate","$0","$0")))))</f>
        <v>$0</v>
      </c>
      <c r="M515" s="37">
        <f>L515-N515</f>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IF(J516="0. Initiate","$51,000",IF(J516="1. Junior Member","$306,000",IF(J516="2. Member","$1,581,000",IF(J516="3. Senior Member","$0",IF(J516="4. Consul Initiate","$0","$0")))))</f>
        <v>$0</v>
      </c>
      <c r="M516" s="37">
        <f>L516-N516</f>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IF(J517="0. Initiate","$51,000",IF(J517="1. Junior Member","$306,000",IF(J517="2. Member","$1,581,000",IF(J517="3. Senior Member","$0",IF(J517="4. Consul Initiate","$0","$0")))))</f>
        <v>$0</v>
      </c>
      <c r="M517" s="37">
        <f>L517-N517</f>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IF(J518="0. Initiate","$51,000",IF(J518="1. Junior Member","$306,000",IF(J518="2. Member","$1,581,000",IF(J518="3. Senior Member","$0",IF(J518="4. Consul Initiate","$0","$0")))))</f>
        <v>$0</v>
      </c>
      <c r="M518" s="37">
        <f>L518-N518</f>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IF(J519="0. Initiate","$51,000",IF(J519="1. Junior Member","$306,000",IF(J519="2. Member","$1,581,000",IF(J519="3. Senior Member","$0",IF(J519="4. Consul Initiate","$0","$0")))))</f>
        <v>$0</v>
      </c>
      <c r="M519" s="37">
        <f>L519-N519</f>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IF(J520="0. Initiate","$51,000",IF(J520="1. Junior Member","$306,000",IF(J520="2. Member","$1,581,000",IF(J520="3. Senior Member","$0",IF(J520="4. Consul Initiate","$0","$0")))))</f>
        <v>$0</v>
      </c>
      <c r="M520" s="37">
        <f>L520-N520</f>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IF(J521="0. Initiate","$51,000",IF(J521="1. Junior Member","$306,000",IF(J521="2. Member","$1,581,000",IF(J521="3. Senior Member","$0",IF(J521="4. Consul Initiate","$0","$0")))))</f>
        <v>$0</v>
      </c>
      <c r="M521" s="37">
        <f>L521-N521</f>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IF(J522="0. Initiate","$51,000",IF(J522="1. Junior Member","$306,000",IF(J522="2. Member","$1,581,000",IF(J522="3. Senior Member","$0",IF(J522="4. Consul Initiate","$0","$0")))))</f>
        <v>$0</v>
      </c>
      <c r="M522" s="37">
        <f>L522-N522</f>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IF(J523="0. Initiate","$51,000",IF(J523="1. Junior Member","$306,000",IF(J523="2. Member","$1,581,000",IF(J523="3. Senior Member","$0",IF(J523="4. Consul Initiate","$0","$0")))))</f>
        <v>$0</v>
      </c>
      <c r="M523" s="37">
        <f>L523-N523</f>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IF(J524="0. Initiate","$51,000",IF(J524="1. Junior Member","$306,000",IF(J524="2. Member","$1,581,000",IF(J524="3. Senior Member","$0",IF(J524="4. Consul Initiate","$0","$0")))))</f>
        <v>$0</v>
      </c>
      <c r="M524" s="37">
        <f>L524-N524</f>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IF(J525="0. Initiate","$51,000",IF(J525="1. Junior Member","$306,000",IF(J525="2. Member","$1,581,000",IF(J525="3. Senior Member","$0",IF(J525="4. Consul Initiate","$0","$0")))))</f>
        <v>$0</v>
      </c>
      <c r="M525" s="37">
        <f>L525-N525</f>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IF(J526="0. Initiate","$51,000",IF(J526="1. Junior Member","$306,000",IF(J526="2. Member","$1,581,000",IF(J526="3. Senior Member","$0",IF(J526="4. Consul Initiate","$0","$0")))))</f>
        <v>$0</v>
      </c>
      <c r="M526" s="37">
        <f>L526-N526</f>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IF(J527="0. Initiate","$51,000",IF(J527="1. Junior Member","$306,000",IF(J527="2. Member","$1,581,000",IF(J527="3. Senior Member","$0",IF(J527="4. Consul Initiate","$0","$0")))))</f>
        <v>$0</v>
      </c>
      <c r="M527" s="37">
        <f>L527-N527</f>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IF(J528="0. Initiate","$51,000",IF(J528="1. Junior Member","$306,000",IF(J528="2. Member","$1,581,000",IF(J528="3. Senior Member","$0",IF(J528="4. Consul Initiate","$0","$0")))))</f>
        <v>$0</v>
      </c>
      <c r="M528" s="37">
        <f>L528-N528</f>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IF(J529="0. Initiate","$51,000",IF(J529="1. Junior Member","$306,000",IF(J529="2. Member","$1,581,000",IF(J529="3. Senior Member","$0",IF(J529="4. Consul Initiate","$0","$0")))))</f>
        <v>$0</v>
      </c>
      <c r="M529" s="37">
        <f>L529-N529</f>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IF(J530="0. Initiate","$51,000",IF(J530="1. Junior Member","$306,000",IF(J530="2. Member","$1,581,000",IF(J530="3. Senior Member","$0",IF(J530="4. Consul Initiate","$0","$0")))))</f>
        <v>$0</v>
      </c>
      <c r="M530" s="37">
        <f>L530-N530</f>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IF(J531="0. Initiate","$51,000",IF(J531="1. Junior Member","$306,000",IF(J531="2. Member","$1,581,000",IF(J531="3. Senior Member","$0",IF(J531="4. Consul Initiate","$0","$0")))))</f>
        <v>$0</v>
      </c>
      <c r="M531" s="37">
        <f>L531-N531</f>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IF(J532="0. Initiate","$51,000",IF(J532="1. Junior Member","$306,000",IF(J532="2. Member","$1,581,000",IF(J532="3. Senior Member","$0",IF(J532="4. Consul Initiate","$0","$0")))))</f>
        <v>$0</v>
      </c>
      <c r="M532" s="37">
        <f>L532-N532</f>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IF(J533="0. Initiate","$51,000",IF(J533="1. Junior Member","$306,000",IF(J533="2. Member","$1,581,000",IF(J533="3. Senior Member","$0",IF(J533="4. Consul Initiate","$0","$0")))))</f>
        <v>$0</v>
      </c>
      <c r="M533" s="37">
        <f>L533-N533</f>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IF(J534="0. Initiate","$51,000",IF(J534="1. Junior Member","$306,000",IF(J534="2. Member","$1,581,000",IF(J534="3. Senior Member","$0",IF(J534="4. Consul Initiate","$0","$0")))))</f>
        <v>$0</v>
      </c>
      <c r="M534" s="37">
        <f>L534-N534</f>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IF(J535="0. Initiate","$51,000",IF(J535="1. Junior Member","$306,000",IF(J535="2. Member","$1,581,000",IF(J535="3. Senior Member","$0",IF(J535="4. Consul Initiate","$0","$0")))))</f>
        <v>$0</v>
      </c>
      <c r="M535" s="37">
        <f>L535-N535</f>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IF(J536="0. Initiate","$51,000",IF(J536="1. Junior Member","$306,000",IF(J536="2. Member","$1,581,000",IF(J536="3. Senior Member","$0",IF(J536="4. Consul Initiate","$0","$0")))))</f>
        <v>$0</v>
      </c>
      <c r="M536" s="37">
        <f>L536-N536</f>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IF(J537="0. Initiate","$51,000",IF(J537="1. Junior Member","$306,000",IF(J537="2. Member","$1,581,000",IF(J537="3. Senior Member","$0",IF(J537="4. Consul Initiate","$0","$0")))))</f>
        <v>$0</v>
      </c>
      <c r="M537" s="37">
        <f>L537-N537</f>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IF(J538="0. Initiate","$51,000",IF(J538="1. Junior Member","$306,000",IF(J538="2. Member","$1,581,000",IF(J538="3. Senior Member","$0",IF(J538="4. Consul Initiate","$0","$0")))))</f>
        <v>$0</v>
      </c>
      <c r="M538" s="37">
        <f>L538-N538</f>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IF(J539="0. Initiate","$51,000",IF(J539="1. Junior Member","$306,000",IF(J539="2. Member","$1,581,000",IF(J539="3. Senior Member","$0",IF(J539="4. Consul Initiate","$0","$0")))))</f>
        <v>$0</v>
      </c>
      <c r="M539" s="37">
        <f>L539-N539</f>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IF(J540="0. Initiate","$51,000",IF(J540="1. Junior Member","$306,000",IF(J540="2. Member","$1,581,000",IF(J540="3. Senior Member","$0",IF(J540="4. Consul Initiate","$0","$0")))))</f>
        <v>$0</v>
      </c>
      <c r="M540" s="37">
        <f>L540-N540</f>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IF(J541="0. Initiate","$51,000",IF(J541="1. Junior Member","$306,000",IF(J541="2. Member","$1,581,000",IF(J541="3. Senior Member","$0",IF(J541="4. Consul Initiate","$0","$0")))))</f>
        <v>$0</v>
      </c>
      <c r="M541" s="37">
        <f>L541-N541</f>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IF(J542="0. Initiate","$51,000",IF(J542="1. Junior Member","$306,000",IF(J542="2. Member","$1,581,000",IF(J542="3. Senior Member","$0",IF(J542="4. Consul Initiate","$0","$0")))))</f>
        <v>$0</v>
      </c>
      <c r="M542" s="37">
        <f>L542-N542</f>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IF(J543="0. Initiate","$51,000",IF(J543="1. Junior Member","$306,000",IF(J543="2. Member","$1,581,000",IF(J543="3. Senior Member","$0",IF(J543="4. Consul Initiate","$0","$0")))))</f>
        <v>$0</v>
      </c>
      <c r="M543" s="37">
        <f>L543-N543</f>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IF(J544="0. Initiate","$51,000",IF(J544="1. Junior Member","$306,000",IF(J544="2. Member","$1,581,000",IF(J544="3. Senior Member","$0",IF(J544="4. Consul Initiate","$0","$0")))))</f>
        <v>$0</v>
      </c>
      <c r="M544" s="37">
        <f>L544-N544</f>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IF(J545="0. Initiate","$51,000",IF(J545="1. Junior Member","$306,000",IF(J545="2. Member","$1,581,000",IF(J545="3. Senior Member","$0",IF(J545="4. Consul Initiate","$0","$0")))))</f>
        <v>$0</v>
      </c>
      <c r="M545" s="37">
        <f>L545-N545</f>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IF(J546="0. Initiate","$51,000",IF(J546="1. Junior Member","$306,000",IF(J546="2. Member","$1,581,000",IF(J546="3. Senior Member","$0",IF(J546="4. Consul Initiate","$0","$0")))))</f>
        <v>$0</v>
      </c>
      <c r="M546" s="37">
        <f>L546-N546</f>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IF(J547="0. Initiate","$51,000",IF(J547="1. Junior Member","$306,000",IF(J547="2. Member","$1,581,000",IF(J547="3. Senior Member","$0",IF(J547="4. Consul Initiate","$0","$0")))))</f>
        <v>$0</v>
      </c>
      <c r="M547" s="37">
        <f>L547-N547</f>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IF(J548="0. Initiate","$51,000",IF(J548="1. Junior Member","$306,000",IF(J548="2. Member","$1,581,000",IF(J548="3. Senior Member","$0",IF(J548="4. Consul Initiate","$0","$0")))))</f>
        <v>$0</v>
      </c>
      <c r="M548" s="37">
        <f>L548-N548</f>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IF(J549="0. Initiate","$51,000",IF(J549="1. Junior Member","$306,000",IF(J549="2. Member","$1,581,000",IF(J549="3. Senior Member","$0",IF(J549="4. Consul Initiate","$0","$0")))))</f>
        <v>$0</v>
      </c>
      <c r="M549" s="37">
        <f>L549-N549</f>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IF(J550="0. Initiate","$51,000",IF(J550="1. Junior Member","$306,000",IF(J550="2. Member","$1,581,000",IF(J550="3. Senior Member","$0",IF(J550="4. Consul Initiate","$0","$0")))))</f>
        <v>$0</v>
      </c>
      <c r="M550" s="37">
        <f>L550-N550</f>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IF(J551="0. Initiate","$51,000",IF(J551="1. Junior Member","$306,000",IF(J551="2. Member","$1,581,000",IF(J551="3. Senior Member","$0",IF(J551="4. Consul Initiate","$0","$0")))))</f>
        <v>$0</v>
      </c>
      <c r="M551" s="37">
        <f>L551-N551</f>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IF(J552="0. Initiate","$51,000",IF(J552="1. Junior Member","$306,000",IF(J552="2. Member","$1,581,000",IF(J552="3. Senior Member","$0",IF(J552="4. Consul Initiate","$0","$0")))))</f>
        <v>$0</v>
      </c>
      <c r="M552" s="37">
        <f>L552-N552</f>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IF(J553="0. Initiate","$51,000",IF(J553="1. Junior Member","$306,000",IF(J553="2. Member","$1,581,000",IF(J553="3. Senior Member","$0",IF(J553="4. Consul Initiate","$0","$0")))))</f>
        <v>$0</v>
      </c>
      <c r="M553" s="37">
        <f>L553-N553</f>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IF(J554="0. Initiate","$51,000",IF(J554="1. Junior Member","$306,000",IF(J554="2. Member","$1,581,000",IF(J554="3. Senior Member","$0",IF(J554="4. Consul Initiate","$0","$0")))))</f>
        <v>$0</v>
      </c>
      <c r="M554" s="37">
        <f>L554-N554</f>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IF(J555="0. Initiate","$51,000",IF(J555="1. Junior Member","$306,000",IF(J555="2. Member","$1,581,000",IF(J555="3. Senior Member","$0",IF(J555="4. Consul Initiate","$0","$0")))))</f>
        <v>$0</v>
      </c>
      <c r="M555" s="37">
        <f>L555-N555</f>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IF(J556="0. Initiate","$51,000",IF(J556="1. Junior Member","$306,000",IF(J556="2. Member","$1,581,000",IF(J556="3. Senior Member","$0",IF(J556="4. Consul Initiate","$0","$0")))))</f>
        <v>$0</v>
      </c>
      <c r="M556" s="37">
        <f>L556-N556</f>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IF(J557="0. Initiate","$51,000",IF(J557="1. Junior Member","$306,000",IF(J557="2. Member","$1,581,000",IF(J557="3. Senior Member","$0",IF(J557="4. Consul Initiate","$0","$0")))))</f>
        <v>$0</v>
      </c>
      <c r="M557" s="37">
        <f>L557-N557</f>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IF(J558="0. Initiate","$51,000",IF(J558="1. Junior Member","$306,000",IF(J558="2. Member","$1,581,000",IF(J558="3. Senior Member","$0",IF(J558="4. Consul Initiate","$0","$0")))))</f>
        <v>$0</v>
      </c>
      <c r="M558" s="37">
        <f>L558-N558</f>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IF(J559="0. Initiate","$51,000",IF(J559="1. Junior Member","$306,000",IF(J559="2. Member","$1,581,000",IF(J559="3. Senior Member","$0",IF(J559="4. Consul Initiate","$0","$0")))))</f>
        <v>$0</v>
      </c>
      <c r="M559" s="37">
        <f>L559-N559</f>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IF(J560="0. Initiate","$51,000",IF(J560="1. Junior Member","$306,000",IF(J560="2. Member","$1,581,000",IF(J560="3. Senior Member","$0",IF(J560="4. Consul Initiate","$0","$0")))))</f>
        <v>$0</v>
      </c>
      <c r="M560" s="37">
        <f>L560-N560</f>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IF(J561="0. Initiate","$51,000",IF(J561="1. Junior Member","$306,000",IF(J561="2. Member","$1,581,000",IF(J561="3. Senior Member","$0",IF(J561="4. Consul Initiate","$0","$0")))))</f>
        <v>$0</v>
      </c>
      <c r="M561" s="37">
        <f>L561-N561</f>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IF(J562="0. Initiate","$51,000",IF(J562="1. Junior Member","$306,000",IF(J562="2. Member","$1,581,000",IF(J562="3. Senior Member","$0",IF(J562="4. Consul Initiate","$0","$0")))))</f>
        <v>$0</v>
      </c>
      <c r="M562" s="37">
        <f>L562-N562</f>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IF(J563="0. Initiate","$51,000",IF(J563="1. Junior Member","$306,000",IF(J563="2. Member","$1,581,000",IF(J563="3. Senior Member","$0",IF(J563="4. Consul Initiate","$0","$0")))))</f>
        <v>$0</v>
      </c>
      <c r="M563" s="37">
        <f>L563-N563</f>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IF(J564="0. Initiate","$51,000",IF(J564="1. Junior Member","$306,000",IF(J564="2. Member","$1,581,000",IF(J564="3. Senior Member","$0",IF(J564="4. Consul Initiate","$0","$0")))))</f>
        <v>$0</v>
      </c>
      <c r="M564" s="37">
        <f>L564-N564</f>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IF(J565="0. Initiate","$51,000",IF(J565="1. Junior Member","$306,000",IF(J565="2. Member","$1,581,000",IF(J565="3. Senior Member","$0",IF(J565="4. Consul Initiate","$0","$0")))))</f>
        <v>$0</v>
      </c>
      <c r="M565" s="37">
        <f>L565-N565</f>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IF(J566="0. Initiate","$51,000",IF(J566="1. Junior Member","$306,000",IF(J566="2. Member","$1,581,000",IF(J566="3. Senior Member","$0",IF(J566="4. Consul Initiate","$0","$0")))))</f>
        <v>$0</v>
      </c>
      <c r="M566" s="37">
        <f>L566-N566</f>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IF(J567="0. Initiate","$51,000",IF(J567="1. Junior Member","$306,000",IF(J567="2. Member","$1,581,000",IF(J567="3. Senior Member","$0",IF(J567="4. Consul Initiate","$0","$0")))))</f>
        <v>$0</v>
      </c>
      <c r="M567" s="37">
        <f>L567-N567</f>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IF(J568="0. Initiate","$51,000",IF(J568="1. Junior Member","$306,000",IF(J568="2. Member","$1,581,000",IF(J568="3. Senior Member","$0",IF(J568="4. Consul Initiate","$0","$0")))))</f>
        <v>$0</v>
      </c>
      <c r="M568" s="37">
        <f>L568-N568</f>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IF(J569="0. Initiate","$51,000",IF(J569="1. Junior Member","$306,000",IF(J569="2. Member","$1,581,000",IF(J569="3. Senior Member","$0",IF(J569="4. Consul Initiate","$0","$0")))))</f>
        <v>$0</v>
      </c>
      <c r="M569" s="37">
        <f>L569-N569</f>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IF(J570="0. Initiate","$51,000",IF(J570="1. Junior Member","$306,000",IF(J570="2. Member","$1,581,000",IF(J570="3. Senior Member","$0",IF(J570="4. Consul Initiate","$0","$0")))))</f>
        <v>$0</v>
      </c>
      <c r="M570" s="37">
        <f>L570-N570</f>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IF(J571="0. Initiate","$51,000",IF(J571="1. Junior Member","$306,000",IF(J571="2. Member","$1,581,000",IF(J571="3. Senior Member","$0",IF(J571="4. Consul Initiate","$0","$0")))))</f>
        <v>$0</v>
      </c>
      <c r="M571" s="37">
        <f>L571-N571</f>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IF(J572="0. Initiate","$51,000",IF(J572="1. Junior Member","$306,000",IF(J572="2. Member","$1,581,000",IF(J572="3. Senior Member","$0",IF(J572="4. Consul Initiate","$0","$0")))))</f>
        <v>$0</v>
      </c>
      <c r="M572" s="37">
        <f>L572-N572</f>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IF(J573="0. Initiate","$51,000",IF(J573="1. Junior Member","$306,000",IF(J573="2. Member","$1,581,000",IF(J573="3. Senior Member","$0",IF(J573="4. Consul Initiate","$0","$0")))))</f>
        <v>$0</v>
      </c>
      <c r="M573" s="37">
        <f>L573-N573</f>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IF(J574="0. Initiate","$51,000",IF(J574="1. Junior Member","$306,000",IF(J574="2. Member","$1,581,000",IF(J574="3. Senior Member","$0",IF(J574="4. Consul Initiate","$0","$0")))))</f>
        <v>$0</v>
      </c>
      <c r="M574" s="37">
        <f>L574-N574</f>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IF(J575="0. Initiate","$51,000",IF(J575="1. Junior Member","$306,000",IF(J575="2. Member","$1,581,000",IF(J575="3. Senior Member","$0",IF(J575="4. Consul Initiate","$0","$0")))))</f>
        <v>$0</v>
      </c>
      <c r="M575" s="37">
        <f>L575-N575</f>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IF(J576="0. Initiate","$51,000",IF(J576="1. Junior Member","$306,000",IF(J576="2. Member","$1,581,000",IF(J576="3. Senior Member","$0",IF(J576="4. Consul Initiate","$0","$0")))))</f>
        <v>$0</v>
      </c>
      <c r="M576" s="37">
        <f>L576-N576</f>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IF(J577="0. Initiate","$51,000",IF(J577="1. Junior Member","$306,000",IF(J577="2. Member","$1,581,000",IF(J577="3. Senior Member","$0",IF(J577="4. Consul Initiate","$0","$0")))))</f>
        <v>$0</v>
      </c>
      <c r="M577" s="37">
        <f>L577-N577</f>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IF(J578="0. Initiate","$51,000",IF(J578="1. Junior Member","$306,000",IF(J578="2. Member","$1,581,000",IF(J578="3. Senior Member","$0",IF(J578="4. Consul Initiate","$0","$0")))))</f>
        <v>$0</v>
      </c>
      <c r="M578" s="37">
        <f>L578-N578</f>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IF(J579="0. Initiate","$51,000",IF(J579="1. Junior Member","$306,000",IF(J579="2. Member","$1,581,000",IF(J579="3. Senior Member","$0",IF(J579="4. Consul Initiate","$0","$0")))))</f>
        <v>$0</v>
      </c>
      <c r="M579" s="37">
        <f>L579-N579</f>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IF(J580="0. Initiate","$51,000",IF(J580="1. Junior Member","$306,000",IF(J580="2. Member","$1,581,000",IF(J580="3. Senior Member","$0",IF(J580="4. Consul Initiate","$0","$0")))))</f>
        <v>$0</v>
      </c>
      <c r="M580" s="37">
        <f>L580-N580</f>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IF(J581="0. Initiate","$51,000",IF(J581="1. Junior Member","$306,000",IF(J581="2. Member","$1,581,000",IF(J581="3. Senior Member","$0",IF(J581="4. Consul Initiate","$0","$0")))))</f>
        <v>$0</v>
      </c>
      <c r="M581" s="37">
        <f>L581-N581</f>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IF(J582="0. Initiate","$51,000",IF(J582="1. Junior Member","$306,000",IF(J582="2. Member","$1,581,000",IF(J582="3. Senior Member","$0",IF(J582="4. Consul Initiate","$0","$0")))))</f>
        <v>$0</v>
      </c>
      <c r="M582" s="37">
        <f>L582-N582</f>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IF(J583="0. Initiate","$51,000",IF(J583="1. Junior Member","$306,000",IF(J583="2. Member","$1,581,000",IF(J583="3. Senior Member","$0",IF(J583="4. Consul Initiate","$0","$0")))))</f>
        <v>$0</v>
      </c>
      <c r="M583" s="37">
        <f>L583-N583</f>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IF(J584="0. Initiate","$51,000",IF(J584="1. Junior Member","$306,000",IF(J584="2. Member","$1,581,000",IF(J584="3. Senior Member","$0",IF(J584="4. Consul Initiate","$0","$0")))))</f>
        <v>$0</v>
      </c>
      <c r="M584" s="37">
        <f>L584-N584</f>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IF(J585="0. Initiate","$51,000",IF(J585="1. Junior Member","$306,000",IF(J585="2. Member","$1,581,000",IF(J585="3. Senior Member","$0",IF(J585="4. Consul Initiate","$0","$0")))))</f>
        <v>$0</v>
      </c>
      <c r="M585" s="37">
        <f>L585-N585</f>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IF(J586="0. Initiate","$51,000",IF(J586="1. Junior Member","$306,000",IF(J586="2. Member","$1,581,000",IF(J586="3. Senior Member","$0",IF(J586="4. Consul Initiate","$0","$0")))))</f>
        <v>$0</v>
      </c>
      <c r="M586" s="37">
        <f>L586-N586</f>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IF(J587="0. Initiate","$51,000",IF(J587="1. Junior Member","$306,000",IF(J587="2. Member","$1,581,000",IF(J587="3. Senior Member","$0",IF(J587="4. Consul Initiate","$0","$0")))))</f>
        <v>$0</v>
      </c>
      <c r="M587" s="37">
        <f>L587-N587</f>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IF(J588="0. Initiate","$51,000",IF(J588="1. Junior Member","$306,000",IF(J588="2. Member","$1,581,000",IF(J588="3. Senior Member","$0",IF(J588="4. Consul Initiate","$0","$0")))))</f>
        <v>$0</v>
      </c>
      <c r="M588" s="37">
        <f>L588-N588</f>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IF(J589="0. Initiate","$51,000",IF(J589="1. Junior Member","$306,000",IF(J589="2. Member","$1,581,000",IF(J589="3. Senior Member","$0",IF(J589="4. Consul Initiate","$0","$0")))))</f>
        <v>$0</v>
      </c>
      <c r="M589" s="37">
        <f>L589-N589</f>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IF(J590="0. Initiate","$51,000",IF(J590="1. Junior Member","$306,000",IF(J590="2. Member","$1,581,000",IF(J590="3. Senior Member","$0",IF(J590="4. Consul Initiate","$0","$0")))))</f>
        <v>$0</v>
      </c>
      <c r="M590" s="37">
        <f>L590-N590</f>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IF(J591="0. Initiate","$51,000",IF(J591="1. Junior Member","$306,000",IF(J591="2. Member","$1,581,000",IF(J591="3. Senior Member","$0",IF(J591="4. Consul Initiate","$0","$0")))))</f>
        <v>$0</v>
      </c>
      <c r="M591" s="37">
        <f>L591-N591</f>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IF(J592="0. Initiate","$51,000",IF(J592="1. Junior Member","$306,000",IF(J592="2. Member","$1,581,000",IF(J592="3. Senior Member","$0",IF(J592="4. Consul Initiate","$0","$0")))))</f>
        <v>$0</v>
      </c>
      <c r="M592" s="37">
        <f>L592-N592</f>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IF(J593="0. Initiate","$51,000",IF(J593="1. Junior Member","$306,000",IF(J593="2. Member","$1,581,000",IF(J593="3. Senior Member","$0",IF(J593="4. Consul Initiate","$0","$0")))))</f>
        <v>$0</v>
      </c>
      <c r="M593" s="37">
        <f>L593-N593</f>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IF(J594="0. Initiate","$51,000",IF(J594="1. Junior Member","$306,000",IF(J594="2. Member","$1,581,000",IF(J594="3. Senior Member","$0",IF(J594="4. Consul Initiate","$0","$0")))))</f>
        <v>$0</v>
      </c>
      <c r="M594" s="37">
        <f>L594-N594</f>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IF(J595="0. Initiate","$51,000",IF(J595="1. Junior Member","$306,000",IF(J595="2. Member","$1,581,000",IF(J595="3. Senior Member","$0",IF(J595="4. Consul Initiate","$0","$0")))))</f>
        <v>$0</v>
      </c>
      <c r="M595" s="37">
        <f>L595-N595</f>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IF(J596="0. Initiate","$51,000",IF(J596="1. Junior Member","$306,000",IF(J596="2. Member","$1,581,000",IF(J596="3. Senior Member","$0",IF(J596="4. Consul Initiate","$0","$0")))))</f>
        <v>$0</v>
      </c>
      <c r="M596" s="37">
        <f>L596-N596</f>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IF(J597="0. Initiate","$51,000",IF(J597="1. Junior Member","$306,000",IF(J597="2. Member","$1,581,000",IF(J597="3. Senior Member","$0",IF(J597="4. Consul Initiate","$0","$0")))))</f>
        <v>$0</v>
      </c>
      <c r="M597" s="37">
        <f>L597-N597</f>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IF(J598="0. Initiate","$51,000",IF(J598="1. Junior Member","$306,000",IF(J598="2. Member","$1,581,000",IF(J598="3. Senior Member","$0",IF(J598="4. Consul Initiate","$0","$0")))))</f>
        <v>$0</v>
      </c>
      <c r="M598" s="37">
        <f>L598-N598</f>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IF(J599="0. Initiate","$51,000",IF(J599="1. Junior Member","$306,000",IF(J599="2. Member","$1,581,000",IF(J599="3. Senior Member","$0",IF(J599="4. Consul Initiate","$0","$0")))))</f>
        <v>$0</v>
      </c>
      <c r="M599" s="37">
        <f>L599-N599</f>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IF(J600="0. Initiate","$51,000",IF(J600="1. Junior Member","$306,000",IF(J600="2. Member","$1,581,000",IF(J600="3. Senior Member","$0",IF(J600="4. Consul Initiate","$0","$0")))))</f>
        <v>$0</v>
      </c>
      <c r="M600" s="37">
        <f>L600-N600</f>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IF(J601="0. Initiate","$51,000",IF(J601="1. Junior Member","$306,000",IF(J601="2. Member","$1,581,000",IF(J601="3. Senior Member","$0",IF(J601="4. Consul Initiate","$0","$0")))))</f>
        <v>$0</v>
      </c>
      <c r="M601" s="37">
        <f>L601-N601</f>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IF(J602="0. Initiate","$51,000",IF(J602="1. Junior Member","$306,000",IF(J602="2. Member","$1,581,000",IF(J602="3. Senior Member","$0",IF(J602="4. Consul Initiate","$0","$0")))))</f>
        <v>$0</v>
      </c>
      <c r="M602" s="37">
        <f>L602-N602</f>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IF(J603="0. Initiate","$51,000",IF(J603="1. Junior Member","$306,000",IF(J603="2. Member","$1,581,000",IF(J603="3. Senior Member","$0",IF(J603="4. Consul Initiate","$0","$0")))))</f>
        <v>$0</v>
      </c>
      <c r="M603" s="37">
        <f>L603-N603</f>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IF(J604="0. Initiate","$51,000",IF(J604="1. Junior Member","$306,000",IF(J604="2. Member","$1,581,000",IF(J604="3. Senior Member","$0",IF(J604="4. Consul Initiate","$0","$0")))))</f>
        <v>$0</v>
      </c>
      <c r="M604" s="37">
        <f>L604-N604</f>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IF(J605="0. Initiate","$51,000",IF(J605="1. Junior Member","$306,000",IF(J605="2. Member","$1,581,000",IF(J605="3. Senior Member","$0",IF(J605="4. Consul Initiate","$0","$0")))))</f>
        <v>$0</v>
      </c>
      <c r="M605" s="37">
        <f>L605-N605</f>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IF(J606="0. Initiate","$51,000",IF(J606="1. Junior Member","$306,000",IF(J606="2. Member","$1,581,000",IF(J606="3. Senior Member","$0",IF(J606="4. Consul Initiate","$0","$0")))))</f>
        <v>$0</v>
      </c>
      <c r="M606" s="37">
        <f>L606-N606</f>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IF(J607="0. Initiate","$51,000",IF(J607="1. Junior Member","$306,000",IF(J607="2. Member","$1,581,000",IF(J607="3. Senior Member","$0",IF(J607="4. Consul Initiate","$0","$0")))))</f>
        <v>$0</v>
      </c>
      <c r="M607" s="37">
        <f>L607-N607</f>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IF(J608="0. Initiate","$51,000",IF(J608="1. Junior Member","$306,000",IF(J608="2. Member","$1,581,000",IF(J608="3. Senior Member","$0",IF(J608="4. Consul Initiate","$0","$0")))))</f>
        <v>$0</v>
      </c>
      <c r="M608" s="37">
        <f>L608-N608</f>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IF(J609="0. Initiate","$51,000",IF(J609="1. Junior Member","$306,000",IF(J609="2. Member","$1,581,000",IF(J609="3. Senior Member","$0",IF(J609="4. Consul Initiate","$0","$0")))))</f>
        <v>$0</v>
      </c>
      <c r="M609" s="37">
        <f>L609-N609</f>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IF(J610="0. Initiate","$51,000",IF(J610="1. Junior Member","$306,000",IF(J610="2. Member","$1,581,000",IF(J610="3. Senior Member","$0",IF(J610="4. Consul Initiate","$0","$0")))))</f>
        <v>$0</v>
      </c>
      <c r="M610" s="37">
        <f>L610-N610</f>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IF(J611="0. Initiate","$51,000",IF(J611="1. Junior Member","$306,000",IF(J611="2. Member","$1,581,000",IF(J611="3. Senior Member","$0",IF(J611="4. Consul Initiate","$0","$0")))))</f>
        <v>$0</v>
      </c>
      <c r="M611" s="37">
        <f>L611-N611</f>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IF(J612="0. Initiate","$51,000",IF(J612="1. Junior Member","$306,000",IF(J612="2. Member","$1,581,000",IF(J612="3. Senior Member","$0",IF(J612="4. Consul Initiate","$0","$0")))))</f>
        <v>$0</v>
      </c>
      <c r="M612" s="37">
        <f>L612-N612</f>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IF(J613="0. Initiate","$51,000",IF(J613="1. Junior Member","$306,000",IF(J613="2. Member","$1,581,000",IF(J613="3. Senior Member","$0",IF(J613="4. Consul Initiate","$0","$0")))))</f>
        <v>$0</v>
      </c>
      <c r="M613" s="37">
        <f>L613-N613</f>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IF(J614="0. Initiate","$51,000",IF(J614="1. Junior Member","$306,000",IF(J614="2. Member","$1,581,000",IF(J614="3. Senior Member","$0",IF(J614="4. Consul Initiate","$0","$0")))))</f>
        <v>$0</v>
      </c>
      <c r="M614" s="37">
        <f>L614-N614</f>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IF(J615="0. Initiate","$51,000",IF(J615="1. Junior Member","$306,000",IF(J615="2. Member","$1,581,000",IF(J615="3. Senior Member","$0",IF(J615="4. Consul Initiate","$0","$0")))))</f>
        <v>$0</v>
      </c>
      <c r="M615" s="37">
        <f>L615-N615</f>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IF(J616="0. Initiate","$51,000",IF(J616="1. Junior Member","$306,000",IF(J616="2. Member","$1,581,000",IF(J616="3. Senior Member","$0",IF(J616="4. Consul Initiate","$0","$0")))))</f>
        <v>$0</v>
      </c>
      <c r="M616" s="37">
        <f>L616-N616</f>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IF(J617="0. Initiate","$51,000",IF(J617="1. Junior Member","$306,000",IF(J617="2. Member","$1,581,000",IF(J617="3. Senior Member","$0",IF(J617="4. Consul Initiate","$0","$0")))))</f>
        <v>$0</v>
      </c>
      <c r="M617" s="37">
        <f>L617-N617</f>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IF(J618="0. Initiate","$51,000",IF(J618="1. Junior Member","$306,000",IF(J618="2. Member","$1,581,000",IF(J618="3. Senior Member","$0",IF(J618="4. Consul Initiate","$0","$0")))))</f>
        <v>$0</v>
      </c>
      <c r="M618" s="37">
        <f>L618-N618</f>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IF(J619="0. Initiate","$51,000",IF(J619="1. Junior Member","$306,000",IF(J619="2. Member","$1,581,000",IF(J619="3. Senior Member","$0",IF(J619="4. Consul Initiate","$0","$0")))))</f>
        <v>$0</v>
      </c>
      <c r="M619" s="37">
        <f>L619-N619</f>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IF(J620="0. Initiate","$51,000",IF(J620="1. Junior Member","$306,000",IF(J620="2. Member","$1,581,000",IF(J620="3. Senior Member","$0",IF(J620="4. Consul Initiate","$0","$0")))))</f>
        <v>$0</v>
      </c>
      <c r="M620" s="37">
        <f>L620-N620</f>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IF(J621="0. Initiate","$51,000",IF(J621="1. Junior Member","$306,000",IF(J621="2. Member","$1,581,000",IF(J621="3. Senior Member","$0",IF(J621="4. Consul Initiate","$0","$0")))))</f>
        <v>$0</v>
      </c>
      <c r="M621" s="37">
        <f>L621-N621</f>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IF(J622="0. Initiate","$51,000",IF(J622="1. Junior Member","$306,000",IF(J622="2. Member","$1,581,000",IF(J622="3. Senior Member","$0",IF(J622="4. Consul Initiate","$0","$0")))))</f>
        <v>$0</v>
      </c>
      <c r="M622" s="37">
        <f>L622-N622</f>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IF(J623="0. Initiate","$51,000",IF(J623="1. Junior Member","$306,000",IF(J623="2. Member","$1,581,000",IF(J623="3. Senior Member","$0",IF(J623="4. Consul Initiate","$0","$0")))))</f>
        <v>$0</v>
      </c>
      <c r="M623" s="37">
        <f>L623-N623</f>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IF(J624="0. Initiate","$51,000",IF(J624="1. Junior Member","$306,000",IF(J624="2. Member","$1,581,000",IF(J624="3. Senior Member","$0",IF(J624="4. Consul Initiate","$0","$0")))))</f>
        <v>$0</v>
      </c>
      <c r="M624" s="37">
        <f>L624-N624</f>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IF(J625="0. Initiate","$51,000",IF(J625="1. Junior Member","$306,000",IF(J625="2. Member","$1,581,000",IF(J625="3. Senior Member","$0",IF(J625="4. Consul Initiate","$0","$0")))))</f>
        <v>$0</v>
      </c>
      <c r="M625" s="37">
        <f>L625-N625</f>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IF(J626="0. Initiate","$51,000",IF(J626="1. Junior Member","$306,000",IF(J626="2. Member","$1,581,000",IF(J626="3. Senior Member","$0",IF(J626="4. Consul Initiate","$0","$0")))))</f>
        <v>$0</v>
      </c>
      <c r="M626" s="37">
        <f>L626-N626</f>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IF(J627="0. Initiate","$51,000",IF(J627="1. Junior Member","$306,000",IF(J627="2. Member","$1,581,000",IF(J627="3. Senior Member","$0",IF(J627="4. Consul Initiate","$0","$0")))))</f>
        <v>$0</v>
      </c>
      <c r="M627" s="37">
        <f>L627-N627</f>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IF(J628="0. Initiate","$51,000",IF(J628="1. Junior Member","$306,000",IF(J628="2. Member","$1,581,000",IF(J628="3. Senior Member","$0",IF(J628="4. Consul Initiate","$0","$0")))))</f>
        <v>$0</v>
      </c>
      <c r="M628" s="37">
        <f>L628-N628</f>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IF(J629="0. Initiate","$51,000",IF(J629="1. Junior Member","$306,000",IF(J629="2. Member","$1,581,000",IF(J629="3. Senior Member","$0",IF(J629="4. Consul Initiate","$0","$0")))))</f>
        <v>$0</v>
      </c>
      <c r="M629" s="37">
        <f>L629-N629</f>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IF(J630="0. Initiate","$51,000",IF(J630="1. Junior Member","$306,000",IF(J630="2. Member","$1,581,000",IF(J630="3. Senior Member","$0",IF(J630="4. Consul Initiate","$0","$0")))))</f>
        <v>$0</v>
      </c>
      <c r="M630" s="37">
        <f>L630-N630</f>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IF(J631="0. Initiate","$51,000",IF(J631="1. Junior Member","$306,000",IF(J631="2. Member","$1,581,000",IF(J631="3. Senior Member","$0",IF(J631="4. Consul Initiate","$0","$0")))))</f>
        <v>$0</v>
      </c>
      <c r="M631" s="37">
        <f>L631-N631</f>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IF(J632="0. Initiate","$51,000",IF(J632="1. Junior Member","$306,000",IF(J632="2. Member","$1,581,000",IF(J632="3. Senior Member","$0",IF(J632="4. Consul Initiate","$0","$0")))))</f>
        <v>$0</v>
      </c>
      <c r="M632" s="37">
        <f>L632-N632</f>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IF(J633="0. Initiate","$51,000",IF(J633="1. Junior Member","$306,000",IF(J633="2. Member","$1,581,000",IF(J633="3. Senior Member","$0",IF(J633="4. Consul Initiate","$0","$0")))))</f>
        <v>$0</v>
      </c>
      <c r="M633" s="37">
        <f>L633-N633</f>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IF(J634="0. Initiate","$51,000",IF(J634="1. Junior Member","$306,000",IF(J634="2. Member","$1,581,000",IF(J634="3. Senior Member","$0",IF(J634="4. Consul Initiate","$0","$0")))))</f>
        <v>$0</v>
      </c>
      <c r="M634" s="37">
        <f>L634-N634</f>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IF(J635="0. Initiate","$51,000",IF(J635="1. Junior Member","$306,000",IF(J635="2. Member","$1,581,000",IF(J635="3. Senior Member","$0",IF(J635="4. Consul Initiate","$0","$0")))))</f>
        <v>$0</v>
      </c>
      <c r="M635" s="37">
        <f>L635-N635</f>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IF(J636="0. Initiate","$51,000",IF(J636="1. Junior Member","$306,000",IF(J636="2. Member","$1,581,000",IF(J636="3. Senior Member","$0",IF(J636="4. Consul Initiate","$0","$0")))))</f>
        <v>$0</v>
      </c>
      <c r="M636" s="37">
        <f>L636-N636</f>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IF(J637="0. Initiate","$51,000",IF(J637="1. Junior Member","$306,000",IF(J637="2. Member","$1,581,000",IF(J637="3. Senior Member","$0",IF(J637="4. Consul Initiate","$0","$0")))))</f>
        <v>$0</v>
      </c>
      <c r="M637" s="37">
        <f>L637-N637</f>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IF(J638="0. Initiate","$51,000",IF(J638="1. Junior Member","$306,000",IF(J638="2. Member","$1,581,000",IF(J638="3. Senior Member","$0",IF(J638="4. Consul Initiate","$0","$0")))))</f>
        <v>$0</v>
      </c>
      <c r="M638" s="37">
        <f>L638-N638</f>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IF(J639="0. Initiate","$51,000",IF(J639="1. Junior Member","$306,000",IF(J639="2. Member","$1,581,000",IF(J639="3. Senior Member","$0",IF(J639="4. Consul Initiate","$0","$0")))))</f>
        <v>$0</v>
      </c>
      <c r="M639" s="37">
        <f>L639-N639</f>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IF(J640="0. Initiate","$51,000",IF(J640="1. Junior Member","$306,000",IF(J640="2. Member","$1,581,000",IF(J640="3. Senior Member","$0",IF(J640="4. Consul Initiate","$0","$0")))))</f>
        <v>$0</v>
      </c>
      <c r="M640" s="37">
        <f>L640-N640</f>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IF(J641="0. Initiate","$51,000",IF(J641="1. Junior Member","$306,000",IF(J641="2. Member","$1,581,000",IF(J641="3. Senior Member","$0",IF(J641="4. Consul Initiate","$0","$0")))))</f>
        <v>$0</v>
      </c>
      <c r="M641" s="37">
        <f>L641-N641</f>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IF(J642="0. Initiate","$51,000",IF(J642="1. Junior Member","$306,000",IF(J642="2. Member","$1,581,000",IF(J642="3. Senior Member","$0",IF(J642="4. Consul Initiate","$0","$0")))))</f>
        <v>$0</v>
      </c>
      <c r="M642" s="37">
        <f>L642-N642</f>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IF(J643="0. Initiate","$51,000",IF(J643="1. Junior Member","$306,000",IF(J643="2. Member","$1,581,000",IF(J643="3. Senior Member","$0",IF(J643="4. Consul Initiate","$0","$0")))))</f>
        <v>$0</v>
      </c>
      <c r="M643" s="37">
        <f>L643-N643</f>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IF(J644="0. Initiate","$51,000",IF(J644="1. Junior Member","$306,000",IF(J644="2. Member","$1,581,000",IF(J644="3. Senior Member","$0",IF(J644="4. Consul Initiate","$0","$0")))))</f>
        <v>$0</v>
      </c>
      <c r="M644" s="37">
        <f>L644-N644</f>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IF(J645="0. Initiate","$51,000",IF(J645="1. Junior Member","$306,000",IF(J645="2. Member","$1,581,000",IF(J645="3. Senior Member","$0",IF(J645="4. Consul Initiate","$0","$0")))))</f>
        <v>$0</v>
      </c>
      <c r="M645" s="37">
        <f>L645-N645</f>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IF(J646="0. Initiate","$51,000",IF(J646="1. Junior Member","$306,000",IF(J646="2. Member","$1,581,000",IF(J646="3. Senior Member","$0",IF(J646="4. Consul Initiate","$0","$0")))))</f>
        <v>$0</v>
      </c>
      <c r="M646" s="37">
        <f>L646-N646</f>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IF(J647="0. Initiate","$51,000",IF(J647="1. Junior Member","$306,000",IF(J647="2. Member","$1,581,000",IF(J647="3. Senior Member","$0",IF(J647="4. Consul Initiate","$0","$0")))))</f>
        <v>$0</v>
      </c>
      <c r="M647" s="37">
        <f>L647-N647</f>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IF(J648="0. Initiate","$51,000",IF(J648="1. Junior Member","$306,000",IF(J648="2. Member","$1,581,000",IF(J648="3. Senior Member","$0",IF(J648="4. Consul Initiate","$0","$0")))))</f>
        <v>$0</v>
      </c>
      <c r="M648" s="37">
        <f>L648-N648</f>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IF(J649="0. Initiate","$51,000",IF(J649="1. Junior Member","$306,000",IF(J649="2. Member","$1,581,000",IF(J649="3. Senior Member","$0",IF(J649="4. Consul Initiate","$0","$0")))))</f>
        <v>$0</v>
      </c>
      <c r="M649" s="37">
        <f>L649-N649</f>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IF(J650="0. Initiate","$51,000",IF(J650="1. Junior Member","$306,000",IF(J650="2. Member","$1,581,000",IF(J650="3. Senior Member","$0",IF(J650="4. Consul Initiate","$0","$0")))))</f>
        <v>$0</v>
      </c>
      <c r="M650" s="37">
        <f>L650-N650</f>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IF(J651="0. Initiate","$51,000",IF(J651="1. Junior Member","$306,000",IF(J651="2. Member","$1,581,000",IF(J651="3. Senior Member","$0",IF(J651="4. Consul Initiate","$0","$0")))))</f>
        <v>$0</v>
      </c>
      <c r="M651" s="37">
        <f>L651-N651</f>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IF(J652="0. Initiate","$51,000",IF(J652="1. Junior Member","$306,000",IF(J652="2. Member","$1,581,000",IF(J652="3. Senior Member","$0",IF(J652="4. Consul Initiate","$0","$0")))))</f>
        <v>$0</v>
      </c>
      <c r="M652" s="37">
        <f>L652-N652</f>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IF(J653="0. Initiate","$51,000",IF(J653="1. Junior Member","$306,000",IF(J653="2. Member","$1,581,000",IF(J653="3. Senior Member","$0",IF(J653="4. Consul Initiate","$0","$0")))))</f>
        <v>$0</v>
      </c>
      <c r="M653" s="37">
        <f>L653-N653</f>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IF(J654="0. Initiate","$51,000",IF(J654="1. Junior Member","$306,000",IF(J654="2. Member","$1,581,000",IF(J654="3. Senior Member","$0",IF(J654="4. Consul Initiate","$0","$0")))))</f>
        <v>$0</v>
      </c>
      <c r="M654" s="37">
        <f>L654-N654</f>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IF(J655="0. Initiate","$51,000",IF(J655="1. Junior Member","$306,000",IF(J655="2. Member","$1,581,000",IF(J655="3. Senior Member","$0",IF(J655="4. Consul Initiate","$0","$0")))))</f>
        <v>$0</v>
      </c>
      <c r="M655" s="37">
        <f>L655-N655</f>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IF(J656="0. Initiate","$51,000",IF(J656="1. Junior Member","$306,000",IF(J656="2. Member","$1,581,000",IF(J656="3. Senior Member","$0",IF(J656="4. Consul Initiate","$0","$0")))))</f>
        <v>$0</v>
      </c>
      <c r="M656" s="37">
        <f>L656-N656</f>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IF(J657="0. Initiate","$51,000",IF(J657="1. Junior Member","$306,000",IF(J657="2. Member","$1,581,000",IF(J657="3. Senior Member","$0",IF(J657="4. Consul Initiate","$0","$0")))))</f>
        <v>$0</v>
      </c>
      <c r="M657" s="37">
        <f>L657-N657</f>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IF(J658="0. Initiate","$51,000",IF(J658="1. Junior Member","$306,000",IF(J658="2. Member","$1,581,000",IF(J658="3. Senior Member","$0",IF(J658="4. Consul Initiate","$0","$0")))))</f>
        <v>$0</v>
      </c>
      <c r="M658" s="37">
        <f>L658-N658</f>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IF(J659="0. Initiate","$51,000",IF(J659="1. Junior Member","$306,000",IF(J659="2. Member","$1,581,000",IF(J659="3. Senior Member","$0",IF(J659="4. Consul Initiate","$0","$0")))))</f>
        <v>$0</v>
      </c>
      <c r="M659" s="37">
        <f>L659-N659</f>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IF(J660="0. Initiate","$51,000",IF(J660="1. Junior Member","$306,000",IF(J660="2. Member","$1,581,000",IF(J660="3. Senior Member","$0",IF(J660="4. Consul Initiate","$0","$0")))))</f>
        <v>$0</v>
      </c>
      <c r="M660" s="37">
        <f>L660-N660</f>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IF(J661="0. Initiate","$51,000",IF(J661="1. Junior Member","$306,000",IF(J661="2. Member","$1,581,000",IF(J661="3. Senior Member","$0",IF(J661="4. Consul Initiate","$0","$0")))))</f>
        <v>$0</v>
      </c>
      <c r="M661" s="37">
        <f>L661-N661</f>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IF(J662="0. Initiate","$51,000",IF(J662="1. Junior Member","$306,000",IF(J662="2. Member","$1,581,000",IF(J662="3. Senior Member","$0",IF(J662="4. Consul Initiate","$0","$0")))))</f>
        <v>$0</v>
      </c>
      <c r="M662" s="37">
        <f>L662-N662</f>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IF(J663="0. Initiate","$51,000",IF(J663="1. Junior Member","$306,000",IF(J663="2. Member","$1,581,000",IF(J663="3. Senior Member","$0",IF(J663="4. Consul Initiate","$0","$0")))))</f>
        <v>$0</v>
      </c>
      <c r="M663" s="37">
        <f>L663-N663</f>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IF(J664="0. Initiate","$51,000",IF(J664="1. Junior Member","$306,000",IF(J664="2. Member","$1,581,000",IF(J664="3. Senior Member","$0",IF(J664="4. Consul Initiate","$0","$0")))))</f>
        <v>$0</v>
      </c>
      <c r="M664" s="37">
        <f>L664-N664</f>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IF(J665="0. Initiate","$51,000",IF(J665="1. Junior Member","$306,000",IF(J665="2. Member","$1,581,000",IF(J665="3. Senior Member","$0",IF(J665="4. Consul Initiate","$0","$0")))))</f>
        <v>$0</v>
      </c>
      <c r="M665" s="37">
        <f>L665-N665</f>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IF(J666="0. Initiate","$51,000",IF(J666="1. Junior Member","$306,000",IF(J666="2. Member","$1,581,000",IF(J666="3. Senior Member","$0",IF(J666="4. Consul Initiate","$0","$0")))))</f>
        <v>$0</v>
      </c>
      <c r="M666" s="37">
        <f>L666-N666</f>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IF(J667="0. Initiate","$51,000",IF(J667="1. Junior Member","$306,000",IF(J667="2. Member","$1,581,000",IF(J667="3. Senior Member","$0",IF(J667="4. Consul Initiate","$0","$0")))))</f>
        <v>$0</v>
      </c>
      <c r="M667" s="37">
        <f>L667-N667</f>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IF(J668="0. Initiate","$51,000",IF(J668="1. Junior Member","$306,000",IF(J668="2. Member","$1,581,000",IF(J668="3. Senior Member","$0",IF(J668="4. Consul Initiate","$0","$0")))))</f>
        <v>$0</v>
      </c>
      <c r="M668" s="37">
        <f>L668-N668</f>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IF(J669="0. Initiate","$51,000",IF(J669="1. Junior Member","$306,000",IF(J669="2. Member","$1,581,000",IF(J669="3. Senior Member","$0",IF(J669="4. Consul Initiate","$0","$0")))))</f>
        <v>$0</v>
      </c>
      <c r="M669" s="37">
        <f>L669-N669</f>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IF(J670="0. Initiate","$51,000",IF(J670="1. Junior Member","$306,000",IF(J670="2. Member","$1,581,000",IF(J670="3. Senior Member","$0",IF(J670="4. Consul Initiate","$0","$0")))))</f>
        <v>$0</v>
      </c>
      <c r="M670" s="37">
        <f>L670-N670</f>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IF(J671="0. Initiate","$51,000",IF(J671="1. Junior Member","$306,000",IF(J671="2. Member","$1,581,000",IF(J671="3. Senior Member","$0",IF(J671="4. Consul Initiate","$0","$0")))))</f>
        <v>$0</v>
      </c>
      <c r="M671" s="37">
        <f>L671-N671</f>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IF(J672="0. Initiate","$51,000",IF(J672="1. Junior Member","$306,000",IF(J672="2. Member","$1,581,000",IF(J672="3. Senior Member","$0",IF(J672="4. Consul Initiate","$0","$0")))))</f>
        <v>$0</v>
      </c>
      <c r="M672" s="37">
        <f>L672-N672</f>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IF(J673="0. Initiate","$51,000",IF(J673="1. Junior Member","$306,000",IF(J673="2. Member","$1,581,000",IF(J673="3. Senior Member","$0",IF(J673="4. Consul Initiate","$0","$0")))))</f>
        <v>$0</v>
      </c>
      <c r="M673" s="37">
        <f>L673-N673</f>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IF(J674="0. Initiate","$51,000",IF(J674="1. Junior Member","$306,000",IF(J674="2. Member","$1,581,000",IF(J674="3. Senior Member","$0",IF(J674="4. Consul Initiate","$0","$0")))))</f>
        <v>$0</v>
      </c>
      <c r="M674" s="37">
        <f>L674-N674</f>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IF(J675="0. Initiate","$51,000",IF(J675="1. Junior Member","$306,000",IF(J675="2. Member","$1,581,000",IF(J675="3. Senior Member","$0",IF(J675="4. Consul Initiate","$0","$0")))))</f>
        <v>$0</v>
      </c>
      <c r="M675" s="37">
        <f>L675-N675</f>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IF(J676="0. Initiate","$51,000",IF(J676="1. Junior Member","$306,000",IF(J676="2. Member","$1,581,000",IF(J676="3. Senior Member","$0",IF(J676="4. Consul Initiate","$0","$0")))))</f>
        <v>$0</v>
      </c>
      <c r="M676" s="37">
        <f>L676-N676</f>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IF(J677="0. Initiate","$51,000",IF(J677="1. Junior Member","$306,000",IF(J677="2. Member","$1,581,000",IF(J677="3. Senior Member","$0",IF(J677="4. Consul Initiate","$0","$0")))))</f>
        <v>$0</v>
      </c>
      <c r="M677" s="37">
        <f>L677-N677</f>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IF(J678="0. Initiate","$51,000",IF(J678="1. Junior Member","$306,000",IF(J678="2. Member","$1,581,000",IF(J678="3. Senior Member","$0",IF(J678="4. Consul Initiate","$0","$0")))))</f>
        <v>$0</v>
      </c>
      <c r="M678" s="37">
        <f>L678-N678</f>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IF(J679="0. Initiate","$51,000",IF(J679="1. Junior Member","$306,000",IF(J679="2. Member","$1,581,000",IF(J679="3. Senior Member","$0",IF(J679="4. Consul Initiate","$0","$0")))))</f>
        <v>$0</v>
      </c>
      <c r="M679" s="37">
        <f>L679-N679</f>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IF(J680="0. Initiate","$51,000",IF(J680="1. Junior Member","$306,000",IF(J680="2. Member","$1,581,000",IF(J680="3. Senior Member","$0",IF(J680="4. Consul Initiate","$0","$0")))))</f>
        <v>$0</v>
      </c>
      <c r="M680" s="37">
        <f>L680-N680</f>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IF(J681="0. Initiate","$51,000",IF(J681="1. Junior Member","$306,000",IF(J681="2. Member","$1,581,000",IF(J681="3. Senior Member","$0",IF(J681="4. Consul Initiate","$0","$0")))))</f>
        <v>$0</v>
      </c>
      <c r="M681" s="37">
        <f>L681-N681</f>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IF(J682="0. Initiate","$51,000",IF(J682="1. Junior Member","$306,000",IF(J682="2. Member","$1,581,000",IF(J682="3. Senior Member","$0",IF(J682="4. Consul Initiate","$0","$0")))))</f>
        <v>$0</v>
      </c>
      <c r="M682" s="37">
        <f>L682-N682</f>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IF(J683="0. Initiate","$51,000",IF(J683="1. Junior Member","$306,000",IF(J683="2. Member","$1,581,000",IF(J683="3. Senior Member","$0",IF(J683="4. Consul Initiate","$0","$0")))))</f>
        <v>$0</v>
      </c>
      <c r="M683" s="37">
        <f>L683-N683</f>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IF(J684="0. Initiate","$51,000",IF(J684="1. Junior Member","$306,000",IF(J684="2. Member","$1,581,000",IF(J684="3. Senior Member","$0",IF(J684="4. Consul Initiate","$0","$0")))))</f>
        <v>$0</v>
      </c>
      <c r="M684" s="37">
        <f>L684-N684</f>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IF(J685="0. Initiate","$51,000",IF(J685="1. Junior Member","$306,000",IF(J685="2. Member","$1,581,000",IF(J685="3. Senior Member","$0",IF(J685="4. Consul Initiate","$0","$0")))))</f>
        <v>$0</v>
      </c>
      <c r="M685" s="37">
        <f>L685-N685</f>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IF(J686="0. Initiate","$51,000",IF(J686="1. Junior Member","$306,000",IF(J686="2. Member","$1,581,000",IF(J686="3. Senior Member","$0",IF(J686="4. Consul Initiate","$0","$0")))))</f>
        <v>$0</v>
      </c>
      <c r="M686" s="37">
        <f>L686-N686</f>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IF(J687="0. Initiate","$51,000",IF(J687="1. Junior Member","$306,000",IF(J687="2. Member","$1,581,000",IF(J687="3. Senior Member","$0",IF(J687="4. Consul Initiate","$0","$0")))))</f>
        <v>$0</v>
      </c>
      <c r="M687" s="37">
        <f>L687-N687</f>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IF(J688="0. Initiate","$51,000",IF(J688="1. Junior Member","$306,000",IF(J688="2. Member","$1,581,000",IF(J688="3. Senior Member","$0",IF(J688="4. Consul Initiate","$0","$0")))))</f>
        <v>$0</v>
      </c>
      <c r="M688" s="37">
        <f>L688-N688</f>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IF(J689="0. Initiate","$51,000",IF(J689="1. Junior Member","$306,000",IF(J689="2. Member","$1,581,000",IF(J689="3. Senior Member","$0",IF(J689="4. Consul Initiate","$0","$0")))))</f>
        <v>$0</v>
      </c>
      <c r="M689" s="37">
        <f>L689-N689</f>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IF(J690="0. Initiate","$51,000",IF(J690="1. Junior Member","$306,000",IF(J690="2. Member","$1,581,000",IF(J690="3. Senior Member","$0",IF(J690="4. Consul Initiate","$0","$0")))))</f>
        <v>$0</v>
      </c>
      <c r="M690" s="37">
        <f>L690-N690</f>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IF(J691="0. Initiate","$51,000",IF(J691="1. Junior Member","$306,000",IF(J691="2. Member","$1,581,000",IF(J691="3. Senior Member","$0",IF(J691="4. Consul Initiate","$0","$0")))))</f>
        <v>$0</v>
      </c>
      <c r="M691" s="37">
        <f>L691-N691</f>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IF(J692="0. Initiate","$51,000",IF(J692="1. Junior Member","$306,000",IF(J692="2. Member","$1,581,000",IF(J692="3. Senior Member","$0",IF(J692="4. Consul Initiate","$0","$0")))))</f>
        <v>$0</v>
      </c>
      <c r="M692" s="37">
        <f>L692-N692</f>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IF(J693="0. Initiate","$51,000",IF(J693="1. Junior Member","$306,000",IF(J693="2. Member","$1,581,000",IF(J693="3. Senior Member","$0",IF(J693="4. Consul Initiate","$0","$0")))))</f>
        <v>$0</v>
      </c>
      <c r="M693" s="37">
        <f>L693-N693</f>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IF(J694="0. Initiate","$51,000",IF(J694="1. Junior Member","$306,000",IF(J694="2. Member","$1,581,000",IF(J694="3. Senior Member","$0",IF(J694="4. Consul Initiate","$0","$0")))))</f>
        <v>$0</v>
      </c>
      <c r="M694" s="37">
        <f>L694-N694</f>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IF(J695="0. Initiate","$51,000",IF(J695="1. Junior Member","$306,000",IF(J695="2. Member","$1,581,000",IF(J695="3. Senior Member","$0",IF(J695="4. Consul Initiate","$0","$0")))))</f>
        <v>$0</v>
      </c>
      <c r="M695" s="37">
        <f>L695-N695</f>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IF(J696="0. Initiate","$51,000",IF(J696="1. Junior Member","$306,000",IF(J696="2. Member","$1,581,000",IF(J696="3. Senior Member","$0",IF(J696="4. Consul Initiate","$0","$0")))))</f>
        <v>$0</v>
      </c>
      <c r="M696" s="37">
        <f>L696-N696</f>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IF(J697="0. Initiate","$51,000",IF(J697="1. Junior Member","$306,000",IF(J697="2. Member","$1,581,000",IF(J697="3. Senior Member","$0",IF(J697="4. Consul Initiate","$0","$0")))))</f>
        <v>$0</v>
      </c>
      <c r="M697" s="37">
        <f>L697-N697</f>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IF(J698="0. Initiate","$51,000",IF(J698="1. Junior Member","$306,000",IF(J698="2. Member","$1,581,000",IF(J698="3. Senior Member","$0",IF(J698="4. Consul Initiate","$0","$0")))))</f>
        <v>$0</v>
      </c>
      <c r="M698" s="37">
        <f>L698-N698</f>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IF(J699="0. Initiate","$51,000",IF(J699="1. Junior Member","$306,000",IF(J699="2. Member","$1,581,000",IF(J699="3. Senior Member","$0",IF(J699="4. Consul Initiate","$0","$0")))))</f>
        <v>$0</v>
      </c>
      <c r="M699" s="37">
        <f>L699-N699</f>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IF(J700="0. Initiate","$51,000",IF(J700="1. Junior Member","$306,000",IF(J700="2. Member","$1,581,000",IF(J700="3. Senior Member","$0",IF(J700="4. Consul Initiate","$0","$0")))))</f>
        <v>$0</v>
      </c>
      <c r="M700" s="37">
        <f>L700-N700</f>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IF(J701="0. Initiate","$51,000",IF(J701="1. Junior Member","$306,000",IF(J701="2. Member","$1,581,000",IF(J701="3. Senior Member","$0",IF(J701="4. Consul Initiate","$0","$0")))))</f>
        <v>$0</v>
      </c>
      <c r="M701" s="37">
        <f>L701-N701</f>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IF(J702="0. Initiate","$51,000",IF(J702="1. Junior Member","$306,000",IF(J702="2. Member","$1,581,000",IF(J702="3. Senior Member","$0",IF(J702="4. Consul Initiate","$0","$0")))))</f>
        <v>$0</v>
      </c>
      <c r="M702" s="37">
        <f>L702-N702</f>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IF(J703="0. Initiate","$51,000",IF(J703="1. Junior Member","$306,000",IF(J703="2. Member","$1,581,000",IF(J703="3. Senior Member","$0",IF(J703="4. Consul Initiate","$0","$0")))))</f>
        <v>$0</v>
      </c>
      <c r="M703" s="37">
        <f>L703-N703</f>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IF(J704="0. Initiate","$51,000",IF(J704="1. Junior Member","$306,000",IF(J704="2. Member","$1,581,000",IF(J704="3. Senior Member","$0",IF(J704="4. Consul Initiate","$0","$0")))))</f>
        <v>$0</v>
      </c>
      <c r="M704" s="37">
        <f>L704-N704</f>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IF(J705="0. Initiate","$51,000",IF(J705="1. Junior Member","$306,000",IF(J705="2. Member","$1,581,000",IF(J705="3. Senior Member","$0",IF(J705="4. Consul Initiate","$0","$0")))))</f>
        <v>$0</v>
      </c>
      <c r="M705" s="37">
        <f>L705-N705</f>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IF(J706="0. Initiate","$51,000",IF(J706="1. Junior Member","$306,000",IF(J706="2. Member","$1,581,000",IF(J706="3. Senior Member","$0",IF(J706="4. Consul Initiate","$0","$0")))))</f>
        <v>$0</v>
      </c>
      <c r="M706" s="37">
        <f>L706-N706</f>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IF(J707="0. Initiate","$51,000",IF(J707="1. Junior Member","$306,000",IF(J707="2. Member","$1,581,000",IF(J707="3. Senior Member","$0",IF(J707="4. Consul Initiate","$0","$0")))))</f>
        <v>$0</v>
      </c>
      <c r="M707" s="37">
        <f>L707-N707</f>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IF(J708="0. Initiate","$51,000",IF(J708="1. Junior Member","$306,000",IF(J708="2. Member","$1,581,000",IF(J708="3. Senior Member","$0",IF(J708="4. Consul Initiate","$0","$0")))))</f>
        <v>$0</v>
      </c>
      <c r="M708" s="37">
        <f>L708-N708</f>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IF(J709="0. Initiate","$51,000",IF(J709="1. Junior Member","$306,000",IF(J709="2. Member","$1,581,000",IF(J709="3. Senior Member","$0",IF(J709="4. Consul Initiate","$0","$0")))))</f>
        <v>$0</v>
      </c>
      <c r="M709" s="37">
        <f>L709-N709</f>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IF(J710="0. Initiate","$51,000",IF(J710="1. Junior Member","$306,000",IF(J710="2. Member","$1,581,000",IF(J710="3. Senior Member","$0",IF(J710="4. Consul Initiate","$0","$0")))))</f>
        <v>$0</v>
      </c>
      <c r="M710" s="37">
        <f>L710-N710</f>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IF(J711="0. Initiate","$51,000",IF(J711="1. Junior Member","$306,000",IF(J711="2. Member","$1,581,000",IF(J711="3. Senior Member","$0",IF(J711="4. Consul Initiate","$0","$0")))))</f>
        <v>$0</v>
      </c>
      <c r="M711" s="37">
        <f>L711-N711</f>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IF(J712="0. Initiate","$51,000",IF(J712="1. Junior Member","$306,000",IF(J712="2. Member","$1,581,000",IF(J712="3. Senior Member","$0",IF(J712="4. Consul Initiate","$0","$0")))))</f>
        <v>$0</v>
      </c>
      <c r="M712" s="37">
        <f>L712-N712</f>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IF(J713="0. Initiate","$51,000",IF(J713="1. Junior Member","$306,000",IF(J713="2. Member","$1,581,000",IF(J713="3. Senior Member","$0",IF(J713="4. Consul Initiate","$0","$0")))))</f>
        <v>$0</v>
      </c>
      <c r="M713" s="37">
        <f>L713-N713</f>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IF(J714="0. Initiate","$51,000",IF(J714="1. Junior Member","$306,000",IF(J714="2. Member","$1,581,000",IF(J714="3. Senior Member","$0",IF(J714="4. Consul Initiate","$0","$0")))))</f>
        <v>$0</v>
      </c>
      <c r="M714" s="37">
        <f>L714-N714</f>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IF(J715="0. Initiate","$51,000",IF(J715="1. Junior Member","$306,000",IF(J715="2. Member","$1,581,000",IF(J715="3. Senior Member","$0",IF(J715="4. Consul Initiate","$0","$0")))))</f>
        <v>$0</v>
      </c>
      <c r="M715" s="37">
        <f>L715-N715</f>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IF(J716="0. Initiate","$51,000",IF(J716="1. Junior Member","$306,000",IF(J716="2. Member","$1,581,000",IF(J716="3. Senior Member","$0",IF(J716="4. Consul Initiate","$0","$0")))))</f>
        <v>$0</v>
      </c>
      <c r="M716" s="37">
        <f>L716-N716</f>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IF(J717="0. Initiate","$51,000",IF(J717="1. Junior Member","$306,000",IF(J717="2. Member","$1,581,000",IF(J717="3. Senior Member","$0",IF(J717="4. Consul Initiate","$0","$0")))))</f>
        <v>$0</v>
      </c>
      <c r="M717" s="37">
        <f>L717-N717</f>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IF(J718="0. Initiate","$51,000",IF(J718="1. Junior Member","$306,000",IF(J718="2. Member","$1,581,000",IF(J718="3. Senior Member","$0",IF(J718="4. Consul Initiate","$0","$0")))))</f>
        <v>$0</v>
      </c>
      <c r="M718" s="37">
        <f>L718-N718</f>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IF(J719="0. Initiate","$51,000",IF(J719="1. Junior Member","$306,000",IF(J719="2. Member","$1,581,000",IF(J719="3. Senior Member","$0",IF(J719="4. Consul Initiate","$0","$0")))))</f>
        <v>$0</v>
      </c>
      <c r="M719" s="37">
        <f>L719-N719</f>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IF(J720="0. Initiate","$51,000",IF(J720="1. Junior Member","$306,000",IF(J720="2. Member","$1,581,000",IF(J720="3. Senior Member","$0",IF(J720="4. Consul Initiate","$0","$0")))))</f>
        <v>$0</v>
      </c>
      <c r="M720" s="37">
        <f>L720-N720</f>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IF(J721="0. Initiate","$51,000",IF(J721="1. Junior Member","$306,000",IF(J721="2. Member","$1,581,000",IF(J721="3. Senior Member","$0",IF(J721="4. Consul Initiate","$0","$0")))))</f>
        <v>$0</v>
      </c>
      <c r="M721" s="37">
        <f>L721-N721</f>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IF(J722="0. Initiate","$51,000",IF(J722="1. Junior Member","$306,000",IF(J722="2. Member","$1,581,000",IF(J722="3. Senior Member","$0",IF(J722="4. Consul Initiate","$0","$0")))))</f>
        <v>$0</v>
      </c>
      <c r="M722" s="37">
        <f>L722-N722</f>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IF(J723="0. Initiate","$51,000",IF(J723="1. Junior Member","$306,000",IF(J723="2. Member","$1,581,000",IF(J723="3. Senior Member","$0",IF(J723="4. Consul Initiate","$0","$0")))))</f>
        <v>$0</v>
      </c>
      <c r="M723" s="37">
        <f>L723-N723</f>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IF(J724="0. Initiate","$51,000",IF(J724="1. Junior Member","$306,000",IF(J724="2. Member","$1,581,000",IF(J724="3. Senior Member","$0",IF(J724="4. Consul Initiate","$0","$0")))))</f>
        <v>$0</v>
      </c>
      <c r="M724" s="37">
        <f>L724-N724</f>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IF(J725="0. Initiate","$51,000",IF(J725="1. Junior Member","$306,000",IF(J725="2. Member","$1,581,000",IF(J725="3. Senior Member","$0",IF(J725="4. Consul Initiate","$0","$0")))))</f>
        <v>$0</v>
      </c>
      <c r="M725" s="37">
        <f>L725-N725</f>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IF(J726="0. Initiate","$51,000",IF(J726="1. Junior Member","$306,000",IF(J726="2. Member","$1,581,000",IF(J726="3. Senior Member","$0",IF(J726="4. Consul Initiate","$0","$0")))))</f>
        <v>$0</v>
      </c>
      <c r="M726" s="37">
        <f>L726-N726</f>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IF(J727="0. Initiate","$51,000",IF(J727="1. Junior Member","$306,000",IF(J727="2. Member","$1,581,000",IF(J727="3. Senior Member","$0",IF(J727="4. Consul Initiate","$0","$0")))))</f>
        <v>$0</v>
      </c>
      <c r="M727" s="37">
        <f>L727-N727</f>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IF(J728="0. Initiate","$51,000",IF(J728="1. Junior Member","$306,000",IF(J728="2. Member","$1,581,000",IF(J728="3. Senior Member","$0",IF(J728="4. Consul Initiate","$0","$0")))))</f>
        <v>$0</v>
      </c>
      <c r="M728" s="37">
        <f>L728-N728</f>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IF(J729="0. Initiate","$51,000",IF(J729="1. Junior Member","$306,000",IF(J729="2. Member","$1,581,000",IF(J729="3. Senior Member","$0",IF(J729="4. Consul Initiate","$0","$0")))))</f>
        <v>$0</v>
      </c>
      <c r="M729" s="37">
        <f>L729-N729</f>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IF(J730="0. Initiate","$51,000",IF(J730="1. Junior Member","$306,000",IF(J730="2. Member","$1,581,000",IF(J730="3. Senior Member","$0",IF(J730="4. Consul Initiate","$0","$0")))))</f>
        <v>$0</v>
      </c>
      <c r="M730" s="37">
        <f>L730-N730</f>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IF(J731="0. Initiate","$51,000",IF(J731="1. Junior Member","$306,000",IF(J731="2. Member","$1,581,000",IF(J731="3. Senior Member","$0",IF(J731="4. Consul Initiate","$0","$0")))))</f>
        <v>$0</v>
      </c>
      <c r="M731" s="37">
        <f>L731-N731</f>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IF(J732="0. Initiate","$51,000",IF(J732="1. Junior Member","$306,000",IF(J732="2. Member","$1,581,000",IF(J732="3. Senior Member","$0",IF(J732="4. Consul Initiate","$0","$0")))))</f>
        <v>$0</v>
      </c>
      <c r="M732" s="37">
        <f>L732-N732</f>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IF(J733="0. Initiate","$51,000",IF(J733="1. Junior Member","$306,000",IF(J733="2. Member","$1,581,000",IF(J733="3. Senior Member","$0",IF(J733="4. Consul Initiate","$0","$0")))))</f>
        <v>$0</v>
      </c>
      <c r="M733" s="37">
        <f>L733-N733</f>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IF(J734="0. Initiate","$51,000",IF(J734="1. Junior Member","$306,000",IF(J734="2. Member","$1,581,000",IF(J734="3. Senior Member","$0",IF(J734="4. Consul Initiate","$0","$0")))))</f>
        <v>$0</v>
      </c>
      <c r="M734" s="37">
        <f>L734-N734</f>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IF(J735="0. Initiate","$51,000",IF(J735="1. Junior Member","$306,000",IF(J735="2. Member","$1,581,000",IF(J735="3. Senior Member","$0",IF(J735="4. Consul Initiate","$0","$0")))))</f>
        <v>$0</v>
      </c>
      <c r="M735" s="37">
        <f>L735-N735</f>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IF(J736="0. Initiate","$51,000",IF(J736="1. Junior Member","$306,000",IF(J736="2. Member","$1,581,000",IF(J736="3. Senior Member","$0",IF(J736="4. Consul Initiate","$0","$0")))))</f>
        <v>$0</v>
      </c>
      <c r="M736" s="37">
        <f>L736-N736</f>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IF(J737="0. Initiate","$51,000",IF(J737="1. Junior Member","$306,000",IF(J737="2. Member","$1,581,000",IF(J737="3. Senior Member","$0",IF(J737="4. Consul Initiate","$0","$0")))))</f>
        <v>$0</v>
      </c>
      <c r="M737" s="37">
        <f>L737-N737</f>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IF(J738="0. Initiate","$51,000",IF(J738="1. Junior Member","$306,000",IF(J738="2. Member","$1,581,000",IF(J738="3. Senior Member","$0",IF(J738="4. Consul Initiate","$0","$0")))))</f>
        <v>$0</v>
      </c>
      <c r="M738" s="37">
        <f>L738-N738</f>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IF(J739="0. Initiate","$51,000",IF(J739="1. Junior Member","$306,000",IF(J739="2. Member","$1,581,000",IF(J739="3. Senior Member","$0",IF(J739="4. Consul Initiate","$0","$0")))))</f>
        <v>$0</v>
      </c>
      <c r="M739" s="37">
        <f>L739-N739</f>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IF(J740="0. Initiate","$51,000",IF(J740="1. Junior Member","$306,000",IF(J740="2. Member","$1,581,000",IF(J740="3. Senior Member","$0",IF(J740="4. Consul Initiate","$0","$0")))))</f>
        <v>$0</v>
      </c>
      <c r="M740" s="37">
        <f>L740-N740</f>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IF(J741="0. Initiate","$51,000",IF(J741="1. Junior Member","$306,000",IF(J741="2. Member","$1,581,000",IF(J741="3. Senior Member","$0",IF(J741="4. Consul Initiate","$0","$0")))))</f>
        <v>$0</v>
      </c>
      <c r="M741" s="37">
        <f>L741-N741</f>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IF(J742="0. Initiate","$51,000",IF(J742="1. Junior Member","$306,000",IF(J742="2. Member","$1,581,000",IF(J742="3. Senior Member","$0",IF(J742="4. Consul Initiate","$0","$0")))))</f>
        <v>$0</v>
      </c>
      <c r="M742" s="37">
        <f>L742-N742</f>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IF(J743="0. Initiate","$51,000",IF(J743="1. Junior Member","$306,000",IF(J743="2. Member","$1,581,000",IF(J743="3. Senior Member","$0",IF(J743="4. Consul Initiate","$0","$0")))))</f>
        <v>$0</v>
      </c>
      <c r="M743" s="37">
        <f>L743-N743</f>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IF(J744="0. Initiate","$51,000",IF(J744="1. Junior Member","$306,000",IF(J744="2. Member","$1,581,000",IF(J744="3. Senior Member","$0",IF(J744="4. Consul Initiate","$0","$0")))))</f>
        <v>$0</v>
      </c>
      <c r="M744" s="37">
        <f>L744-N744</f>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IF(J745="0. Initiate","$51,000",IF(J745="1. Junior Member","$306,000",IF(J745="2. Member","$1,581,000",IF(J745="3. Senior Member","$0",IF(J745="4. Consul Initiate","$0","$0")))))</f>
        <v>$0</v>
      </c>
      <c r="M745" s="37">
        <f>L745-N745</f>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IF(J746="0. Initiate","$51,000",IF(J746="1. Junior Member","$306,000",IF(J746="2. Member","$1,581,000",IF(J746="3. Senior Member","$0",IF(J746="4. Consul Initiate","$0","$0")))))</f>
        <v>$0</v>
      </c>
      <c r="M746" s="37">
        <f>L746-N746</f>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IF(J747="0. Initiate","$51,000",IF(J747="1. Junior Member","$306,000",IF(J747="2. Member","$1,581,000",IF(J747="3. Senior Member","$0",IF(J747="4. Consul Initiate","$0","$0")))))</f>
        <v>$0</v>
      </c>
      <c r="M747" s="37">
        <f>L747-N747</f>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IF(J748="0. Initiate","$51,000",IF(J748="1. Junior Member","$306,000",IF(J748="2. Member","$1,581,000",IF(J748="3. Senior Member","$0",IF(J748="4. Consul Initiate","$0","$0")))))</f>
        <v>$0</v>
      </c>
      <c r="M748" s="37">
        <f>L748-N748</f>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IF(J749="0. Initiate","$51,000",IF(J749="1. Junior Member","$306,000",IF(J749="2. Member","$1,581,000",IF(J749="3. Senior Member","$0",IF(J749="4. Consul Initiate","$0","$0")))))</f>
        <v>$0</v>
      </c>
      <c r="M749" s="37">
        <f>L749-N749</f>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IF(J750="0. Initiate","$51,000",IF(J750="1. Junior Member","$306,000",IF(J750="2. Member","$1,581,000",IF(J750="3. Senior Member","$0",IF(J750="4. Consul Initiate","$0","$0")))))</f>
        <v>$0</v>
      </c>
      <c r="M750" s="37">
        <f>L750-N750</f>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IF(J751="0. Initiate","$51,000",IF(J751="1. Junior Member","$306,000",IF(J751="2. Member","$1,581,000",IF(J751="3. Senior Member","$0",IF(J751="4. Consul Initiate","$0","$0")))))</f>
        <v>$0</v>
      </c>
      <c r="M751" s="37">
        <f>L751-N751</f>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IF(J752="0. Initiate","$51,000",IF(J752="1. Junior Member","$306,000",IF(J752="2. Member","$1,581,000",IF(J752="3. Senior Member","$0",IF(J752="4. Consul Initiate","$0","$0")))))</f>
        <v>$0</v>
      </c>
      <c r="M752" s="37">
        <f>L752-N752</f>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IF(J753="0. Initiate","$51,000",IF(J753="1. Junior Member","$306,000",IF(J753="2. Member","$1,581,000",IF(J753="3. Senior Member","$0",IF(J753="4. Consul Initiate","$0","$0")))))</f>
        <v>$0</v>
      </c>
      <c r="M753" s="37">
        <f>L753-N753</f>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IF(J754="0. Initiate","$51,000",IF(J754="1. Junior Member","$306,000",IF(J754="2. Member","$1,581,000",IF(J754="3. Senior Member","$0",IF(J754="4. Consul Initiate","$0","$0")))))</f>
        <v>$0</v>
      </c>
      <c r="M754" s="37">
        <f>L754-N754</f>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IF(J755="0. Initiate","$51,000",IF(J755="1. Junior Member","$306,000",IF(J755="2. Member","$1,581,000",IF(J755="3. Senior Member","$0",IF(J755="4. Consul Initiate","$0","$0")))))</f>
        <v>$0</v>
      </c>
      <c r="M755" s="37">
        <f>L755-N755</f>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IF(J756="0. Initiate","$51,000",IF(J756="1. Junior Member","$306,000",IF(J756="2. Member","$1,581,000",IF(J756="3. Senior Member","$0",IF(J756="4. Consul Initiate","$0","$0")))))</f>
        <v>$0</v>
      </c>
      <c r="M756" s="37">
        <f>L756-N756</f>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IF(J757="0. Initiate","$51,000",IF(J757="1. Junior Member","$306,000",IF(J757="2. Member","$1,581,000",IF(J757="3. Senior Member","$0",IF(J757="4. Consul Initiate","$0","$0")))))</f>
        <v>$0</v>
      </c>
      <c r="M757" s="37">
        <f>L757-N757</f>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IF(J758="0. Initiate","$51,000",IF(J758="1. Junior Member","$306,000",IF(J758="2. Member","$1,581,000",IF(J758="3. Senior Member","$0",IF(J758="4. Consul Initiate","$0","$0")))))</f>
        <v>$0</v>
      </c>
      <c r="M758" s="37">
        <f>L758-N758</f>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IF(J759="0. Initiate","$51,000",IF(J759="1. Junior Member","$306,000",IF(J759="2. Member","$1,581,000",IF(J759="3. Senior Member","$0",IF(J759="4. Consul Initiate","$0","$0")))))</f>
        <v>$0</v>
      </c>
      <c r="M759" s="37">
        <f>L759-N759</f>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IF(J760="0. Initiate","$51,000",IF(J760="1. Junior Member","$306,000",IF(J760="2. Member","$1,581,000",IF(J760="3. Senior Member","$0",IF(J760="4. Consul Initiate","$0","$0")))))</f>
        <v>$0</v>
      </c>
      <c r="M760" s="37">
        <f>L760-N760</f>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IF(J761="0. Initiate","$51,000",IF(J761="1. Junior Member","$306,000",IF(J761="2. Member","$1,581,000",IF(J761="3. Senior Member","$0",IF(J761="4. Consul Initiate","$0","$0")))))</f>
        <v>$0</v>
      </c>
      <c r="M761" s="37">
        <f>L761-N761</f>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IF(J762="0. Initiate","$51,000",IF(J762="1. Junior Member","$306,000",IF(J762="2. Member","$1,581,000",IF(J762="3. Senior Member","$0",IF(J762="4. Consul Initiate","$0","$0")))))</f>
        <v>$0</v>
      </c>
      <c r="M762" s="37">
        <f>L762-N762</f>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IF(J763="0. Initiate","$51,000",IF(J763="1. Junior Member","$306,000",IF(J763="2. Member","$1,581,000",IF(J763="3. Senior Member","$0",IF(J763="4. Consul Initiate","$0","$0")))))</f>
        <v>$0</v>
      </c>
      <c r="M763" s="37">
        <f>L763-N763</f>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IF(J764="0. Initiate","$51,000",IF(J764="1. Junior Member","$306,000",IF(J764="2. Member","$1,581,000",IF(J764="3. Senior Member","$0",IF(J764="4. Consul Initiate","$0","$0")))))</f>
        <v>$0</v>
      </c>
      <c r="M764" s="37">
        <f>L764-N764</f>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IF(J765="0. Initiate","$51,000",IF(J765="1. Junior Member","$306,000",IF(J765="2. Member","$1,581,000",IF(J765="3. Senior Member","$0",IF(J765="4. Consul Initiate","$0","$0")))))</f>
        <v>$0</v>
      </c>
      <c r="M765" s="37">
        <f>L765-N765</f>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IF(J766="0. Initiate","$51,000",IF(J766="1. Junior Member","$306,000",IF(J766="2. Member","$1,581,000",IF(J766="3. Senior Member","$0",IF(J766="4. Consul Initiate","$0","$0")))))</f>
        <v>$0</v>
      </c>
      <c r="M766" s="37">
        <f>L766-N766</f>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IF(J767="0. Initiate","$51,000",IF(J767="1. Junior Member","$306,000",IF(J767="2. Member","$1,581,000",IF(J767="3. Senior Member","$0",IF(J767="4. Consul Initiate","$0","$0")))))</f>
        <v>$0</v>
      </c>
      <c r="M767" s="37">
        <f>L767-N767</f>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IF(J768="0. Initiate","$51,000",IF(J768="1. Junior Member","$306,000",IF(J768="2. Member","$1,581,000",IF(J768="3. Senior Member","$0",IF(J768="4. Consul Initiate","$0","$0")))))</f>
        <v>$0</v>
      </c>
      <c r="M768" s="37">
        <f>L768-N768</f>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IF(J769="0. Initiate","$51,000",IF(J769="1. Junior Member","$306,000",IF(J769="2. Member","$1,581,000",IF(J769="3. Senior Member","$0",IF(J769="4. Consul Initiate","$0","$0")))))</f>
        <v>$0</v>
      </c>
      <c r="M769" s="37">
        <f>L769-N769</f>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IF(J770="0. Initiate","$51,000",IF(J770="1. Junior Member","$306,000",IF(J770="2. Member","$1,581,000",IF(J770="3. Senior Member","$0",IF(J770="4. Consul Initiate","$0","$0")))))</f>
        <v>$0</v>
      </c>
      <c r="M770" s="37">
        <f>L770-N770</f>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IF(J771="0. Initiate","$51,000",IF(J771="1. Junior Member","$306,000",IF(J771="2. Member","$1,581,000",IF(J771="3. Senior Member","$0",IF(J771="4. Consul Initiate","$0","$0")))))</f>
        <v>$0</v>
      </c>
      <c r="M771" s="37">
        <f>L771-N771</f>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IF(J772="0. Initiate","$51,000",IF(J772="1. Junior Member","$306,000",IF(J772="2. Member","$1,581,000",IF(J772="3. Senior Member","$0",IF(J772="4. Consul Initiate","$0","$0")))))</f>
        <v>$0</v>
      </c>
      <c r="M772" s="37">
        <f>L772-N772</f>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IF(J773="0. Initiate","$51,000",IF(J773="1. Junior Member","$306,000",IF(J773="2. Member","$1,581,000",IF(J773="3. Senior Member","$0",IF(J773="4. Consul Initiate","$0","$0")))))</f>
        <v>$0</v>
      </c>
      <c r="M773" s="37">
        <f>L773-N773</f>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IF(J774="0. Initiate","$51,000",IF(J774="1. Junior Member","$306,000",IF(J774="2. Member","$1,581,000",IF(J774="3. Senior Member","$0",IF(J774="4. Consul Initiate","$0","$0")))))</f>
        <v>$0</v>
      </c>
      <c r="M774" s="37">
        <f>L774-N774</f>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IF(J775="0. Initiate","$51,000",IF(J775="1. Junior Member","$306,000",IF(J775="2. Member","$1,581,000",IF(J775="3. Senior Member","$0",IF(J775="4. Consul Initiate","$0","$0")))))</f>
        <v>$0</v>
      </c>
      <c r="M775" s="37">
        <f>L775-N775</f>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IF(J776="0. Initiate","$51,000",IF(J776="1. Junior Member","$306,000",IF(J776="2. Member","$1,581,000",IF(J776="3. Senior Member","$0",IF(J776="4. Consul Initiate","$0","$0")))))</f>
        <v>$0</v>
      </c>
      <c r="M776" s="37">
        <f>L776-N776</f>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IF(J777="0. Initiate","$51,000",IF(J777="1. Junior Member","$306,000",IF(J777="2. Member","$1,581,000",IF(J777="3. Senior Member","$0",IF(J777="4. Consul Initiate","$0","$0")))))</f>
        <v>$0</v>
      </c>
      <c r="M777" s="37">
        <f>L777-N777</f>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IF(J778="0. Initiate","$51,000",IF(J778="1. Junior Member","$306,000",IF(J778="2. Member","$1,581,000",IF(J778="3. Senior Member","$0",IF(J778="4. Consul Initiate","$0","$0")))))</f>
        <v>$0</v>
      </c>
      <c r="M778" s="37">
        <f>L778-N778</f>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IF(J779="0. Initiate","$51,000",IF(J779="1. Junior Member","$306,000",IF(J779="2. Member","$1,581,000",IF(J779="3. Senior Member","$0",IF(J779="4. Consul Initiate","$0","$0")))))</f>
        <v>$0</v>
      </c>
      <c r="M779" s="37">
        <f>L779-N779</f>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IF(J780="0. Initiate","$51,000",IF(J780="1. Junior Member","$306,000",IF(J780="2. Member","$1,581,000",IF(J780="3. Senior Member","$0",IF(J780="4. Consul Initiate","$0","$0")))))</f>
        <v>$0</v>
      </c>
      <c r="M780" s="37">
        <f>L780-N780</f>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IF(J781="0. Initiate","$51,000",IF(J781="1. Junior Member","$306,000",IF(J781="2. Member","$1,581,000",IF(J781="3. Senior Member","$0",IF(J781="4. Consul Initiate","$0","$0")))))</f>
        <v>$0</v>
      </c>
      <c r="M781" s="37">
        <f>L781-N781</f>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IF(J782="0. Initiate","$51,000",IF(J782="1. Junior Member","$306,000",IF(J782="2. Member","$1,581,000",IF(J782="3. Senior Member","$0",IF(J782="4. Consul Initiate","$0","$0")))))</f>
        <v>$0</v>
      </c>
      <c r="M782" s="37">
        <f>L782-N782</f>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IF(J783="0. Initiate","$51,000",IF(J783="1. Junior Member","$306,000",IF(J783="2. Member","$1,581,000",IF(J783="3. Senior Member","$0",IF(J783="4. Consul Initiate","$0","$0")))))</f>
        <v>$0</v>
      </c>
      <c r="M783" s="37">
        <f>L783-N783</f>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IF(J784="0. Initiate","$51,000",IF(J784="1. Junior Member","$306,000",IF(J784="2. Member","$1,581,000",IF(J784="3. Senior Member","$0",IF(J784="4. Consul Initiate","$0","$0")))))</f>
        <v>$0</v>
      </c>
      <c r="M784" s="37">
        <f>L784-N784</f>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IF(J785="0. Initiate","$51,000",IF(J785="1. Junior Member","$306,000",IF(J785="2. Member","$1,581,000",IF(J785="3. Senior Member","$0",IF(J785="4. Consul Initiate","$0","$0")))))</f>
        <v>$0</v>
      </c>
      <c r="M785" s="37">
        <f>L785-N785</f>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IF(J786="0. Initiate","$51,000",IF(J786="1. Junior Member","$306,000",IF(J786="2. Member","$1,581,000",IF(J786="3. Senior Member","$0",IF(J786="4. Consul Initiate","$0","$0")))))</f>
        <v>$0</v>
      </c>
      <c r="M786" s="37">
        <f>L786-N786</f>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IF(J787="0. Initiate","$51,000",IF(J787="1. Junior Member","$306,000",IF(J787="2. Member","$1,581,000",IF(J787="3. Senior Member","$0",IF(J787="4. Consul Initiate","$0","$0")))))</f>
        <v>$0</v>
      </c>
      <c r="M787" s="37">
        <f>L787-N787</f>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IF(J788="0. Initiate","$51,000",IF(J788="1. Junior Member","$306,000",IF(J788="2. Member","$1,581,000",IF(J788="3. Senior Member","$0",IF(J788="4. Consul Initiate","$0","$0")))))</f>
        <v>$0</v>
      </c>
      <c r="M788" s="37">
        <f>L788-N788</f>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IF(J789="0. Initiate","$51,000",IF(J789="1. Junior Member","$306,000",IF(J789="2. Member","$1,581,000",IF(J789="3. Senior Member","$0",IF(J789="4. Consul Initiate","$0","$0")))))</f>
        <v>$0</v>
      </c>
      <c r="M789" s="37">
        <f>L789-N789</f>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IF(J790="0. Initiate","$51,000",IF(J790="1. Junior Member","$306,000",IF(J790="2. Member","$1,581,000",IF(J790="3. Senior Member","$0",IF(J790="4. Consul Initiate","$0","$0")))))</f>
        <v>$0</v>
      </c>
      <c r="M790" s="37">
        <f>L790-N790</f>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IF(J791="0. Initiate","$51,000",IF(J791="1. Junior Member","$306,000",IF(J791="2. Member","$1,581,000",IF(J791="3. Senior Member","$0",IF(J791="4. Consul Initiate","$0","$0")))))</f>
        <v>$0</v>
      </c>
      <c r="M791" s="37">
        <f>L791-N791</f>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IF(J792="0. Initiate","$51,000",IF(J792="1. Junior Member","$306,000",IF(J792="2. Member","$1,581,000",IF(J792="3. Senior Member","$0",IF(J792="4. Consul Initiate","$0","$0")))))</f>
        <v>$0</v>
      </c>
      <c r="M792" s="37">
        <f>L792-N792</f>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IF(J793="0. Initiate","$51,000",IF(J793="1. Junior Member","$306,000",IF(J793="2. Member","$1,581,000",IF(J793="3. Senior Member","$0",IF(J793="4. Consul Initiate","$0","$0")))))</f>
        <v>$0</v>
      </c>
      <c r="M793" s="37">
        <f>L793-N793</f>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IF(J794="0. Initiate","$51,000",IF(J794="1. Junior Member","$306,000",IF(J794="2. Member","$1,581,000",IF(J794="3. Senior Member","$0",IF(J794="4. Consul Initiate","$0","$0")))))</f>
        <v>$0</v>
      </c>
      <c r="M794" s="37">
        <f>L794-N794</f>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IF(J795="0. Initiate","$51,000",IF(J795="1. Junior Member","$306,000",IF(J795="2. Member","$1,581,000",IF(J795="3. Senior Member","$0",IF(J795="4. Consul Initiate","$0","$0")))))</f>
        <v>$0</v>
      </c>
      <c r="M795" s="37">
        <f>L795-N795</f>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IF(J796="0. Initiate","$51,000",IF(J796="1. Junior Member","$306,000",IF(J796="2. Member","$1,581,000",IF(J796="3. Senior Member","$0",IF(J796="4. Consul Initiate","$0","$0")))))</f>
        <v>$0</v>
      </c>
      <c r="M796" s="37">
        <f>L796-N796</f>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IF(J797="0. Initiate","$51,000",IF(J797="1. Junior Member","$306,000",IF(J797="2. Member","$1,581,000",IF(J797="3. Senior Member","$0",IF(J797="4. Consul Initiate","$0","$0")))))</f>
        <v>$0</v>
      </c>
      <c r="M797" s="37">
        <f>L797-N797</f>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IF(J798="0. Initiate","$51,000",IF(J798="1. Junior Member","$306,000",IF(J798="2. Member","$1,581,000",IF(J798="3. Senior Member","$0",IF(J798="4. Consul Initiate","$0","$0")))))</f>
        <v>$0</v>
      </c>
      <c r="M798" s="37">
        <f>L798-N798</f>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IF(J799="0. Initiate","$51,000",IF(J799="1. Junior Member","$306,000",IF(J799="2. Member","$1,581,000",IF(J799="3. Senior Member","$0",IF(J799="4. Consul Initiate","$0","$0")))))</f>
        <v>$0</v>
      </c>
      <c r="M799" s="37">
        <f>L799-N799</f>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IF(J800="0. Initiate","$51,000",IF(J800="1. Junior Member","$306,000",IF(J800="2. Member","$1,581,000",IF(J800="3. Senior Member","$0",IF(J800="4. Consul Initiate","$0","$0")))))</f>
        <v>$0</v>
      </c>
      <c r="M800" s="37">
        <f>L800-N800</f>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IF(J801="0. Initiate","$51,000",IF(J801="1. Junior Member","$306,000",IF(J801="2. Member","$1,581,000",IF(J801="3. Senior Member","$0",IF(J801="4. Consul Initiate","$0","$0")))))</f>
        <v>$0</v>
      </c>
      <c r="M801" s="37">
        <f>L801-N801</f>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IF(J802="0. Initiate","$51,000",IF(J802="1. Junior Member","$306,000",IF(J802="2. Member","$1,581,000",IF(J802="3. Senior Member","$0",IF(J802="4. Consul Initiate","$0","$0")))))</f>
        <v>$0</v>
      </c>
      <c r="M802" s="37">
        <f>L802-N802</f>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IF(J803="0. Initiate","$51,000",IF(J803="1. Junior Member","$306,000",IF(J803="2. Member","$1,581,000",IF(J803="3. Senior Member","$0",IF(J803="4. Consul Initiate","$0","$0")))))</f>
        <v>$0</v>
      </c>
      <c r="M803" s="37">
        <f>L803-N803</f>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IF(J804="0. Initiate","$51,000",IF(J804="1. Junior Member","$306,000",IF(J804="2. Member","$1,581,000",IF(J804="3. Senior Member","$0",IF(J804="4. Consul Initiate","$0","$0")))))</f>
        <v>$0</v>
      </c>
      <c r="M804" s="37">
        <f>L804-N804</f>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IF(J805="0. Initiate","$51,000",IF(J805="1. Junior Member","$306,000",IF(J805="2. Member","$1,581,000",IF(J805="3. Senior Member","$0",IF(J805="4. Consul Initiate","$0","$0")))))</f>
        <v>$0</v>
      </c>
      <c r="M805" s="37">
        <f>L805-N805</f>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IF(J806="0. Initiate","$51,000",IF(J806="1. Junior Member","$306,000",IF(J806="2. Member","$1,581,000",IF(J806="3. Senior Member","$0",IF(J806="4. Consul Initiate","$0","$0")))))</f>
        <v>$0</v>
      </c>
      <c r="M806" s="37">
        <f>L806-N806</f>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IF(J807="0. Initiate","$51,000",IF(J807="1. Junior Member","$306,000",IF(J807="2. Member","$1,581,000",IF(J807="3. Senior Member","$0",IF(J807="4. Consul Initiate","$0","$0")))))</f>
        <v>$0</v>
      </c>
      <c r="M807" s="37">
        <f>L807-N807</f>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IF(J808="0. Initiate","$51,000",IF(J808="1. Junior Member","$306,000",IF(J808="2. Member","$1,581,000",IF(J808="3. Senior Member","$0",IF(J808="4. Consul Initiate","$0","$0")))))</f>
        <v>$0</v>
      </c>
      <c r="M808" s="37">
        <f>L808-N808</f>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IF(J809="0. Initiate","$51,000",IF(J809="1. Junior Member","$306,000",IF(J809="2. Member","$1,581,000",IF(J809="3. Senior Member","$0",IF(J809="4. Consul Initiate","$0","$0")))))</f>
        <v>$0</v>
      </c>
      <c r="M809" s="37">
        <f>L809-N809</f>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IF(J810="0. Initiate","$51,000",IF(J810="1. Junior Member","$306,000",IF(J810="2. Member","$1,581,000",IF(J810="3. Senior Member","$0",IF(J810="4. Consul Initiate","$0","$0")))))</f>
        <v>$0</v>
      </c>
      <c r="M810" s="37">
        <f>L810-N810</f>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IF(J811="0. Initiate","$51,000",IF(J811="1. Junior Member","$306,000",IF(J811="2. Member","$1,581,000",IF(J811="3. Senior Member","$0",IF(J811="4. Consul Initiate","$0","$0")))))</f>
        <v>$0</v>
      </c>
      <c r="M811" s="37">
        <f>L811-N811</f>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IF(J812="0. Initiate","$51,000",IF(J812="1. Junior Member","$306,000",IF(J812="2. Member","$1,581,000",IF(J812="3. Senior Member","$0",IF(J812="4. Consul Initiate","$0","$0")))))</f>
        <v>$0</v>
      </c>
      <c r="M812" s="37">
        <f>L812-N812</f>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IF(J813="0. Initiate","$51,000",IF(J813="1. Junior Member","$306,000",IF(J813="2. Member","$1,581,000",IF(J813="3. Senior Member","$0",IF(J813="4. Consul Initiate","$0","$0")))))</f>
        <v>$0</v>
      </c>
      <c r="M813" s="37">
        <f>L813-N813</f>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IF(J814="0. Initiate","$51,000",IF(J814="1. Junior Member","$306,000",IF(J814="2. Member","$1,581,000",IF(J814="3. Senior Member","$0",IF(J814="4. Consul Initiate","$0","$0")))))</f>
        <v>$0</v>
      </c>
      <c r="M814" s="37">
        <f>L814-N814</f>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IF(J815="0. Initiate","$51,000",IF(J815="1. Junior Member","$306,000",IF(J815="2. Member","$1,581,000",IF(J815="3. Senior Member","$0",IF(J815="4. Consul Initiate","$0","$0")))))</f>
        <v>$0</v>
      </c>
      <c r="M815" s="37">
        <f>L815-N815</f>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IF(J816="0. Initiate","$51,000",IF(J816="1. Junior Member","$306,000",IF(J816="2. Member","$1,581,000",IF(J816="3. Senior Member","$0",IF(J816="4. Consul Initiate","$0","$0")))))</f>
        <v>$0</v>
      </c>
      <c r="M816" s="37">
        <f>L816-N816</f>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IF(J817="0. Initiate","$51,000",IF(J817="1. Junior Member","$306,000",IF(J817="2. Member","$1,581,000",IF(J817="3. Senior Member","$0",IF(J817="4. Consul Initiate","$0","$0")))))</f>
        <v>$0</v>
      </c>
      <c r="M817" s="37">
        <f>L817-N817</f>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IF(J818="0. Initiate","$51,000",IF(J818="1. Junior Member","$306,000",IF(J818="2. Member","$1,581,000",IF(J818="3. Senior Member","$0",IF(J818="4. Consul Initiate","$0","$0")))))</f>
        <v>$0</v>
      </c>
      <c r="M818" s="37">
        <f>L818-N818</f>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IF(J819="0. Initiate","$51,000",IF(J819="1. Junior Member","$306,000",IF(J819="2. Member","$1,581,000",IF(J819="3. Senior Member","$0",IF(J819="4. Consul Initiate","$0","$0")))))</f>
        <v>$0</v>
      </c>
      <c r="M819" s="37">
        <f>L819-N819</f>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IF(J820="0. Initiate","$51,000",IF(J820="1. Junior Member","$306,000",IF(J820="2. Member","$1,581,000",IF(J820="3. Senior Member","$0",IF(J820="4. Consul Initiate","$0","$0")))))</f>
        <v>$0</v>
      </c>
      <c r="M820" s="37">
        <f>L820-N820</f>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IF(J821="0. Initiate","$51,000",IF(J821="1. Junior Member","$306,000",IF(J821="2. Member","$1,581,000",IF(J821="3. Senior Member","$0",IF(J821="4. Consul Initiate","$0","$0")))))</f>
        <v>$0</v>
      </c>
      <c r="M821" s="37">
        <f>L821-N821</f>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IF(J822="0. Initiate","$51,000",IF(J822="1. Junior Member","$306,000",IF(J822="2. Member","$1,581,000",IF(J822="3. Senior Member","$0",IF(J822="4. Consul Initiate","$0","$0")))))</f>
        <v>$0</v>
      </c>
      <c r="M822" s="37">
        <f>L822-N822</f>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IF(J823="0. Initiate","$51,000",IF(J823="1. Junior Member","$306,000",IF(J823="2. Member","$1,581,000",IF(J823="3. Senior Member","$0",IF(J823="4. Consul Initiate","$0","$0")))))</f>
        <v>$0</v>
      </c>
      <c r="M823" s="37">
        <f>L823-N823</f>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IF(J824="0. Initiate","$51,000",IF(J824="1. Junior Member","$306,000",IF(J824="2. Member","$1,581,000",IF(J824="3. Senior Member","$0",IF(J824="4. Consul Initiate","$0","$0")))))</f>
        <v>$0</v>
      </c>
      <c r="M824" s="37">
        <f>L824-N824</f>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IF(J825="0. Initiate","$51,000",IF(J825="1. Junior Member","$306,000",IF(J825="2. Member","$1,581,000",IF(J825="3. Senior Member","$0",IF(J825="4. Consul Initiate","$0","$0")))))</f>
        <v>$0</v>
      </c>
      <c r="M825" s="37">
        <f>L825-N825</f>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IF(J826="0. Initiate","$51,000",IF(J826="1. Junior Member","$306,000",IF(J826="2. Member","$1,581,000",IF(J826="3. Senior Member","$0",IF(J826="4. Consul Initiate","$0","$0")))))</f>
        <v>$0</v>
      </c>
      <c r="M826" s="37">
        <f>L826-N826</f>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IF(J827="0. Initiate","$51,000",IF(J827="1. Junior Member","$306,000",IF(J827="2. Member","$1,581,000",IF(J827="3. Senior Member","$0",IF(J827="4. Consul Initiate","$0","$0")))))</f>
        <v>$0</v>
      </c>
      <c r="M827" s="37">
        <f>L827-N827</f>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IF(J828="0. Initiate","$51,000",IF(J828="1. Junior Member","$306,000",IF(J828="2. Member","$1,581,000",IF(J828="3. Senior Member","$0",IF(J828="4. Consul Initiate","$0","$0")))))</f>
        <v>$0</v>
      </c>
      <c r="M828" s="37">
        <f>L828-N828</f>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IF(J829="0. Initiate","$51,000",IF(J829="1. Junior Member","$306,000",IF(J829="2. Member","$1,581,000",IF(J829="3. Senior Member","$0",IF(J829="4. Consul Initiate","$0","$0")))))</f>
        <v>$0</v>
      </c>
      <c r="M829" s="37">
        <f>L829-N829</f>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IF(J830="0. Initiate","$51,000",IF(J830="1. Junior Member","$306,000",IF(J830="2. Member","$1,581,000",IF(J830="3. Senior Member","$0",IF(J830="4. Consul Initiate","$0","$0")))))</f>
        <v>$0</v>
      </c>
      <c r="M830" s="37">
        <f>L830-N830</f>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IF(J831="0. Initiate","$51,000",IF(J831="1. Junior Member","$306,000",IF(J831="2. Member","$1,581,000",IF(J831="3. Senior Member","$0",IF(J831="4. Consul Initiate","$0","$0")))))</f>
        <v>$0</v>
      </c>
      <c r="M831" s="37">
        <f>L831-N831</f>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IF(J832="0. Initiate","$51,000",IF(J832="1. Junior Member","$306,000",IF(J832="2. Member","$1,581,000",IF(J832="3. Senior Member","$0",IF(J832="4. Consul Initiate","$0","$0")))))</f>
        <v>$0</v>
      </c>
      <c r="M832" s="37">
        <f>L832-N832</f>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IF(J833="0. Initiate","$51,000",IF(J833="1. Junior Member","$306,000",IF(J833="2. Member","$1,581,000",IF(J833="3. Senior Member","$0",IF(J833="4. Consul Initiate","$0","$0")))))</f>
        <v>$0</v>
      </c>
      <c r="M833" s="37">
        <f>L833-N833</f>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IF(J834="0. Initiate","$51,000",IF(J834="1. Junior Member","$306,000",IF(J834="2. Member","$1,581,000",IF(J834="3. Senior Member","$0",IF(J834="4. Consul Initiate","$0","$0")))))</f>
        <v>$0</v>
      </c>
      <c r="M834" s="37">
        <f>L834-N834</f>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IF(J835="0. Initiate","$51,000",IF(J835="1. Junior Member","$306,000",IF(J835="2. Member","$1,581,000",IF(J835="3. Senior Member","$0",IF(J835="4. Consul Initiate","$0","$0")))))</f>
        <v>$0</v>
      </c>
      <c r="M835" s="37">
        <f>L835-N835</f>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IF(J836="0. Initiate","$51,000",IF(J836="1. Junior Member","$306,000",IF(J836="2. Member","$1,581,000",IF(J836="3. Senior Member","$0",IF(J836="4. Consul Initiate","$0","$0")))))</f>
        <v>$0</v>
      </c>
      <c r="M836" s="37">
        <f>L836-N836</f>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IF(J837="0. Initiate","$51,000",IF(J837="1. Junior Member","$306,000",IF(J837="2. Member","$1,581,000",IF(J837="3. Senior Member","$0",IF(J837="4. Consul Initiate","$0","$0")))))</f>
        <v>$0</v>
      </c>
      <c r="M837" s="37">
        <f>L837-N837</f>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IF(J838="0. Initiate","$51,000",IF(J838="1. Junior Member","$306,000",IF(J838="2. Member","$1,581,000",IF(J838="3. Senior Member","$0",IF(J838="4. Consul Initiate","$0","$0")))))</f>
        <v>$0</v>
      </c>
      <c r="M838" s="37">
        <f>L838-N838</f>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IF(J839="0. Initiate","$51,000",IF(J839="1. Junior Member","$306,000",IF(J839="2. Member","$1,581,000",IF(J839="3. Senior Member","$0",IF(J839="4. Consul Initiate","$0","$0")))))</f>
        <v>$0</v>
      </c>
      <c r="M839" s="37">
        <f>L839-N839</f>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IF(J840="0. Initiate","$51,000",IF(J840="1. Junior Member","$306,000",IF(J840="2. Member","$1,581,000",IF(J840="3. Senior Member","$0",IF(J840="4. Consul Initiate","$0","$0")))))</f>
        <v>$0</v>
      </c>
      <c r="M840" s="37">
        <f>L840-N840</f>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IF(J841="0. Initiate","$51,000",IF(J841="1. Junior Member","$306,000",IF(J841="2. Member","$1,581,000",IF(J841="3. Senior Member","$0",IF(J841="4. Consul Initiate","$0","$0")))))</f>
        <v>$0</v>
      </c>
      <c r="M841" s="37">
        <f>L841-N841</f>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IF(J842="0. Initiate","$51,000",IF(J842="1. Junior Member","$306,000",IF(J842="2. Member","$1,581,000",IF(J842="3. Senior Member","$0",IF(J842="4. Consul Initiate","$0","$0")))))</f>
        <v>$0</v>
      </c>
      <c r="M842" s="37">
        <f>L842-N842</f>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IF(J843="0. Initiate","$51,000",IF(J843="1. Junior Member","$306,000",IF(J843="2. Member","$1,581,000",IF(J843="3. Senior Member","$0",IF(J843="4. Consul Initiate","$0","$0")))))</f>
        <v>$0</v>
      </c>
      <c r="M843" s="37">
        <f>L843-N843</f>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IF(J844="0. Initiate","$51,000",IF(J844="1. Junior Member","$306,000",IF(J844="2. Member","$1,581,000",IF(J844="3. Senior Member","$0",IF(J844="4. Consul Initiate","$0","$0")))))</f>
        <v>$0</v>
      </c>
      <c r="M844" s="37">
        <f>L844-N844</f>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IF(J845="0. Initiate","$51,000",IF(J845="1. Junior Member","$306,000",IF(J845="2. Member","$1,581,000",IF(J845="3. Senior Member","$0",IF(J845="4. Consul Initiate","$0","$0")))))</f>
        <v>$0</v>
      </c>
      <c r="M845" s="37">
        <f>L845-N845</f>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IF(J846="0. Initiate","$51,000",IF(J846="1. Junior Member","$306,000",IF(J846="2. Member","$1,581,000",IF(J846="3. Senior Member","$0",IF(J846="4. Consul Initiate","$0","$0")))))</f>
        <v>$0</v>
      </c>
      <c r="M846" s="37">
        <f>L846-N846</f>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IF(J847="0. Initiate","$51,000",IF(J847="1. Junior Member","$306,000",IF(J847="2. Member","$1,581,000",IF(J847="3. Senior Member","$0",IF(J847="4. Consul Initiate","$0","$0")))))</f>
        <v>$0</v>
      </c>
      <c r="M847" s="37">
        <f>L847-N847</f>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IF(J848="0. Initiate","$51,000",IF(J848="1. Junior Member","$306,000",IF(J848="2. Member","$1,581,000",IF(J848="3. Senior Member","$0",IF(J848="4. Consul Initiate","$0","$0")))))</f>
        <v>$0</v>
      </c>
      <c r="M848" s="37">
        <f>L848-N848</f>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IF(J849="0. Initiate","$51,000",IF(J849="1. Junior Member","$306,000",IF(J849="2. Member","$1,581,000",IF(J849="3. Senior Member","$0",IF(J849="4. Consul Initiate","$0","$0")))))</f>
        <v>$0</v>
      </c>
      <c r="M849" s="37">
        <f>L849-N849</f>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IF(J850="0. Initiate","$51,000",IF(J850="1. Junior Member","$306,000",IF(J850="2. Member","$1,581,000",IF(J850="3. Senior Member","$0",IF(J850="4. Consul Initiate","$0","$0")))))</f>
        <v>$0</v>
      </c>
      <c r="M850" s="37">
        <f>L850-N850</f>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IF(J851="0. Initiate","$51,000",IF(J851="1. Junior Member","$306,000",IF(J851="2. Member","$1,581,000",IF(J851="3. Senior Member","$0",IF(J851="4. Consul Initiate","$0","$0")))))</f>
        <v>$0</v>
      </c>
      <c r="M851" s="37">
        <f>L851-N851</f>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IF(J852="0. Initiate","$51,000",IF(J852="1. Junior Member","$306,000",IF(J852="2. Member","$1,581,000",IF(J852="3. Senior Member","$0",IF(J852="4. Consul Initiate","$0","$0")))))</f>
        <v>$0</v>
      </c>
      <c r="M852" s="37">
        <f>L852-N852</f>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IF(J853="0. Initiate","$51,000",IF(J853="1. Junior Member","$306,000",IF(J853="2. Member","$1,581,000",IF(J853="3. Senior Member","$0",IF(J853="4. Consul Initiate","$0","$0")))))</f>
        <v>$0</v>
      </c>
      <c r="M853" s="37">
        <f>L853-N853</f>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IF(J854="0. Initiate","$51,000",IF(J854="1. Junior Member","$306,000",IF(J854="2. Member","$1,581,000",IF(J854="3. Senior Member","$0",IF(J854="4. Consul Initiate","$0","$0")))))</f>
        <v>$0</v>
      </c>
      <c r="M854" s="37">
        <f>L854-N854</f>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IF(J855="0. Initiate","$51,000",IF(J855="1. Junior Member","$306,000",IF(J855="2. Member","$1,581,000",IF(J855="3. Senior Member","$0",IF(J855="4. Consul Initiate","$0","$0")))))</f>
        <v>$0</v>
      </c>
      <c r="M855" s="37">
        <f>L855-N855</f>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IF(J856="0. Initiate","$51,000",IF(J856="1. Junior Member","$306,000",IF(J856="2. Member","$1,581,000",IF(J856="3. Senior Member","$0",IF(J856="4. Consul Initiate","$0","$0")))))</f>
        <v>$0</v>
      </c>
      <c r="M856" s="37">
        <f>L856-N856</f>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IF(J857="0. Initiate","$51,000",IF(J857="1. Junior Member","$306,000",IF(J857="2. Member","$1,581,000",IF(J857="3. Senior Member","$0",IF(J857="4. Consul Initiate","$0","$0")))))</f>
        <v>$0</v>
      </c>
      <c r="M857" s="37">
        <f>L857-N857</f>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IF(J858="0. Initiate","$51,000",IF(J858="1. Junior Member","$306,000",IF(J858="2. Member","$1,581,000",IF(J858="3. Senior Member","$0",IF(J858="4. Consul Initiate","$0","$0")))))</f>
        <v>$0</v>
      </c>
      <c r="M858" s="37">
        <f>L858-N858</f>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IF(J859="0. Initiate","$51,000",IF(J859="1. Junior Member","$306,000",IF(J859="2. Member","$1,581,000",IF(J859="3. Senior Member","$0",IF(J859="4. Consul Initiate","$0","$0")))))</f>
        <v>$0</v>
      </c>
      <c r="M859" s="37">
        <f>L859-N859</f>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IF(J860="0. Initiate","$51,000",IF(J860="1. Junior Member","$306,000",IF(J860="2. Member","$1,581,000",IF(J860="3. Senior Member","$0",IF(J860="4. Consul Initiate","$0","$0")))))</f>
        <v>$0</v>
      </c>
      <c r="M860" s="37">
        <f>L860-N860</f>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IF(J861="0. Initiate","$51,000",IF(J861="1. Junior Member","$306,000",IF(J861="2. Member","$1,581,000",IF(J861="3. Senior Member","$0",IF(J861="4. Consul Initiate","$0","$0")))))</f>
        <v>$0</v>
      </c>
      <c r="M861" s="37">
        <f>L861-N861</f>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IF(J862="0. Initiate","$51,000",IF(J862="1. Junior Member","$306,000",IF(J862="2. Member","$1,581,000",IF(J862="3. Senior Member","$0",IF(J862="4. Consul Initiate","$0","$0")))))</f>
        <v>$0</v>
      </c>
      <c r="M862" s="37">
        <f>L862-N862</f>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IF(J863="0. Initiate","$51,000",IF(J863="1. Junior Member","$306,000",IF(J863="2. Member","$1,581,000",IF(J863="3. Senior Member","$0",IF(J863="4. Consul Initiate","$0","$0")))))</f>
        <v>$0</v>
      </c>
      <c r="M863" s="37">
        <f>L863-N863</f>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IF(J864="0. Initiate","$51,000",IF(J864="1. Junior Member","$306,000",IF(J864="2. Member","$1,581,000",IF(J864="3. Senior Member","$0",IF(J864="4. Consul Initiate","$0","$0")))))</f>
        <v>$0</v>
      </c>
      <c r="M864" s="37">
        <f>L864-N864</f>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IF(J865="0. Initiate","$51,000",IF(J865="1. Junior Member","$306,000",IF(J865="2. Member","$1,581,000",IF(J865="3. Senior Member","$0",IF(J865="4. Consul Initiate","$0","$0")))))</f>
        <v>$0</v>
      </c>
      <c r="M865" s="37">
        <f>L865-N865</f>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IF(J866="0. Initiate","$51,000",IF(J866="1. Junior Member","$306,000",IF(J866="2. Member","$1,581,000",IF(J866="3. Senior Member","$0",IF(J866="4. Consul Initiate","$0","$0")))))</f>
        <v>$0</v>
      </c>
      <c r="M866" s="37">
        <f>L866-N866</f>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IF(J867="0. Initiate","$51,000",IF(J867="1. Junior Member","$306,000",IF(J867="2. Member","$1,581,000",IF(J867="3. Senior Member","$0",IF(J867="4. Consul Initiate","$0","$0")))))</f>
        <v>$0</v>
      </c>
      <c r="M867" s="37">
        <f>L867-N867</f>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IF(J868="0. Initiate","$51,000",IF(J868="1. Junior Member","$306,000",IF(J868="2. Member","$1,581,000",IF(J868="3. Senior Member","$0",IF(J868="4. Consul Initiate","$0","$0")))))</f>
        <v>$0</v>
      </c>
      <c r="M868" s="37">
        <f>L868-N868</f>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IF(J869="0. Initiate","$51,000",IF(J869="1. Junior Member","$306,000",IF(J869="2. Member","$1,581,000",IF(J869="3. Senior Member","$0",IF(J869="4. Consul Initiate","$0","$0")))))</f>
        <v>$0</v>
      </c>
      <c r="M869" s="37">
        <f>L869-N869</f>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IF(J870="0. Initiate","$51,000",IF(J870="1. Junior Member","$306,000",IF(J870="2. Member","$1,581,000",IF(J870="3. Senior Member","$0",IF(J870="4. Consul Initiate","$0","$0")))))</f>
        <v>$0</v>
      </c>
      <c r="M870" s="37">
        <f>L870-N870</f>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IF(J871="0. Initiate","$51,000",IF(J871="1. Junior Member","$306,000",IF(J871="2. Member","$1,581,000",IF(J871="3. Senior Member","$0",IF(J871="4. Consul Initiate","$0","$0")))))</f>
        <v>$0</v>
      </c>
      <c r="M871" s="37">
        <f>L871-N871</f>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IF(J872="0. Initiate","$51,000",IF(J872="1. Junior Member","$306,000",IF(J872="2. Member","$1,581,000",IF(J872="3. Senior Member","$0",IF(J872="4. Consul Initiate","$0","$0")))))</f>
        <v>$0</v>
      </c>
      <c r="M872" s="37">
        <f>L872-N872</f>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IF(J873="0. Initiate","$51,000",IF(J873="1. Junior Member","$306,000",IF(J873="2. Member","$1,581,000",IF(J873="3. Senior Member","$0",IF(J873="4. Consul Initiate","$0","$0")))))</f>
        <v>$0</v>
      </c>
      <c r="M873" s="37">
        <f>L873-N873</f>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IF(J874="0. Initiate","$51,000",IF(J874="1. Junior Member","$306,000",IF(J874="2. Member","$1,581,000",IF(J874="3. Senior Member","$0",IF(J874="4. Consul Initiate","$0","$0")))))</f>
        <v>$0</v>
      </c>
      <c r="M874" s="37">
        <f>L874-N874</f>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IF(J875="0. Initiate","$51,000",IF(J875="1. Junior Member","$306,000",IF(J875="2. Member","$1,581,000",IF(J875="3. Senior Member","$0",IF(J875="4. Consul Initiate","$0","$0")))))</f>
        <v>$0</v>
      </c>
      <c r="M875" s="37">
        <f>L875-N875</f>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IF(J876="0. Initiate","$51,000",IF(J876="1. Junior Member","$306,000",IF(J876="2. Member","$1,581,000",IF(J876="3. Senior Member","$0",IF(J876="4. Consul Initiate","$0","$0")))))</f>
        <v>$0</v>
      </c>
      <c r="M876" s="37">
        <f>L876-N876</f>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IF(J877="0. Initiate","$51,000",IF(J877="1. Junior Member","$306,000",IF(J877="2. Member","$1,581,000",IF(J877="3. Senior Member","$0",IF(J877="4. Consul Initiate","$0","$0")))))</f>
        <v>$0</v>
      </c>
      <c r="M877" s="37">
        <f>L877-N877</f>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IF(J878="0. Initiate","$51,000",IF(J878="1. Junior Member","$306,000",IF(J878="2. Member","$1,581,000",IF(J878="3. Senior Member","$0",IF(J878="4. Consul Initiate","$0","$0")))))</f>
        <v>$0</v>
      </c>
      <c r="M878" s="37">
        <f>L878-N878</f>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IF(J879="0. Initiate","$51,000",IF(J879="1. Junior Member","$306,000",IF(J879="2. Member","$1,581,000",IF(J879="3. Senior Member","$0",IF(J879="4. Consul Initiate","$0","$0")))))</f>
        <v>$0</v>
      </c>
      <c r="M879" s="37">
        <f>L879-N879</f>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IF(J880="0. Initiate","$51,000",IF(J880="1. Junior Member","$306,000",IF(J880="2. Member","$1,581,000",IF(J880="3. Senior Member","$0",IF(J880="4. Consul Initiate","$0","$0")))))</f>
        <v>$0</v>
      </c>
      <c r="M880" s="37">
        <f>L880-N880</f>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IF(J881="0. Initiate","$51,000",IF(J881="1. Junior Member","$306,000",IF(J881="2. Member","$1,581,000",IF(J881="3. Senior Member","$0",IF(J881="4. Consul Initiate","$0","$0")))))</f>
        <v>$0</v>
      </c>
      <c r="M881" s="37">
        <f>L881-N881</f>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IF(J882="0. Initiate","$51,000",IF(J882="1. Junior Member","$306,000",IF(J882="2. Member","$1,581,000",IF(J882="3. Senior Member","$0",IF(J882="4. Consul Initiate","$0","$0")))))</f>
        <v>$0</v>
      </c>
      <c r="M882" s="37">
        <f>L882-N882</f>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IF(J883="0. Initiate","$51,000",IF(J883="1. Junior Member","$306,000",IF(J883="2. Member","$1,581,000",IF(J883="3. Senior Member","$0",IF(J883="4. Consul Initiate","$0","$0")))))</f>
        <v>$0</v>
      </c>
      <c r="M883" s="37">
        <f>L883-N883</f>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IF(J884="0. Initiate","$51,000",IF(J884="1. Junior Member","$306,000",IF(J884="2. Member","$1,581,000",IF(J884="3. Senior Member","$0",IF(J884="4. Consul Initiate","$0","$0")))))</f>
        <v>$0</v>
      </c>
      <c r="M884" s="37">
        <f>L884-N884</f>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IF(J885="0. Initiate","$51,000",IF(J885="1. Junior Member","$306,000",IF(J885="2. Member","$1,581,000",IF(J885="3. Senior Member","$0",IF(J885="4. Consul Initiate","$0","$0")))))</f>
        <v>$0</v>
      </c>
      <c r="M885" s="37">
        <f>L885-N885</f>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IF(J886="0. Initiate","$51,000",IF(J886="1. Junior Member","$306,000",IF(J886="2. Member","$1,581,000",IF(J886="3. Senior Member","$0",IF(J886="4. Consul Initiate","$0","$0")))))</f>
        <v>$0</v>
      </c>
      <c r="M886" s="37">
        <f>L886-N886</f>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IF(J887="0. Initiate","$51,000",IF(J887="1. Junior Member","$306,000",IF(J887="2. Member","$1,581,000",IF(J887="3. Senior Member","$0",IF(J887="4. Consul Initiate","$0","$0")))))</f>
        <v>$0</v>
      </c>
      <c r="M887" s="37">
        <f>L887-N887</f>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IF(J888="0. Initiate","$51,000",IF(J888="1. Junior Member","$306,000",IF(J888="2. Member","$1,581,000",IF(J888="3. Senior Member","$0",IF(J888="4. Consul Initiate","$0","$0")))))</f>
        <v>$0</v>
      </c>
      <c r="M888" s="37">
        <f>L888-N888</f>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IF(J889="0. Initiate","$51,000",IF(J889="1. Junior Member","$306,000",IF(J889="2. Member","$1,581,000",IF(J889="3. Senior Member","$0",IF(J889="4. Consul Initiate","$0","$0")))))</f>
        <v>$0</v>
      </c>
      <c r="M889" s="37">
        <f>L889-N889</f>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IF(J890="0. Initiate","$51,000",IF(J890="1. Junior Member","$306,000",IF(J890="2. Member","$1,581,000",IF(J890="3. Senior Member","$0",IF(J890="4. Consul Initiate","$0","$0")))))</f>
        <v>$0</v>
      </c>
      <c r="M890" s="37">
        <f>L890-N890</f>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IF(J891="0. Initiate","$51,000",IF(J891="1. Junior Member","$306,000",IF(J891="2. Member","$1,581,000",IF(J891="3. Senior Member","$0",IF(J891="4. Consul Initiate","$0","$0")))))</f>
        <v>$0</v>
      </c>
      <c r="M891" s="37">
        <f>L891-N891</f>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IF(J892="0. Initiate","$51,000",IF(J892="1. Junior Member","$306,000",IF(J892="2. Member","$1,581,000",IF(J892="3. Senior Member","$0",IF(J892="4. Consul Initiate","$0","$0")))))</f>
        <v>$0</v>
      </c>
      <c r="M892" s="37">
        <f>L892-N892</f>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IF(J893="0. Initiate","$51,000",IF(J893="1. Junior Member","$306,000",IF(J893="2. Member","$1,581,000",IF(J893="3. Senior Member","$0",IF(J893="4. Consul Initiate","$0","$0")))))</f>
        <v>$0</v>
      </c>
      <c r="M893" s="37">
        <f>L893-N893</f>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IF(J894="0. Initiate","$51,000",IF(J894="1. Junior Member","$306,000",IF(J894="2. Member","$1,581,000",IF(J894="3. Senior Member","$0",IF(J894="4. Consul Initiate","$0","$0")))))</f>
        <v>$0</v>
      </c>
      <c r="M894" s="37">
        <f>L894-N894</f>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IF(J895="0. Initiate","$51,000",IF(J895="1. Junior Member","$306,000",IF(J895="2. Member","$1,581,000",IF(J895="3. Senior Member","$0",IF(J895="4. Consul Initiate","$0","$0")))))</f>
        <v>$0</v>
      </c>
      <c r="M895" s="37">
        <f>L895-N895</f>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IF(J896="0. Initiate","$51,000",IF(J896="1. Junior Member","$306,000",IF(J896="2. Member","$1,581,000",IF(J896="3. Senior Member","$0",IF(J896="4. Consul Initiate","$0","$0")))))</f>
        <v>$0</v>
      </c>
      <c r="M896" s="37">
        <f>L896-N896</f>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IF(J897="0. Initiate","$51,000",IF(J897="1. Junior Member","$306,000",IF(J897="2. Member","$1,581,000",IF(J897="3. Senior Member","$0",IF(J897="4. Consul Initiate","$0","$0")))))</f>
        <v>$0</v>
      </c>
      <c r="M897" s="37">
        <f>L897-N897</f>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IF(J898="0. Initiate","$51,000",IF(J898="1. Junior Member","$306,000",IF(J898="2. Member","$1,581,000",IF(J898="3. Senior Member","$0",IF(J898="4. Consul Initiate","$0","$0")))))</f>
        <v>$0</v>
      </c>
      <c r="M898" s="37">
        <f>L898-N898</f>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IF(J899="0. Initiate","$51,000",IF(J899="1. Junior Member","$306,000",IF(J899="2. Member","$1,581,000",IF(J899="3. Senior Member","$0",IF(J899="4. Consul Initiate","$0","$0")))))</f>
        <v>$0</v>
      </c>
      <c r="M899" s="37">
        <f>L899-N899</f>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IF(J900="0. Initiate","$51,000",IF(J900="1. Junior Member","$306,000",IF(J900="2. Member","$1,581,000",IF(J900="3. Senior Member","$0",IF(J900="4. Consul Initiate","$0","$0")))))</f>
        <v>$0</v>
      </c>
      <c r="M900" s="37">
        <f>L900-N900</f>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IF(J901="0. Initiate","$51,000",IF(J901="1. Junior Member","$306,000",IF(J901="2. Member","$1,581,000",IF(J901="3. Senior Member","$0",IF(J901="4. Consul Initiate","$0","$0")))))</f>
        <v>$0</v>
      </c>
      <c r="M901" s="37">
        <f>L901-N901</f>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IF(J902="0. Initiate","$51,000",IF(J902="1. Junior Member","$306,000",IF(J902="2. Member","$1,581,000",IF(J902="3. Senior Member","$0",IF(J902="4. Consul Initiate","$0","$0")))))</f>
        <v>$0</v>
      </c>
      <c r="M902" s="37">
        <f>L902-N902</f>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IF(J903="0. Initiate","$51,000",IF(J903="1. Junior Member","$306,000",IF(J903="2. Member","$1,581,000",IF(J903="3. Senior Member","$0",IF(J903="4. Consul Initiate","$0","$0")))))</f>
        <v>$0</v>
      </c>
      <c r="M903" s="37">
        <f>L903-N903</f>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IF(J904="0. Initiate","$51,000",IF(J904="1. Junior Member","$306,000",IF(J904="2. Member","$1,581,000",IF(J904="3. Senior Member","$0",IF(J904="4. Consul Initiate","$0","$0")))))</f>
        <v>$0</v>
      </c>
      <c r="M904" s="37">
        <f>L904-N904</f>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IF(J905="0. Initiate","$51,000",IF(J905="1. Junior Member","$306,000",IF(J905="2. Member","$1,581,000",IF(J905="3. Senior Member","$0",IF(J905="4. Consul Initiate","$0","$0")))))</f>
        <v>$0</v>
      </c>
      <c r="M905" s="37">
        <f>L905-N905</f>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IF(J906="0. Initiate","$51,000",IF(J906="1. Junior Member","$306,000",IF(J906="2. Member","$1,581,000",IF(J906="3. Senior Member","$0",IF(J906="4. Consul Initiate","$0","$0")))))</f>
        <v>$0</v>
      </c>
      <c r="M906" s="37">
        <f>L906-N906</f>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IF(J907="0. Initiate","$51,000",IF(J907="1. Junior Member","$306,000",IF(J907="2. Member","$1,581,000",IF(J907="3. Senior Member","$0",IF(J907="4. Consul Initiate","$0","$0")))))</f>
        <v>$0</v>
      </c>
      <c r="M907" s="37">
        <f>L907-N907</f>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IF(J908="0. Initiate","$51,000",IF(J908="1. Junior Member","$306,000",IF(J908="2. Member","$1,581,000",IF(J908="3. Senior Member","$0",IF(J908="4. Consul Initiate","$0","$0")))))</f>
        <v>$0</v>
      </c>
      <c r="M908" s="37">
        <f>L908-N908</f>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IF(J909="0. Initiate","$51,000",IF(J909="1. Junior Member","$306,000",IF(J909="2. Member","$1,581,000",IF(J909="3. Senior Member","$0",IF(J909="4. Consul Initiate","$0","$0")))))</f>
        <v>$0</v>
      </c>
      <c r="M909" s="37">
        <f>L909-N909</f>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IF(J910="0. Initiate","$51,000",IF(J910="1. Junior Member","$306,000",IF(J910="2. Member","$1,581,000",IF(J910="3. Senior Member","$0",IF(J910="4. Consul Initiate","$0","$0")))))</f>
        <v>$0</v>
      </c>
      <c r="M910" s="37">
        <f>L910-N910</f>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IF(J911="0. Initiate","$51,000",IF(J911="1. Junior Member","$306,000",IF(J911="2. Member","$1,581,000",IF(J911="3. Senior Member","$0",IF(J911="4. Consul Initiate","$0","$0")))))</f>
        <v>$0</v>
      </c>
      <c r="M911" s="37">
        <f>L911-N911</f>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IF(J912="0. Initiate","$51,000",IF(J912="1. Junior Member","$306,000",IF(J912="2. Member","$1,581,000",IF(J912="3. Senior Member","$0",IF(J912="4. Consul Initiate","$0","$0")))))</f>
        <v>$0</v>
      </c>
      <c r="M912" s="37">
        <f>L912-N912</f>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IF(J913="0. Initiate","$51,000",IF(J913="1. Junior Member","$306,000",IF(J913="2. Member","$1,581,000",IF(J913="3. Senior Member","$0",IF(J913="4. Consul Initiate","$0","$0")))))</f>
        <v>$0</v>
      </c>
      <c r="M913" s="37">
        <f>L913-N913</f>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IF(J914="0. Initiate","$51,000",IF(J914="1. Junior Member","$306,000",IF(J914="2. Member","$1,581,000",IF(J914="3. Senior Member","$0",IF(J914="4. Consul Initiate","$0","$0")))))</f>
        <v>$0</v>
      </c>
      <c r="M914" s="37">
        <f>L914-N914</f>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IF(J915="0. Initiate","$51,000",IF(J915="1. Junior Member","$306,000",IF(J915="2. Member","$1,581,000",IF(J915="3. Senior Member","$0",IF(J915="4. Consul Initiate","$0","$0")))))</f>
        <v>$0</v>
      </c>
      <c r="M915" s="37">
        <f>L915-N915</f>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IF(J916="0. Initiate","$51,000",IF(J916="1. Junior Member","$306,000",IF(J916="2. Member","$1,581,000",IF(J916="3. Senior Member","$0",IF(J916="4. Consul Initiate","$0","$0")))))</f>
        <v>$0</v>
      </c>
      <c r="M916" s="37">
        <f>L916-N916</f>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IF(J917="0. Initiate","$51,000",IF(J917="1. Junior Member","$306,000",IF(J917="2. Member","$1,581,000",IF(J917="3. Senior Member","$0",IF(J917="4. Consul Initiate","$0","$0")))))</f>
        <v>$0</v>
      </c>
      <c r="M917" s="37">
        <f>L917-N917</f>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IF(J918="0. Initiate","$51,000",IF(J918="1. Junior Member","$306,000",IF(J918="2. Member","$1,581,000",IF(J918="3. Senior Member","$0",IF(J918="4. Consul Initiate","$0","$0")))))</f>
        <v>$0</v>
      </c>
      <c r="M918" s="37">
        <f>L918-N918</f>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IF(J919="0. Initiate","$51,000",IF(J919="1. Junior Member","$306,000",IF(J919="2. Member","$1,581,000",IF(J919="3. Senior Member","$0",IF(J919="4. Consul Initiate","$0","$0")))))</f>
        <v>$0</v>
      </c>
      <c r="M919" s="37">
        <f>L919-N919</f>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IF(J920="0. Initiate","$51,000",IF(J920="1. Junior Member","$306,000",IF(J920="2. Member","$1,581,000",IF(J920="3. Senior Member","$0",IF(J920="4. Consul Initiate","$0","$0")))))</f>
        <v>$0</v>
      </c>
      <c r="M920" s="37">
        <f>L920-N920</f>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IF(J921="0. Initiate","$51,000",IF(J921="1. Junior Member","$306,000",IF(J921="2. Member","$1,581,000",IF(J921="3. Senior Member","$0",IF(J921="4. Consul Initiate","$0","$0")))))</f>
        <v>$0</v>
      </c>
      <c r="M921" s="37">
        <f>L921-N921</f>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IF(J922="0. Initiate","$51,000",IF(J922="1. Junior Member","$306,000",IF(J922="2. Member","$1,581,000",IF(J922="3. Senior Member","$0",IF(J922="4. Consul Initiate","$0","$0")))))</f>
        <v>$0</v>
      </c>
      <c r="M922" s="37">
        <f>L922-N922</f>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IF(J923="0. Initiate","$51,000",IF(J923="1. Junior Member","$306,000",IF(J923="2. Member","$1,581,000",IF(J923="3. Senior Member","$0",IF(J923="4. Consul Initiate","$0","$0")))))</f>
        <v>$0</v>
      </c>
      <c r="M923" s="37">
        <f>L923-N923</f>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IF(J924="0. Initiate","$51,000",IF(J924="1. Junior Member","$306,000",IF(J924="2. Member","$1,581,000",IF(J924="3. Senior Member","$0",IF(J924="4. Consul Initiate","$0","$0")))))</f>
        <v>$0</v>
      </c>
      <c r="M924" s="37">
        <f>L924-N924</f>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IF(J925="0. Initiate","$51,000",IF(J925="1. Junior Member","$306,000",IF(J925="2. Member","$1,581,000",IF(J925="3. Senior Member","$0",IF(J925="4. Consul Initiate","$0","$0")))))</f>
        <v>$0</v>
      </c>
      <c r="M925" s="37">
        <f>L925-N925</f>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IF(J926="0. Initiate","$51,000",IF(J926="1. Junior Member","$306,000",IF(J926="2. Member","$1,581,000",IF(J926="3. Senior Member","$0",IF(J926="4. Consul Initiate","$0","$0")))))</f>
        <v>$0</v>
      </c>
      <c r="M926" s="37">
        <f>L926-N926</f>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IF(J927="0. Initiate","$51,000",IF(J927="1. Junior Member","$306,000",IF(J927="2. Member","$1,581,000",IF(J927="3. Senior Member","$0",IF(J927="4. Consul Initiate","$0","$0")))))</f>
        <v>$0</v>
      </c>
      <c r="M927" s="37">
        <f>L927-N927</f>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IF(J928="0. Initiate","$51,000",IF(J928="1. Junior Member","$306,000",IF(J928="2. Member","$1,581,000",IF(J928="3. Senior Member","$0",IF(J928="4. Consul Initiate","$0","$0")))))</f>
        <v>$0</v>
      </c>
      <c r="M928" s="37">
        <f>L928-N928</f>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IF(J929="0. Initiate","$51,000",IF(J929="1. Junior Member","$306,000",IF(J929="2. Member","$1,581,000",IF(J929="3. Senior Member","$0",IF(J929="4. Consul Initiate","$0","$0")))))</f>
        <v>$0</v>
      </c>
      <c r="M929" s="37">
        <f>L929-N929</f>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IF(J930="0. Initiate","$51,000",IF(J930="1. Junior Member","$306,000",IF(J930="2. Member","$1,581,000",IF(J930="3. Senior Member","$0",IF(J930="4. Consul Initiate","$0","$0")))))</f>
        <v>$0</v>
      </c>
      <c r="M930" s="37">
        <f>L930-N930</f>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IF(J931="0. Initiate","$51,000",IF(J931="1. Junior Member","$306,000",IF(J931="2. Member","$1,581,000",IF(J931="3. Senior Member","$0",IF(J931="4. Consul Initiate","$0","$0")))))</f>
        <v>$0</v>
      </c>
      <c r="M931" s="37">
        <f>L931-N931</f>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IF(J932="0. Initiate","$51,000",IF(J932="1. Junior Member","$306,000",IF(J932="2. Member","$1,581,000",IF(J932="3. Senior Member","$0",IF(J932="4. Consul Initiate","$0","$0")))))</f>
        <v>$0</v>
      </c>
      <c r="M932" s="37">
        <f>L932-N932</f>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IF(J933="0. Initiate","$51,000",IF(J933="1. Junior Member","$306,000",IF(J933="2. Member","$1,581,000",IF(J933="3. Senior Member","$0",IF(J933="4. Consul Initiate","$0","$0")))))</f>
        <v>$0</v>
      </c>
      <c r="M933" s="37">
        <f>L933-N933</f>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IF(J934="0. Initiate","$51,000",IF(J934="1. Junior Member","$306,000",IF(J934="2. Member","$1,581,000",IF(J934="3. Senior Member","$0",IF(J934="4. Consul Initiate","$0","$0")))))</f>
        <v>$0</v>
      </c>
      <c r="M934" s="37">
        <f>L934-N934</f>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IF(J935="0. Initiate","$51,000",IF(J935="1. Junior Member","$306,000",IF(J935="2. Member","$1,581,000",IF(J935="3. Senior Member","$0",IF(J935="4. Consul Initiate","$0","$0")))))</f>
        <v>$0</v>
      </c>
      <c r="M935" s="37">
        <f>L935-N935</f>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IF(J936="0. Initiate","$51,000",IF(J936="1. Junior Member","$306,000",IF(J936="2. Member","$1,581,000",IF(J936="3. Senior Member","$0",IF(J936="4. Consul Initiate","$0","$0")))))</f>
        <v>$0</v>
      </c>
      <c r="M936" s="37">
        <f>L936-N936</f>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IF(J937="0. Initiate","$51,000",IF(J937="1. Junior Member","$306,000",IF(J937="2. Member","$1,581,000",IF(J937="3. Senior Member","$0",IF(J937="4. Consul Initiate","$0","$0")))))</f>
        <v>$0</v>
      </c>
      <c r="M937" s="37">
        <f>L937-N937</f>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IF(J938="0. Initiate","$51,000",IF(J938="1. Junior Member","$306,000",IF(J938="2. Member","$1,581,000",IF(J938="3. Senior Member","$0",IF(J938="4. Consul Initiate","$0","$0")))))</f>
        <v>$0</v>
      </c>
      <c r="M938" s="37">
        <f>L938-N938</f>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IF(J939="0. Initiate","$51,000",IF(J939="1. Junior Member","$306,000",IF(J939="2. Member","$1,581,000",IF(J939="3. Senior Member","$0",IF(J939="4. Consul Initiate","$0","$0")))))</f>
        <v>$0</v>
      </c>
      <c r="M939" s="37">
        <f>L939-N939</f>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IF(J940="0. Initiate","$51,000",IF(J940="1. Junior Member","$306,000",IF(J940="2. Member","$1,581,000",IF(J940="3. Senior Member","$0",IF(J940="4. Consul Initiate","$0","$0")))))</f>
        <v>$0</v>
      </c>
      <c r="M940" s="37">
        <f>L940-N940</f>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IF(J941="0. Initiate","$51,000",IF(J941="1. Junior Member","$306,000",IF(J941="2. Member","$1,581,000",IF(J941="3. Senior Member","$0",IF(J941="4. Consul Initiate","$0","$0")))))</f>
        <v>$0</v>
      </c>
      <c r="M941" s="37">
        <f>L941-N941</f>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IF(J942="0. Initiate","$51,000",IF(J942="1. Junior Member","$306,000",IF(J942="2. Member","$1,581,000",IF(J942="3. Senior Member","$0",IF(J942="4. Consul Initiate","$0","$0")))))</f>
        <v>$0</v>
      </c>
      <c r="M942" s="37">
        <f>L942-N942</f>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IF(J943="0. Initiate","$51,000",IF(J943="1. Junior Member","$306,000",IF(J943="2. Member","$1,581,000",IF(J943="3. Senior Member","$0",IF(J943="4. Consul Initiate","$0","$0")))))</f>
        <v>$0</v>
      </c>
      <c r="M943" s="37">
        <f>L943-N943</f>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IF(J944="0. Initiate","$51,000",IF(J944="1. Junior Member","$306,000",IF(J944="2. Member","$1,581,000",IF(J944="3. Senior Member","$0",IF(J944="4. Consul Initiate","$0","$0")))))</f>
        <v>$0</v>
      </c>
      <c r="M944" s="37">
        <f>L944-N944</f>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IF(J945="0. Initiate","$51,000",IF(J945="1. Junior Member","$306,000",IF(J945="2. Member","$1,581,000",IF(J945="3. Senior Member","$0",IF(J945="4. Consul Initiate","$0","$0")))))</f>
        <v>$0</v>
      </c>
      <c r="M945" s="37">
        <f>L945-N945</f>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IF(J946="0. Initiate","$51,000",IF(J946="1. Junior Member","$306,000",IF(J946="2. Member","$1,581,000",IF(J946="3. Senior Member","$0",IF(J946="4. Consul Initiate","$0","$0")))))</f>
        <v>$0</v>
      </c>
      <c r="M946" s="37">
        <f>L946-N946</f>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IF(J947="0. Initiate","$51,000",IF(J947="1. Junior Member","$306,000",IF(J947="2. Member","$1,581,000",IF(J947="3. Senior Member","$0",IF(J947="4. Consul Initiate","$0","$0")))))</f>
        <v>$0</v>
      </c>
      <c r="M947" s="37">
        <f>L947-N947</f>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IF(J948="0. Initiate","$51,000",IF(J948="1. Junior Member","$306,000",IF(J948="2. Member","$1,581,000",IF(J948="3. Senior Member","$0",IF(J948="4. Consul Initiate","$0","$0")))))</f>
        <v>$0</v>
      </c>
      <c r="M948" s="37">
        <f>L948-N948</f>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IF(J949="0. Initiate","$51,000",IF(J949="1. Junior Member","$306,000",IF(J949="2. Member","$1,581,000",IF(J949="3. Senior Member","$0",IF(J949="4. Consul Initiate","$0","$0")))))</f>
        <v>$0</v>
      </c>
      <c r="M949" s="37">
        <f>L949-N949</f>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IF(J950="0. Initiate","$51,000",IF(J950="1. Junior Member","$306,000",IF(J950="2. Member","$1,581,000",IF(J950="3. Senior Member","$0",IF(J950="4. Consul Initiate","$0","$0")))))</f>
        <v>$0</v>
      </c>
      <c r="M950" s="37">
        <f>L950-N950</f>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IF(J951="0. Initiate","$51,000",IF(J951="1. Junior Member","$306,000",IF(J951="2. Member","$1,581,000",IF(J951="3. Senior Member","$0",IF(J951="4. Consul Initiate","$0","$0")))))</f>
        <v>$0</v>
      </c>
      <c r="M951" s="37">
        <f>L951-N951</f>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IF(J952="0. Initiate","$51,000",IF(J952="1. Junior Member","$306,000",IF(J952="2. Member","$1,581,000",IF(J952="3. Senior Member","$0",IF(J952="4. Consul Initiate","$0","$0")))))</f>
        <v>$0</v>
      </c>
      <c r="M952" s="37">
        <f>L952-N952</f>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IF(J953="0. Initiate","$51,000",IF(J953="1. Junior Member","$306,000",IF(J953="2. Member","$1,581,000",IF(J953="3. Senior Member","$0",IF(J953="4. Consul Initiate","$0","$0")))))</f>
        <v>$0</v>
      </c>
      <c r="M953" s="37">
        <f>L953-N953</f>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IF(J954="0. Initiate","$51,000",IF(J954="1. Junior Member","$306,000",IF(J954="2. Member","$1,581,000",IF(J954="3. Senior Member","$0",IF(J954="4. Consul Initiate","$0","$0")))))</f>
        <v>$0</v>
      </c>
      <c r="M954" s="37">
        <f>L954-N954</f>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IF(J955="0. Initiate","$51,000",IF(J955="1. Junior Member","$306,000",IF(J955="2. Member","$1,581,000",IF(J955="3. Senior Member","$0",IF(J955="4. Consul Initiate","$0","$0")))))</f>
        <v>$0</v>
      </c>
      <c r="M955" s="37">
        <f>L955-N955</f>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IF(J956="0. Initiate","$51,000",IF(J956="1. Junior Member","$306,000",IF(J956="2. Member","$1,581,000",IF(J956="3. Senior Member","$0",IF(J956="4. Consul Initiate","$0","$0")))))</f>
        <v>$0</v>
      </c>
      <c r="M956" s="37">
        <f>L956-N956</f>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IF(J957="0. Initiate","$51,000",IF(J957="1. Junior Member","$306,000",IF(J957="2. Member","$1,581,000",IF(J957="3. Senior Member","$0",IF(J957="4. Consul Initiate","$0","$0")))))</f>
        <v>$0</v>
      </c>
      <c r="M957" s="37">
        <f>L957-N957</f>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IF(J958="0. Initiate","$51,000",IF(J958="1. Junior Member","$306,000",IF(J958="2. Member","$1,581,000",IF(J958="3. Senior Member","$0",IF(J958="4. Consul Initiate","$0","$0")))))</f>
        <v>$0</v>
      </c>
      <c r="M958" s="37">
        <f>L958-N958</f>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IF(J959="0. Initiate","$51,000",IF(J959="1. Junior Member","$306,000",IF(J959="2. Member","$1,581,000",IF(J959="3. Senior Member","$0",IF(J959="4. Consul Initiate","$0","$0")))))</f>
        <v>$0</v>
      </c>
      <c r="M959" s="37">
        <f>L959-N959</f>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IF(J960="0. Initiate","$51,000",IF(J960="1. Junior Member","$306,000",IF(J960="2. Member","$1,581,000",IF(J960="3. Senior Member","$0",IF(J960="4. Consul Initiate","$0","$0")))))</f>
        <v>$0</v>
      </c>
      <c r="M960" s="37">
        <f>L960-N960</f>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IF(J961="0. Initiate","$51,000",IF(J961="1. Junior Member","$306,000",IF(J961="2. Member","$1,581,000",IF(J961="3. Senior Member","$0",IF(J961="4. Consul Initiate","$0","$0")))))</f>
        <v>$0</v>
      </c>
      <c r="M961" s="37">
        <f>L961-N961</f>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IF(J962="0. Initiate","$51,000",IF(J962="1. Junior Member","$306,000",IF(J962="2. Member","$1,581,000",IF(J962="3. Senior Member","$0",IF(J962="4. Consul Initiate","$0","$0")))))</f>
        <v>$0</v>
      </c>
      <c r="M962" s="37">
        <f>L962-N962</f>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IF(J963="0. Initiate","$51,000",IF(J963="1. Junior Member","$306,000",IF(J963="2. Member","$1,581,000",IF(J963="3. Senior Member","$0",IF(J963="4. Consul Initiate","$0","$0")))))</f>
        <v>$0</v>
      </c>
      <c r="M963" s="37">
        <f>L963-N963</f>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IF(J964="0. Initiate","$51,000",IF(J964="1. Junior Member","$306,000",IF(J964="2. Member","$1,581,000",IF(J964="3. Senior Member","$0",IF(J964="4. Consul Initiate","$0","$0")))))</f>
        <v>$0</v>
      </c>
      <c r="M964" s="37">
        <f>L964-N964</f>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IF(J965="0. Initiate","$51,000",IF(J965="1. Junior Member","$306,000",IF(J965="2. Member","$1,581,000",IF(J965="3. Senior Member","$0",IF(J965="4. Consul Initiate","$0","$0")))))</f>
        <v>$0</v>
      </c>
      <c r="M965" s="37">
        <f>L965-N965</f>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IF(J966="0. Initiate","$51,000",IF(J966="1. Junior Member","$306,000",IF(J966="2. Member","$1,581,000",IF(J966="3. Senior Member","$0",IF(J966="4. Consul Initiate","$0","$0")))))</f>
        <v>$0</v>
      </c>
      <c r="M966" s="37">
        <f>L966-N966</f>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IF(J967="0. Initiate","$51,000",IF(J967="1. Junior Member","$306,000",IF(J967="2. Member","$1,581,000",IF(J967="3. Senior Member","$0",IF(J967="4. Consul Initiate","$0","$0")))))</f>
        <v>$0</v>
      </c>
      <c r="M967" s="37">
        <f>L967-N967</f>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IF(J968="0. Initiate","$51,000",IF(J968="1. Junior Member","$306,000",IF(J968="2. Member","$1,581,000",IF(J968="3. Senior Member","$0",IF(J968="4. Consul Initiate","$0","$0")))))</f>
        <v>$0</v>
      </c>
      <c r="M968" s="37">
        <f>L968-N968</f>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IF(J969="0. Initiate","$51,000",IF(J969="1. Junior Member","$306,000",IF(J969="2. Member","$1,581,000",IF(J969="3. Senior Member","$0",IF(J969="4. Consul Initiate","$0","$0")))))</f>
        <v>$0</v>
      </c>
      <c r="M969" s="37">
        <f>L969-N969</f>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IF(J970="0. Initiate","$51,000",IF(J970="1. Junior Member","$306,000",IF(J970="2. Member","$1,581,000",IF(J970="3. Senior Member","$0",IF(J970="4. Consul Initiate","$0","$0")))))</f>
        <v>$0</v>
      </c>
      <c r="M970" s="37">
        <f>L970-N970</f>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IF(J971="0. Initiate","$51,000",IF(J971="1. Junior Member","$306,000",IF(J971="2. Member","$1,581,000",IF(J971="3. Senior Member","$0",IF(J971="4. Consul Initiate","$0","$0")))))</f>
        <v>$0</v>
      </c>
      <c r="M971" s="37">
        <f>L971-N971</f>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IF(J972="0. Initiate","$51,000",IF(J972="1. Junior Member","$306,000",IF(J972="2. Member","$1,581,000",IF(J972="3. Senior Member","$0",IF(J972="4. Consul Initiate","$0","$0")))))</f>
        <v>$0</v>
      </c>
      <c r="M972" s="37">
        <f>L972-N972</f>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IF(J973="0. Initiate","$51,000",IF(J973="1. Junior Member","$306,000",IF(J973="2. Member","$1,581,000",IF(J973="3. Senior Member","$0",IF(J973="4. Consul Initiate","$0","$0")))))</f>
        <v>$0</v>
      </c>
      <c r="M973" s="37">
        <f>L973-N973</f>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IF(J974="0. Initiate","$51,000",IF(J974="1. Junior Member","$306,000",IF(J974="2. Member","$1,581,000",IF(J974="3. Senior Member","$0",IF(J974="4. Consul Initiate","$0","$0")))))</f>
        <v>$0</v>
      </c>
      <c r="M974" s="37">
        <f>L974-N974</f>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IF(J975="0. Initiate","$51,000",IF(J975="1. Junior Member","$306,000",IF(J975="2. Member","$1,581,000",IF(J975="3. Senior Member","$0",IF(J975="4. Consul Initiate","$0","$0")))))</f>
        <v>$0</v>
      </c>
      <c r="M975" s="37">
        <f>L975-N975</f>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IF(J976="0. Initiate","$51,000",IF(J976="1. Junior Member","$306,000",IF(J976="2. Member","$1,581,000",IF(J976="3. Senior Member","$0",IF(J976="4. Consul Initiate","$0","$0")))))</f>
        <v>$0</v>
      </c>
      <c r="M976" s="37">
        <f>L976-N976</f>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IF(J977="0. Initiate","$51,000",IF(J977="1. Junior Member","$306,000",IF(J977="2. Member","$1,581,000",IF(J977="3. Senior Member","$0",IF(J977="4. Consul Initiate","$0","$0")))))</f>
        <v>$0</v>
      </c>
      <c r="M977" s="37">
        <f>L977-N977</f>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IF(J978="0. Initiate","$51,000",IF(J978="1. Junior Member","$306,000",IF(J978="2. Member","$1,581,000",IF(J978="3. Senior Member","$0",IF(J978="4. Consul Initiate","$0","$0")))))</f>
        <v>$0</v>
      </c>
      <c r="M978" s="37">
        <f>L978-N978</f>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IF(J979="0. Initiate","$51,000",IF(J979="1. Junior Member","$306,000",IF(J979="2. Member","$1,581,000",IF(J979="3. Senior Member","$0",IF(J979="4. Consul Initiate","$0","$0")))))</f>
        <v>$0</v>
      </c>
      <c r="M979" s="37">
        <f>L979-N979</f>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IF(J980="0. Initiate","$51,000",IF(J980="1. Junior Member","$306,000",IF(J980="2. Member","$1,581,000",IF(J980="3. Senior Member","$0",IF(J980="4. Consul Initiate","$0","$0")))))</f>
        <v>$0</v>
      </c>
      <c r="M980" s="37">
        <f>L980-N980</f>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IF(J981="0. Initiate","$51,000",IF(J981="1. Junior Member","$306,000",IF(J981="2. Member","$1,581,000",IF(J981="3. Senior Member","$0",IF(J981="4. Consul Initiate","$0","$0")))))</f>
        <v>$0</v>
      </c>
      <c r="M981" s="37">
        <f>L981-N981</f>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IF(J982="0. Initiate","$51,000",IF(J982="1. Junior Member","$306,000",IF(J982="2. Member","$1,581,000",IF(J982="3. Senior Member","$0",IF(J982="4. Consul Initiate","$0","$0")))))</f>
        <v>$0</v>
      </c>
      <c r="M982" s="37">
        <f>L982-N982</f>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IF(J983="0. Initiate","$51,000",IF(J983="1. Junior Member","$306,000",IF(J983="2. Member","$1,581,000",IF(J983="3. Senior Member","$0",IF(J983="4. Consul Initiate","$0","$0")))))</f>
        <v>$0</v>
      </c>
      <c r="M983" s="37">
        <f>L983-N983</f>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IF(J984="0. Initiate","$51,000",IF(J984="1. Junior Member","$306,000",IF(J984="2. Member","$1,581,000",IF(J984="3. Senior Member","$0",IF(J984="4. Consul Initiate","$0","$0")))))</f>
        <v>$0</v>
      </c>
      <c r="M984" s="37">
        <f>L984-N984</f>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IF(J985="0. Initiate","$51,000",IF(J985="1. Junior Member","$306,000",IF(J985="2. Member","$1,581,000",IF(J985="3. Senior Member","$0",IF(J985="4. Consul Initiate","$0","$0")))))</f>
        <v>$0</v>
      </c>
      <c r="M985" s="37">
        <f>L985-N985</f>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IF(J986="0. Initiate","$51,000",IF(J986="1. Junior Member","$306,000",IF(J986="2. Member","$1,581,000",IF(J986="3. Senior Member","$0",IF(J986="4. Consul Initiate","$0","$0")))))</f>
        <v>$0</v>
      </c>
      <c r="M986" s="37">
        <f>L986-N986</f>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IF(J987="0. Initiate","$51,000",IF(J987="1. Junior Member","$306,000",IF(J987="2. Member","$1,581,000",IF(J987="3. Senior Member","$0",IF(J987="4. Consul Initiate","$0","$0")))))</f>
        <v>$0</v>
      </c>
      <c r="M987" s="37">
        <f>L987-N987</f>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IF(J988="0. Initiate","$51,000",IF(J988="1. Junior Member","$306,000",IF(J988="2. Member","$1,581,000",IF(J988="3. Senior Member","$0",IF(J988="4. Consul Initiate","$0","$0")))))</f>
        <v>$0</v>
      </c>
      <c r="M988" s="37">
        <f>L988-N988</f>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IF(J989="0. Initiate","$51,000",IF(J989="1. Junior Member","$306,000",IF(J989="2. Member","$1,581,000",IF(J989="3. Senior Member","$0",IF(J989="4. Consul Initiate","$0","$0")))))</f>
        <v>$0</v>
      </c>
      <c r="M989" s="37">
        <f>L989-N989</f>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IF(J990="0. Initiate","$51,000",IF(J990="1. Junior Member","$306,000",IF(J990="2. Member","$1,581,000",IF(J990="3. Senior Member","$0",IF(J990="4. Consul Initiate","$0","$0")))))</f>
        <v>$0</v>
      </c>
      <c r="M990" s="37">
        <f>L990-N990</f>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IF(J991="0. Initiate","$51,000",IF(J991="1. Junior Member","$306,000",IF(J991="2. Member","$1,581,000",IF(J991="3. Senior Member","$0",IF(J991="4. Consul Initiate","$0","$0")))))</f>
        <v>$0</v>
      </c>
      <c r="M991" s="37">
        <f>L991-N991</f>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IF(J992="0. Initiate","$51,000",IF(J992="1. Junior Member","$306,000",IF(J992="2. Member","$1,581,000",IF(J992="3. Senior Member","$0",IF(J992="4. Consul Initiate","$0","$0")))))</f>
        <v>$0</v>
      </c>
      <c r="M992" s="37">
        <f>L992-N992</f>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IF(J993="0. Initiate","$51,000",IF(J993="1. Junior Member","$306,000",IF(J993="2. Member","$1,581,000",IF(J993="3. Senior Member","$0",IF(J993="4. Consul Initiate","$0","$0")))))</f>
        <v>$0</v>
      </c>
      <c r="M993" s="37">
        <f>L993-N993</f>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IF(J994="0. Initiate","$51,000",IF(J994="1. Junior Member","$306,000",IF(J994="2. Member","$1,581,000",IF(J994="3. Senior Member","$0",IF(J994="4. Consul Initiate","$0","$0")))))</f>
        <v>$0</v>
      </c>
      <c r="M994" s="37">
        <f>L994-N994</f>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IF(J995="0. Initiate","$51,000",IF(J995="1. Junior Member","$306,000",IF(J995="2. Member","$1,581,000",IF(J995="3. Senior Member","$0",IF(J995="4. Consul Initiate","$0","$0")))))</f>
        <v>$0</v>
      </c>
      <c r="M995" s="37">
        <f>L995-N995</f>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IF(J996="0. Initiate","$51,000",IF(J996="1. Junior Member","$306,000",IF(J996="2. Member","$1,581,000",IF(J996="3. Senior Member","$0",IF(J996="4. Consul Initiate","$0","$0")))))</f>
        <v>$0</v>
      </c>
      <c r="M996" s="37">
        <f>L996-N996</f>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IF(J997="0. Initiate","$51,000",IF(J997="1. Junior Member","$306,000",IF(J997="2. Member","$1,581,000",IF(J997="3. Senior Member","$0",IF(J997="4. Consul Initiate","$0","$0")))))</f>
        <v>$0</v>
      </c>
      <c r="M997" s="37">
        <f>L997-N997</f>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IF(J998="0. Initiate","$51,000",IF(J998="1. Junior Member","$306,000",IF(J998="2. Member","$1,581,000",IF(J998="3. Senior Member","$0",IF(J998="4. Consul Initiate","$0","$0")))))</f>
        <v>$0</v>
      </c>
      <c r="M998" s="37">
        <f>L998-N998</f>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IF(J999="0. Initiate","$51,000",IF(J999="1. Junior Member","$306,000",IF(J999="2. Member","$1,581,000",IF(J999="3. Senior Member","$0",IF(J999="4. Consul Initiate","$0","$0")))))</f>
        <v>$0</v>
      </c>
      <c r="M999" s="37">
        <f>L999-N999</f>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IF(J1000="0. Initiate","$51,000",IF(J1000="1. Junior Member","$306,000",IF(J1000="2. Member","$1,581,000",IF(J1000="3. Senior Member","$0",IF(J1000="4. Consul Initiate","$0","$0")))))</f>
        <v>$0</v>
      </c>
      <c r="M1000" s="37">
        <f>L1000-N1000</f>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IF(J1001="0. Initiate","$51,000",IF(J1001="1. Junior Member","$306,000",IF(J1001="2. Member","$1,581,000",IF(J1001="3. Senior Member","$0",IF(J1001="4. Consul Initiate","$0","$0")))))</f>
        <v>$0</v>
      </c>
      <c r="M1001" s="37">
        <f>L1001-N1001</f>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IF(J1002="0. Initiate","$51,000",IF(J1002="1. Junior Member","$306,000",IF(J1002="2. Member","$1,581,000",IF(J1002="3. Senior Member","$0",IF(J1002="4. Consul Initiate","$0","$0")))))</f>
        <v>$0</v>
      </c>
      <c r="M1002" s="37">
        <f>L1002-N1002</f>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IF(J1003="0. Initiate","$51,000",IF(J1003="1. Junior Member","$306,000",IF(J1003="2. Member","$1,581,000",IF(J1003="3. Senior Member","$0",IF(J1003="4. Consul Initiate","$0","$0")))))</f>
        <v>$0</v>
      </c>
      <c r="M1003" s="37">
        <f>L1003-N1003</f>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IF(J1004="0. Initiate","$51,000",IF(J1004="1. Junior Member","$306,000",IF(J1004="2. Member","$1,581,000",IF(J1004="3. Senior Member","$0",IF(J1004="4. Consul Initiate","$0","$0")))))</f>
        <v>$0</v>
      </c>
      <c r="M1004" s="37">
        <f>L1004-N1004</f>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IF(J1005="0. Initiate","$51,000",IF(J1005="1. Junior Member","$306,000",IF(J1005="2. Member","$1,581,000",IF(J1005="3. Senior Member","$0",IF(J1005="4. Consul Initiate","$0","$0")))))</f>
        <v>$0</v>
      </c>
      <c r="M1005" s="37">
        <f>L1005-N1005</f>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IF(J1006="0. Initiate","$51,000",IF(J1006="1. Junior Member","$306,000",IF(J1006="2. Member","$1,581,000",IF(J1006="3. Senior Member","$0",IF(J1006="4. Consul Initiate","$0","$0")))))</f>
        <v>$0</v>
      </c>
      <c r="M1006" s="37">
        <f>L1006-N1006</f>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IF(J1007="0. Initiate","$51,000",IF(J1007="1. Junior Member","$306,000",IF(J1007="2. Member","$1,581,000",IF(J1007="3. Senior Member","$0",IF(J1007="4. Consul Initiate","$0","$0")))))</f>
        <v>$0</v>
      </c>
      <c r="M1007" s="37">
        <f>L1007-N1007</f>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IF(J1008="0. Initiate","$51,000",IF(J1008="1. Junior Member","$306,000",IF(J1008="2. Member","$1,581,000",IF(J1008="3. Senior Member","$0",IF(J1008="4. Consul Initiate","$0","$0")))))</f>
        <v>$0</v>
      </c>
      <c r="M1008" s="37">
        <f>L1008-N1008</f>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IF(J1009="0. Initiate","$51,000",IF(J1009="1. Junior Member","$306,000",IF(J1009="2. Member","$1,581,000",IF(J1009="3. Senior Member","$0",IF(J1009="4. Consul Initiate","$0","$0")))))</f>
        <v>$0</v>
      </c>
      <c r="M1009" s="37">
        <f>L1009-N1009</f>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IF(J1010="0. Initiate","$51,000",IF(J1010="1. Junior Member","$306,000",IF(J1010="2. Member","$1,581,000",IF(J1010="3. Senior Member","$0",IF(J1010="4. Consul Initiate","$0","$0")))))</f>
        <v>$0</v>
      </c>
      <c r="M1010" s="37">
        <f>L1010-N1010</f>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IF(J1011="0. Initiate","$51,000",IF(J1011="1. Junior Member","$306,000",IF(J1011="2. Member","$1,581,000",IF(J1011="3. Senior Member","$0",IF(J1011="4. Consul Initiate","$0","$0")))))</f>
        <v>$0</v>
      </c>
      <c r="M1011" s="37">
        <f>L1011-N1011</f>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IF(J1012="0. Initiate","$51,000",IF(J1012="1. Junior Member","$306,000",IF(J1012="2. Member","$1,581,000",IF(J1012="3. Senior Member","$0",IF(J1012="4. Consul Initiate","$0","$0")))))</f>
        <v>$0</v>
      </c>
      <c r="M1012" s="37">
        <f>L1012-N1012</f>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IF(J1013="0. Initiate","$51,000",IF(J1013="1. Junior Member","$306,000",IF(J1013="2. Member","$1,581,000",IF(J1013="3. Senior Member","$0",IF(J1013="4. Consul Initiate","$0","$0")))))</f>
        <v>$0</v>
      </c>
      <c r="M1013" s="37">
        <f>L1013-N1013</f>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IF(J1014="0. Initiate","$51,000",IF(J1014="1. Junior Member","$306,000",IF(J1014="2. Member","$1,581,000",IF(J1014="3. Senior Member","$0",IF(J1014="4. Consul Initiate","$0","$0")))))</f>
        <v>$0</v>
      </c>
      <c r="M1014" s="37">
        <f>L1014-N1014</f>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IF(J1015="0. Initiate","$51,000",IF(J1015="1. Junior Member","$306,000",IF(J1015="2. Member","$1,581,000",IF(J1015="3. Senior Member","$0",IF(J1015="4. Consul Initiate","$0","$0")))))</f>
        <v>$0</v>
      </c>
      <c r="M1015" s="37">
        <f>L1015-N1015</f>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IF(J1016="0. Initiate","$51,000",IF(J1016="1. Junior Member","$306,000",IF(J1016="2. Member","$1,581,000",IF(J1016="3. Senior Member","$0",IF(J1016="4. Consul Initiate","$0","$0")))))</f>
        <v>$0</v>
      </c>
      <c r="M1016" s="37">
        <f>L1016-N1016</f>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IF(J1017="0. Initiate","$51,000",IF(J1017="1. Junior Member","$306,000",IF(J1017="2. Member","$1,581,000",IF(J1017="3. Senior Member","$0",IF(J1017="4. Consul Initiate","$0","$0")))))</f>
        <v>$0</v>
      </c>
      <c r="M1017" s="37">
        <f>L1017-N1017</f>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IF(J1018="0. Initiate","$51,000",IF(J1018="1. Junior Member","$306,000",IF(J1018="2. Member","$1,581,000",IF(J1018="3. Senior Member","$0",IF(J1018="4. Consul Initiate","$0","$0")))))</f>
        <v>$0</v>
      </c>
      <c r="M1018" s="37">
        <f>L1018-N1018</f>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IF(J1019="0. Initiate","$51,000",IF(J1019="1. Junior Member","$306,000",IF(J1019="2. Member","$1,581,000",IF(J1019="3. Senior Member","$0",IF(J1019="4. Consul Initiate","$0","$0")))))</f>
        <v>$0</v>
      </c>
      <c r="M1019" s="37">
        <f>L1019-N1019</f>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IF(J1020="0. Initiate","$51,000",IF(J1020="1. Junior Member","$306,000",IF(J1020="2. Member","$1,581,000",IF(J1020="3. Senior Member","$0",IF(J1020="4. Consul Initiate","$0","$0")))))</f>
        <v>$0</v>
      </c>
      <c r="M1020" s="37">
        <f>L1020-N1020</f>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IF(J1021="0. Initiate","$51,000",IF(J1021="1. Junior Member","$306,000",IF(J1021="2. Member","$1,581,000",IF(J1021="3. Senior Member","$0",IF(J1021="4. Consul Initiate","$0","$0")))))</f>
        <v>$0</v>
      </c>
      <c r="M1021" s="37">
        <f>L1021-N1021</f>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IF(J1022="0. Initiate","$51,000",IF(J1022="1. Junior Member","$306,000",IF(J1022="2. Member","$1,581,000",IF(J1022="3. Senior Member","$0",IF(J1022="4. Consul Initiate","$0","$0")))))</f>
        <v>$0</v>
      </c>
      <c r="M1022" s="37">
        <f>L1022-N1022</f>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IF(J1023="0. Initiate","$51,000",IF(J1023="1. Junior Member","$306,000",IF(J1023="2. Member","$1,581,000",IF(J1023="3. Senior Member","$0",IF(J1023="4. Consul Initiate","$0","$0")))))</f>
        <v>$0</v>
      </c>
      <c r="M1023" s="37">
        <f>L1023-N1023</f>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IF(J1024="0. Initiate","$51,000",IF(J1024="1. Junior Member","$306,000",IF(J1024="2. Member","$1,581,000",IF(J1024="3. Senior Member","$0",IF(J1024="4. Consul Initiate","$0","$0")))))</f>
        <v>$0</v>
      </c>
      <c r="M1024" s="37">
        <f>L1024-N1024</f>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IF(J1025="0. Initiate","$51,000",IF(J1025="1. Junior Member","$306,000",IF(J1025="2. Member","$1,581,000",IF(J1025="3. Senior Member","$0",IF(J1025="4. Consul Initiate","$0","$0")))))</f>
        <v>$0</v>
      </c>
      <c r="M1025" s="37">
        <f>L1025-N1025</f>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IF(J1026="0. Initiate","$51,000",IF(J1026="1. Junior Member","$306,000",IF(J1026="2. Member","$1,581,000",IF(J1026="3. Senior Member","$0",IF(J1026="4. Consul Initiate","$0","$0")))))</f>
        <v>$0</v>
      </c>
      <c r="M1026" s="37">
        <f>L1026-N1026</f>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IF(J1027="0. Initiate","$51,000",IF(J1027="1. Junior Member","$306,000",IF(J1027="2. Member","$1,581,000",IF(J1027="3. Senior Member","$0",IF(J1027="4. Consul Initiate","$0","$0")))))</f>
        <v>$0</v>
      </c>
      <c r="M1027" s="37">
        <f>L1027-N1027</f>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IF(J1028="0. Initiate","$51,000",IF(J1028="1. Junior Member","$306,000",IF(J1028="2. Member","$1,581,000",IF(J1028="3. Senior Member","$0",IF(J1028="4. Consul Initiate","$0","$0")))))</f>
        <v>$0</v>
      </c>
      <c r="M1028" s="37">
        <f>L1028-N1028</f>
        <v>0</v>
      </c>
      <c r="N1028" s="41"/>
      <c r="O1028" s="9"/>
      <c r="P1028" s="90"/>
      <c r="Q1028" s="102"/>
      <c r="R1028" s="102"/>
      <c r="S1028" s="51"/>
      <c r="T1028" s="51"/>
      <c r="U1028" s="51"/>
      <c r="V1028" s="51"/>
      <c r="W1028" s="51"/>
    </row>
    <row r="1029" spans="1:23">
      <c r="A1029" s="49"/>
      <c r="B1029" s="50"/>
      <c r="C1029" s="50"/>
      <c r="D1029" s="51"/>
      <c r="E1029" s="51"/>
      <c r="F1029" s="51"/>
      <c r="G1029" s="4"/>
      <c r="H1029" s="4"/>
      <c r="I1029" s="29"/>
      <c r="J1029" s="29"/>
      <c r="K1029" s="29"/>
      <c r="L1029" s="30" t="str">
        <f>IF(J1029="0. Initiate","$51,000",IF(J1029="1. Junior Member","$306,000",IF(J1029="2. Member","$1,581,000",IF(J1029="3. Senior Member","$0",IF(J1029="4. Consul Initiate","$0","$0")))))</f>
        <v>$0</v>
      </c>
      <c r="M1029" s="38">
        <f>L1029-N1029</f>
        <v>0</v>
      </c>
      <c r="N1029" s="42"/>
      <c r="O1029" s="9"/>
      <c r="P1029" s="90"/>
      <c r="Q1029" s="102"/>
      <c r="R1029" s="102"/>
      <c r="S1029" s="50"/>
      <c r="T1029" s="51"/>
      <c r="U1029" s="51"/>
      <c r="V1029" s="51"/>
      <c r="W1029" s="51"/>
    </row>
    <row r="1030" spans="1:23">
      <c r="A1030" s="49"/>
      <c r="B1030" s="50"/>
      <c r="C1030" s="50"/>
      <c r="D1030" s="51"/>
      <c r="E1030" s="51"/>
      <c r="F1030" s="51"/>
      <c r="G1030" s="27"/>
      <c r="H1030" s="28"/>
      <c r="I1030" s="29"/>
      <c r="J1030" s="29"/>
      <c r="K1030" s="29"/>
      <c r="L1030" s="11" t="str">
        <f>IF(J1030="0. Initiate","$51,000",IF(J1030="1. Junior Member","$306,000",IF(J1030="2. Member","$1,581,000",IF(J1030="3. Senior Member","$0",IF(J1030="4. Consul Initiate","$0","$0")))))</f>
        <v>$0</v>
      </c>
      <c r="M1030" s="39">
        <f>L1030-N1030</f>
        <v>0</v>
      </c>
      <c r="N1030" s="42"/>
      <c r="O1030" s="9"/>
      <c r="P1030" s="90"/>
      <c r="Q1030" s="102"/>
      <c r="R1030" s="102"/>
      <c r="S1030" s="50"/>
      <c r="T1030" s="51"/>
      <c r="U1030" s="51"/>
      <c r="V1030" s="51"/>
      <c r="W1030" s="51"/>
    </row>
    <row r="1031" spans="1:23">
      <c r="A1031" s="49"/>
      <c r="B1031" s="50"/>
      <c r="C1031" s="50"/>
      <c r="D1031" s="51"/>
      <c r="E1031" s="51"/>
      <c r="F1031" s="51"/>
      <c r="G1031" s="27"/>
      <c r="H1031" s="28"/>
      <c r="I1031" s="29"/>
      <c r="J1031" s="29"/>
      <c r="K1031" s="29"/>
      <c r="L1031" s="11" t="str">
        <f>IF(J1031="0. Initiate","$51,000",IF(J1031="1. Junior Member","$306,000",IF(J1031="2. Member","$1,581,000",IF(J1031="3. Senior Member","$0",IF(J1031="4. Consul Initiate","$0","$0")))))</f>
        <v>$0</v>
      </c>
      <c r="M1031" s="39">
        <f>L1031-N1031</f>
        <v>0</v>
      </c>
      <c r="N1031" s="42"/>
      <c r="O1031" s="9"/>
      <c r="P1031" s="90"/>
      <c r="Q1031" s="102"/>
      <c r="R1031" s="102"/>
      <c r="S1031" s="50"/>
      <c r="T1031" s="51"/>
      <c r="U1031" s="51"/>
      <c r="V1031" s="51"/>
      <c r="W1031" s="51"/>
    </row>
    <row r="1032" spans="1:23">
      <c r="A1032" s="49"/>
      <c r="B1032" s="50"/>
      <c r="C1032" s="50"/>
      <c r="D1032" s="51"/>
      <c r="E1032" s="51"/>
      <c r="F1032" s="51"/>
      <c r="G1032" s="27"/>
      <c r="H1032" s="28"/>
      <c r="I1032" s="29"/>
      <c r="J1032" s="29"/>
      <c r="K1032" s="29"/>
      <c r="L1032" s="11" t="str">
        <f>IF(J1032="0. Initiate","$51,000",IF(J1032="1. Junior Member","$306,000",IF(J1032="2. Member","$1,581,000",IF(J1032="3. Senior Member","$0",IF(J1032="4. Consul Initiate","$0","$0")))))</f>
        <v>$0</v>
      </c>
      <c r="M1032" s="39">
        <f>L1032-N1032</f>
        <v>0</v>
      </c>
      <c r="N1032" s="42"/>
      <c r="O1032" s="9"/>
      <c r="P1032" s="90"/>
      <c r="Q1032" s="102"/>
      <c r="R1032" s="102"/>
      <c r="S1032" s="50"/>
      <c r="T1032" s="51"/>
      <c r="U1032" s="51"/>
      <c r="V1032" s="51"/>
      <c r="W1032" s="51"/>
    </row>
    <row r="1033" spans="1:23">
      <c r="A1033" s="49"/>
      <c r="B1033" s="50"/>
      <c r="C1033" s="50"/>
      <c r="D1033" s="51"/>
      <c r="E1033" s="51"/>
      <c r="F1033" s="51"/>
      <c r="G1033" s="27"/>
      <c r="H1033" s="28"/>
      <c r="I1033" s="29"/>
      <c r="J1033" s="29"/>
      <c r="K1033" s="29"/>
      <c r="L1033" s="11" t="str">
        <f>IF(J1033="0. Initiate","$51,000",IF(J1033="1. Junior Member","$306,000",IF(J1033="2. Member","$1,581,000",IF(J1033="3. Senior Member","$0",IF(J1033="4. Consul Initiate","$0","$0")))))</f>
        <v>$0</v>
      </c>
      <c r="M1033" s="39">
        <f>L1033-N1033</f>
        <v>0</v>
      </c>
      <c r="N1033" s="42"/>
      <c r="O1033" s="9"/>
      <c r="P1033" s="90"/>
      <c r="Q1033" s="102"/>
      <c r="R1033" s="102"/>
      <c r="S1033" s="50"/>
      <c r="T1033" s="51"/>
      <c r="U1033" s="51"/>
      <c r="V1033" s="51"/>
      <c r="W1033" s="51"/>
    </row>
    <row r="1034" spans="1:23">
      <c r="A1034" s="49"/>
      <c r="B1034" s="50"/>
      <c r="C1034" s="50"/>
      <c r="D1034" s="51"/>
      <c r="E1034" s="51"/>
      <c r="F1034" s="51"/>
      <c r="G1034" s="27"/>
      <c r="H1034" s="28"/>
      <c r="I1034" s="29"/>
      <c r="J1034" s="29"/>
      <c r="K1034" s="29"/>
      <c r="L1034" s="11" t="str">
        <f>IF(J1034="0. Initiate","$51,000",IF(J1034="1. Junior Member","$306,000",IF(J1034="2. Member","$1,581,000",IF(J1034="3. Senior Member","$0",IF(J1034="4. Consul Initiate","$0","$0")))))</f>
        <v>$0</v>
      </c>
      <c r="M1034" s="39">
        <f>L1034-N1034</f>
        <v>0</v>
      </c>
      <c r="N1034" s="42"/>
      <c r="O1034" s="9"/>
      <c r="P1034" s="90"/>
      <c r="Q1034" s="102"/>
      <c r="R1034" s="102"/>
      <c r="S1034" s="50"/>
      <c r="T1034" s="51"/>
      <c r="U1034" s="51"/>
      <c r="V1034" s="51"/>
      <c r="W1034" s="51"/>
    </row>
    <row r="1035" spans="1:23">
      <c r="A1035" s="49"/>
      <c r="B1035" s="50"/>
      <c r="C1035" s="50"/>
      <c r="D1035" s="51"/>
      <c r="E1035" s="51"/>
      <c r="F1035" s="51"/>
      <c r="G1035" s="27"/>
      <c r="H1035" s="28"/>
      <c r="I1035" s="29"/>
      <c r="J1035" s="29"/>
      <c r="K1035" s="29"/>
      <c r="L1035" s="11" t="str">
        <f>IF(J1035="0. Initiate","$51,000",IF(J1035="1. Junior Member","$306,000",IF(J1035="2. Member","$1,581,000",IF(J1035="3. Senior Member","$0",IF(J1035="4. Consul Initiate","$0","$0")))))</f>
        <v>$0</v>
      </c>
      <c r="M1035" s="39">
        <f>L1035-N1035</f>
        <v>0</v>
      </c>
      <c r="N1035" s="42"/>
      <c r="O1035" s="9"/>
      <c r="P1035" s="90"/>
      <c r="Q1035" s="102"/>
      <c r="R1035" s="102"/>
      <c r="S1035" s="50"/>
      <c r="T1035" s="51"/>
      <c r="U1035" s="51"/>
      <c r="V1035" s="51"/>
      <c r="W1035" s="51"/>
    </row>
    <row r="1036" spans="1:23">
      <c r="A1036" s="49"/>
      <c r="B1036" s="50"/>
      <c r="C1036" s="50"/>
      <c r="D1036" s="51"/>
      <c r="E1036" s="51"/>
      <c r="F1036" s="51"/>
      <c r="G1036" s="27"/>
      <c r="H1036" s="28"/>
      <c r="I1036" s="29"/>
      <c r="J1036" s="29"/>
      <c r="K1036" s="29"/>
      <c r="L1036" s="11" t="str">
        <f>IF(J1036="0. Initiate","$51,000",IF(J1036="1. Junior Member","$306,000",IF(J1036="2. Member","$1,581,000",IF(J1036="3. Senior Member","$0",IF(J1036="4. Consul Initiate","$0","$0")))))</f>
        <v>$0</v>
      </c>
      <c r="M1036" s="39">
        <f>L1036-N1036</f>
        <v>0</v>
      </c>
      <c r="N1036" s="42"/>
      <c r="O1036" s="9"/>
      <c r="P1036" s="90"/>
      <c r="Q1036" s="102"/>
      <c r="R1036" s="102"/>
      <c r="S1036" s="50"/>
      <c r="T1036" s="51"/>
      <c r="U1036" s="51"/>
      <c r="V1036" s="51"/>
      <c r="W1036" s="51"/>
    </row>
    <row r="1037" spans="1:23">
      <c r="A1037" s="49"/>
      <c r="B1037" s="50"/>
      <c r="C1037" s="50"/>
      <c r="D1037" s="51"/>
      <c r="E1037" s="51"/>
      <c r="F1037" s="51"/>
      <c r="G1037" s="27"/>
      <c r="H1037" s="28"/>
      <c r="I1037" s="29"/>
      <c r="J1037" s="29"/>
      <c r="K1037" s="29"/>
      <c r="L1037" s="11" t="str">
        <f>IF(J1037="0. Initiate","$51,000",IF(J1037="1. Junior Member","$306,000",IF(J1037="2. Member","$1,581,000",IF(J1037="3. Senior Member","$0",IF(J1037="4. Consul Initiate","$0","$0")))))</f>
        <v>$0</v>
      </c>
      <c r="M1037" s="39">
        <f>L1037-N1037</f>
        <v>0</v>
      </c>
      <c r="N1037" s="42"/>
      <c r="O1037" s="9"/>
      <c r="P1037" s="90"/>
      <c r="Q1037" s="102"/>
      <c r="R1037" s="102"/>
      <c r="S1037" s="50"/>
      <c r="T1037" s="51"/>
      <c r="U1037" s="51"/>
      <c r="V1037" s="51"/>
      <c r="W1037" s="51"/>
    </row>
    <row r="1038" spans="1:23">
      <c r="A1038" s="49"/>
      <c r="B1038" s="50"/>
      <c r="C1038" s="50"/>
      <c r="D1038" s="51"/>
      <c r="E1038" s="51"/>
      <c r="F1038" s="51"/>
      <c r="G1038" s="27"/>
      <c r="H1038" s="28"/>
      <c r="I1038" s="29"/>
      <c r="J1038" s="29"/>
      <c r="K1038" s="29"/>
      <c r="L1038" s="11" t="str">
        <f>IF(J1038="0. Initiate","$51,000",IF(J1038="1. Junior Member","$306,000",IF(J1038="2. Member","$1,581,000",IF(J1038="3. Senior Member","$0",IF(J1038="4. Consul Initiate","$0","$0")))))</f>
        <v>$0</v>
      </c>
      <c r="M1038" s="39">
        <f>L1038-N1038</f>
        <v>0</v>
      </c>
      <c r="N1038" s="42"/>
      <c r="O1038" s="9"/>
      <c r="P1038" s="90"/>
      <c r="Q1038" s="102"/>
      <c r="R1038" s="102"/>
      <c r="S1038" s="50"/>
      <c r="T1038" s="51"/>
      <c r="U1038" s="51"/>
      <c r="V1038" s="51"/>
      <c r="W1038" s="51"/>
    </row>
    <row r="1039" spans="1:23">
      <c r="A1039" s="49"/>
      <c r="B1039" s="50"/>
      <c r="C1039" s="50"/>
      <c r="D1039" s="51"/>
      <c r="E1039" s="51"/>
      <c r="F1039" s="51"/>
      <c r="G1039" s="27"/>
      <c r="H1039" s="28"/>
      <c r="I1039" s="29"/>
      <c r="J1039" s="29"/>
      <c r="K1039" s="29"/>
      <c r="L1039" s="11" t="str">
        <f>IF(J1039="0. Initiate","$51,000",IF(J1039="1. Junior Member","$306,000",IF(J1039="2. Member","$1,581,000",IF(J1039="3. Senior Member","$0",IF(J1039="4. Consul Initiate","$0","$0")))))</f>
        <v>$0</v>
      </c>
      <c r="M1039" s="39">
        <f>L1039-N1039</f>
        <v>0</v>
      </c>
      <c r="N1039" s="42"/>
      <c r="O1039" s="9"/>
      <c r="P1039" s="90"/>
      <c r="Q1039" s="102"/>
      <c r="R1039" s="102"/>
      <c r="S1039" s="50"/>
      <c r="T1039" s="51"/>
      <c r="U1039" s="51"/>
      <c r="V1039" s="51"/>
      <c r="W1039" s="51"/>
    </row>
    <row r="1040" spans="1:23">
      <c r="A1040" s="49"/>
      <c r="B1040" s="50"/>
      <c r="C1040" s="50"/>
      <c r="D1040" s="51"/>
      <c r="E1040" s="51"/>
      <c r="F1040" s="51"/>
      <c r="G1040" s="27"/>
      <c r="H1040" s="28"/>
      <c r="I1040" s="29"/>
      <c r="J1040" s="29"/>
      <c r="K1040" s="29"/>
      <c r="L1040" s="11" t="str">
        <f>IF(J1040="0. Initiate","$51,000",IF(J1040="1. Junior Member","$306,000",IF(J1040="2. Member","$1,581,000",IF(J1040="3. Senior Member","$0",IF(J1040="4. Consul Initiate","$0","$0")))))</f>
        <v>$0</v>
      </c>
      <c r="M1040" s="98">
        <f>L1040-N1040</f>
        <v>0</v>
      </c>
      <c r="N1040" s="42"/>
      <c r="O1040" s="9"/>
      <c r="P1040" s="90"/>
      <c r="Q1040" s="102"/>
      <c r="R1040" s="102"/>
      <c r="S1040" s="50"/>
      <c r="T1040" s="51"/>
      <c r="U1040" s="51"/>
      <c r="V1040" s="51"/>
      <c r="W1040" s="51"/>
    </row>
    <row r="1041" spans="1:23">
      <c r="A1041" s="49"/>
      <c r="B1041" s="50"/>
      <c r="C1041" s="50"/>
      <c r="D1041" s="51"/>
      <c r="E1041" s="51"/>
      <c r="F1041" s="51"/>
      <c r="G1041" s="27"/>
      <c r="H1041" s="28"/>
      <c r="I1041" s="29"/>
      <c r="J1041" s="29"/>
      <c r="K1041" s="29"/>
      <c r="L1041" s="11" t="str">
        <f>IF(J1041="0. Initiate","$51,000",IF(J1041="1. Junior Member","$306,000",IF(J1041="2. Member","$1,581,000",IF(J1041="3. Senior Member","$0",IF(J1041="4. Consul Initiate","$0","$0")))))</f>
        <v>$0</v>
      </c>
      <c r="M1041" s="98">
        <f>L1041-N1041</f>
        <v>0</v>
      </c>
      <c r="N1041" s="42"/>
      <c r="O1041" s="9"/>
      <c r="P1041" s="90"/>
      <c r="Q1041" s="102"/>
      <c r="R1041" s="102"/>
      <c r="S1041" s="50"/>
      <c r="T1041" s="51"/>
      <c r="U1041" s="51"/>
      <c r="V1041" s="51"/>
      <c r="W1041" s="51"/>
    </row>
    <row r="1042" spans="1:23">
      <c r="A1042" s="49"/>
      <c r="B1042" s="50"/>
      <c r="C1042" s="50"/>
      <c r="D1042" s="51"/>
      <c r="E1042" s="51"/>
      <c r="F1042" s="51"/>
      <c r="G1042" s="27"/>
      <c r="H1042" s="28"/>
      <c r="I1042" s="29"/>
      <c r="J1042" s="29"/>
      <c r="K1042" s="29"/>
      <c r="L1042" s="11" t="str">
        <f>IF(J1042="0. Initiate","$51,000",IF(J1042="1. Junior Member","$306,000",IF(J1042="2. Member","$1,581,000",IF(J1042="3. Senior Member","$0",IF(J1042="4. Consul Initiate","$0","$0")))))</f>
        <v>$0</v>
      </c>
      <c r="M1042" s="98">
        <f>L1042-N1042</f>
        <v>0</v>
      </c>
      <c r="N1042" s="42"/>
      <c r="O1042" s="9"/>
      <c r="P1042" s="90"/>
      <c r="Q1042" s="102"/>
      <c r="R1042" s="102"/>
      <c r="S1042" s="50"/>
      <c r="T1042" s="51"/>
      <c r="U1042" s="51"/>
      <c r="V1042" s="51"/>
      <c r="W1042" s="51"/>
    </row>
    <row r="1043" spans="1:23">
      <c r="A1043" s="49"/>
      <c r="B1043" s="50"/>
      <c r="C1043" s="50"/>
      <c r="D1043" s="51"/>
      <c r="E1043" s="51"/>
      <c r="F1043" s="51"/>
      <c r="G1043" s="27"/>
      <c r="H1043" s="28"/>
      <c r="I1043" s="29"/>
      <c r="J1043" s="29"/>
      <c r="K1043" s="29"/>
      <c r="L1043" s="11" t="str">
        <f>IF(J1043="0. Initiate","$51,000",IF(J1043="1. Junior Member","$306,000",IF(J1043="2. Member","$1,581,000",IF(J1043="3. Senior Member","$0",IF(J1043="4. Consul Initiate","$0","$0")))))</f>
        <v>$0</v>
      </c>
      <c r="M1043" s="98">
        <f>L1043-N1043</f>
        <v>0</v>
      </c>
      <c r="N1043" s="42"/>
      <c r="O1043" s="9"/>
      <c r="P1043" s="90"/>
      <c r="Q1043" s="102"/>
      <c r="R1043" s="102"/>
      <c r="S1043" s="50"/>
      <c r="T1043" s="51"/>
      <c r="U1043" s="51"/>
      <c r="V1043" s="51"/>
      <c r="W1043" s="51"/>
    </row>
    <row r="1044" spans="1:23">
      <c r="A1044" s="49"/>
      <c r="B1044" s="50"/>
      <c r="C1044" s="50"/>
      <c r="D1044" s="51"/>
      <c r="E1044" s="51"/>
      <c r="F1044" s="51"/>
      <c r="G1044" s="27"/>
      <c r="H1044" s="28"/>
      <c r="I1044" s="29"/>
      <c r="J1044" s="29"/>
      <c r="K1044" s="29"/>
      <c r="L1044" s="12" t="str">
        <f>IF(J1044="0. Initiate","$51,000",IF(J1044="1. Junior Member","$306,000",IF(J1044="2. Member","$1,581,000",IF(J1044="3. Senior Member","$0",IF(J1044="4. Consul Initiate","$0","$0")))))</f>
        <v>$0</v>
      </c>
      <c r="M1044" s="98">
        <f>L1044-N1044</f>
        <v>0</v>
      </c>
      <c r="N1044" s="42"/>
      <c r="O1044" s="9"/>
      <c r="P1044" s="90"/>
      <c r="Q1044" s="103"/>
      <c r="R1044" s="103"/>
      <c r="S1044" s="50"/>
      <c r="T1044" s="51"/>
      <c r="U1044" s="51"/>
      <c r="V1044" s="51"/>
      <c r="W1044" s="51"/>
    </row>
    <row r="1045" spans="1:23">
      <c r="A1045" s="49"/>
      <c r="B1045" s="50"/>
      <c r="C1045" s="50"/>
      <c r="D1045" s="51"/>
      <c r="E1045" s="51"/>
      <c r="F1045" s="51"/>
      <c r="G1045" s="50"/>
      <c r="H1045" s="50"/>
      <c r="I1045" s="50"/>
      <c r="J1045" s="50"/>
      <c r="K1045" s="50"/>
      <c r="L1045" s="50"/>
      <c r="M1045" s="51"/>
      <c r="N1045" s="51"/>
      <c r="O1045" s="51"/>
      <c r="P1045" s="51"/>
      <c r="Q1045" s="51"/>
      <c r="R1045" s="51"/>
      <c r="S1045" s="50"/>
      <c r="T1045" s="51"/>
      <c r="U1045" s="51"/>
      <c r="V1045" s="51"/>
      <c r="W1045" s="51"/>
    </row>
    <row r="1046" spans="1:23">
      <c r="A1046" s="49"/>
      <c r="B1046" s="50"/>
      <c r="C1046" s="50"/>
      <c r="D1046" s="51"/>
      <c r="E1046" s="51"/>
      <c r="F1046" s="51"/>
      <c r="G1046" s="50"/>
      <c r="H1046" s="50"/>
      <c r="I1046" s="50"/>
      <c r="J1046" s="50"/>
      <c r="K1046" s="50"/>
      <c r="L1046" s="50"/>
      <c r="M1046" s="51"/>
      <c r="N1046" s="51"/>
      <c r="O1046" s="51"/>
      <c r="P1046" s="51"/>
      <c r="Q1046" s="51"/>
      <c r="R1046" s="51"/>
      <c r="S1046" s="50"/>
      <c r="T1046" s="51"/>
      <c r="U1046" s="51"/>
      <c r="V1046" s="51"/>
      <c r="W1046" s="51"/>
    </row>
    <row r="1047" spans="1:23">
      <c r="A1047" s="49"/>
      <c r="B1047" s="50"/>
      <c r="C1047" s="50"/>
      <c r="D1047" s="51"/>
      <c r="E1047" s="51"/>
      <c r="F1047" s="51"/>
      <c r="G1047" s="50"/>
      <c r="H1047" s="50"/>
      <c r="I1047" s="50"/>
      <c r="J1047" s="50"/>
      <c r="K1047" s="50"/>
      <c r="L1047" s="50"/>
      <c r="M1047" s="51"/>
      <c r="N1047" s="51"/>
      <c r="O1047" s="51"/>
      <c r="P1047" s="51"/>
      <c r="Q1047" s="51"/>
      <c r="R1047" s="51"/>
      <c r="S1047" s="50"/>
      <c r="T1047" s="51"/>
      <c r="U1047" s="51"/>
      <c r="V1047" s="51"/>
      <c r="W1047" s="51"/>
    </row>
    <row r="1048" spans="1:23">
      <c r="A1048" s="49"/>
      <c r="B1048" s="50"/>
      <c r="C1048" s="50"/>
      <c r="D1048" s="51"/>
      <c r="E1048" s="51"/>
      <c r="F1048" s="51"/>
      <c r="G1048" s="50"/>
      <c r="H1048" s="50"/>
      <c r="I1048" s="50"/>
      <c r="J1048" s="50"/>
      <c r="K1048" s="50"/>
      <c r="L1048" s="50"/>
      <c r="M1048" s="51"/>
      <c r="N1048" s="51"/>
      <c r="O1048" s="51"/>
      <c r="P1048" s="51"/>
      <c r="Q1048" s="51"/>
      <c r="R1048" s="51"/>
      <c r="S1048" s="50"/>
      <c r="T1048" s="51"/>
      <c r="U1048" s="51"/>
      <c r="V1048" s="51"/>
      <c r="W1048" s="51"/>
    </row>
    <row r="1049" spans="1:23">
      <c r="A1049" s="49"/>
      <c r="B1049" s="50"/>
      <c r="C1049" s="50"/>
      <c r="D1049" s="51"/>
      <c r="E1049" s="51"/>
      <c r="F1049" s="51"/>
      <c r="G1049" s="50"/>
      <c r="H1049" s="50"/>
      <c r="I1049" s="50"/>
      <c r="J1049" s="50"/>
      <c r="K1049" s="50"/>
      <c r="L1049" s="50"/>
      <c r="M1049" s="51"/>
      <c r="N1049" s="51"/>
      <c r="O1049" s="51"/>
      <c r="P1049" s="51"/>
      <c r="Q1049" s="51"/>
      <c r="R1049" s="51"/>
      <c r="S1049" s="50"/>
      <c r="T1049" s="51"/>
      <c r="U1049" s="51"/>
      <c r="V1049" s="51"/>
      <c r="W1049" s="51"/>
    </row>
    <row r="1050" spans="1:23">
      <c r="A1050" s="51"/>
      <c r="B1050" s="50"/>
      <c r="C1050" s="50"/>
      <c r="D1050" s="51"/>
      <c r="E1050" s="51"/>
      <c r="F1050" s="51"/>
      <c r="G1050" s="50"/>
      <c r="H1050" s="50"/>
      <c r="I1050" s="50"/>
      <c r="J1050" s="50"/>
      <c r="K1050" s="50"/>
      <c r="L1050" s="50"/>
      <c r="M1050" s="51"/>
      <c r="N1050" s="51"/>
      <c r="O1050" s="51"/>
      <c r="P1050" s="51"/>
      <c r="Q1050" s="51"/>
      <c r="R1050" s="51"/>
      <c r="S1050" s="50"/>
      <c r="T1050" s="51"/>
      <c r="U1050" s="51"/>
      <c r="V1050" s="51"/>
      <c r="W1050" s="51"/>
    </row>
  </sheetData>
  <sheetProtection selectLockedCells="1" sort="0" autoFilter="0" pivotTables="0"/>
  <mergeCells count="1">
    <mergeCell ref="B2:G2"/>
  </mergeCells>
  <conditionalFormatting sqref="H6:H1044">
    <cfRule type="uniqueValues" dxfId="31" priority="3"/>
    <cfRule type="duplicateValues" dxfId="30" priority="28"/>
  </conditionalFormatting>
  <conditionalFormatting sqref="G6:G1044">
    <cfRule type="duplicateValues" dxfId="29" priority="27"/>
  </conditionalFormatting>
  <conditionalFormatting sqref="H3:N3">
    <cfRule type="cellIs" dxfId="28" priority="26" operator="lessThan">
      <formula>0</formula>
    </cfRule>
  </conditionalFormatting>
  <conditionalFormatting sqref="N6:N1044">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27" priority="25" operator="lessThan">
      <formula>0</formula>
    </cfRule>
  </conditionalFormatting>
  <conditionalFormatting sqref="O6:O1044">
    <cfRule type="containsText" dxfId="26" priority="22" operator="containsText" text="Yes">
      <formula>NOT(ISERROR(SEARCH("Yes",O6)))</formula>
    </cfRule>
    <cfRule type="containsText" dxfId="25" priority="24" operator="containsText" text="No">
      <formula>NOT(ISERROR(SEARCH("No",O6)))</formula>
    </cfRule>
  </conditionalFormatting>
  <conditionalFormatting sqref="K6:K145 K150:K1044">
    <cfRule type="containsText" dxfId="24" priority="17" operator="containsText" text="No">
      <formula>NOT(ISERROR(SEARCH("No",K6)))</formula>
    </cfRule>
    <cfRule type="containsText" dxfId="23" priority="18" operator="containsText" text="Yes">
      <formula>NOT(ISERROR(SEARCH("Yes",K6)))</formula>
    </cfRule>
  </conditionalFormatting>
  <conditionalFormatting sqref="M6:M1044">
    <cfRule type="cellIs" dxfId="22" priority="14" operator="equal">
      <formula>0</formula>
    </cfRule>
    <cfRule type="cellIs" dxfId="21" priority="15" operator="greaterThan">
      <formula>0</formula>
    </cfRule>
    <cfRule type="cellIs" dxfId="20" priority="16" operator="lessThan">
      <formula>0</formula>
    </cfRule>
  </conditionalFormatting>
  <conditionalFormatting sqref="P6:P1044">
    <cfRule type="cellIs" dxfId="19" priority="8" operator="between">
      <formula>$B$5-30</formula>
      <formula>$B$5</formula>
    </cfRule>
    <cfRule type="cellIs" dxfId="18" priority="9" operator="between">
      <formula>$C$5+61</formula>
      <formula>$B$5+31</formula>
    </cfRule>
    <cfRule type="cellIs" dxfId="17" priority="10" operator="between">
      <formula>$C$5</formula>
      <formula>$C$5+60</formula>
    </cfRule>
    <cfRule type="cellIs" dxfId="16" priority="11" operator="between">
      <formula>$C$5</formula>
      <formula>$C$5-1000</formula>
    </cfRule>
  </conditionalFormatting>
  <conditionalFormatting sqref="Q6:Q1044">
    <cfRule type="containsText" dxfId="15" priority="6" operator="containsText" text="No">
      <formula>NOT(ISERROR(SEARCH("No",Q6)))</formula>
    </cfRule>
    <cfRule type="containsText" dxfId="14" priority="7" operator="containsText" text="Yes">
      <formula>NOT(ISERROR(SEARCH("Yes",Q6)))</formula>
    </cfRule>
  </conditionalFormatting>
  <conditionalFormatting sqref="R6:R1044">
    <cfRule type="containsText" dxfId="13" priority="4" operator="containsText" text="No">
      <formula>NOT(ISERROR(SEARCH("No",R6)))</formula>
    </cfRule>
    <cfRule type="containsText" dxfId="12" priority="5" operator="containsText" text="Yes">
      <formula>NOT(ISERROR(SEARCH("Yes",R6)))</formula>
    </cfRule>
  </conditionalFormatting>
  <conditionalFormatting sqref="K146:K149">
    <cfRule type="containsText" dxfId="11" priority="1" operator="containsText" text="No">
      <formula>NOT(ISERROR(SEARCH("No",K146)))</formula>
    </cfRule>
    <cfRule type="containsText" dxfId="10" priority="2" operator="containsText" text="Yes">
      <formula>NOT(ISERROR(SEARCH("Yes",K146)))</formula>
    </cfRule>
  </conditionalFormatting>
  <dataValidations xWindow="2191" yWindow="686" count="4">
    <dataValidation type="list" allowBlank="1" showInputMessage="1" showErrorMessage="1" errorTitle="Wrong Rank" error="Please select rank from dropdown List" promptTitle="Select Rank" prompt="select rank from dropdown list" sqref="J6:J1044">
      <formula1>$B$13:$B$20</formula1>
    </dataValidation>
    <dataValidation type="list" allowBlank="1" showInputMessage="1" showErrorMessage="1" sqref="K6:K1044 O6:O1044">
      <formula1>$B$21:$B$23</formula1>
    </dataValidation>
    <dataValidation allowBlank="1" sqref="L6:L1044"/>
    <dataValidation type="list" errorStyle="warning" allowBlank="1" showErrorMessage="1" errorTitle="Invalid" error="select from dropdown list" sqref="Q6:R1044">
      <formula1>$B$21:$B$23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N6:N1044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A2" sqref="A2"/>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Tylaria</v>
      </c>
      <c r="C11" s="25" t="str">
        <f>Table1[[#This Row],[At Handle]]</f>
        <v>Aleylia</v>
      </c>
      <c r="D11" s="25" t="str">
        <f>Table1[[#This Row],[Fleet Rank]]</f>
        <v>0. Initiate</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Logan</v>
      </c>
      <c r="C12" s="25" t="str">
        <f>Table1[[#This Row],[At Handle]]</f>
        <v>Allanonthx</v>
      </c>
      <c r="D12" s="25" t="str">
        <f>Table1[[#This Row],[Fleet Rank]]</f>
        <v>0. Initiate</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Liem</v>
      </c>
      <c r="C13" s="25" t="str">
        <f>Table1[[#This Row],[At Handle]]</f>
        <v>Alliee</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Kahtarina</v>
      </c>
      <c r="C14" s="25" t="str">
        <f>Table1[[#This Row],[At Handle]]</f>
        <v>Alliiee</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Keru</v>
      </c>
      <c r="C15" s="25" t="str">
        <f>Table1[[#This Row],[At Handle]]</f>
        <v>alredneck2</v>
      </c>
      <c r="D15" s="25" t="str">
        <f>Table1[[#This Row],[Fleet Rank]]</f>
        <v>1. Junior Member</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Kexx</v>
      </c>
      <c r="C16" s="25" t="str">
        <f>Table1[[#This Row],[At Handle]]</f>
        <v>alredneck2</v>
      </c>
      <c r="D16" s="25" t="str">
        <f>Table1[[#This Row],[Fleet Rank]]</f>
        <v>1. Junior Member</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Rich</v>
      </c>
      <c r="C17" s="25" t="str">
        <f>Table1[[#This Row],[At Handle]]</f>
        <v>alredneck2</v>
      </c>
      <c r="D17" s="25" t="str">
        <f>Table1[[#This Row],[Fleet Rank]]</f>
        <v>1. Junior Member</v>
      </c>
      <c r="E17" s="25">
        <f>Table1[[#This Row],[PVP For ADV]]</f>
        <v>0</v>
      </c>
      <c r="F17" s="25">
        <f>Table1[[#This Row],[STF Lead For ADV]]</f>
        <v>0</v>
      </c>
      <c r="G17" s="25" t="str">
        <f>IF(Table1[[#This Row],[LFC Still Needed For ADV]]&lt;0,"Yes","No")</f>
        <v>No</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Shakaar</v>
      </c>
      <c r="C18" s="25" t="str">
        <f>Table1[[#This Row],[At Handle]]</f>
        <v>alredneck2</v>
      </c>
      <c r="D18" s="25" t="str">
        <f>Table1[[#This Row],[Fleet Rank]]</f>
        <v>1. Junior Member</v>
      </c>
      <c r="E18" s="25">
        <f>Table1[[#This Row],[PVP For ADV]]</f>
        <v>0</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T'Shara</v>
      </c>
      <c r="C19" s="25" t="str">
        <f>Table1[[#This Row],[At Handle]]</f>
        <v>amphil28</v>
      </c>
      <c r="D19" s="25" t="str">
        <f>Table1[[#This Row],[Fleet Rank]]</f>
        <v>4. Consul Initiate</v>
      </c>
      <c r="E19" s="25">
        <f>Table1[[#This Row],[PVP For ADV]]</f>
        <v>0</v>
      </c>
      <c r="F19" s="25">
        <f>Table1[[#This Row],[STF Lead For ADV]]</f>
        <v>0</v>
      </c>
      <c r="G19" s="25" t="str">
        <f>IF(Table1[[#This Row],[LFC Still Needed For ADV]]&lt;0,"Yes","No")</f>
        <v>Yes</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1 of 12</v>
      </c>
      <c r="C20" s="25" t="str">
        <f>Table1[[#This Row],[At Handle]]</f>
        <v>Ariakes</v>
      </c>
      <c r="D20" s="25" t="str">
        <f>Table1[[#This Row],[Fleet Rank]]</f>
        <v>0. Initiate</v>
      </c>
      <c r="E20" s="25">
        <f>Table1[[#This Row],[PVP For ADV]]</f>
        <v>0</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Setuna</v>
      </c>
      <c r="C21" s="25" t="str">
        <f>Table1[[#This Row],[At Handle]]</f>
        <v>Armforce</v>
      </c>
      <c r="D21" s="25" t="str">
        <f>Table1[[#This Row],[Fleet Rank]]</f>
        <v>0. Initiate</v>
      </c>
      <c r="E21" s="25">
        <f>Table1[[#This Row],[PVP For ADV]]</f>
        <v>0</v>
      </c>
      <c r="F21" s="25">
        <f>Table1[[#This Row],[STF Lead For ADV]]</f>
        <v>0</v>
      </c>
      <c r="G21" s="25" t="str">
        <f>IF(Table1[[#This Row],[LFC Still Needed For ADV]]&lt;0,"Yes","No")</f>
        <v>No</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Star</v>
      </c>
      <c r="C22" s="25" t="str">
        <f>Table1[[#This Row],[At Handle]]</f>
        <v>Aroyo</v>
      </c>
      <c r="D22" s="25" t="str">
        <f>Table1[[#This Row],[Fleet Rank]]</f>
        <v>0. Initiate</v>
      </c>
      <c r="E22" s="25">
        <f>Table1[[#This Row],[PVP For ADV]]</f>
        <v>0</v>
      </c>
      <c r="F22" s="25">
        <f>Table1[[#This Row],[STF Lead For ADV]]</f>
        <v>0</v>
      </c>
      <c r="G22" s="25" t="str">
        <f>IF(Table1[[#This Row],[LFC Still Needed For ADV]]&lt;0,"Yes","No")</f>
        <v>No</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Kits</v>
      </c>
      <c r="C23" s="25" t="str">
        <f>Table1[[#This Row],[At Handle]]</f>
        <v>Ashryn</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Reia</v>
      </c>
      <c r="C24" s="25" t="str">
        <f>Table1[[#This Row],[At Handle]]</f>
        <v>Ashryn</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Ryumi</v>
      </c>
      <c r="C25" s="25" t="str">
        <f>Table1[[#This Row],[At Handle]]</f>
        <v>Ashryn</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Xaxan</v>
      </c>
      <c r="C26" s="25" t="str">
        <f>Table1[[#This Row],[At Handle]]</f>
        <v>Asurith</v>
      </c>
      <c r="D26" s="25" t="str">
        <f>Table1[[#This Row],[Fleet Rank]]</f>
        <v>0. Initiate</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Skar'lette Thy'rx</v>
      </c>
      <c r="C27" s="25" t="str">
        <f>Table1[[#This Row],[At Handle]]</f>
        <v>Avertyoureyes</v>
      </c>
      <c r="D27" s="25" t="str">
        <f>Table1[[#This Row],[Fleet Rank]]</f>
        <v>0. Initiate</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Christoper</v>
      </c>
      <c r="C28" s="25" t="str">
        <f>Table1[[#This Row],[At Handle]]</f>
        <v>bdwestfall</v>
      </c>
      <c r="D28" s="25" t="str">
        <f>Table1[[#This Row],[Fleet Rank]]</f>
        <v>0. Initiate</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Beetlejuice</v>
      </c>
      <c r="C29" s="25" t="str">
        <f>Table1[[#This Row],[At Handle]]</f>
        <v>Beatlejoose</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Enoch Dax</v>
      </c>
      <c r="C30" s="25" t="str">
        <f>Table1[[#This Row],[At Handle]]</f>
        <v>Beatlejoose</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Bichop</v>
      </c>
      <c r="C31" s="25" t="str">
        <f>Table1[[#This Row],[At Handle]]</f>
        <v>Bichop</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Chase</v>
      </c>
      <c r="C32" s="25" t="str">
        <f>Table1[[#This Row],[At Handle]]</f>
        <v>biglouie</v>
      </c>
      <c r="D32" s="25" t="str">
        <f>Table1[[#This Row],[Fleet Rank]]</f>
        <v>0. Initiate</v>
      </c>
      <c r="E32" s="25">
        <f>Table1[[#This Row],[PVP For ADV]]</f>
        <v>0</v>
      </c>
      <c r="F32" s="25">
        <f>Table1[[#This Row],[STF Lead For ADV]]</f>
        <v>0</v>
      </c>
      <c r="G32" s="25" t="str">
        <f>IF(Table1[[#This Row],[LFC Still Needed For ADV]]&lt;0,"Yes","No")</f>
        <v>Yes</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Vasz</v>
      </c>
      <c r="C33" s="25" t="str">
        <f>Table1[[#This Row],[At Handle]]</f>
        <v>biglouie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SGT VANCE</v>
      </c>
      <c r="C34" s="25" t="str">
        <f>Table1[[#This Row],[At Handle]]</f>
        <v>bigm1017</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Jane</v>
      </c>
      <c r="C35" s="25" t="str">
        <f>Table1[[#This Row],[At Handle]]</f>
        <v>biiignaassty</v>
      </c>
      <c r="D35" s="25" t="str">
        <f>Table1[[#This Row],[Fleet Rank]]</f>
        <v>0. Initiate</v>
      </c>
      <c r="E35" s="25">
        <f>Table1[[#This Row],[PVP For ADV]]</f>
        <v>0</v>
      </c>
      <c r="F35" s="25">
        <f>Table1[[#This Row],[STF Lead For ADV]]</f>
        <v>0</v>
      </c>
      <c r="G35" s="25" t="str">
        <f>IF(Table1[[#This Row],[LFC Still Needed For ADV]]&lt;0,"Yes","No")</f>
        <v>No</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Sooty</v>
      </c>
      <c r="C36" s="25" t="str">
        <f>Table1[[#This Row],[At Handle]]</f>
        <v>bitova</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Wahkan</v>
      </c>
      <c r="C37" s="25" t="str">
        <f>Table1[[#This Row],[At Handle]]</f>
        <v>BlackieX</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M'Ztaan</v>
      </c>
      <c r="C38" s="25" t="str">
        <f>Table1[[#This Row],[At Handle]]</f>
        <v>blackrevan22</v>
      </c>
      <c r="D38" s="25" t="str">
        <f>Table1[[#This Row],[Fleet Rank]]</f>
        <v>1. Junior Member</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Heather</v>
      </c>
      <c r="C39" s="25" t="str">
        <f>Table1[[#This Row],[At Handle]]</f>
        <v>Blk-ops</v>
      </c>
      <c r="D39" s="25" t="str">
        <f>Table1[[#This Row],[Fleet Rank]]</f>
        <v>1. Junior Member</v>
      </c>
      <c r="E39" s="25">
        <f>Table1[[#This Row],[PVP For ADV]]</f>
        <v>0</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Peter</v>
      </c>
      <c r="C40" s="25" t="str">
        <f>Table1[[#This Row],[At Handle]]</f>
        <v>Bludga</v>
      </c>
      <c r="D40" s="25" t="str">
        <f>Table1[[#This Row],[Fleet Rank]]</f>
        <v>0. Initiate</v>
      </c>
      <c r="E40" s="25">
        <f>Table1[[#This Row],[PVP For ADV]]</f>
        <v>0</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Shana</v>
      </c>
      <c r="C41" s="25" t="str">
        <f>Table1[[#This Row],[At Handle]]</f>
        <v>bobbyjoe12</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T'Shemop</v>
      </c>
      <c r="C42" s="25" t="str">
        <f>Table1[[#This Row],[At Handle]]</f>
        <v>bobbyjoe12</v>
      </c>
      <c r="D42" s="25" t="str">
        <f>Table1[[#This Row],[Fleet Rank]]</f>
        <v>0. Initiate</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Suekyen</v>
      </c>
      <c r="C43" s="25" t="str">
        <f>Table1[[#This Row],[At Handle]]</f>
        <v>Bochmeir</v>
      </c>
      <c r="D43" s="25" t="str">
        <f>Table1[[#This Row],[Fleet Rank]]</f>
        <v>0. Initiate</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FranknFurter</v>
      </c>
      <c r="C44" s="25" t="str">
        <f>Table1[[#This Row],[At Handle]]</f>
        <v>braness</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Sohtoh</v>
      </c>
      <c r="C45" s="25" t="str">
        <f>Table1[[#This Row],[At Handle]]</f>
        <v>cabal1202</v>
      </c>
      <c r="D45" s="25" t="str">
        <f>Table1[[#This Row],[Fleet Rank]]</f>
        <v>3. Senior Member</v>
      </c>
      <c r="E45" s="25">
        <f>Table1[[#This Row],[PVP For ADV]]</f>
        <v>0</v>
      </c>
      <c r="F45" s="25">
        <f>Table1[[#This Row],[STF Lead For ADV]]</f>
        <v>0</v>
      </c>
      <c r="G45" s="25" t="str">
        <f>IF(Table1[[#This Row],[LFC Still Needed For ADV]]&lt;0,"Yes","No")</f>
        <v>Yes</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Zazon</v>
      </c>
      <c r="C46" s="25" t="str">
        <f>Table1[[#This Row],[At Handle]]</f>
        <v>cabal1202</v>
      </c>
      <c r="D46" s="25" t="str">
        <f>Table1[[#This Row],[Fleet Rank]]</f>
        <v>3. Senior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Adan</v>
      </c>
      <c r="C47" s="25" t="str">
        <f>Table1[[#This Row],[At Handle]]</f>
        <v>Captain_Hadrian</v>
      </c>
      <c r="D47" s="25" t="str">
        <f>Table1[[#This Row],[Fleet Rank]]</f>
        <v>0. Initiate</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John T mayson</v>
      </c>
      <c r="C48" s="25" t="str">
        <f>Table1[[#This Row],[At Handle]]</f>
        <v>captzander03</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Carmondai</v>
      </c>
      <c r="C49" s="25" t="str">
        <f>Table1[[#This Row],[At Handle]]</f>
        <v>Carmondai</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Kersar</v>
      </c>
      <c r="C50" s="25" t="str">
        <f>Table1[[#This Row],[At Handle]]</f>
        <v>cartanis</v>
      </c>
      <c r="D50" s="25" t="str">
        <f>Table1[[#This Row],[Fleet Rank]]</f>
        <v>0. Initiate</v>
      </c>
      <c r="E50" s="25">
        <f>Table1[[#This Row],[PVP For ADV]]</f>
        <v>0</v>
      </c>
      <c r="F50" s="25">
        <f>Table1[[#This Row],[STF Lead For ADV]]</f>
        <v>0</v>
      </c>
      <c r="G50" s="25" t="str">
        <f>IF(Table1[[#This Row],[LFC Still Needed For ADV]]&lt;0,"Yes","No")</f>
        <v>No</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Siom</v>
      </c>
      <c r="C51" s="25" t="str">
        <f>Table1[[#This Row],[At Handle]]</f>
        <v>cartanis</v>
      </c>
      <c r="D51" s="25" t="str">
        <f>Table1[[#This Row],[Fleet Rank]]</f>
        <v>0. Initiate</v>
      </c>
      <c r="E51" s="25">
        <f>Table1[[#This Row],[PVP For ADV]]</f>
        <v>0</v>
      </c>
      <c r="F51" s="25">
        <f>Table1[[#This Row],[STF Lead For ADV]]</f>
        <v>0</v>
      </c>
      <c r="G51" s="25" t="str">
        <f>IF(Table1[[#This Row],[LFC Still Needed For ADV]]&lt;0,"Yes","No")</f>
        <v>No</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ceraphid</v>
      </c>
      <c r="C52" s="25" t="str">
        <f>Table1[[#This Row],[At Handle]]</f>
        <v>ceraphid</v>
      </c>
      <c r="D52" s="25" t="str">
        <f>Table1[[#This Row],[Fleet Rank]]</f>
        <v>0. Initiate</v>
      </c>
      <c r="E52" s="25">
        <f>Table1[[#This Row],[PVP For ADV]]</f>
        <v>0</v>
      </c>
      <c r="F52" s="25">
        <f>Table1[[#This Row],[STF Lead For ADV]]</f>
        <v>0</v>
      </c>
      <c r="G52" s="25" t="str">
        <f>IF(Table1[[#This Row],[LFC Still Needed For ADV]]&lt;0,"Yes","No")</f>
        <v>No</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Archas</v>
      </c>
      <c r="C53" s="25" t="str">
        <f>Table1[[#This Row],[At Handle]]</f>
        <v>chedder666</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Luc</v>
      </c>
      <c r="C54" s="25" t="str">
        <f>Table1[[#This Row],[At Handle]]</f>
        <v>commander2113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Psyla</v>
      </c>
      <c r="C55" s="25" t="str">
        <f>Table1[[#This Row],[At Handle]]</f>
        <v>CptPsycho</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Charles</v>
      </c>
      <c r="C56" s="25" t="str">
        <f>Table1[[#This Row],[At Handle]]</f>
        <v>csljr1</v>
      </c>
      <c r="D56" s="25" t="str">
        <f>Table1[[#This Row],[Fleet Rank]]</f>
        <v>1. Junior Member</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Eragon</v>
      </c>
      <c r="C57" s="25" t="str">
        <f>Table1[[#This Row],[At Handle]]</f>
        <v>csljr1</v>
      </c>
      <c r="D57" s="25" t="str">
        <f>Table1[[#This Row],[Fleet Rank]]</f>
        <v>1. Junior Member</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Face</v>
      </c>
      <c r="C58" s="25" t="str">
        <f>Table1[[#This Row],[At Handle]]</f>
        <v>csljr1</v>
      </c>
      <c r="D58" s="25" t="str">
        <f>Table1[[#This Row],[Fleet Rank]]</f>
        <v>1. Junior Member</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Seldon</v>
      </c>
      <c r="C59" s="25" t="str">
        <f>Table1[[#This Row],[At Handle]]</f>
        <v>csljr1</v>
      </c>
      <c r="D59" s="25" t="str">
        <f>Table1[[#This Row],[Fleet Rank]]</f>
        <v>1. Junior Member</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Cultastica</v>
      </c>
      <c r="C60" s="25" t="str">
        <f>Table1[[#This Row],[At Handle]]</f>
        <v>cultoo</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Cyrilmak</v>
      </c>
      <c r="C61" s="25" t="str">
        <f>Table1[[#This Row],[At Handle]]</f>
        <v>Cyrilmak</v>
      </c>
      <c r="D61" s="25" t="str">
        <f>Table1[[#This Row],[Fleet Rank]]</f>
        <v>4. Consul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John Martin</v>
      </c>
      <c r="C62" s="25" t="str">
        <f>Table1[[#This Row],[At Handle]]</f>
        <v>d3m0nel1te</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Amadaeus</v>
      </c>
      <c r="C63" s="25" t="str">
        <f>Table1[[#This Row],[At Handle]]</f>
        <v>Dailey010</v>
      </c>
      <c r="D63" s="25" t="str">
        <f>Table1[[#This Row],[Fleet Rank]]</f>
        <v>0. Initiate</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Saryll</v>
      </c>
      <c r="C64" s="25" t="str">
        <f>Table1[[#This Row],[At Handle]]</f>
        <v>Dark_Thread</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Nightshade</v>
      </c>
      <c r="C65" s="25" t="str">
        <f>Table1[[#This Row],[At Handle]]</f>
        <v>DarkDragonfire</v>
      </c>
      <c r="D65" s="25" t="str">
        <f>Table1[[#This Row],[Fleet Rank]]</f>
        <v>3. Senior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Lumus</v>
      </c>
      <c r="C66" s="25" t="str">
        <f>Table1[[#This Row],[At Handle]]</f>
        <v>darkswarmer</v>
      </c>
      <c r="D66" s="25" t="str">
        <f>Table1[[#This Row],[Fleet Rank]]</f>
        <v>0. Initiate</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Skarmin</v>
      </c>
      <c r="C67" s="25" t="str">
        <f>Table1[[#This Row],[At Handle]]</f>
        <v>Darlathian</v>
      </c>
      <c r="D67" s="25" t="str">
        <f>Table1[[#This Row],[Fleet Rank]]</f>
        <v>4. Consul Initiate</v>
      </c>
      <c r="E67" s="25">
        <f>Table1[[#This Row],[PVP For ADV]]</f>
        <v>0</v>
      </c>
      <c r="F67" s="25">
        <f>Table1[[#This Row],[STF Lead For ADV]]</f>
        <v>0</v>
      </c>
      <c r="G67" s="25" t="str">
        <f>IF(Table1[[#This Row],[LFC Still Needed For ADV]]&lt;0,"Yes","No")</f>
        <v>Yes</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Nine</v>
      </c>
      <c r="C68" s="25" t="str">
        <f>Table1[[#This Row],[At Handle]]</f>
        <v>Darth_Sid</v>
      </c>
      <c r="D68" s="25" t="str">
        <f>Table1[[#This Row],[Fleet Rank]]</f>
        <v>0.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Nine</v>
      </c>
      <c r="C69" s="25" t="str">
        <f>Table1[[#This Row],[At Handle]]</f>
        <v>Darth-Hermiod</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DarthSage</v>
      </c>
      <c r="C70" s="25" t="str">
        <f>Table1[[#This Row],[At Handle]]</f>
        <v>darthsage00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Solok</v>
      </c>
      <c r="C71" s="25" t="str">
        <f>Table1[[#This Row],[At Handle]]</f>
        <v>darthsage00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Sylar</v>
      </c>
      <c r="C72" s="25" t="str">
        <f>Table1[[#This Row],[At Handle]]</f>
        <v>Dazzylad</v>
      </c>
      <c r="D72" s="25" t="str">
        <f>Table1[[#This Row],[Fleet Rank]]</f>
        <v>0. Initiate</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Viktron</v>
      </c>
      <c r="C73" s="25" t="str">
        <f>Table1[[#This Row],[At Handle]]</f>
        <v>Dazzylad</v>
      </c>
      <c r="D73" s="25" t="str">
        <f>Table1[[#This Row],[Fleet Rank]]</f>
        <v>0. Initiate</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Katy</v>
      </c>
      <c r="C74" s="25" t="str">
        <f>Table1[[#This Row],[At Handle]]</f>
        <v>dendybar28142</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Aneka</v>
      </c>
      <c r="C75" s="25" t="str">
        <f>Table1[[#This Row],[At Handle]]</f>
        <v>dewycheatemandhowe</v>
      </c>
      <c r="D75" s="25" t="str">
        <f>Table1[[#This Row],[Fleet Rank]]</f>
        <v>0. Initiate</v>
      </c>
      <c r="E75" s="25">
        <f>Table1[[#This Row],[PVP For ADV]]</f>
        <v>0</v>
      </c>
      <c r="F75" s="25">
        <f>Table1[[#This Row],[STF Lead For ADV]]</f>
        <v>0</v>
      </c>
      <c r="G75" s="25" t="str">
        <f>IF(Table1[[#This Row],[LFC Still Needed For ADV]]&lt;0,"Yes","No")</f>
        <v>No</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Aneko</v>
      </c>
      <c r="C76" s="25" t="str">
        <f>Table1[[#This Row],[At Handle]]</f>
        <v>dewycheatemandhowe</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Leaia</v>
      </c>
      <c r="C77" s="25" t="str">
        <f>Table1[[#This Row],[At Handle]]</f>
        <v>dewycheatemandhowe</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Dinesy</v>
      </c>
      <c r="C78" s="25" t="str">
        <f>Table1[[#This Row],[At Handle]]</f>
        <v>Dinesyboy</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Djarzenian</v>
      </c>
      <c r="C79" s="25" t="str">
        <f>Table1[[#This Row],[At Handle]]</f>
        <v>djarzenian</v>
      </c>
      <c r="D79" s="25" t="str">
        <f>Table1[[#This Row],[Fleet Rank]]</f>
        <v>2. Member</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Tyr</v>
      </c>
      <c r="C80" s="25" t="str">
        <f>Table1[[#This Row],[At Handle]]</f>
        <v>Doctor-DRM</v>
      </c>
      <c r="D80" s="25" t="str">
        <f>Table1[[#This Row],[Fleet Rank]]</f>
        <v>3. Senior Member</v>
      </c>
      <c r="E80" s="25">
        <f>Table1[[#This Row],[PVP For ADV]]</f>
        <v>0</v>
      </c>
      <c r="F80" s="25">
        <f>Table1[[#This Row],[STF Lead For ADV]]</f>
        <v>0</v>
      </c>
      <c r="G80" s="25" t="str">
        <f>IF(Table1[[#This Row],[LFC Still Needed For ADV]]&lt;0,"Yes","No")</f>
        <v>Yes</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Maktreknotwar</v>
      </c>
      <c r="C81" s="25" t="str">
        <f>Table1[[#This Row],[At Handle]]</f>
        <v>donthatebroskii</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Apophis</v>
      </c>
      <c r="C82" s="25" t="str">
        <f>Table1[[#This Row],[At Handle]]</f>
        <v>dragonhighlordapophis</v>
      </c>
      <c r="D82" s="25" t="str">
        <f>Table1[[#This Row],[Fleet Rank]]</f>
        <v>0. Initiate</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Revan</v>
      </c>
      <c r="C83" s="25" t="str">
        <f>Table1[[#This Row],[At Handle]]</f>
        <v>DrFarnsworth</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Elnora</v>
      </c>
      <c r="C84" s="25" t="str">
        <f>Table1[[#This Row],[At Handle]]</f>
        <v>DuggyVersus</v>
      </c>
      <c r="D84" s="25" t="str">
        <f>Table1[[#This Row],[Fleet Rank]]</f>
        <v>3. Senior Member</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Alex</v>
      </c>
      <c r="C85" s="25" t="str">
        <f>Table1[[#This Row],[At Handle]]</f>
        <v>EagleXT</v>
      </c>
      <c r="D85" s="25" t="str">
        <f>Table1[[#This Row],[Fleet Rank]]</f>
        <v>2. Member</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Jon Tech</v>
      </c>
      <c r="C86" s="25" t="str">
        <f>Table1[[#This Row],[At Handle]]</f>
        <v>EagleXT</v>
      </c>
      <c r="D86" s="25" t="str">
        <f>Table1[[#This Row],[Fleet Rank]]</f>
        <v>2. Member</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Simok</v>
      </c>
      <c r="C87" s="25" t="str">
        <f>Table1[[#This Row],[At Handle]]</f>
        <v>EagleXT</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Haru</v>
      </c>
      <c r="C88" s="25" t="str">
        <f>Table1[[#This Row],[At Handle]]</f>
        <v>Echo08</v>
      </c>
      <c r="D88" s="25" t="str">
        <f>Table1[[#This Row],[Fleet Rank]]</f>
        <v>0. Initiate</v>
      </c>
      <c r="E88" s="25">
        <f>Table1[[#This Row],[PVP For ADV]]</f>
        <v>0</v>
      </c>
      <c r="F88" s="25">
        <f>Table1[[#This Row],[STF Lead For ADV]]</f>
        <v>0</v>
      </c>
      <c r="G88" s="25" t="str">
        <f>IF(Table1[[#This Row],[LFC Still Needed For ADV]]&lt;0,"Yes","No")</f>
        <v>No</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Lou Armstrong</v>
      </c>
      <c r="C89" s="25" t="str">
        <f>Table1[[#This Row],[At Handle]]</f>
        <v>eddwardelric</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The Doctor</v>
      </c>
      <c r="C90" s="25" t="str">
        <f>Table1[[#This Row],[At Handle]]</f>
        <v>elevenitydoctor</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Roland Keifer</v>
      </c>
      <c r="C91" s="25" t="str">
        <f>Table1[[#This Row],[At Handle]]</f>
        <v>equinosz</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Mellodii</v>
      </c>
      <c r="C92" s="25" t="str">
        <f>Table1[[#This Row],[At Handle]]</f>
        <v>Etapi</v>
      </c>
      <c r="D92" s="25" t="str">
        <f>Table1[[#This Row],[Fleet Rank]]</f>
        <v>0. Initiate</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Ethelwolfe</v>
      </c>
      <c r="C93" s="25" t="str">
        <f>Table1[[#This Row],[At Handle]]</f>
        <v>ethelwolfe</v>
      </c>
      <c r="D93" s="25" t="str">
        <f>Table1[[#This Row],[Fleet Rank]]</f>
        <v>0. Initiate</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Caitlain Pharn</v>
      </c>
      <c r="C94" s="25" t="str">
        <f>Table1[[#This Row],[At Handle]]</f>
        <v>Eversun</v>
      </c>
      <c r="D94" s="25" t="str">
        <f>Table1[[#This Row],[Fleet Rank]]</f>
        <v>0. Initiate</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Carmen Rosita Jad'nia</v>
      </c>
      <c r="C95" s="25" t="str">
        <f>Table1[[#This Row],[At Handle]]</f>
        <v>Flash33</v>
      </c>
      <c r="D95" s="25" t="str">
        <f>Table1[[#This Row],[Fleet Rank]]</f>
        <v>0. Initiate</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Bisk</v>
      </c>
      <c r="C96" s="25" t="str">
        <f>Table1[[#This Row],[At Handle]]</f>
        <v>foxboxpdx</v>
      </c>
      <c r="D96" s="25" t="str">
        <f>Table1[[#This Row],[Fleet Rank]]</f>
        <v>1. Junior Member</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Deathicate</v>
      </c>
      <c r="C97" s="25" t="str">
        <f>Table1[[#This Row],[At Handle]]</f>
        <v>futurespuds1</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T'Bena</v>
      </c>
      <c r="C98" s="25" t="str">
        <f>Table1[[#This Row],[At Handle]]</f>
        <v>g2g_cu_later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Adira</v>
      </c>
      <c r="C99" s="25" t="str">
        <f>Table1[[#This Row],[At Handle]]</f>
        <v>G606</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Faye</v>
      </c>
      <c r="C100" s="25" t="str">
        <f>Table1[[#This Row],[At Handle]]</f>
        <v>G606</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Jezez</v>
      </c>
      <c r="C101" s="25" t="str">
        <f>Table1[[#This Row],[At Handle]]</f>
        <v>G606</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Shani</v>
      </c>
      <c r="C102" s="25" t="str">
        <f>Table1[[#This Row],[At Handle]]</f>
        <v>generalhoth</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Shann K'Wren</v>
      </c>
      <c r="C103" s="25" t="str">
        <f>Table1[[#This Row],[At Handle]]</f>
        <v>Gladius_Bonaparte</v>
      </c>
      <c r="D103" s="25" t="str">
        <f>Table1[[#This Row],[Fleet Rank]]</f>
        <v>1. Junior Member</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Neane</v>
      </c>
      <c r="C104" s="25" t="str">
        <f>Table1[[#This Row],[At Handle]]</f>
        <v>gllrdp</v>
      </c>
      <c r="D104" s="25" t="str">
        <f>Table1[[#This Row],[Fleet Rank]]</f>
        <v>0. Initiate</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GODFATHER</v>
      </c>
      <c r="C105" s="25" t="str">
        <f>Table1[[#This Row],[At Handle]]</f>
        <v>GODFATHER-R1</v>
      </c>
      <c r="D105" s="25">
        <f>Table1[[#This Row],[Fleet Rank]]</f>
        <v>0</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Victor Goryal</v>
      </c>
      <c r="C106" s="25" t="str">
        <f>Table1[[#This Row],[At Handle]]</f>
        <v>goryal</v>
      </c>
      <c r="D106" s="25" t="str">
        <f>Table1[[#This Row],[Fleet Rank]]</f>
        <v>1. Junior Member</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Gingavitis</v>
      </c>
      <c r="C107" s="25" t="str">
        <f>Table1[[#This Row],[At Handle]]</f>
        <v>goyaface</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MOUSE</v>
      </c>
      <c r="C108" s="25" t="str">
        <f>Table1[[#This Row],[At Handle]]</f>
        <v>goyaface</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Otto Von Bismarck</v>
      </c>
      <c r="C109" s="25" t="str">
        <f>Table1[[#This Row],[At Handle]]</f>
        <v>grandmasteroz</v>
      </c>
      <c r="D109" s="25" t="str">
        <f>Table1[[#This Row],[Fleet Rank]]</f>
        <v>5. Council Member</v>
      </c>
      <c r="E109" s="25">
        <f>Table1[[#This Row],[PVP For ADV]]</f>
        <v>0</v>
      </c>
      <c r="F109" s="25">
        <f>Table1[[#This Row],[STF Lead For ADV]]</f>
        <v>0</v>
      </c>
      <c r="G109" s="25" t="str">
        <f>IF(Table1[[#This Row],[LFC Still Needed For ADV]]&lt;0,"Yes","No")</f>
        <v>Yes</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Ossan</v>
      </c>
      <c r="C110" s="25" t="str">
        <f>Table1[[#This Row],[At Handle]]</f>
        <v>GreyCouncil</v>
      </c>
      <c r="D110" s="25" t="str">
        <f>Table1[[#This Row],[Fleet Rank]]</f>
        <v>5. Council Member</v>
      </c>
      <c r="E110" s="25">
        <f>Table1[[#This Row],[PVP For ADV]]</f>
        <v>0</v>
      </c>
      <c r="F110" s="25">
        <f>Table1[[#This Row],[STF Lead For ADV]]</f>
        <v>0</v>
      </c>
      <c r="G110" s="25" t="str">
        <f>IF(Table1[[#This Row],[LFC Still Needed For ADV]]&lt;0,"Yes","No")</f>
        <v>Yes</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Goodmane</v>
      </c>
      <c r="C111" s="25" t="str">
        <f>Table1[[#This Row],[At Handle]]</f>
        <v>grizbit</v>
      </c>
      <c r="D111" s="25" t="str">
        <f>Table1[[#This Row],[Fleet Rank]]</f>
        <v>0. Initiate</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Grizster</v>
      </c>
      <c r="C112" s="25" t="str">
        <f>Table1[[#This Row],[At Handle]]</f>
        <v>grizster</v>
      </c>
      <c r="D112" s="25" t="str">
        <f>Table1[[#This Row],[Fleet Rank]]</f>
        <v>1. Junior Member</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striker</v>
      </c>
      <c r="C113" s="25" t="str">
        <f>Table1[[#This Row],[At Handle]]</f>
        <v>gundamstriker117</v>
      </c>
      <c r="D113" s="25" t="str">
        <f>Table1[[#This Row],[Fleet Rank]]</f>
        <v>0. Initiate</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Haralion</v>
      </c>
      <c r="C114" s="25" t="str">
        <f>Table1[[#This Row],[At Handle]]</f>
        <v>halarel</v>
      </c>
      <c r="D114" s="25" t="str">
        <f>Table1[[#This Row],[Fleet Rank]]</f>
        <v>0. Initiate</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Moro</v>
      </c>
      <c r="C115" s="25" t="str">
        <f>Table1[[#This Row],[At Handle]]</f>
        <v>Heblue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Hutageg</v>
      </c>
      <c r="C116" s="25" t="str">
        <f>Table1[[#This Row],[At Handle]]</f>
        <v>Hellfire54901</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heroesA</v>
      </c>
      <c r="C117" s="25" t="str">
        <f>Table1[[#This Row],[At Handle]]</f>
        <v>heroesangels00</v>
      </c>
      <c r="D117" s="25" t="str">
        <f>Table1[[#This Row],[Fleet Rank]]</f>
        <v>0. Initiate</v>
      </c>
      <c r="E117" s="25">
        <f>Table1[[#This Row],[PVP For ADV]]</f>
        <v>0</v>
      </c>
      <c r="F117" s="25">
        <f>Table1[[#This Row],[STF Lead For ADV]]</f>
        <v>0</v>
      </c>
      <c r="G117" s="25" t="str">
        <f>IF(Table1[[#This Row],[LFC Still Needed For ADV]]&lt;0,"Yes","No")</f>
        <v>No</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De Vries</v>
      </c>
      <c r="C118" s="25" t="str">
        <f>Table1[[#This Row],[At Handle]]</f>
        <v>HouseAtreides</v>
      </c>
      <c r="D118" s="25" t="str">
        <f>Table1[[#This Row],[Fleet Rank]]</f>
        <v>1. Junior Member</v>
      </c>
      <c r="E118" s="25">
        <f>Table1[[#This Row],[PVP For ADV]]</f>
        <v>0</v>
      </c>
      <c r="F118" s="25">
        <f>Table1[[#This Row],[STF Lead For ADV]]</f>
        <v>0</v>
      </c>
      <c r="G118" s="25" t="str">
        <f>IF(Table1[[#This Row],[LFC Still Needed For ADV]]&lt;0,"Yes","No")</f>
        <v>No</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Grey</v>
      </c>
      <c r="C119" s="25" t="str">
        <f>Table1[[#This Row],[At Handle]]</f>
        <v>HouseAtreides</v>
      </c>
      <c r="D119" s="25" t="str">
        <f>Table1[[#This Row],[Fleet Rank]]</f>
        <v>1. Junior Member</v>
      </c>
      <c r="E119" s="25">
        <f>Table1[[#This Row],[PVP For ADV]]</f>
        <v>0</v>
      </c>
      <c r="F119" s="25">
        <f>Table1[[#This Row],[STF Lead For ADV]]</f>
        <v>0</v>
      </c>
      <c r="G119" s="25" t="str">
        <f>IF(Table1[[#This Row],[LFC Still Needed For ADV]]&lt;0,"Yes","No")</f>
        <v>No</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Halleck</v>
      </c>
      <c r="C120" s="25" t="str">
        <f>Table1[[#This Row],[At Handle]]</f>
        <v>HouseAtreides</v>
      </c>
      <c r="D120" s="25" t="str">
        <f>Table1[[#This Row],[Fleet Rank]]</f>
        <v>1. Junior Member</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Lykiel</v>
      </c>
      <c r="C121" s="25" t="str">
        <f>Table1[[#This Row],[At Handle]]</f>
        <v>HouseAtreides</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Hurrikane</v>
      </c>
      <c r="C122" s="25" t="str">
        <f>Table1[[#This Row],[At Handle]]</f>
        <v>Hurrikane8504</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Leonardo</v>
      </c>
      <c r="C123" s="25" t="str">
        <f>Table1[[#This Row],[At Handle]]</f>
        <v>Hurrikane8504</v>
      </c>
      <c r="D123" s="25" t="str">
        <f>Table1[[#This Row],[Fleet Rank]]</f>
        <v>1. Junior Member</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Inemy</v>
      </c>
      <c r="C124" s="25" t="str">
        <f>Table1[[#This Row],[At Handle]]</f>
        <v>Image_of_Hades</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Bayonetta</v>
      </c>
      <c r="C125" s="25" t="str">
        <f>Table1[[#This Row],[At Handle]]</f>
        <v>ImmortalSelene</v>
      </c>
      <c r="D125" s="25" t="str">
        <f>Table1[[#This Row],[Fleet Rank]]</f>
        <v>4. Consul Initiate</v>
      </c>
      <c r="E125" s="25">
        <f>Table1[[#This Row],[PVP For ADV]]</f>
        <v>0</v>
      </c>
      <c r="F125" s="25">
        <f>Table1[[#This Row],[STF Lead For ADV]]</f>
        <v>0</v>
      </c>
      <c r="G125" s="25" t="str">
        <f>IF(Table1[[#This Row],[LFC Still Needed For ADV]]&lt;0,"Yes","No")</f>
        <v>Yes</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Catwoman</v>
      </c>
      <c r="C126" s="25" t="str">
        <f>Table1[[#This Row],[At Handle]]</f>
        <v>ImmortalSelene</v>
      </c>
      <c r="D126" s="25" t="str">
        <f>Table1[[#This Row],[Fleet Rank]]</f>
        <v>4. Consul Initiate</v>
      </c>
      <c r="E126" s="25">
        <f>Table1[[#This Row],[PVP For ADV]]</f>
        <v>0</v>
      </c>
      <c r="F126" s="25">
        <f>Table1[[#This Row],[STF Lead For ADV]]</f>
        <v>0</v>
      </c>
      <c r="G126" s="25" t="str">
        <f>IF(Table1[[#This Row],[LFC Still Needed For ADV]]&lt;0,"Yes","No")</f>
        <v>Yes</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Darth Amidala</v>
      </c>
      <c r="C127" s="25" t="str">
        <f>Table1[[#This Row],[At Handle]]</f>
        <v>ImmortalSelene</v>
      </c>
      <c r="D127" s="25" t="str">
        <f>Table1[[#This Row],[Fleet Rank]]</f>
        <v>4. Consul Initiate</v>
      </c>
      <c r="E127" s="25">
        <f>Table1[[#This Row],[PVP For ADV]]</f>
        <v>0</v>
      </c>
      <c r="F127" s="25">
        <f>Table1[[#This Row],[STF Lead For ADV]]</f>
        <v>0</v>
      </c>
      <c r="G127" s="25" t="str">
        <f>IF(Table1[[#This Row],[LFC Still Needed For ADV]]&lt;0,"Yes","No")</f>
        <v>Yes</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Faith</v>
      </c>
      <c r="C128" s="25" t="str">
        <f>Table1[[#This Row],[At Handle]]</f>
        <v>ImmortalSelene</v>
      </c>
      <c r="D128" s="25" t="str">
        <f>Table1[[#This Row],[Fleet Rank]]</f>
        <v>4. Consul Initiate</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Hermione</v>
      </c>
      <c r="C129" s="25" t="str">
        <f>Table1[[#This Row],[At Handle]]</f>
        <v>ImmortalSelene</v>
      </c>
      <c r="D129" s="25" t="str">
        <f>Table1[[#This Row],[Fleet Rank]]</f>
        <v>4. Consul Initiate</v>
      </c>
      <c r="E129" s="25">
        <f>Table1[[#This Row],[PVP For ADV]]</f>
        <v>0</v>
      </c>
      <c r="F129" s="25">
        <f>Table1[[#This Row],[STF Lead For ADV]]</f>
        <v>0</v>
      </c>
      <c r="G129" s="25" t="str">
        <f>IF(Table1[[#This Row],[LFC Still Needed For ADV]]&lt;0,"Yes","No")</f>
        <v>Yes</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Lilah</v>
      </c>
      <c r="C130" s="25" t="str">
        <f>Table1[[#This Row],[At Handle]]</f>
        <v>ImmortalSelene</v>
      </c>
      <c r="D130" s="25" t="str">
        <f>Table1[[#This Row],[Fleet Rank]]</f>
        <v>4. Consul Initiate</v>
      </c>
      <c r="E130" s="25">
        <f>Table1[[#This Row],[PVP For ADV]]</f>
        <v>0</v>
      </c>
      <c r="F130" s="25">
        <f>Table1[[#This Row],[STF Lead For ADV]]</f>
        <v>0</v>
      </c>
      <c r="G130" s="25" t="str">
        <f>IF(Table1[[#This Row],[LFC Still Needed For ADV]]&lt;0,"Yes","No")</f>
        <v>Yes</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Selene</v>
      </c>
      <c r="C131" s="25" t="str">
        <f>Table1[[#This Row],[At Handle]]</f>
        <v>ImmortalSelene</v>
      </c>
      <c r="D131" s="25" t="str">
        <f>Table1[[#This Row],[Fleet Rank]]</f>
        <v>4. Consul Initiate</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Sevenn 0f Nine</v>
      </c>
      <c r="C132" s="25" t="str">
        <f>Table1[[#This Row],[At Handle]]</f>
        <v>ImmortalSelene</v>
      </c>
      <c r="D132" s="25" t="str">
        <f>Table1[[#This Row],[Fleet Rank]]</f>
        <v>4. Consul Initiate</v>
      </c>
      <c r="E132" s="25">
        <f>Table1[[#This Row],[PVP For ADV]]</f>
        <v>0</v>
      </c>
      <c r="F132" s="25">
        <f>Table1[[#This Row],[STF Lead For ADV]]</f>
        <v>0</v>
      </c>
      <c r="G132" s="25" t="str">
        <f>IF(Table1[[#This Row],[LFC Still Needed For ADV]]&lt;0,"Yes","No")</f>
        <v>Yes</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Beral</v>
      </c>
      <c r="C133" s="25" t="str">
        <f>Table1[[#This Row],[At Handle]]</f>
        <v>ImpulsePurchase</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Justin</v>
      </c>
      <c r="C134" s="25" t="str">
        <f>Table1[[#This Row],[At Handle]]</f>
        <v>ImpulsePurchase</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Drake</v>
      </c>
      <c r="C135" s="25" t="str">
        <f>Table1[[#This Row],[At Handle]]</f>
        <v>Incendium</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Jeaneous</v>
      </c>
      <c r="C136" s="25" t="str">
        <f>Table1[[#This Row],[At Handle]]</f>
        <v>Jeaneous</v>
      </c>
      <c r="D136" s="25" t="str">
        <f>Table1[[#This Row],[Fleet Rank]]</f>
        <v>2. Member</v>
      </c>
      <c r="E136" s="25">
        <f>Table1[[#This Row],[PVP For ADV]]</f>
        <v>0</v>
      </c>
      <c r="F136" s="25">
        <f>Table1[[#This Row],[STF Lead For ADV]]</f>
        <v>0</v>
      </c>
      <c r="G136" s="25" t="str">
        <f>IF(Table1[[#This Row],[LFC Still Needed For ADV]]&lt;0,"Yes","No")</f>
        <v>No</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Kelly T. Grier</v>
      </c>
      <c r="C137" s="25" t="str">
        <f>Table1[[#This Row],[At Handle]]</f>
        <v>Jeaneous</v>
      </c>
      <c r="D137" s="25" t="str">
        <f>Table1[[#This Row],[Fleet Rank]]</f>
        <v>2. Member</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Tu'Bad</v>
      </c>
      <c r="C138" s="25" t="str">
        <f>Table1[[#This Row],[At Handle]]</f>
        <v>Jeaneous</v>
      </c>
      <c r="D138" s="25" t="str">
        <f>Table1[[#This Row],[Fleet Rank]]</f>
        <v>2. Member</v>
      </c>
      <c r="E138" s="25">
        <f>Table1[[#This Row],[PVP For ADV]]</f>
        <v>0</v>
      </c>
      <c r="F138" s="25">
        <f>Table1[[#This Row],[STF Lead For ADV]]</f>
        <v>0</v>
      </c>
      <c r="G138" s="25" t="str">
        <f>IF(Table1[[#This Row],[LFC Still Needed For ADV]]&lt;0,"Yes","No")</f>
        <v>No</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Tilot</v>
      </c>
      <c r="C139" s="25" t="str">
        <f>Table1[[#This Row],[At Handle]]</f>
        <v>jhoengen</v>
      </c>
      <c r="D139" s="25" t="str">
        <f>Table1[[#This Row],[Fleet Rank]]</f>
        <v>0.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Jinod</v>
      </c>
      <c r="C140" s="25" t="str">
        <f>Table1[[#This Row],[At Handle]]</f>
        <v>jholt001</v>
      </c>
      <c r="D140" s="25" t="str">
        <f>Table1[[#This Row],[Fleet Rank]]</f>
        <v>0. Initiate</v>
      </c>
      <c r="E140" s="25">
        <f>Table1[[#This Row],[PVP For ADV]]</f>
        <v>0</v>
      </c>
      <c r="F140" s="25">
        <f>Table1[[#This Row],[STF Lead For ADV]]</f>
        <v>0</v>
      </c>
      <c r="G140" s="25" t="str">
        <f>IF(Table1[[#This Row],[LFC Still Needed For ADV]]&lt;0,"Yes","No")</f>
        <v>No</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Cece</v>
      </c>
      <c r="C141" s="25" t="str">
        <f>Table1[[#This Row],[At Handle]]</f>
        <v>jimTblob</v>
      </c>
      <c r="D141" s="25" t="str">
        <f>Table1[[#This Row],[Fleet Rank]]</f>
        <v>3. Senior Member</v>
      </c>
      <c r="E141" s="25">
        <f>Table1[[#This Row],[PVP For ADV]]</f>
        <v>0</v>
      </c>
      <c r="F141" s="25" t="str">
        <f>Table1[[#This Row],[STF Lead For ADV]]</f>
        <v>Yes</v>
      </c>
      <c r="G141" s="25" t="str">
        <f>IF(Table1[[#This Row],[LFC Still Needed For ADV]]&lt;0,"Yes","No")</f>
        <v>Yes</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Chothe</v>
      </c>
      <c r="C142" s="25" t="str">
        <f>Table1[[#This Row],[At Handle]]</f>
        <v>jimTblob</v>
      </c>
      <c r="D142" s="25" t="str">
        <f>Table1[[#This Row],[Fleet Rank]]</f>
        <v>3. Senior Member</v>
      </c>
      <c r="E142" s="25">
        <f>Table1[[#This Row],[PVP For ADV]]</f>
        <v>0</v>
      </c>
      <c r="F142" s="25" t="str">
        <f>Table1[[#This Row],[STF Lead For ADV]]</f>
        <v>Yes</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Glo'Al</v>
      </c>
      <c r="C143" s="25" t="str">
        <f>Table1[[#This Row],[At Handle]]</f>
        <v>jimTblob</v>
      </c>
      <c r="D143" s="25" t="str">
        <f>Table1[[#This Row],[Fleet Rank]]</f>
        <v>3. Senior Member</v>
      </c>
      <c r="E143" s="25">
        <f>Table1[[#This Row],[PVP For ADV]]</f>
        <v>0</v>
      </c>
      <c r="F143" s="25" t="str">
        <f>Table1[[#This Row],[STF Lead For ADV]]</f>
        <v>Yes</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Hass</v>
      </c>
      <c r="C144" s="25" t="str">
        <f>Table1[[#This Row],[At Handle]]</f>
        <v>jimTblob</v>
      </c>
      <c r="D144" s="25" t="str">
        <f>Table1[[#This Row],[Fleet Rank]]</f>
        <v>3. Senior Member</v>
      </c>
      <c r="E144" s="25">
        <f>Table1[[#This Row],[PVP For ADV]]</f>
        <v>0</v>
      </c>
      <c r="F144" s="25" t="str">
        <f>Table1[[#This Row],[STF Lead For ADV]]</f>
        <v>Yes</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James T Blob</v>
      </c>
      <c r="C145" s="25" t="str">
        <f>Table1[[#This Row],[At Handle]]</f>
        <v>jimTblob</v>
      </c>
      <c r="D145" s="25" t="str">
        <f>Table1[[#This Row],[Fleet Rank]]</f>
        <v>3. Senior Member</v>
      </c>
      <c r="E145" s="25">
        <f>Table1[[#This Row],[PVP For ADV]]</f>
        <v>0</v>
      </c>
      <c r="F145" s="25" t="str">
        <f>Table1[[#This Row],[STF Lead For ADV]]</f>
        <v>Yes</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Klevddo</v>
      </c>
      <c r="C146" s="25" t="str">
        <f>Table1[[#This Row],[At Handle]]</f>
        <v>jimTblob</v>
      </c>
      <c r="D146" s="25" t="str">
        <f>Table1[[#This Row],[Fleet Rank]]</f>
        <v>3. Senior Member</v>
      </c>
      <c r="E146" s="25">
        <f>Table1[[#This Row],[PVP For ADV]]</f>
        <v>0</v>
      </c>
      <c r="F146" s="25" t="str">
        <f>Table1[[#This Row],[STF Lead For ADV]]</f>
        <v>Yes</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M'urr</v>
      </c>
      <c r="C147" s="25" t="str">
        <f>Table1[[#This Row],[At Handle]]</f>
        <v>jimTblob</v>
      </c>
      <c r="D147" s="25" t="str">
        <f>Table1[[#This Row],[Fleet Rank]]</f>
        <v>3. Senior Member</v>
      </c>
      <c r="E147" s="25">
        <f>Table1[[#This Row],[PVP For ADV]]</f>
        <v>0</v>
      </c>
      <c r="F147" s="25" t="str">
        <f>Table1[[#This Row],[STF Lead For ADV]]</f>
        <v>Yes</v>
      </c>
      <c r="G147" s="25" t="str">
        <f>IF(Table1[[#This Row],[LFC Still Needed For ADV]]&lt;0,"Yes","No")</f>
        <v>Yes</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Pump'kin</v>
      </c>
      <c r="C148" s="25" t="str">
        <f>Table1[[#This Row],[At Handle]]</f>
        <v>jimTblob</v>
      </c>
      <c r="D148" s="25" t="str">
        <f>Table1[[#This Row],[Fleet Rank]]</f>
        <v>3. Senior Member</v>
      </c>
      <c r="E148" s="25">
        <f>Table1[[#This Row],[PVP For ADV]]</f>
        <v>0</v>
      </c>
      <c r="F148" s="25" t="str">
        <f>Table1[[#This Row],[STF Lead For ADV]]</f>
        <v>Yes</v>
      </c>
      <c r="G148" s="25" t="str">
        <f>IF(Table1[[#This Row],[LFC Still Needed For ADV]]&lt;0,"Yes","No")</f>
        <v>Yes</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Saag</v>
      </c>
      <c r="C149" s="25" t="str">
        <f>Table1[[#This Row],[At Handle]]</f>
        <v>jimTblob</v>
      </c>
      <c r="D149" s="25" t="str">
        <f>Table1[[#This Row],[Fleet Rank]]</f>
        <v>3. Senior Member</v>
      </c>
      <c r="E149" s="25">
        <f>Table1[[#This Row],[PVP For ADV]]</f>
        <v>0</v>
      </c>
      <c r="F149" s="25" t="str">
        <f>Table1[[#This Row],[STF Lead For ADV]]</f>
        <v>Yes</v>
      </c>
      <c r="G149" s="25" t="str">
        <f>IF(Table1[[#This Row],[LFC Still Needed For ADV]]&lt;0,"Yes","No")</f>
        <v>Yes</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Justin</v>
      </c>
      <c r="C150" s="25" t="str">
        <f>Table1[[#This Row],[At Handle]]</f>
        <v>jlsac64</v>
      </c>
      <c r="D150" s="25" t="str">
        <f>Table1[[#This Row],[Fleet Rank]]</f>
        <v>0. Initiate</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Daville Stargazer</v>
      </c>
      <c r="C151" s="25" t="str">
        <f>Table1[[#This Row],[At Handle]]</f>
        <v>Joebaby2775</v>
      </c>
      <c r="D151" s="25" t="str">
        <f>Table1[[#This Row],[Fleet Rank]]</f>
        <v>0. Initiate</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ASHUR</v>
      </c>
      <c r="C152" s="25" t="str">
        <f>Table1[[#This Row],[At Handle]]</f>
        <v>johnsg9909</v>
      </c>
      <c r="D152" s="25" t="str">
        <f>Table1[[#This Row],[Fleet Rank]]</f>
        <v>0. Initiate</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varo</v>
      </c>
      <c r="C153" s="25" t="str">
        <f>Table1[[#This Row],[At Handle]]</f>
        <v>johnsg9909</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Tico</v>
      </c>
      <c r="C154" s="25" t="str">
        <f>Table1[[#This Row],[At Handle]]</f>
        <v>Joshuau</v>
      </c>
      <c r="D154" s="25" t="str">
        <f>Table1[[#This Row],[Fleet Rank]]</f>
        <v>1. Junior Member</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f>Table1[[#This Row],[Character name]]</f>
        <v>118</v>
      </c>
      <c r="C155" s="25" t="str">
        <f>Table1[[#This Row],[At Handle]]</f>
        <v>kaplan3001</v>
      </c>
      <c r="D155" s="25" t="str">
        <f>Table1[[#This Row],[Fleet Rank]]</f>
        <v>2. Member</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mike</v>
      </c>
      <c r="C156" s="25" t="str">
        <f>Table1[[#This Row],[At Handle]]</f>
        <v>kaplan3001</v>
      </c>
      <c r="D156" s="25" t="str">
        <f>Table1[[#This Row],[Fleet Rank]]</f>
        <v>2. Member</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Sysal</v>
      </c>
      <c r="C157" s="25" t="str">
        <f>Table1[[#This Row],[At Handle]]</f>
        <v>Karmadragon</v>
      </c>
      <c r="D157" s="25" t="str">
        <f>Table1[[#This Row],[Fleet Rank]]</f>
        <v>0. Initiate</v>
      </c>
      <c r="E157" s="25">
        <f>Table1[[#This Row],[PVP For ADV]]</f>
        <v>0</v>
      </c>
      <c r="F157" s="25">
        <f>Table1[[#This Row],[STF Lead For ADV]]</f>
        <v>0</v>
      </c>
      <c r="G157" s="25" t="str">
        <f>IF(Table1[[#This Row],[LFC Still Needed For ADV]]&lt;0,"Yes","No")</f>
        <v>No</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Celicia</v>
      </c>
      <c r="C158" s="25" t="str">
        <f>Table1[[#This Row],[At Handle]]</f>
        <v>Kekoa</v>
      </c>
      <c r="D158" s="25" t="str">
        <f>Table1[[#This Row],[Fleet Rank]]</f>
        <v>0. Initiate</v>
      </c>
      <c r="E158" s="25">
        <f>Table1[[#This Row],[PVP For ADV]]</f>
        <v>0</v>
      </c>
      <c r="F158" s="25">
        <f>Table1[[#This Row],[STF Lead For ADV]]</f>
        <v>0</v>
      </c>
      <c r="G158" s="25" t="str">
        <f>IF(Table1[[#This Row],[LFC Still Needed For ADV]]&lt;0,"Yes","No")</f>
        <v>No</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Fluffy</v>
      </c>
      <c r="C159" s="25" t="str">
        <f>Table1[[#This Row],[At Handle]]</f>
        <v>Kemloor</v>
      </c>
      <c r="D159" s="25" t="str">
        <f>Table1[[#This Row],[Fleet Rank]]</f>
        <v>2. Member</v>
      </c>
      <c r="E159" s="25">
        <f>Table1[[#This Row],[PVP For ADV]]</f>
        <v>0</v>
      </c>
      <c r="F159" s="25">
        <f>Table1[[#This Row],[STF Lead For ADV]]</f>
        <v>0</v>
      </c>
      <c r="G159" s="25" t="str">
        <f>IF(Table1[[#This Row],[LFC Still Needed For ADV]]&lt;0,"Yes","No")</f>
        <v>No</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Kemloor</v>
      </c>
      <c r="C160" s="25" t="str">
        <f>Table1[[#This Row],[At Handle]]</f>
        <v>Kemloor</v>
      </c>
      <c r="D160" s="25" t="str">
        <f>Table1[[#This Row],[Fleet Rank]]</f>
        <v>2. Member</v>
      </c>
      <c r="E160" s="25">
        <f>Table1[[#This Row],[PVP For ADV]]</f>
        <v>0</v>
      </c>
      <c r="F160" s="25">
        <f>Table1[[#This Row],[STF Lead For ADV]]</f>
        <v>0</v>
      </c>
      <c r="G160" s="25" t="str">
        <f>IF(Table1[[#This Row],[LFC Still Needed For ADV]]&lt;0,"Yes","No")</f>
        <v>No</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Kemsci</v>
      </c>
      <c r="C161" s="25" t="str">
        <f>Table1[[#This Row],[At Handle]]</f>
        <v>Kemloor</v>
      </c>
      <c r="D161" s="25" t="str">
        <f>Table1[[#This Row],[Fleet Rank]]</f>
        <v>2. Member</v>
      </c>
      <c r="E161" s="25">
        <f>Table1[[#This Row],[PVP For ADV]]</f>
        <v>0</v>
      </c>
      <c r="F161" s="25">
        <f>Table1[[#This Row],[STF Lead For ADV]]</f>
        <v>0</v>
      </c>
      <c r="G161" s="25" t="str">
        <f>IF(Table1[[#This Row],[LFC Still Needed For ADV]]&lt;0,"Yes","No")</f>
        <v>No</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Kemtac</v>
      </c>
      <c r="C162" s="25" t="str">
        <f>Table1[[#This Row],[At Handle]]</f>
        <v>Kemloor</v>
      </c>
      <c r="D162" s="25" t="str">
        <f>Table1[[#This Row],[Fleet Rank]]</f>
        <v>2. Member</v>
      </c>
      <c r="E162" s="25">
        <f>Table1[[#This Row],[PVP For ADV]]</f>
        <v>0</v>
      </c>
      <c r="F162" s="25">
        <f>Table1[[#This Row],[STF Lead For ADV]]</f>
        <v>0</v>
      </c>
      <c r="G162" s="25" t="str">
        <f>IF(Table1[[#This Row],[LFC Still Needed For ADV]]&lt;0,"Yes","No")</f>
        <v>No</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Eugene West</v>
      </c>
      <c r="C163" s="25" t="str">
        <f>Table1[[#This Row],[At Handle]]</f>
        <v>kereto</v>
      </c>
      <c r="D163" s="25" t="str">
        <f>Table1[[#This Row],[Fleet Rank]]</f>
        <v>0. Initiate</v>
      </c>
      <c r="E163" s="25">
        <f>Table1[[#This Row],[PVP For ADV]]</f>
        <v>0</v>
      </c>
      <c r="F163" s="25">
        <f>Table1[[#This Row],[STF Lead For ADV]]</f>
        <v>0</v>
      </c>
      <c r="G163" s="25" t="str">
        <f>IF(Table1[[#This Row],[LFC Still Needed For ADV]]&lt;0,"Yes","No")</f>
        <v>No</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Bambera</v>
      </c>
      <c r="C164" s="25" t="str">
        <f>Table1[[#This Row],[At Handle]]</f>
        <v>Khaos_Silva</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Carenza</v>
      </c>
      <c r="C165" s="25" t="str">
        <f>Table1[[#This Row],[At Handle]]</f>
        <v>Khaos_Silva</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Zoune</v>
      </c>
      <c r="C166" s="25" t="str">
        <f>Table1[[#This Row],[At Handle]]</f>
        <v>kingsofleon</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Cho'Koth</v>
      </c>
      <c r="C167" s="25" t="str">
        <f>Table1[[#This Row],[At Handle]]</f>
        <v>Kotheris</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krallous</v>
      </c>
      <c r="C168" s="25" t="str">
        <f>Table1[[#This Row],[At Handle]]</f>
        <v>Krallous</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Shaweef</v>
      </c>
      <c r="C169" s="25" t="str">
        <f>Table1[[#This Row],[At Handle]]</f>
        <v>Krisco131</v>
      </c>
      <c r="D169" s="25" t="str">
        <f>Table1[[#This Row],[Fleet Rank]]</f>
        <v>0. Initiate</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Kalkin</v>
      </c>
      <c r="C170" s="25" t="str">
        <f>Table1[[#This Row],[At Handle]]</f>
        <v>kruno94</v>
      </c>
      <c r="D170" s="25" t="str">
        <f>Table1[[#This Row],[Fleet Rank]]</f>
        <v>0. Initiate</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James</v>
      </c>
      <c r="C171" s="25" t="str">
        <f>Table1[[#This Row],[At Handle]]</f>
        <v>LaKoch3</v>
      </c>
      <c r="D171" s="25" t="str">
        <f>Table1[[#This Row],[Fleet Rank]]</f>
        <v>0. Initiate</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Ely McDermot</v>
      </c>
      <c r="C172" s="25" t="str">
        <f>Table1[[#This Row],[At Handle]]</f>
        <v>LastErr</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Klak</v>
      </c>
      <c r="C173" s="25" t="str">
        <f>Table1[[#This Row],[At Handle]]</f>
        <v>legionchild</v>
      </c>
      <c r="D173" s="25" t="str">
        <f>Table1[[#This Row],[Fleet Rank]]</f>
        <v>2. Member</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Price</v>
      </c>
      <c r="C174" s="25" t="str">
        <f>Table1[[#This Row],[At Handle]]</f>
        <v>legionchild</v>
      </c>
      <c r="D174" s="25" t="str">
        <f>Table1[[#This Row],[Fleet Rank]]</f>
        <v>2. Member</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Vol</v>
      </c>
      <c r="C175" s="25" t="str">
        <f>Table1[[#This Row],[At Handle]]</f>
        <v>legionchild</v>
      </c>
      <c r="D175" s="25" t="str">
        <f>Table1[[#This Row],[Fleet Rank]]</f>
        <v>2. Member</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Lemmy</v>
      </c>
      <c r="C176" s="25" t="str">
        <f>Table1[[#This Row],[At Handle]]</f>
        <v>lemko</v>
      </c>
      <c r="D176" s="25" t="str">
        <f>Table1[[#This Row],[Fleet Rank]]</f>
        <v>0. Initiate</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Lexi</v>
      </c>
      <c r="C177" s="25" t="str">
        <f>Table1[[#This Row],[At Handle]]</f>
        <v>lexiana</v>
      </c>
      <c r="D177" s="25" t="str">
        <f>Table1[[#This Row],[Fleet Rank]]</f>
        <v>0. Initiate</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LIFETAKR</v>
      </c>
      <c r="C178" s="25" t="str">
        <f>Table1[[#This Row],[At Handle]]</f>
        <v>LIFETAKR</v>
      </c>
      <c r="D178" s="25" t="str">
        <f>Table1[[#This Row],[Fleet Rank]]</f>
        <v>0. Initiate</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Mackenzie</v>
      </c>
      <c r="C179" s="25" t="str">
        <f>Table1[[#This Row],[At Handle]]</f>
        <v>lordtitan2</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Claire</v>
      </c>
      <c r="C180" s="25" t="str">
        <f>Table1[[#This Row],[At Handle]]</f>
        <v>Maelstrom04</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tucker</v>
      </c>
      <c r="C181" s="25" t="str">
        <f>Table1[[#This Row],[At Handle]]</f>
        <v>malcom8</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Donovan</v>
      </c>
      <c r="C182" s="25" t="str">
        <f>Table1[[#This Row],[At Handle]]</f>
        <v>Malmagor</v>
      </c>
      <c r="D182" s="25" t="str">
        <f>Table1[[#This Row],[Fleet Rank]]</f>
        <v>1. Junior Member</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Mancel</v>
      </c>
      <c r="C183" s="25" t="str">
        <f>Table1[[#This Row],[At Handle]]</f>
        <v>Mancel</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Reaper</v>
      </c>
      <c r="C184" s="25" t="str">
        <f>Table1[[#This Row],[At Handle]]</f>
        <v>marineinspace</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Abraxas</v>
      </c>
      <c r="C185" s="25" t="str">
        <f>Table1[[#This Row],[At Handle]]</f>
        <v>martijn84</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Emerson</v>
      </c>
      <c r="C186" s="25" t="str">
        <f>Table1[[#This Row],[At Handle]]</f>
        <v>Matchoo</v>
      </c>
      <c r="D186" s="25" t="str">
        <f>Table1[[#This Row],[Fleet Rank]]</f>
        <v>3. Senior Member</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Blacktree</v>
      </c>
      <c r="C187" s="25" t="str">
        <f>Table1[[#This Row],[At Handle]]</f>
        <v>mblacktree</v>
      </c>
      <c r="D187" s="25" t="str">
        <f>Table1[[#This Row],[Fleet Rank]]</f>
        <v>1. Junior Member</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Vito</v>
      </c>
      <c r="C188" s="25" t="str">
        <f>Table1[[#This Row],[At Handle]]</f>
        <v>McNez</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Torias Dax</v>
      </c>
      <c r="C189" s="25" t="str">
        <f>Table1[[#This Row],[At Handle]]</f>
        <v>Meliav</v>
      </c>
      <c r="D189" s="25" t="str">
        <f>Table1[[#This Row],[Fleet Rank]]</f>
        <v>2. Member</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Victor Daywalker</v>
      </c>
      <c r="C190" s="25" t="str">
        <f>Table1[[#This Row],[At Handle]]</f>
        <v>Meliav</v>
      </c>
      <c r="D190" s="25" t="str">
        <f>Table1[[#This Row],[Fleet Rank]]</f>
        <v>2. Member</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Deimos</v>
      </c>
      <c r="C191" s="25" t="str">
        <f>Table1[[#This Row],[At Handle]]</f>
        <v>Messmint</v>
      </c>
      <c r="D191" s="25" t="str">
        <f>Table1[[#This Row],[Fleet Rank]]</f>
        <v>4. Consul Initiate</v>
      </c>
      <c r="E191" s="25">
        <f>Table1[[#This Row],[PVP For ADV]]</f>
        <v>0</v>
      </c>
      <c r="F191" s="25">
        <f>Table1[[#This Row],[STF Lead For ADV]]</f>
        <v>0</v>
      </c>
      <c r="G191" s="25" t="str">
        <f>IF(Table1[[#This Row],[LFC Still Needed For ADV]]&lt;0,"Yes","No")</f>
        <v>Yes</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The Doctor</v>
      </c>
      <c r="C192" s="25" t="str">
        <f>Table1[[#This Row],[At Handle]]</f>
        <v>Messmint</v>
      </c>
      <c r="D192" s="25" t="str">
        <f>Table1[[#This Row],[Fleet Rank]]</f>
        <v>4. Consul Initiate</v>
      </c>
      <c r="E192" s="25">
        <f>Table1[[#This Row],[PVP For ADV]]</f>
        <v>0</v>
      </c>
      <c r="F192" s="25">
        <f>Table1[[#This Row],[STF Lead For ADV]]</f>
        <v>0</v>
      </c>
      <c r="G192" s="25" t="str">
        <f>IF(Table1[[#This Row],[LFC Still Needed For ADV]]&lt;0,"Yes","No")</f>
        <v>Yes</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Wienerblut</v>
      </c>
      <c r="C193" s="25" t="str">
        <f>Table1[[#This Row],[At Handle]]</f>
        <v>Messmint</v>
      </c>
      <c r="D193" s="25" t="str">
        <f>Table1[[#This Row],[Fleet Rank]]</f>
        <v>4. Consul Initiate</v>
      </c>
      <c r="E193" s="25">
        <f>Table1[[#This Row],[PVP For ADV]]</f>
        <v>0</v>
      </c>
      <c r="F193" s="25">
        <f>Table1[[#This Row],[STF Lead For ADV]]</f>
        <v>0</v>
      </c>
      <c r="G193" s="25" t="str">
        <f>IF(Table1[[#This Row],[LFC Still Needed For ADV]]&lt;0,"Yes","No")</f>
        <v>Yes</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Michael</v>
      </c>
      <c r="C194" s="25" t="str">
        <f>Table1[[#This Row],[At Handle]]</f>
        <v>mic_of_orion</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Mickalie</v>
      </c>
      <c r="C195" s="25" t="str">
        <f>Table1[[#This Row],[At Handle]]</f>
        <v>Mickalie</v>
      </c>
      <c r="D195" s="25" t="str">
        <f>Table1[[#This Row],[Fleet Rank]]</f>
        <v>1. Junior Member</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Bertinelli</v>
      </c>
      <c r="C196" s="25" t="str">
        <f>Table1[[#This Row],[At Handle]]</f>
        <v>Mossimo_Barbarossa</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Douglas</v>
      </c>
      <c r="C197" s="25" t="str">
        <f>Table1[[#This Row],[At Handle]]</f>
        <v>Mossimo_Barbarossa</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Keana</v>
      </c>
      <c r="C198" s="25" t="str">
        <f>Table1[[#This Row],[At Handle]]</f>
        <v>Mossimo_Barbarossa</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Mossimo</v>
      </c>
      <c r="C199" s="25" t="str">
        <f>Table1[[#This Row],[At Handle]]</f>
        <v>Mossimo_Barbarossa</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Hayden</v>
      </c>
      <c r="C200" s="25" t="str">
        <f>Table1[[#This Row],[At Handle]]</f>
        <v>mosskiller96</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Karela SCI</v>
      </c>
      <c r="C201" s="25" t="str">
        <f>Table1[[#This Row],[At Handle]]</f>
        <v>Mrs.Oster</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Nika</v>
      </c>
      <c r="C202" s="25" t="str">
        <f>Table1[[#This Row],[At Handle]]</f>
        <v>Musashi_X</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Adam</v>
      </c>
      <c r="C203" s="25" t="str">
        <f>Table1[[#This Row],[At Handle]]</f>
        <v>neoadam</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Kitty</v>
      </c>
      <c r="C204" s="25" t="str">
        <f>Table1[[#This Row],[At Handle]]</f>
        <v>nn87</v>
      </c>
      <c r="D204" s="25" t="str">
        <f>Table1[[#This Row],[Fleet Rank]]</f>
        <v>0. Initiate</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Kelway</v>
      </c>
      <c r="C205" s="25" t="str">
        <f>Table1[[#This Row],[At Handle]]</f>
        <v>nodeluk</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Gothar</v>
      </c>
      <c r="C206" s="25" t="str">
        <f>Table1[[#This Row],[At Handle]]</f>
        <v>ntup1234</v>
      </c>
      <c r="D206" s="25" t="str">
        <f>Table1[[#This Row],[Fleet Rank]]</f>
        <v>0. Initiate</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Pahis La Forge</v>
      </c>
      <c r="C207" s="25" t="str">
        <f>Table1[[#This Row],[At Handle]]</f>
        <v>pahislaforge</v>
      </c>
      <c r="D207" s="25" t="str">
        <f>Table1[[#This Row],[Fleet Rank]]</f>
        <v>0. Initiate</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Keili</v>
      </c>
      <c r="C208" s="25" t="str">
        <f>Table1[[#This Row],[At Handle]]</f>
        <v>PaintedWing</v>
      </c>
      <c r="D208" s="25" t="str">
        <f>Table1[[#This Row],[Fleet Rank]]</f>
        <v>0. Initiate</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Jonathan Donistan</v>
      </c>
      <c r="C209" s="25" t="str">
        <f>Table1[[#This Row],[At Handle]]</f>
        <v>pandomoniums</v>
      </c>
      <c r="D209" s="25" t="str">
        <f>Table1[[#This Row],[Fleet Rank]]</f>
        <v>0. Initiate</v>
      </c>
      <c r="E209" s="25">
        <f>Table1[[#This Row],[PVP For ADV]]</f>
        <v>0</v>
      </c>
      <c r="F209" s="25">
        <f>Table1[[#This Row],[STF Lead For ADV]]</f>
        <v>0</v>
      </c>
      <c r="G209" s="25" t="str">
        <f>IF(Table1[[#This Row],[LFC Still Needed For ADV]]&lt;0,"Yes","No")</f>
        <v>No</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Qwell</v>
      </c>
      <c r="C210" s="25" t="str">
        <f>Table1[[#This Row],[At Handle]]</f>
        <v>PhatStar</v>
      </c>
      <c r="D210" s="25" t="str">
        <f>Table1[[#This Row],[Fleet Rank]]</f>
        <v>1. Junior Member</v>
      </c>
      <c r="E210" s="25">
        <f>Table1[[#This Row],[PVP For ADV]]</f>
        <v>0</v>
      </c>
      <c r="F210" s="25">
        <f>Table1[[#This Row],[STF Lead For ADV]]</f>
        <v>0</v>
      </c>
      <c r="G210" s="25" t="str">
        <f>IF(Table1[[#This Row],[LFC Still Needed For ADV]]&lt;0,"Yes","No")</f>
        <v>No</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Nivasyth</v>
      </c>
      <c r="C211" s="25" t="str">
        <f>Table1[[#This Row],[At Handle]]</f>
        <v>PhilCK</v>
      </c>
      <c r="D211" s="25" t="str">
        <f>Table1[[#This Row],[Fleet Rank]]</f>
        <v>6. Senior Council</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Reilly</v>
      </c>
      <c r="C212" s="25" t="str">
        <f>Table1[[#This Row],[At Handle]]</f>
        <v>PhilCK</v>
      </c>
      <c r="D212" s="25" t="str">
        <f>Table1[[#This Row],[Fleet Rank]]</f>
        <v>6. Senior Council</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Sar</v>
      </c>
      <c r="C213" s="25" t="str">
        <f>Table1[[#This Row],[At Handle]]</f>
        <v>PhilCK</v>
      </c>
      <c r="D213" s="25" t="str">
        <f>Table1[[#This Row],[Fleet Rank]]</f>
        <v>6. Senior Council</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SarBorg</v>
      </c>
      <c r="C214" s="25" t="str">
        <f>Table1[[#This Row],[At Handle]]</f>
        <v>PhilCK</v>
      </c>
      <c r="D214" s="25" t="str">
        <f>Table1[[#This Row],[Fleet Rank]]</f>
        <v>6. Senior Council</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SarSFE</v>
      </c>
      <c r="C215" s="25" t="str">
        <f>Table1[[#This Row],[At Handle]]</f>
        <v>PhilCK</v>
      </c>
      <c r="D215" s="25" t="str">
        <f>Table1[[#This Row],[Fleet Rank]]</f>
        <v>6. Senior Council</v>
      </c>
      <c r="E215" s="25">
        <f>Table1[[#This Row],[PVP For ADV]]</f>
        <v>0</v>
      </c>
      <c r="F215" s="25">
        <f>Table1[[#This Row],[STF Lead For ADV]]</f>
        <v>0</v>
      </c>
      <c r="G215" s="25" t="str">
        <f>IF(Table1[[#This Row],[LFC Still Needed For ADV]]&lt;0,"Yes","No")</f>
        <v>Yes</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Bopaad</v>
      </c>
      <c r="C216" s="25" t="str">
        <f>Table1[[#This Row],[At Handle]]</f>
        <v>PliskenWA</v>
      </c>
      <c r="D216" s="25" t="str">
        <f>Table1[[#This Row],[Fleet Rank]]</f>
        <v>1. Junior Member</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Aaron</v>
      </c>
      <c r="C217" s="25" t="str">
        <f>Table1[[#This Row],[At Handle]]</f>
        <v>Pyroyoyo</v>
      </c>
      <c r="D217" s="25" t="str">
        <f>Table1[[#This Row],[Fleet Rank]]</f>
        <v>3. Senior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Larou</v>
      </c>
      <c r="C218" s="25" t="str">
        <f>Table1[[#This Row],[At Handle]]</f>
        <v>Pyroyoyo</v>
      </c>
      <c r="D218" s="25" t="str">
        <f>Table1[[#This Row],[Fleet Rank]]</f>
        <v>3. Senior Member</v>
      </c>
      <c r="E218" s="25">
        <f>Table1[[#This Row],[PVP For ADV]]</f>
        <v>0</v>
      </c>
      <c r="F218" s="25">
        <f>Table1[[#This Row],[STF Lead For ADV]]</f>
        <v>0</v>
      </c>
      <c r="G218" s="25" t="str">
        <f>IF(Table1[[#This Row],[LFC Still Needed For ADV]]&lt;0,"Yes","No")</f>
        <v>Yes</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Kirito</v>
      </c>
      <c r="C219" s="25" t="str">
        <f>Table1[[#This Row],[At Handle]]</f>
        <v>quxilite</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Kenton</v>
      </c>
      <c r="C220" s="25" t="str">
        <f>Table1[[#This Row],[At Handle]]</f>
        <v>R0adKi1l</v>
      </c>
      <c r="D220" s="25" t="str">
        <f>Table1[[#This Row],[Fleet Rank]]</f>
        <v>1. Junior Member</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Rysian</v>
      </c>
      <c r="C221" s="25" t="str">
        <f>Table1[[#This Row],[At Handle]]</f>
        <v>R0adKi1l</v>
      </c>
      <c r="D221" s="25" t="str">
        <f>Table1[[#This Row],[Fleet Rank]]</f>
        <v>1. Junior Member</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Hoku</v>
      </c>
      <c r="C222" s="25" t="str">
        <f>Table1[[#This Row],[At Handle]]</f>
        <v>Radil</v>
      </c>
      <c r="D222" s="25" t="str">
        <f>Table1[[#This Row],[Fleet Rank]]</f>
        <v>1. Junior Member</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Plump</v>
      </c>
      <c r="C223" s="25" t="str">
        <f>Table1[[#This Row],[At Handle]]</f>
        <v>Radil</v>
      </c>
      <c r="D223" s="25" t="str">
        <f>Table1[[#This Row],[Fleet Rank]]</f>
        <v>1. Junior Member</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Porkins</v>
      </c>
      <c r="C224" s="25" t="str">
        <f>Table1[[#This Row],[At Handle]]</f>
        <v>Radil</v>
      </c>
      <c r="D224" s="25" t="str">
        <f>Table1[[#This Row],[Fleet Rank]]</f>
        <v>1. Junior Member</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ragnar</v>
      </c>
      <c r="C225" s="25" t="str">
        <f>Table1[[#This Row],[At Handle]]</f>
        <v>ragnar-black</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Maiek</v>
      </c>
      <c r="C226" s="25" t="str">
        <f>Table1[[#This Row],[At Handle]]</f>
        <v>ramp4ge</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Rayenak</v>
      </c>
      <c r="C227" s="25" t="str">
        <f>Table1[[#This Row],[At Handle]]</f>
        <v>rayenak</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Rikos</v>
      </c>
      <c r="C228" s="25" t="str">
        <f>Table1[[#This Row],[At Handle]]</f>
        <v>Rikos_Monteflow</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Robrwoman</v>
      </c>
      <c r="C229" s="25" t="str">
        <f>Table1[[#This Row],[At Handle]]</f>
        <v>Robrman</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Lisa</v>
      </c>
      <c r="C230" s="25" t="str">
        <f>Table1[[#This Row],[At Handle]]</f>
        <v>rocketfan</v>
      </c>
      <c r="D230" s="25" t="str">
        <f>Table1[[#This Row],[Fleet Rank]]</f>
        <v>0. Initiate</v>
      </c>
      <c r="E230" s="25">
        <f>Table1[[#This Row],[PVP For ADV]]</f>
        <v>0</v>
      </c>
      <c r="F230" s="25">
        <f>Table1[[#This Row],[STF Lead For ADV]]</f>
        <v>0</v>
      </c>
      <c r="G230" s="25" t="str">
        <f>IF(Table1[[#This Row],[LFC Still Needed For ADV]]&lt;0,"Yes","No")</f>
        <v>Yes</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Nessas</v>
      </c>
      <c r="C231" s="25" t="str">
        <f>Table1[[#This Row],[At Handle]]</f>
        <v>Rollo90000</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rollo</v>
      </c>
      <c r="C232" s="25" t="str">
        <f>Table1[[#This Row],[At Handle]]</f>
        <v>Rollo90000</v>
      </c>
      <c r="D232" s="25" t="str">
        <f>Table1[[#This Row],[Fleet Rank]]</f>
        <v>0. Initiate</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Noil</v>
      </c>
      <c r="C233" s="25" t="str">
        <f>Table1[[#This Row],[At Handle]]</f>
        <v>RWoehr</v>
      </c>
      <c r="D233" s="25" t="str">
        <f>Table1[[#This Row],[Fleet Rank]]</f>
        <v>1. Junior Member</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Fagen</v>
      </c>
      <c r="C234" s="25" t="str">
        <f>Table1[[#This Row],[At Handle]]</f>
        <v>Sagen</v>
      </c>
      <c r="D234" s="25" t="str">
        <f>Table1[[#This Row],[Fleet Rank]]</f>
        <v>0. Initiate</v>
      </c>
      <c r="E234" s="25">
        <f>Table1[[#This Row],[PVP For ADV]]</f>
        <v>0</v>
      </c>
      <c r="F234" s="25">
        <f>Table1[[#This Row],[STF Lead For ADV]]</f>
        <v>0</v>
      </c>
      <c r="G234" s="25" t="str">
        <f>IF(Table1[[#This Row],[LFC Still Needed For ADV]]&lt;0,"Yes","No")</f>
        <v>No</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Annie</v>
      </c>
      <c r="C235" s="25" t="str">
        <f>Table1[[#This Row],[At Handle]]</f>
        <v>saklin</v>
      </c>
      <c r="D235" s="25" t="str">
        <f>Table1[[#This Row],[Fleet Rank]]</f>
        <v>0. Initiate</v>
      </c>
      <c r="E235" s="25">
        <f>Table1[[#This Row],[PVP For ADV]]</f>
        <v>0</v>
      </c>
      <c r="F235" s="25">
        <f>Table1[[#This Row],[STF Lead For ADV]]</f>
        <v>0</v>
      </c>
      <c r="G235" s="25" t="str">
        <f>IF(Table1[[#This Row],[LFC Still Needed For ADV]]&lt;0,"Yes","No")</f>
        <v>No</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Samurai_Pumpkin</v>
      </c>
      <c r="C236" s="25" t="str">
        <f>Table1[[#This Row],[At Handle]]</f>
        <v>Samurai_Pumpkin</v>
      </c>
      <c r="D236" s="25" t="str">
        <f>Table1[[#This Row],[Fleet Rank]]</f>
        <v>0. Initiate</v>
      </c>
      <c r="E236" s="25">
        <f>Table1[[#This Row],[PVP For ADV]]</f>
        <v>0</v>
      </c>
      <c r="F236" s="25">
        <f>Table1[[#This Row],[STF Lead For ADV]]</f>
        <v>0</v>
      </c>
      <c r="G236" s="25" t="str">
        <f>IF(Table1[[#This Row],[LFC Still Needed For ADV]]&lt;0,"Yes","No")</f>
        <v>No</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sap</v>
      </c>
      <c r="C237" s="25" t="str">
        <f>Table1[[#This Row],[At Handle]]</f>
        <v>sapboy</v>
      </c>
      <c r="D237" s="25" t="str">
        <f>Table1[[#This Row],[Fleet Rank]]</f>
        <v>0. Initiate</v>
      </c>
      <c r="E237" s="25">
        <f>Table1[[#This Row],[PVP For ADV]]</f>
        <v>0</v>
      </c>
      <c r="F237" s="25">
        <f>Table1[[#This Row],[STF Lead For ADV]]</f>
        <v>0</v>
      </c>
      <c r="G237" s="25" t="str">
        <f>IF(Table1[[#This Row],[LFC Still Needed For ADV]]&lt;0,"Yes","No")</f>
        <v>No</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Evach</v>
      </c>
      <c r="C238" s="25" t="str">
        <f>Table1[[#This Row],[At Handle]]</f>
        <v>SBC0021</v>
      </c>
      <c r="D238" s="25" t="str">
        <f>Table1[[#This Row],[Fleet Rank]]</f>
        <v>6. Senior Council</v>
      </c>
      <c r="E238" s="25">
        <f>Table1[[#This Row],[PVP For ADV]]</f>
        <v>0</v>
      </c>
      <c r="F238" s="25">
        <f>Table1[[#This Row],[STF Lead For ADV]]</f>
        <v>0</v>
      </c>
      <c r="G238" s="25" t="str">
        <f>IF(Table1[[#This Row],[LFC Still Needed For ADV]]&lt;0,"Yes","No")</f>
        <v>Yes</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Evak</v>
      </c>
      <c r="C239" s="25" t="str">
        <f>Table1[[#This Row],[At Handle]]</f>
        <v>SBC0021</v>
      </c>
      <c r="D239" s="25" t="str">
        <f>Table1[[#This Row],[Fleet Rank]]</f>
        <v>6. Senior Council</v>
      </c>
      <c r="E239" s="25">
        <f>Table1[[#This Row],[PVP For ADV]]</f>
        <v>0</v>
      </c>
      <c r="F239" s="25">
        <f>Table1[[#This Row],[STF Lead For ADV]]</f>
        <v>0</v>
      </c>
      <c r="G239" s="25" t="str">
        <f>IF(Table1[[#This Row],[LFC Still Needed For ADV]]&lt;0,"Yes","No")</f>
        <v>Yes</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Flik</v>
      </c>
      <c r="C240" s="25" t="str">
        <f>Table1[[#This Row],[At Handle]]</f>
        <v>SBC0021</v>
      </c>
      <c r="D240" s="25" t="str">
        <f>Table1[[#This Row],[Fleet Rank]]</f>
        <v>6. Senior Council</v>
      </c>
      <c r="E240" s="25">
        <f>Table1[[#This Row],[PVP For ADV]]</f>
        <v>0</v>
      </c>
      <c r="F240" s="25">
        <f>Table1[[#This Row],[STF Lead For ADV]]</f>
        <v>0</v>
      </c>
      <c r="G240" s="25" t="str">
        <f>IF(Table1[[#This Row],[LFC Still Needed For ADV]]&lt;0,"Yes","No")</f>
        <v>Yes</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Jadzia</v>
      </c>
      <c r="C241" s="25" t="str">
        <f>Table1[[#This Row],[At Handle]]</f>
        <v>SBC0021</v>
      </c>
      <c r="D241" s="25" t="str">
        <f>Table1[[#This Row],[Fleet Rank]]</f>
        <v>6. Senior Council</v>
      </c>
      <c r="E241" s="25">
        <f>Table1[[#This Row],[PVP For ADV]]</f>
        <v>0</v>
      </c>
      <c r="F241" s="25">
        <f>Table1[[#This Row],[STF Lead For ADV]]</f>
        <v>0</v>
      </c>
      <c r="G241" s="25" t="str">
        <f>IF(Table1[[#This Row],[LFC Still Needed For ADV]]&lt;0,"Yes","No")</f>
        <v>Yes</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LilBastar'd</v>
      </c>
      <c r="C242" s="25" t="str">
        <f>Table1[[#This Row],[At Handle]]</f>
        <v>SBC0021</v>
      </c>
      <c r="D242" s="25" t="str">
        <f>Table1[[#This Row],[Fleet Rank]]</f>
        <v>4. Consul Initiate</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Eighteen</v>
      </c>
      <c r="C243" s="25" t="str">
        <f>Table1[[#This Row],[At Handle]]</f>
        <v>seaquest3062</v>
      </c>
      <c r="D243" s="25" t="str">
        <f>Table1[[#This Row],[Fleet Rank]]</f>
        <v>3. Senior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George</v>
      </c>
      <c r="C244" s="25" t="str">
        <f>Table1[[#This Row],[At Handle]]</f>
        <v>seaquest3062</v>
      </c>
      <c r="D244" s="25" t="str">
        <f>Table1[[#This Row],[Fleet Rank]]</f>
        <v>3. Senior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K'Les</v>
      </c>
      <c r="C245" s="25" t="str">
        <f>Table1[[#This Row],[At Handle]]</f>
        <v>seaquest3062</v>
      </c>
      <c r="D245" s="25" t="str">
        <f>Table1[[#This Row],[Fleet Rank]]</f>
        <v>3. Senior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Kaarg</v>
      </c>
      <c r="C246" s="25" t="str">
        <f>Table1[[#This Row],[At Handle]]</f>
        <v>seaquest3062</v>
      </c>
      <c r="D246" s="25" t="str">
        <f>Table1[[#This Row],[Fleet Rank]]</f>
        <v>3. Senior Member</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Whiskers</v>
      </c>
      <c r="C247" s="25" t="str">
        <f>Table1[[#This Row],[At Handle]]</f>
        <v>seaquest3062</v>
      </c>
      <c r="D247" s="25" t="str">
        <f>Table1[[#This Row],[Fleet Rank]]</f>
        <v>3. Senior Member</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Adams</v>
      </c>
      <c r="C248" s="25" t="str">
        <f>Table1[[#This Row],[At Handle]]</f>
        <v>sega1988</v>
      </c>
      <c r="D248" s="25" t="str">
        <f>Table1[[#This Row],[Fleet Rank]]</f>
        <v>1. Junior Member</v>
      </c>
      <c r="E248" s="25">
        <f>Table1[[#This Row],[PVP For ADV]]</f>
        <v>0</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Juran</v>
      </c>
      <c r="C249" s="25" t="str">
        <f>Table1[[#This Row],[At Handle]]</f>
        <v>SemiSuite</v>
      </c>
      <c r="D249" s="25" t="str">
        <f>Table1[[#This Row],[Fleet Rank]]</f>
        <v>0. Initiate</v>
      </c>
      <c r="E249" s="25">
        <f>Table1[[#This Row],[PVP For ADV]]</f>
        <v>0</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Tristan Bold</v>
      </c>
      <c r="C250" s="25" t="str">
        <f>Table1[[#This Row],[At Handle]]</f>
        <v>SFwriter</v>
      </c>
      <c r="D250" s="25" t="str">
        <f>Table1[[#This Row],[Fleet Rank]]</f>
        <v>0. Initiate</v>
      </c>
      <c r="E250" s="25">
        <f>Table1[[#This Row],[PVP For ADV]]</f>
        <v>0</v>
      </c>
      <c r="F250" s="25">
        <f>Table1[[#This Row],[STF Lead For ADV]]</f>
        <v>0</v>
      </c>
      <c r="G250" s="25" t="str">
        <f>IF(Table1[[#This Row],[LFC Still Needed For ADV]]&lt;0,"Yes","No")</f>
        <v>No</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Krawll</v>
      </c>
      <c r="C251" s="25" t="str">
        <f>Table1[[#This Row],[At Handle]]</f>
        <v>Sgt.Krawll</v>
      </c>
      <c r="D251" s="25" t="str">
        <f>Table1[[#This Row],[Fleet Rank]]</f>
        <v>0. Initiate</v>
      </c>
      <c r="E251" s="25">
        <f>Table1[[#This Row],[PVP For ADV]]</f>
        <v>0</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Valamara</v>
      </c>
      <c r="C252" s="25" t="str">
        <f>Table1[[#This Row],[At Handle]]</f>
        <v>shaneeybabeey</v>
      </c>
      <c r="D252" s="25" t="str">
        <f>Table1[[#This Row],[Fleet Rank]]</f>
        <v>0. Initiate</v>
      </c>
      <c r="E252" s="25">
        <f>Table1[[#This Row],[PVP For ADV]]</f>
        <v>0</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Anthus</v>
      </c>
      <c r="C253" s="25" t="str">
        <f>Table1[[#This Row],[At Handle]]</f>
        <v>shaunmountfrord</v>
      </c>
      <c r="D253" s="25" t="str">
        <f>Table1[[#This Row],[Fleet Rank]]</f>
        <v>5. Council Member</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Anthus-ENG</v>
      </c>
      <c r="C254" s="25" t="str">
        <f>Table1[[#This Row],[At Handle]]</f>
        <v>shaunmountfrord</v>
      </c>
      <c r="D254" s="25" t="str">
        <f>Table1[[#This Row],[Fleet Rank]]</f>
        <v>5. Council Member</v>
      </c>
      <c r="E254" s="25">
        <f>Table1[[#This Row],[PVP For ADV]]</f>
        <v>0</v>
      </c>
      <c r="F254" s="25">
        <f>Table1[[#This Row],[STF Lead For ADV]]</f>
        <v>0</v>
      </c>
      <c r="G254" s="25" t="str">
        <f>IF(Table1[[#This Row],[LFC Still Needed For ADV]]&lt;0,"Yes","No")</f>
        <v>Yes</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Bran</v>
      </c>
      <c r="C255" s="25" t="str">
        <f>Table1[[#This Row],[At Handle]]</f>
        <v>Shiken</v>
      </c>
      <c r="D255" s="25" t="str">
        <f>Table1[[#This Row],[Fleet Rank]]</f>
        <v>5. Council Member</v>
      </c>
      <c r="E255" s="25">
        <f>Table1[[#This Row],[PVP For ADV]]</f>
        <v>0</v>
      </c>
      <c r="F255" s="25">
        <f>Table1[[#This Row],[STF Lead For ADV]]</f>
        <v>0</v>
      </c>
      <c r="G255" s="25" t="str">
        <f>IF(Table1[[#This Row],[LFC Still Needed For ADV]]&lt;0,"Yes","No")</f>
        <v>Yes</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Shiken</v>
      </c>
      <c r="C256" s="25" t="str">
        <f>Table1[[#This Row],[At Handle]]</f>
        <v>Shiken</v>
      </c>
      <c r="D256" s="25" t="str">
        <f>Table1[[#This Row],[Fleet Rank]]</f>
        <v>5. Council Member</v>
      </c>
      <c r="E256" s="25">
        <f>Table1[[#This Row],[PVP For ADV]]</f>
        <v>0</v>
      </c>
      <c r="F256" s="25">
        <f>Table1[[#This Row],[STF Lead For ADV]]</f>
        <v>0</v>
      </c>
      <c r="G256" s="25" t="str">
        <f>IF(Table1[[#This Row],[LFC Still Needed For ADV]]&lt;0,"Yes","No")</f>
        <v>Yes</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Shoopaman</v>
      </c>
      <c r="C257" s="25" t="str">
        <f>Table1[[#This Row],[At Handle]]</f>
        <v>Shoopaman</v>
      </c>
      <c r="D257" s="25" t="str">
        <f>Table1[[#This Row],[Fleet Rank]]</f>
        <v>3. Senior Member</v>
      </c>
      <c r="E257" s="25">
        <f>Table1[[#This Row],[PVP For ADV]]</f>
        <v>0</v>
      </c>
      <c r="F257" s="25">
        <f>Table1[[#This Row],[STF Lead For ADV]]</f>
        <v>0</v>
      </c>
      <c r="G257" s="25" t="str">
        <f>IF(Table1[[#This Row],[LFC Still Needed For ADV]]&lt;0,"Yes","No")</f>
        <v>Yes</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Shoopaman TAC</v>
      </c>
      <c r="C258" s="25" t="str">
        <f>Table1[[#This Row],[At Handle]]</f>
        <v>Shoopaman</v>
      </c>
      <c r="D258" s="25" t="str">
        <f>Table1[[#This Row],[Fleet Rank]]</f>
        <v>3. Senior Member</v>
      </c>
      <c r="E258" s="25">
        <f>Table1[[#This Row],[PVP For ADV]]</f>
        <v>0</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Ten</v>
      </c>
      <c r="C259" s="25" t="str">
        <f>Table1[[#This Row],[At Handle]]</f>
        <v>SilverKitsune</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M'eow</v>
      </c>
      <c r="C260" s="25" t="str">
        <f>Table1[[#This Row],[At Handle]]</f>
        <v>silvrbat85</v>
      </c>
      <c r="D260" s="25" t="str">
        <f>Table1[[#This Row],[Fleet Rank]]</f>
        <v>6. Senior Council</v>
      </c>
      <c r="E260" s="25">
        <f>Table1[[#This Row],[PVP For ADV]]</f>
        <v>0</v>
      </c>
      <c r="F260" s="25">
        <f>Table1[[#This Row],[STF Lead For ADV]]</f>
        <v>0</v>
      </c>
      <c r="G260" s="25" t="str">
        <f>IF(Table1[[#This Row],[LFC Still Needed For ADV]]&lt;0,"Yes","No")</f>
        <v>Yes</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silver</v>
      </c>
      <c r="C261" s="25" t="str">
        <f>Table1[[#This Row],[At Handle]]</f>
        <v>silvrbat85</v>
      </c>
      <c r="D261" s="25" t="str">
        <f>Table1[[#This Row],[Fleet Rank]]</f>
        <v>6. Senior Council</v>
      </c>
      <c r="E261" s="25">
        <f>Table1[[#This Row],[PVP For ADV]]</f>
        <v>0</v>
      </c>
      <c r="F261" s="25">
        <f>Table1[[#This Row],[STF Lead For ADV]]</f>
        <v>0</v>
      </c>
      <c r="G261" s="25" t="str">
        <f>IF(Table1[[#This Row],[LFC Still Needed For ADV]]&lt;0,"Yes","No")</f>
        <v>Yes</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SilverSFT</v>
      </c>
      <c r="C262" s="25" t="str">
        <f>Table1[[#This Row],[At Handle]]</f>
        <v>silvrbat85</v>
      </c>
      <c r="D262" s="25" t="str">
        <f>Table1[[#This Row],[Fleet Rank]]</f>
        <v>6. Senior Council</v>
      </c>
      <c r="E262" s="25">
        <f>Table1[[#This Row],[PVP For ADV]]</f>
        <v>0</v>
      </c>
      <c r="F262" s="25">
        <f>Table1[[#This Row],[STF Lead For ADV]]</f>
        <v>0</v>
      </c>
      <c r="G262" s="25" t="str">
        <f>IF(Table1[[#This Row],[LFC Still Needed For ADV]]&lt;0,"Yes","No")</f>
        <v>Yes</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silvette</v>
      </c>
      <c r="C263" s="25" t="str">
        <f>Table1[[#This Row],[At Handle]]</f>
        <v>silvrbat85</v>
      </c>
      <c r="D263" s="25" t="str">
        <f>Table1[[#This Row],[Fleet Rank]]</f>
        <v>6. Senior Council</v>
      </c>
      <c r="E263" s="25">
        <f>Table1[[#This Row],[PVP For ADV]]</f>
        <v>0</v>
      </c>
      <c r="F263" s="25">
        <f>Table1[[#This Row],[STF Lead For ADV]]</f>
        <v>0</v>
      </c>
      <c r="G263" s="25" t="str">
        <f>IF(Table1[[#This Row],[LFC Still Needed For ADV]]&lt;0,"Yes","No")</f>
        <v>Yes</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Taurek</v>
      </c>
      <c r="C264" s="25" t="str">
        <f>Table1[[#This Row],[At Handle]]</f>
        <v>silvrbat85</v>
      </c>
      <c r="D264" s="25" t="str">
        <f>Table1[[#This Row],[Fleet Rank]]</f>
        <v>6. Senior Council</v>
      </c>
      <c r="E264" s="25">
        <f>Table1[[#This Row],[PVP For ADV]]</f>
        <v>0</v>
      </c>
      <c r="F264" s="25">
        <f>Table1[[#This Row],[STF Lead For ADV]]</f>
        <v>0</v>
      </c>
      <c r="G264" s="25" t="str">
        <f>IF(Table1[[#This Row],[LFC Still Needed For ADV]]&lt;0,"Yes","No")</f>
        <v>Yes</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Hon Wey</v>
      </c>
      <c r="C265" s="25" t="str">
        <f>Table1[[#This Row],[At Handle]]</f>
        <v>skevven</v>
      </c>
      <c r="D265" s="25" t="str">
        <f>Table1[[#This Row],[Fleet Rank]]</f>
        <v>0. Initiate</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Six</v>
      </c>
      <c r="C266" s="25" t="str">
        <f>Table1[[#This Row],[At Handle]]</f>
        <v>sl3dg3hamm3r</v>
      </c>
      <c r="D266" s="25" t="str">
        <f>Table1[[#This Row],[Fleet Rank]]</f>
        <v>1. Junior Member</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Thirteen</v>
      </c>
      <c r="C267" s="25" t="str">
        <f>Table1[[#This Row],[At Handle]]</f>
        <v>sl3dg3hamm3r</v>
      </c>
      <c r="D267" s="25" t="str">
        <f>Table1[[#This Row],[Fleet Rank]]</f>
        <v>1. Junior Member</v>
      </c>
      <c r="E267" s="25">
        <f>Table1[[#This Row],[PVP For ADV]]</f>
        <v>0</v>
      </c>
      <c r="F267" s="25">
        <f>Table1[[#This Row],[STF Lead For ADV]]</f>
        <v>0</v>
      </c>
      <c r="G267" s="25" t="str">
        <f>IF(Table1[[#This Row],[LFC Still Needed For ADV]]&lt;0,"Yes","No")</f>
        <v>No</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Zoimi</v>
      </c>
      <c r="C268" s="25" t="str">
        <f>Table1[[#This Row],[At Handle]]</f>
        <v>sl3dg3hamm3r</v>
      </c>
      <c r="D268" s="25" t="str">
        <f>Table1[[#This Row],[Fleet Rank]]</f>
        <v>1. Junior Member</v>
      </c>
      <c r="E268" s="25">
        <f>Table1[[#This Row],[PVP For ADV]]</f>
        <v>0</v>
      </c>
      <c r="F268" s="25">
        <f>Table1[[#This Row],[STF Lead For ADV]]</f>
        <v>0</v>
      </c>
      <c r="G268" s="25" t="str">
        <f>IF(Table1[[#This Row],[LFC Still Needed For ADV]]&lt;0,"Yes","No")</f>
        <v>No</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Talana</v>
      </c>
      <c r="C269" s="25" t="str">
        <f>Table1[[#This Row],[At Handle]]</f>
        <v>Slylandro</v>
      </c>
      <c r="D269" s="25" t="str">
        <f>Table1[[#This Row],[Fleet Rank]]</f>
        <v>1. Junior Member</v>
      </c>
      <c r="E269" s="25">
        <f>Table1[[#This Row],[PVP For ADV]]</f>
        <v>0</v>
      </c>
      <c r="F269" s="25">
        <f>Table1[[#This Row],[STF Lead For ADV]]</f>
        <v>0</v>
      </c>
      <c r="G269" s="25" t="str">
        <f>IF(Table1[[#This Row],[LFC Still Needed For ADV]]&lt;0,"Yes","No")</f>
        <v>No</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smudge</v>
      </c>
      <c r="C270" s="25" t="str">
        <f>Table1[[#This Row],[At Handle]]</f>
        <v>smudge11</v>
      </c>
      <c r="D270" s="25" t="str">
        <f>Table1[[#This Row],[Fleet Rank]]</f>
        <v>0. Initiate</v>
      </c>
      <c r="E270" s="25">
        <f>Table1[[#This Row],[PVP For ADV]]</f>
        <v>0</v>
      </c>
      <c r="F270" s="25">
        <f>Table1[[#This Row],[STF Lead For ADV]]</f>
        <v>0</v>
      </c>
      <c r="G270" s="25" t="str">
        <f>IF(Table1[[#This Row],[LFC Still Needed For ADV]]&lt;0,"Yes","No")</f>
        <v>No</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Steel</v>
      </c>
      <c r="C271" s="25" t="str">
        <f>Table1[[#This Row],[At Handle]]</f>
        <v>snowjeffe</v>
      </c>
      <c r="D271" s="25" t="str">
        <f>Table1[[#This Row],[Fleet Rank]]</f>
        <v>0. Initiate</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Chipmunk</v>
      </c>
      <c r="C272" s="25" t="str">
        <f>Table1[[#This Row],[At Handle]]</f>
        <v>snugglesaurus</v>
      </c>
      <c r="D272" s="25" t="str">
        <f>Table1[[#This Row],[Fleet Rank]]</f>
        <v>0. Initiate</v>
      </c>
      <c r="E272" s="25">
        <f>Table1[[#This Row],[PVP For ADV]]</f>
        <v>0</v>
      </c>
      <c r="F272" s="25">
        <f>Table1[[#This Row],[STF Lead For ADV]]</f>
        <v>0</v>
      </c>
      <c r="G272" s="25" t="str">
        <f>IF(Table1[[#This Row],[LFC Still Needed For ADV]]&lt;0,"Yes","No")</f>
        <v>No</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Snugglesaurus</v>
      </c>
      <c r="C273" s="25" t="str">
        <f>Table1[[#This Row],[At Handle]]</f>
        <v>snugglesaurus</v>
      </c>
      <c r="D273" s="25" t="str">
        <f>Table1[[#This Row],[Fleet Rank]]</f>
        <v>0. Initiate</v>
      </c>
      <c r="E273" s="25">
        <f>Table1[[#This Row],[PVP For ADV]]</f>
        <v>0</v>
      </c>
      <c r="F273" s="25">
        <f>Table1[[#This Row],[STF Lead For ADV]]</f>
        <v>0</v>
      </c>
      <c r="G273" s="25" t="str">
        <f>IF(Table1[[#This Row],[LFC Still Needed For ADV]]&lt;0,"Yes","No")</f>
        <v>No</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M'Ralla</v>
      </c>
      <c r="C274" s="25" t="str">
        <f>Table1[[#This Row],[At Handle]]</f>
        <v>Solcee</v>
      </c>
      <c r="D274" s="25" t="str">
        <f>Table1[[#This Row],[Fleet Rank]]</f>
        <v>5. Council Member</v>
      </c>
      <c r="E274" s="25">
        <f>Table1[[#This Row],[PVP For ADV]]</f>
        <v>0</v>
      </c>
      <c r="F274" s="25">
        <f>Table1[[#This Row],[STF Lead For ADV]]</f>
        <v>0</v>
      </c>
      <c r="G274" s="25" t="str">
        <f>IF(Table1[[#This Row],[LFC Still Needed For ADV]]&lt;0,"Yes","No")</f>
        <v>Yes</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Hell Hound 911</v>
      </c>
      <c r="C275" s="25" t="str">
        <f>Table1[[#This Row],[At Handle]]</f>
        <v>spock772</v>
      </c>
      <c r="D275" s="25" t="str">
        <f>Table1[[#This Row],[Fleet Rank]]</f>
        <v>0. Initiate</v>
      </c>
      <c r="E275" s="25">
        <f>Table1[[#This Row],[PVP For ADV]]</f>
        <v>0</v>
      </c>
      <c r="F275" s="25">
        <f>Table1[[#This Row],[STF Lead For ADV]]</f>
        <v>0</v>
      </c>
      <c r="G275" s="25" t="str">
        <f>IF(Table1[[#This Row],[LFC Still Needed For ADV]]&lt;0,"Yes","No")</f>
        <v>No</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Taia</v>
      </c>
      <c r="C276" s="25" t="str">
        <f>Table1[[#This Row],[At Handle]]</f>
        <v>StarFury222</v>
      </c>
      <c r="D276" s="25" t="str">
        <f>Table1[[#This Row],[Fleet Rank]]</f>
        <v>0. Initiate</v>
      </c>
      <c r="E276" s="25">
        <f>Table1[[#This Row],[PVP For ADV]]</f>
        <v>0</v>
      </c>
      <c r="F276" s="25">
        <f>Table1[[#This Row],[STF Lead For ADV]]</f>
        <v>0</v>
      </c>
      <c r="G276" s="25" t="str">
        <f>IF(Table1[[#This Row],[LFC Still Needed For ADV]]&lt;0,"Yes","No")</f>
        <v>No</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HUDSON</v>
      </c>
      <c r="C277" s="25" t="str">
        <f>Table1[[#This Row],[At Handle]]</f>
        <v>stealth8472</v>
      </c>
      <c r="D277" s="25" t="str">
        <f>Table1[[#This Row],[Fleet Rank]]</f>
        <v>0. Initiate</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Jazz</v>
      </c>
      <c r="C278" s="25" t="str">
        <f>Table1[[#This Row],[At Handle]]</f>
        <v>stealth8472</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Jordan</v>
      </c>
      <c r="C279" s="25" t="str">
        <f>Table1[[#This Row],[At Handle]]</f>
        <v>stealth8472</v>
      </c>
      <c r="D279" s="25" t="str">
        <f>Table1[[#This Row],[Fleet Rank]]</f>
        <v>0. Initiate</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Travis</v>
      </c>
      <c r="C280" s="25" t="str">
        <f>Table1[[#This Row],[At Handle]]</f>
        <v>stjohnp</v>
      </c>
      <c r="D280" s="25" t="str">
        <f>Table1[[#This Row],[Fleet Rank]]</f>
        <v>0. Initiate</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Betsuni</v>
      </c>
      <c r="C281" s="25" t="str">
        <f>Table1[[#This Row],[At Handle]]</f>
        <v>Sysop</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Kaybayen</v>
      </c>
      <c r="C282" s="25" t="str">
        <f>Table1[[#This Row],[At Handle]]</f>
        <v>tak178</v>
      </c>
      <c r="D282" s="25" t="str">
        <f>Table1[[#This Row],[Fleet Rank]]</f>
        <v>0. Initiate</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Jariz</v>
      </c>
      <c r="C283" s="25" t="str">
        <f>Table1[[#This Row],[At Handle]]</f>
        <v>talrew</v>
      </c>
      <c r="D283" s="25" t="str">
        <f>Table1[[#This Row],[Fleet Rank]]</f>
        <v>1. Junior Member</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Misha</v>
      </c>
      <c r="C284" s="25" t="str">
        <f>Table1[[#This Row],[At Handle]]</f>
        <v>talrew</v>
      </c>
      <c r="D284" s="25" t="str">
        <f>Table1[[#This Row],[Fleet Rank]]</f>
        <v>1. Junior Member</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Shameka</v>
      </c>
      <c r="C285" s="25" t="str">
        <f>Table1[[#This Row],[At Handle]]</f>
        <v>talrew</v>
      </c>
      <c r="D285" s="25" t="str">
        <f>Table1[[#This Row],[Fleet Rank]]</f>
        <v>1. Junior Member</v>
      </c>
      <c r="E285" s="25">
        <f>Table1[[#This Row],[PVP For ADV]]</f>
        <v>0</v>
      </c>
      <c r="F285" s="25">
        <f>Table1[[#This Row],[STF Lead For ADV]]</f>
        <v>0</v>
      </c>
      <c r="G285" s="25" t="str">
        <f>IF(Table1[[#This Row],[LFC Still Needed For ADV]]&lt;0,"Yes","No")</f>
        <v>No</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Dumat</v>
      </c>
      <c r="C286" s="25" t="str">
        <f>Table1[[#This Row],[At Handle]]</f>
        <v>Tanthal</v>
      </c>
      <c r="D286" s="25" t="str">
        <f>Table1[[#This Row],[Fleet Rank]]</f>
        <v>2. Member</v>
      </c>
      <c r="E286" s="25">
        <f>Table1[[#This Row],[PVP For ADV]]</f>
        <v>0</v>
      </c>
      <c r="F286" s="25">
        <f>Table1[[#This Row],[STF Lead For ADV]]</f>
        <v>0</v>
      </c>
      <c r="G286" s="25" t="str">
        <f>IF(Table1[[#This Row],[LFC Still Needed For ADV]]&lt;0,"Yes","No")</f>
        <v>No</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Kepler</v>
      </c>
      <c r="C287" s="25" t="str">
        <f>Table1[[#This Row],[At Handle]]</f>
        <v>Tanthal</v>
      </c>
      <c r="D287" s="25" t="str">
        <f>Table1[[#This Row],[Fleet Rank]]</f>
        <v>2. Member</v>
      </c>
      <c r="E287" s="25">
        <f>Table1[[#This Row],[PVP For ADV]]</f>
        <v>0</v>
      </c>
      <c r="F287" s="25">
        <f>Table1[[#This Row],[STF Lead For ADV]]</f>
        <v>0</v>
      </c>
      <c r="G287" s="25" t="str">
        <f>IF(Table1[[#This Row],[LFC Still Needed For ADV]]&lt;0,"Yes","No")</f>
        <v>No</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Tanthal</v>
      </c>
      <c r="C288" s="25" t="str">
        <f>Table1[[#This Row],[At Handle]]</f>
        <v>Tanthal</v>
      </c>
      <c r="D288" s="25" t="str">
        <f>Table1[[#This Row],[Fleet Rank]]</f>
        <v>2. Member</v>
      </c>
      <c r="E288" s="25">
        <f>Table1[[#This Row],[PVP For ADV]]</f>
        <v>0</v>
      </c>
      <c r="F288" s="25">
        <f>Table1[[#This Row],[STF Lead For ADV]]</f>
        <v>0</v>
      </c>
      <c r="G288" s="25" t="str">
        <f>IF(Table1[[#This Row],[LFC Still Needed For ADV]]&lt;0,"Yes","No")</f>
        <v>No</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Duncan</v>
      </c>
      <c r="C289" s="25" t="str">
        <f>Table1[[#This Row],[At Handle]]</f>
        <v>technocricket</v>
      </c>
      <c r="D289" s="25" t="str">
        <f>Table1[[#This Row],[Fleet Rank]]</f>
        <v>0. Initiate</v>
      </c>
      <c r="E289" s="25">
        <f>Table1[[#This Row],[PVP For ADV]]</f>
        <v>0</v>
      </c>
      <c r="F289" s="25">
        <f>Table1[[#This Row],[STF Lead For ADV]]</f>
        <v>0</v>
      </c>
      <c r="G289" s="25" t="str">
        <f>IF(Table1[[#This Row],[LFC Still Needed For ADV]]&lt;0,"Yes","No")</f>
        <v>No</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Fox</v>
      </c>
      <c r="C290" s="25" t="str">
        <f>Table1[[#This Row],[At Handle]]</f>
        <v>Terahn</v>
      </c>
      <c r="D290" s="25" t="str">
        <f>Table1[[#This Row],[Fleet Rank]]</f>
        <v>0. Initiate</v>
      </c>
      <c r="E290" s="25">
        <f>Table1[[#This Row],[PVP For ADV]]</f>
        <v>0</v>
      </c>
      <c r="F290" s="25">
        <f>Table1[[#This Row],[STF Lead For ADV]]</f>
        <v>0</v>
      </c>
      <c r="G290" s="25" t="str">
        <f>IF(Table1[[#This Row],[LFC Still Needed For ADV]]&lt;0,"Yes","No")</f>
        <v>No</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Ryeseda</v>
      </c>
      <c r="C291" s="25" t="str">
        <f>Table1[[#This Row],[At Handle]]</f>
        <v>thechris1026</v>
      </c>
      <c r="D291" s="25" t="str">
        <f>Table1[[#This Row],[Fleet Rank]]</f>
        <v>0. Initiate</v>
      </c>
      <c r="E291" s="25">
        <f>Table1[[#This Row],[PVP For ADV]]</f>
        <v>0</v>
      </c>
      <c r="F291" s="25">
        <f>Table1[[#This Row],[STF Lead For ADV]]</f>
        <v>0</v>
      </c>
      <c r="G291" s="25" t="str">
        <f>IF(Table1[[#This Row],[LFC Still Needed For ADV]]&lt;0,"Yes","No")</f>
        <v>No</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Siz</v>
      </c>
      <c r="C292" s="25" t="str">
        <f>Table1[[#This Row],[At Handle]]</f>
        <v>Tillzy</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Ezekiel</v>
      </c>
      <c r="C293" s="25" t="str">
        <f>Table1[[#This Row],[At Handle]]</f>
        <v>TimecopE01</v>
      </c>
      <c r="D293" s="25" t="str">
        <f>Table1[[#This Row],[Fleet Rank]]</f>
        <v>1. Junior Member</v>
      </c>
      <c r="E293" s="25">
        <f>Table1[[#This Row],[PVP For ADV]]</f>
        <v>0</v>
      </c>
      <c r="F293" s="25">
        <f>Table1[[#This Row],[STF Lead For ADV]]</f>
        <v>0</v>
      </c>
      <c r="G293" s="25" t="str">
        <f>IF(Table1[[#This Row],[LFC Still Needed For ADV]]&lt;0,"Yes","No")</f>
        <v>No</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Leviticus</v>
      </c>
      <c r="C294" s="25" t="str">
        <f>Table1[[#This Row],[At Handle]]</f>
        <v>TimecopEO1</v>
      </c>
      <c r="D294" s="25" t="str">
        <f>Table1[[#This Row],[Fleet Rank]]</f>
        <v>1. Junior Member</v>
      </c>
      <c r="E294" s="25">
        <f>Table1[[#This Row],[PVP For ADV]]</f>
        <v>0</v>
      </c>
      <c r="F294" s="25">
        <f>Table1[[#This Row],[STF Lead For ADV]]</f>
        <v>0</v>
      </c>
      <c r="G294" s="25" t="str">
        <f>IF(Table1[[#This Row],[LFC Still Needed For ADV]]&lt;0,"Yes","No")</f>
        <v>No</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Zeke</v>
      </c>
      <c r="C295" s="25" t="str">
        <f>Table1[[#This Row],[At Handle]]</f>
        <v>TimecopEO1</v>
      </c>
      <c r="D295" s="25" t="str">
        <f>Table1[[#This Row],[Fleet Rank]]</f>
        <v>1. Junior Member</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Tipsy</v>
      </c>
      <c r="C296" s="25" t="str">
        <f>Table1[[#This Row],[At Handle]]</f>
        <v>TipsyTen</v>
      </c>
      <c r="D296" s="25" t="str">
        <f>Table1[[#This Row],[Fleet Rank]]</f>
        <v>0. Initiate</v>
      </c>
      <c r="E296" s="25">
        <f>Table1[[#This Row],[PVP For ADV]]</f>
        <v>0</v>
      </c>
      <c r="F296" s="25">
        <f>Table1[[#This Row],[STF Lead For ADV]]</f>
        <v>0</v>
      </c>
      <c r="G296" s="25" t="str">
        <f>IF(Table1[[#This Row],[LFC Still Needed For ADV]]&lt;0,"Yes","No")</f>
        <v>No</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Tipsy Ten</v>
      </c>
      <c r="C297" s="25" t="str">
        <f>Table1[[#This Row],[At Handle]]</f>
        <v>TipsyTen</v>
      </c>
      <c r="D297" s="25" t="str">
        <f>Table1[[#This Row],[Fleet Rank]]</f>
        <v>0. Initiate</v>
      </c>
      <c r="E297" s="25">
        <f>Table1[[#This Row],[PVP For ADV]]</f>
        <v>0</v>
      </c>
      <c r="F297" s="25">
        <f>Table1[[#This Row],[STF Lead For ADV]]</f>
        <v>0</v>
      </c>
      <c r="G297" s="25" t="str">
        <f>IF(Table1[[#This Row],[LFC Still Needed For ADV]]&lt;0,"Yes","No")</f>
        <v>No</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Ineluki</v>
      </c>
      <c r="C298" s="25" t="str">
        <f>Table1[[#This Row],[At Handle]]</f>
        <v>Tohuq</v>
      </c>
      <c r="D298" s="25" t="str">
        <f>Table1[[#This Row],[Fleet Rank]]</f>
        <v>0. Initiate</v>
      </c>
      <c r="E298" s="25">
        <f>Table1[[#This Row],[PVP For ADV]]</f>
        <v>0</v>
      </c>
      <c r="F298" s="25">
        <f>Table1[[#This Row],[STF Lead For ADV]]</f>
        <v>0</v>
      </c>
      <c r="G298" s="25" t="str">
        <f>IF(Table1[[#This Row],[LFC Still Needed For ADV]]&lt;0,"Yes","No")</f>
        <v>No</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Tohuq</v>
      </c>
      <c r="C299" s="25" t="str">
        <f>Table1[[#This Row],[At Handle]]</f>
        <v>Tohuq</v>
      </c>
      <c r="D299" s="25" t="str">
        <f>Table1[[#This Row],[Fleet Rank]]</f>
        <v>0. Initiate</v>
      </c>
      <c r="E299" s="25">
        <f>Table1[[#This Row],[PVP For ADV]]</f>
        <v>0</v>
      </c>
      <c r="F299" s="25">
        <f>Table1[[#This Row],[STF Lead For ADV]]</f>
        <v>0</v>
      </c>
      <c r="G299" s="25" t="str">
        <f>IF(Table1[[#This Row],[LFC Still Needed For ADV]]&lt;0,"Yes","No")</f>
        <v>No</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Truenight</v>
      </c>
      <c r="C300" s="25" t="str">
        <f>Table1[[#This Row],[At Handle]]</f>
        <v>Truenight</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Makoto Aoshi</v>
      </c>
      <c r="C301" s="25" t="str">
        <f>Table1[[#This Row],[At Handle]]</f>
        <v>TshenQin</v>
      </c>
      <c r="D301" s="25" t="str">
        <f>Table1[[#This Row],[Fleet Rank]]</f>
        <v>0. Initiate</v>
      </c>
      <c r="E301" s="25">
        <f>Table1[[#This Row],[PVP For ADV]]</f>
        <v>0</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Murasaki</v>
      </c>
      <c r="C302" s="25" t="str">
        <f>Table1[[#This Row],[At Handle]]</f>
        <v>TshenQin</v>
      </c>
      <c r="D302" s="25" t="str">
        <f>Table1[[#This Row],[Fleet Rank]]</f>
        <v>0. Initiate</v>
      </c>
      <c r="E302" s="25">
        <f>Table1[[#This Row],[PVP For ADV]]</f>
        <v>0</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Connor</v>
      </c>
      <c r="C303" s="25" t="str">
        <f>Table1[[#This Row],[At Handle]]</f>
        <v>tubatitan88</v>
      </c>
      <c r="D303" s="25" t="str">
        <f>Table1[[#This Row],[Fleet Rank]]</f>
        <v>0. Initiate</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Sulak</v>
      </c>
      <c r="C304" s="25" t="str">
        <f>Table1[[#This Row],[At Handle]]</f>
        <v>vandukreen</v>
      </c>
      <c r="D304" s="25" t="str">
        <f>Table1[[#This Row],[Fleet Rank]]</f>
        <v>0. Initiate</v>
      </c>
      <c r="E304" s="25">
        <f>Table1[[#This Row],[PVP For ADV]]</f>
        <v>0</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Vanis</v>
      </c>
      <c r="C305" s="25" t="str">
        <f>Table1[[#This Row],[At Handle]]</f>
        <v>Vanrea</v>
      </c>
      <c r="D305" s="25" t="str">
        <f>Table1[[#This Row],[Fleet Rank]]</f>
        <v>0. Initiate</v>
      </c>
      <c r="E305" s="25">
        <f>Table1[[#This Row],[PVP For ADV]]</f>
        <v>0</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Venussa</v>
      </c>
      <c r="C306" s="25" t="str">
        <f>Table1[[#This Row],[At Handle]]</f>
        <v>Viscosia</v>
      </c>
      <c r="D306" s="25" t="str">
        <f>Table1[[#This Row],[Fleet Rank]]</f>
        <v>0. Initiate</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Ehjoss</v>
      </c>
      <c r="C307" s="25" t="str">
        <f>Table1[[#This Row],[At Handle]]</f>
        <v>VodkaTonic</v>
      </c>
      <c r="D307" s="25" t="str">
        <f>Table1[[#This Row],[Fleet Rank]]</f>
        <v>1. Junior Member</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Verindi</v>
      </c>
      <c r="C308" s="25" t="str">
        <f>Table1[[#This Row],[At Handle]]</f>
        <v>vorinda</v>
      </c>
      <c r="D308" s="25" t="str">
        <f>Table1[[#This Row],[Fleet Rank]]</f>
        <v>0. Initiate</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Miss Vr</v>
      </c>
      <c r="C309" s="25" t="str">
        <f>Table1[[#This Row],[At Handle]]</f>
        <v>vrnightmare</v>
      </c>
      <c r="D309" s="25" t="str">
        <f>Table1[[#This Row],[Fleet Rank]]</f>
        <v>1. Junior Member</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Virtual</v>
      </c>
      <c r="C310" s="25" t="str">
        <f>Table1[[#This Row],[At Handle]]</f>
        <v>vrnightmare</v>
      </c>
      <c r="D310" s="25" t="str">
        <f>Table1[[#This Row],[Fleet Rank]]</f>
        <v>1. Junior Member</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Ryker.Two</v>
      </c>
      <c r="C311" s="25" t="str">
        <f>Table1[[#This Row],[At Handle]]</f>
        <v>vwuff</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Aeru</v>
      </c>
      <c r="C312" s="25" t="str">
        <f>Table1[[#This Row],[At Handle]]</f>
        <v>vykorprime</v>
      </c>
      <c r="D312" s="25" t="str">
        <f>Table1[[#This Row],[Fleet Rank]]</f>
        <v>5. Council Member</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Miri</v>
      </c>
      <c r="C313" s="25" t="str">
        <f>Table1[[#This Row],[At Handle]]</f>
        <v>vykorprime</v>
      </c>
      <c r="D313" s="25" t="str">
        <f>Table1[[#This Row],[Fleet Rank]]</f>
        <v>5. Council Member</v>
      </c>
      <c r="E313" s="25">
        <f>Table1[[#This Row],[PVP For ADV]]</f>
        <v>0</v>
      </c>
      <c r="F313" s="25">
        <f>Table1[[#This Row],[STF Lead For ADV]]</f>
        <v>0</v>
      </c>
      <c r="G313" s="25" t="str">
        <f>IF(Table1[[#This Row],[LFC Still Needed For ADV]]&lt;0,"Yes","No")</f>
        <v>Yes</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Serrana</v>
      </c>
      <c r="C314" s="25" t="str">
        <f>Table1[[#This Row],[At Handle]]</f>
        <v>vykorprime</v>
      </c>
      <c r="D314" s="25" t="str">
        <f>Table1[[#This Row],[Fleet Rank]]</f>
        <v>5. Council Member</v>
      </c>
      <c r="E314" s="25">
        <f>Table1[[#This Row],[PVP For ADV]]</f>
        <v>0</v>
      </c>
      <c r="F314" s="25">
        <f>Table1[[#This Row],[STF Lead For ADV]]</f>
        <v>0</v>
      </c>
      <c r="G314" s="25" t="str">
        <f>IF(Table1[[#This Row],[LFC Still Needed For ADV]]&lt;0,"Yes","No")</f>
        <v>Yes</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Adough</v>
      </c>
      <c r="C315" s="25" t="str">
        <f>Table1[[#This Row],[At Handle]]</f>
        <v>wefdsfs</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Abay</v>
      </c>
      <c r="C316" s="25" t="str">
        <f>Table1[[#This Row],[At Handle]]</f>
        <v>whitewolf007</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Brence</v>
      </c>
      <c r="C317" s="25" t="str">
        <f>Table1[[#This Row],[At Handle]]</f>
        <v>whitewolf007</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Magnus</v>
      </c>
      <c r="C318" s="25" t="str">
        <f>Table1[[#This Row],[At Handle]]</f>
        <v>Windomace</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R'Reon</v>
      </c>
      <c r="C319" s="25" t="str">
        <f>Table1[[#This Row],[At Handle]]</f>
        <v>Windomace</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Socrates</v>
      </c>
      <c r="C320" s="25" t="str">
        <f>Table1[[#This Row],[At Handle]]</f>
        <v>wisesocrates</v>
      </c>
      <c r="D320" s="25" t="str">
        <f>Table1[[#This Row],[Fleet Rank]]</f>
        <v>1. Junior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Ssaed</v>
      </c>
      <c r="C321" s="25" t="str">
        <f>Table1[[#This Row],[At Handle]]</f>
        <v>Wolfton</v>
      </c>
      <c r="D321" s="25" t="str">
        <f>Table1[[#This Row],[Fleet Rank]]</f>
        <v>2. Member</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Ssaed Thraisihaer</v>
      </c>
      <c r="C322" s="25" t="str">
        <f>Table1[[#This Row],[At Handle]]</f>
        <v>Wolfton</v>
      </c>
      <c r="D322" s="25" t="str">
        <f>Table1[[#This Row],[Fleet Rank]]</f>
        <v>2. Member</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Ssaedeyiv</v>
      </c>
      <c r="C323" s="25" t="str">
        <f>Table1[[#This Row],[At Handle]]</f>
        <v>Wolfton</v>
      </c>
      <c r="D323" s="25" t="str">
        <f>Table1[[#This Row],[Fleet Rank]]</f>
        <v>2.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Ssaedeyiv Tr'Traisihaer</v>
      </c>
      <c r="C324" s="25" t="str">
        <f>Table1[[#This Row],[At Handle]]</f>
        <v>Wolfton</v>
      </c>
      <c r="D324" s="25" t="str">
        <f>Table1[[#This Row],[Fleet Rank]]</f>
        <v>2. Member</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Wolfton</v>
      </c>
      <c r="C325" s="25" t="str">
        <f>Table1[[#This Row],[At Handle]]</f>
        <v>Wolfton</v>
      </c>
      <c r="D325" s="25" t="str">
        <f>Table1[[#This Row],[Fleet Rank]]</f>
        <v>2. Member</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xavi</v>
      </c>
      <c r="C326" s="25" t="str">
        <f>Table1[[#This Row],[At Handle]]</f>
        <v>xavi8212</v>
      </c>
      <c r="D326" s="25" t="str">
        <f>Table1[[#This Row],[Fleet Rank]]</f>
        <v>0. Initiate</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Beel Zabub</v>
      </c>
      <c r="C327" s="25" t="str">
        <f>Table1[[#This Row],[At Handle]]</f>
        <v>XenoXarcavian</v>
      </c>
      <c r="D327" s="25" t="str">
        <f>Table1[[#This Row],[Fleet Rank]]</f>
        <v>5. Council Member</v>
      </c>
      <c r="E327" s="25">
        <f>Table1[[#This Row],[PVP For ADV]]</f>
        <v>0</v>
      </c>
      <c r="F327" s="25">
        <f>Table1[[#This Row],[STF Lead For ADV]]</f>
        <v>0</v>
      </c>
      <c r="G327" s="25" t="str">
        <f>IF(Table1[[#This Row],[LFC Still Needed For ADV]]&lt;0,"Yes","No")</f>
        <v>Yes</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Magno Lon</v>
      </c>
      <c r="C328" s="25" t="str">
        <f>Table1[[#This Row],[At Handle]]</f>
        <v>XenoXarcavian</v>
      </c>
      <c r="D328" s="25" t="str">
        <f>Table1[[#This Row],[Fleet Rank]]</f>
        <v>5. Council Member</v>
      </c>
      <c r="E328" s="25">
        <f>Table1[[#This Row],[PVP For ADV]]</f>
        <v>0</v>
      </c>
      <c r="F328" s="25">
        <f>Table1[[#This Row],[STF Lead For ADV]]</f>
        <v>0</v>
      </c>
      <c r="G328" s="25" t="str">
        <f>IF(Table1[[#This Row],[LFC Still Needed For ADV]]&lt;0,"Yes","No")</f>
        <v>Yes</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Paul</v>
      </c>
      <c r="C329" s="25" t="str">
        <f>Table1[[#This Row],[At Handle]]</f>
        <v>XenoXarcavian</v>
      </c>
      <c r="D329" s="25" t="str">
        <f>Table1[[#This Row],[Fleet Rank]]</f>
        <v>5. Council Member</v>
      </c>
      <c r="E329" s="25">
        <f>Table1[[#This Row],[PVP For ADV]]</f>
        <v>0</v>
      </c>
      <c r="F329" s="25">
        <f>Table1[[#This Row],[STF Lead For ADV]]</f>
        <v>0</v>
      </c>
      <c r="G329" s="25" t="str">
        <f>IF(Table1[[#This Row],[LFC Still Needed For ADV]]&lt;0,"Yes","No")</f>
        <v>Yes</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Chris</v>
      </c>
      <c r="C330" s="25" t="str">
        <f>Table1[[#This Row],[At Handle]]</f>
        <v>XWRed5W3</v>
      </c>
      <c r="D330" s="25" t="str">
        <f>Table1[[#This Row],[Fleet Rank]]</f>
        <v>0. Initiate</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Kirian</v>
      </c>
      <c r="C331" s="25" t="str">
        <f>Table1[[#This Row],[At Handle]]</f>
        <v>Zenie</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Meraxes</v>
      </c>
      <c r="C332" s="25" t="str">
        <f>Table1[[#This Row],[At Handle]]</f>
        <v>Zenryoku</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Jadcia</v>
      </c>
      <c r="C333" s="25" t="str">
        <f>Table1[[#This Row],[At Handle]]</f>
        <v>zergi1</v>
      </c>
      <c r="D333" s="25" t="str">
        <f>Table1[[#This Row],[Fleet Rank]]</f>
        <v>1. Junior Member</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Kolve</v>
      </c>
      <c r="C334" s="25" t="str">
        <f>Table1[[#This Row],[At Handle]]</f>
        <v>Zorsea</v>
      </c>
      <c r="D334" s="25" t="str">
        <f>Table1[[#This Row],[Fleet Rank]]</f>
        <v>1. Junior Member</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Zrooper</v>
      </c>
      <c r="C335" s="25" t="str">
        <f>Table1[[#This Row],[At Handle]]</f>
        <v>Zrooper</v>
      </c>
      <c r="D335" s="25" t="str">
        <f>Table1[[#This Row],[Fleet Rank]]</f>
        <v>0. Initiate</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Juniio</v>
      </c>
      <c r="C336" s="25" t="str">
        <f>Table1[[#This Row],[At Handle]]</f>
        <v>zuenior10</v>
      </c>
      <c r="D336" s="25" t="str">
        <f>Table1[[#This Row],[Fleet Rank]]</f>
        <v>0. Initiate</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f>Table1[[#This Row],[Character name]]</f>
        <v>0</v>
      </c>
      <c r="C337" s="25">
        <f>Table1[[#This Row],[At Handle]]</f>
        <v>0</v>
      </c>
      <c r="D337" s="25">
        <f>Table1[[#This Row],[Fleet Rank]]</f>
        <v>0</v>
      </c>
      <c r="E337" s="25">
        <f>Table1[[#This Row],[PVP For ADV]]</f>
        <v>0</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f>Table1[[#This Row],[Character name]]</f>
        <v>0</v>
      </c>
      <c r="C338" s="25">
        <f>Table1[[#This Row],[At Handle]]</f>
        <v>0</v>
      </c>
      <c r="D338" s="25">
        <f>Table1[[#This Row],[Fleet Rank]]</f>
        <v>0</v>
      </c>
      <c r="E338" s="25">
        <f>Table1[[#This Row],[PVP For ADV]]</f>
        <v>0</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f>Table1[[#This Row],[Character name]]</f>
        <v>0</v>
      </c>
      <c r="C339" s="25">
        <f>Table1[[#This Row],[At Handle]]</f>
        <v>0</v>
      </c>
      <c r="D339" s="25">
        <f>Table1[[#This Row],[Fleet Rank]]</f>
        <v>0</v>
      </c>
      <c r="E339" s="25">
        <f>Table1[[#This Row],[PVP For ADV]]</f>
        <v>0</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f>Table1[[#This Row],[Character name]]</f>
        <v>0</v>
      </c>
      <c r="C340" s="25">
        <f>Table1[[#This Row],[At Handle]]</f>
        <v>0</v>
      </c>
      <c r="D340" s="25">
        <f>Table1[[#This Row],[Fleet Rank]]</f>
        <v>0</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f>Table1[[#This Row],[Character name]]</f>
        <v>0</v>
      </c>
      <c r="C341" s="25">
        <f>Table1[[#This Row],[At Handle]]</f>
        <v>0</v>
      </c>
      <c r="D341" s="25">
        <f>Table1[[#This Row],[Fleet Rank]]</f>
        <v>0</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f>Table1[[#This Row],[Character name]]</f>
        <v>0</v>
      </c>
      <c r="C342" s="25">
        <f>Table1[[#This Row],[At Handle]]</f>
        <v>0</v>
      </c>
      <c r="D342" s="25">
        <f>Table1[[#This Row],[Fleet Rank]]</f>
        <v>0</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f>Table1[[#This Row],[Character name]]</f>
        <v>0</v>
      </c>
      <c r="C343" s="25">
        <f>Table1[[#This Row],[At Handle]]</f>
        <v>0</v>
      </c>
      <c r="D343" s="25">
        <f>Table1[[#This Row],[Fleet Rank]]</f>
        <v>0</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f>Table1[[#This Row],[Character name]]</f>
        <v>0</v>
      </c>
      <c r="C344" s="25">
        <f>Table1[[#This Row],[At Handle]]</f>
        <v>0</v>
      </c>
      <c r="D344" s="25">
        <f>Table1[[#This Row],[Fleet Rank]]</f>
        <v>0</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f>Table1[[#This Row],[Character name]]</f>
        <v>0</v>
      </c>
      <c r="C345" s="25">
        <f>Table1[[#This Row],[At Handle]]</f>
        <v>0</v>
      </c>
      <c r="D345" s="25">
        <f>Table1[[#This Row],[Fleet Rank]]</f>
        <v>0</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f>Table1[[#This Row],[Character name]]</f>
        <v>0</v>
      </c>
      <c r="C346" s="25">
        <f>Table1[[#This Row],[At Handle]]</f>
        <v>0</v>
      </c>
      <c r="D346" s="25">
        <f>Table1[[#This Row],[Fleet Rank]]</f>
        <v>0</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f>Table1[[#This Row],[Character name]]</f>
        <v>0</v>
      </c>
      <c r="C347" s="25">
        <f>Table1[[#This Row],[At Handle]]</f>
        <v>0</v>
      </c>
      <c r="D347" s="25">
        <f>Table1[[#This Row],[Fleet Rank]]</f>
        <v>0</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f>Table1[[#This Row],[Character name]]</f>
        <v>0</v>
      </c>
      <c r="C348" s="25">
        <f>Table1[[#This Row],[At Handle]]</f>
        <v>0</v>
      </c>
      <c r="D348" s="25">
        <f>Table1[[#This Row],[Fleet Rank]]</f>
        <v>0</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f>Table1[[#This Row],[Character name]]</f>
        <v>0</v>
      </c>
      <c r="C349" s="25">
        <f>Table1[[#This Row],[At Handle]]</f>
        <v>0</v>
      </c>
      <c r="D349" s="25">
        <f>Table1[[#This Row],[Fleet Rank]]</f>
        <v>0</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f>Table1[[#This Row],[Character name]]</f>
        <v>0</v>
      </c>
      <c r="C350" s="25">
        <f>Table1[[#This Row],[At Handle]]</f>
        <v>0</v>
      </c>
      <c r="D350" s="25">
        <f>Table1[[#This Row],[Fleet Rank]]</f>
        <v>0</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f>Table1[[#This Row],[Character name]]</f>
        <v>0</v>
      </c>
      <c r="C351" s="25">
        <f>Table1[[#This Row],[At Handle]]</f>
        <v>0</v>
      </c>
      <c r="D351" s="25">
        <f>Table1[[#This Row],[Fleet Rank]]</f>
        <v>0</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f>Table1[[#This Row],[Character name]]</f>
        <v>0</v>
      </c>
      <c r="C352" s="25">
        <f>Table1[[#This Row],[At Handle]]</f>
        <v>0</v>
      </c>
      <c r="D352" s="25">
        <f>Table1[[#This Row],[Fleet Rank]]</f>
        <v>0</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f>Table1[[#This Row],[Character name]]</f>
        <v>0</v>
      </c>
      <c r="C353" s="25">
        <f>Table1[[#This Row],[At Handle]]</f>
        <v>0</v>
      </c>
      <c r="D353" s="25">
        <f>Table1[[#This Row],[Fleet Rank]]</f>
        <v>0</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f>Table1[[#This Row],[Character name]]</f>
        <v>0</v>
      </c>
      <c r="C354" s="25">
        <f>Table1[[#This Row],[At Handle]]</f>
        <v>0</v>
      </c>
      <c r="D354" s="25">
        <f>Table1[[#This Row],[Fleet Rank]]</f>
        <v>0</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f>Table1[[#This Row],[Character name]]</f>
        <v>0</v>
      </c>
      <c r="C355" s="25">
        <f>Table1[[#This Row],[At Handle]]</f>
        <v>0</v>
      </c>
      <c r="D355" s="25">
        <f>Table1[[#This Row],[Fleet Rank]]</f>
        <v>0</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f>Table1[[#This Row],[Character name]]</f>
        <v>0</v>
      </c>
      <c r="C356" s="25">
        <f>Table1[[#This Row],[At Handle]]</f>
        <v>0</v>
      </c>
      <c r="D356" s="25">
        <f>Table1[[#This Row],[Fleet Rank]]</f>
        <v>0</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f>Table1[[#This Row],[Character name]]</f>
        <v>0</v>
      </c>
      <c r="C357" s="25">
        <f>Table1[[#This Row],[At Handle]]</f>
        <v>0</v>
      </c>
      <c r="D357" s="25">
        <f>Table1[[#This Row],[Fleet Rank]]</f>
        <v>0</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f>Table1[[#This Row],[Character name]]</f>
        <v>0</v>
      </c>
      <c r="C358" s="25">
        <f>Table1[[#This Row],[At Handle]]</f>
        <v>0</v>
      </c>
      <c r="D358" s="25">
        <f>Table1[[#This Row],[Fleet Rank]]</f>
        <v>0</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f>Table1[[#This Row],[Character name]]</f>
        <v>0</v>
      </c>
      <c r="C359" s="25">
        <f>Table1[[#This Row],[At Handle]]</f>
        <v>0</v>
      </c>
      <c r="D359" s="25">
        <f>Table1[[#This Row],[Fleet Rank]]</f>
        <v>0</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f>Table1[[#This Row],[Character name]]</f>
        <v>0</v>
      </c>
      <c r="C360" s="25">
        <f>Table1[[#This Row],[At Handle]]</f>
        <v>0</v>
      </c>
      <c r="D360" s="25">
        <f>Table1[[#This Row],[Fleet Rank]]</f>
        <v>0</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f>Table1[[#This Row],[Character name]]</f>
        <v>0</v>
      </c>
      <c r="C361" s="25">
        <f>Table1[[#This Row],[At Handle]]</f>
        <v>0</v>
      </c>
      <c r="D361" s="25">
        <f>Table1[[#This Row],[Fleet Rank]]</f>
        <v>0</v>
      </c>
      <c r="E361" s="25">
        <f>Table1[[#This Row],[PVP For ADV]]</f>
        <v>0</v>
      </c>
      <c r="F361" s="25">
        <f>Table1[[#This Row],[STF Lead For ADV]]</f>
        <v>0</v>
      </c>
      <c r="G361" s="25" t="str">
        <f>IF(Table1[[#This Row],[LFC Still Needed For ADV]]&lt;0,"Yes","No")</f>
        <v>No</v>
      </c>
      <c r="H361">
        <f>Table1[[#This Row],[On Website]]</f>
        <v>0</v>
      </c>
      <c r="I361">
        <f>Table1[[#This Row],[Setup Team Speak]]</f>
        <v>0</v>
      </c>
      <c r="J361" s="26" t="str">
        <f>IF(AND(Table2[[#This Row],[STF for ADV]],Table2[[#This Row],[PVP For ADV]],Table2[[#This Row],[On Website]],Table2[[#This Row],[Setup Team Speak]]="Yes"),"Yes","No")</f>
        <v>No</v>
      </c>
    </row>
    <row r="362" spans="2:10">
      <c r="B362" s="24">
        <f>Table1[[#This Row],[Character name]]</f>
        <v>0</v>
      </c>
      <c r="C362" s="25">
        <f>Table1[[#This Row],[At Handle]]</f>
        <v>0</v>
      </c>
      <c r="D362" s="25">
        <f>Table1[[#This Row],[Fleet Rank]]</f>
        <v>0</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f>Table1[[#This Row],[Character name]]</f>
        <v>0</v>
      </c>
      <c r="C363" s="25">
        <f>Table1[[#This Row],[At Handle]]</f>
        <v>0</v>
      </c>
      <c r="D363" s="25">
        <f>Table1[[#This Row],[Fleet Rank]]</f>
        <v>0</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f>Table1[[#This Row],[Character name]]</f>
        <v>0</v>
      </c>
      <c r="C364" s="25">
        <f>Table1[[#This Row],[At Handle]]</f>
        <v>0</v>
      </c>
      <c r="D364" s="25">
        <f>Table1[[#This Row],[Fleet Rank]]</f>
        <v>0</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f>Table1[[#This Row],[Character name]]</f>
        <v>0</v>
      </c>
      <c r="C365" s="25">
        <f>Table1[[#This Row],[At Handle]]</f>
        <v>0</v>
      </c>
      <c r="D365" s="25">
        <f>Table1[[#This Row],[Fleet Rank]]</f>
        <v>0</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f>Table1[[#This Row],[Character name]]</f>
        <v>0</v>
      </c>
      <c r="C366" s="25">
        <f>Table1[[#This Row],[At Handle]]</f>
        <v>0</v>
      </c>
      <c r="D366" s="25">
        <f>Table1[[#This Row],[Fleet Rank]]</f>
        <v>0</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f>Table1[[#This Row],[Character name]]</f>
        <v>0</v>
      </c>
      <c r="C367" s="25">
        <f>Table1[[#This Row],[At Handle]]</f>
        <v>0</v>
      </c>
      <c r="D367" s="25">
        <f>Table1[[#This Row],[Fleet Rank]]</f>
        <v>0</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f>Table1[[#This Row],[Character name]]</f>
        <v>0</v>
      </c>
      <c r="C368" s="25">
        <f>Table1[[#This Row],[At Handle]]</f>
        <v>0</v>
      </c>
      <c r="D368" s="25">
        <f>Table1[[#This Row],[Fleet Rank]]</f>
        <v>0</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f>Table1[[#This Row],[Character name]]</f>
        <v>0</v>
      </c>
      <c r="C369" s="25">
        <f>Table1[[#This Row],[At Handle]]</f>
        <v>0</v>
      </c>
      <c r="D369" s="25">
        <f>Table1[[#This Row],[Fleet Rank]]</f>
        <v>0</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f>Table1[[#This Row],[Character name]]</f>
        <v>0</v>
      </c>
      <c r="C370" s="25">
        <f>Table1[[#This Row],[At Handle]]</f>
        <v>0</v>
      </c>
      <c r="D370" s="25">
        <f>Table1[[#This Row],[Fleet Rank]]</f>
        <v>0</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f>Table1[[#This Row],[Character name]]</f>
        <v>0</v>
      </c>
      <c r="C371" s="25">
        <f>Table1[[#This Row],[At Handle]]</f>
        <v>0</v>
      </c>
      <c r="D371" s="25">
        <f>Table1[[#This Row],[Fleet Rank]]</f>
        <v>0</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f>Table1[[#This Row],[Character name]]</f>
        <v>0</v>
      </c>
      <c r="C372" s="25">
        <f>Table1[[#This Row],[At Handle]]</f>
        <v>0</v>
      </c>
      <c r="D372" s="25">
        <f>Table1[[#This Row],[Fleet Rank]]</f>
        <v>0</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f>Table1[[#This Row],[Character name]]</f>
        <v>0</v>
      </c>
      <c r="C373" s="25">
        <f>Table1[[#This Row],[At Handle]]</f>
        <v>0</v>
      </c>
      <c r="D373" s="25">
        <f>Table1[[#This Row],[Fleet Rank]]</f>
        <v>0</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f>Table1[[#This Row],[Character name]]</f>
        <v>0</v>
      </c>
      <c r="C374" s="25">
        <f>Table1[[#This Row],[At Handle]]</f>
        <v>0</v>
      </c>
      <c r="D374" s="25">
        <f>Table1[[#This Row],[Fleet Rank]]</f>
        <v>0</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f>Table1[[#This Row],[Character name]]</f>
        <v>0</v>
      </c>
      <c r="C375" s="25">
        <f>Table1[[#This Row],[At Handle]]</f>
        <v>0</v>
      </c>
      <c r="D375" s="25">
        <f>Table1[[#This Row],[Fleet Rank]]</f>
        <v>0</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f>Table1[[#This Row],[Character name]]</f>
        <v>0</v>
      </c>
      <c r="C376" s="25">
        <f>Table1[[#This Row],[At Handle]]</f>
        <v>0</v>
      </c>
      <c r="D376" s="25">
        <f>Table1[[#This Row],[Fleet Rank]]</f>
        <v>0</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f>Table1[[#This Row],[Character name]]</f>
        <v>0</v>
      </c>
      <c r="C377" s="25">
        <f>Table1[[#This Row],[At Handle]]</f>
        <v>0</v>
      </c>
      <c r="D377" s="25">
        <f>Table1[[#This Row],[Fleet Rank]]</f>
        <v>0</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f>Table1[[#This Row],[Character name]]</f>
        <v>0</v>
      </c>
      <c r="C378" s="25">
        <f>Table1[[#This Row],[At Handle]]</f>
        <v>0</v>
      </c>
      <c r="D378" s="25">
        <f>Table1[[#This Row],[Fleet Rank]]</f>
        <v>0</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f>Table1[[#This Row],[Character name]]</f>
        <v>0</v>
      </c>
      <c r="C379" s="25">
        <f>Table1[[#This Row],[At Handle]]</f>
        <v>0</v>
      </c>
      <c r="D379" s="25">
        <f>Table1[[#This Row],[Fleet Rank]]</f>
        <v>0</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f>Table1[[#This Row],[Character name]]</f>
        <v>0</v>
      </c>
      <c r="C380" s="25">
        <f>Table1[[#This Row],[At Handle]]</f>
        <v>0</v>
      </c>
      <c r="D380" s="25">
        <f>Table1[[#This Row],[Fleet Rank]]</f>
        <v>0</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f>Table1[[#This Row],[Character name]]</f>
        <v>0</v>
      </c>
      <c r="C381" s="25">
        <f>Table1[[#This Row],[At Handle]]</f>
        <v>0</v>
      </c>
      <c r="D381" s="25">
        <f>Table1[[#This Row],[Fleet Rank]]</f>
        <v>0</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f>Table1[[#This Row],[Character name]]</f>
        <v>0</v>
      </c>
      <c r="C382" s="25">
        <f>Table1[[#This Row],[At Handle]]</f>
        <v>0</v>
      </c>
      <c r="D382" s="25">
        <f>Table1[[#This Row],[Fleet Rank]]</f>
        <v>0</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f>Table1[[#This Row],[Character name]]</f>
        <v>0</v>
      </c>
      <c r="C383" s="25">
        <f>Table1[[#This Row],[At Handle]]</f>
        <v>0</v>
      </c>
      <c r="D383" s="25">
        <f>Table1[[#This Row],[Fleet Rank]]</f>
        <v>0</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f>Table1[[#This Row],[Character name]]</f>
        <v>0</v>
      </c>
      <c r="C384" s="25">
        <f>Table1[[#This Row],[At Handle]]</f>
        <v>0</v>
      </c>
      <c r="D384" s="25">
        <f>Table1[[#This Row],[Fleet Rank]]</f>
        <v>0</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9" priority="7" operator="containsText" text="No">
      <formula>NOT(ISERROR(SEARCH("No",E6)))</formula>
    </cfRule>
    <cfRule type="containsText" dxfId="8" priority="8" operator="containsText" text="Yes">
      <formula>NOT(ISERROR(SEARCH("Yes",E6)))</formula>
    </cfRule>
  </conditionalFormatting>
  <conditionalFormatting sqref="J6:J1023">
    <cfRule type="containsText" dxfId="7" priority="5" operator="containsText" text="Yes">
      <formula>NOT(ISERROR(SEARCH("Yes",J6)))</formula>
    </cfRule>
    <cfRule type="containsText" dxfId="6" priority="6" operator="containsText" text="No">
      <formula>NOT(ISERROR(SEARCH("No",J6)))</formula>
    </cfRule>
  </conditionalFormatting>
  <conditionalFormatting sqref="H6:H1023">
    <cfRule type="containsText" dxfId="5" priority="3" operator="containsText" text="No">
      <formula>NOT(ISERROR(SEARCH("No",H6)))</formula>
    </cfRule>
    <cfRule type="containsText" dxfId="4" priority="4" operator="containsText" text="Yes">
      <formula>NOT(ISERROR(SEARCH("Yes",H6)))</formula>
    </cfRule>
  </conditionalFormatting>
  <conditionalFormatting sqref="I6:I1023">
    <cfRule type="containsText" dxfId="3" priority="1" operator="containsText" text="No">
      <formula>NOT(ISERROR(SEARCH("No",I6)))</formula>
    </cfRule>
    <cfRule type="containsText" dxfId="2"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5" t="s">
        <v>620</v>
      </c>
      <c r="F3" s="116"/>
      <c r="G3" s="117"/>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5" t="s">
        <v>621</v>
      </c>
      <c r="F27" s="116"/>
      <c r="G27" s="117"/>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5" t="s">
        <v>622</v>
      </c>
      <c r="F51" s="116"/>
      <c r="G51" s="117"/>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41143</v>
      </c>
      <c r="J53" s="107">
        <f ca="1">'Fleet Rankings'!B5-30</f>
        <v>41113</v>
      </c>
      <c r="K53" s="108">
        <f ca="1">SUMPRODUCT((Table1[Last Active Date]&lt;='Tables Graphs'!I53)*(Table1[Last Active Date]&gt;='Tables Graphs'!J53))</f>
        <v>164</v>
      </c>
      <c r="L53" s="108" t="s">
        <v>623</v>
      </c>
      <c r="M53" s="106"/>
      <c r="N53" s="106"/>
      <c r="O53" s="106"/>
      <c r="P53" s="106"/>
    </row>
    <row r="54" spans="2:16">
      <c r="B54" s="94" t="s">
        <v>611</v>
      </c>
      <c r="C54" s="99"/>
      <c r="I54" s="107">
        <f ca="1">I53-31</f>
        <v>41112</v>
      </c>
      <c r="J54" s="107">
        <f ca="1">I53-121</f>
        <v>41022</v>
      </c>
      <c r="K54" s="108">
        <f ca="1">SUMPRODUCT((Table1[Last Active Date]&lt;='Tables Graphs'!I54)*(Table1[Last Active Date]&gt;='Tables Graphs'!J54))</f>
        <v>113</v>
      </c>
      <c r="L54" s="108" t="s">
        <v>624</v>
      </c>
      <c r="M54" s="106"/>
      <c r="N54" s="106"/>
      <c r="O54" s="106"/>
      <c r="P54" s="106"/>
    </row>
    <row r="55" spans="2:16">
      <c r="B55" s="95" t="s">
        <v>9</v>
      </c>
      <c r="C55" s="99"/>
      <c r="I55" s="107">
        <f ca="1">I53-122</f>
        <v>41021</v>
      </c>
      <c r="J55" s="107">
        <f ca="1">I53-180</f>
        <v>40963</v>
      </c>
      <c r="K55" s="108">
        <f ca="1">SUMPRODUCT((Table1[Last Active Date]&lt;='Tables Graphs'!I55)*(Table1[Last Active Date]&gt;='Tables Graphs'!J55))</f>
        <v>49</v>
      </c>
      <c r="L55" s="108" t="s">
        <v>625</v>
      </c>
      <c r="M55" s="106"/>
      <c r="N55" s="106"/>
      <c r="O55" s="106"/>
      <c r="P55" s="106"/>
    </row>
    <row r="56" spans="2:16">
      <c r="B56" s="92" t="s">
        <v>446</v>
      </c>
      <c r="C56" s="99"/>
      <c r="I56" s="107">
        <f ca="1">I53-181</f>
        <v>40962</v>
      </c>
      <c r="J56" s="107">
        <f ca="1">I53-1000</f>
        <v>40143</v>
      </c>
      <c r="K56" s="108">
        <f ca="1">SUMPRODUCT((Table1[Last Active Date]&lt;='Tables Graphs'!I56)*(Table1[Last Active Date]&gt;='Tables Graphs'!J56))</f>
        <v>1</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5" t="s">
        <v>632</v>
      </c>
      <c r="F76" s="116"/>
      <c r="G76" s="117"/>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0.3202416918429003</v>
      </c>
      <c r="J85" s="106"/>
      <c r="K85" s="106"/>
      <c r="L85" s="106"/>
      <c r="M85" s="106"/>
      <c r="N85" s="106"/>
      <c r="O85" s="106"/>
      <c r="P85" s="106"/>
    </row>
    <row r="86" spans="2:16">
      <c r="B86" s="92" t="s">
        <v>140</v>
      </c>
      <c r="C86" s="99"/>
      <c r="I86" s="109">
        <f>'Fleet Rankings'!K3/'Fleet Rankings'!J3</f>
        <v>0.6797583081570997</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2012-08-22T09:10:15Z</dcterms:modified>
</cp:coreProperties>
</file>