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yati.rathod\AppData\Local\Microsoft\Windows\Temporary Internet Files\Content.Outlook\ZHC0KJU9\"/>
    </mc:Choice>
  </mc:AlternateContent>
  <bookViews>
    <workbookView xWindow="600" yWindow="330" windowWidth="15600" windowHeight="9435"/>
  </bookViews>
  <sheets>
    <sheet name="Production" sheetId="10" r:id="rId1"/>
    <sheet name="CSL" sheetId="1" r:id="rId2"/>
    <sheet name="CSF" sheetId="2" r:id="rId3"/>
    <sheet name="HCL" sheetId="11" r:id="rId4"/>
    <sheet name="SBP" sheetId="3" r:id="rId5"/>
    <sheet name="ALCL3" sheetId="4" r:id="rId6"/>
    <sheet name="CPW" sheetId="5" r:id="rId7"/>
    <sheet name="PAC-L" sheetId="6" r:id="rId8"/>
    <sheet name="PAC-P" sheetId="7" r:id="rId9"/>
    <sheet name="H2 Sales" sheetId="8" r:id="rId10"/>
    <sheet name="H2 Venting " sheetId="9" r:id="rId11"/>
  </sheets>
  <definedNames>
    <definedName name="_xlnm.Print_Area" localSheetId="1">CSL!$A$1:$L$38</definedName>
    <definedName name="_xlnm.Print_Area" localSheetId="7">'PAC-L'!$A$1:$L$35</definedName>
    <definedName name="_xlnm.Print_Area" localSheetId="8">'PAC-P'!$A$1:$L$39</definedName>
    <definedName name="_xlnm.Print_Area" localSheetId="0">Production!$A$1:$K$27</definedName>
  </definedNames>
  <calcPr calcId="152511"/>
  <fileRecoveryPr autoRecover="0"/>
</workbook>
</file>

<file path=xl/calcChain.xml><?xml version="1.0" encoding="utf-8"?>
<calcChain xmlns="http://schemas.openxmlformats.org/spreadsheetml/2006/main">
  <c r="I15" i="10" l="1"/>
  <c r="H18" i="10" l="1"/>
  <c r="H21" i="10"/>
  <c r="D27" i="3" l="1"/>
  <c r="J27" i="3"/>
  <c r="D28" i="5" l="1"/>
  <c r="K28" i="5"/>
  <c r="D27" i="5" l="1"/>
  <c r="K27" i="5"/>
  <c r="D26" i="3" l="1"/>
  <c r="J26" i="3"/>
  <c r="D26" i="11" l="1"/>
  <c r="J26" i="11"/>
  <c r="D26" i="4" l="1"/>
  <c r="J26" i="4"/>
  <c r="D26" i="5" l="1"/>
  <c r="K26" i="5"/>
  <c r="D25" i="3" l="1"/>
  <c r="J25" i="3"/>
  <c r="D25" i="11" l="1"/>
  <c r="J25" i="11"/>
  <c r="D25" i="5" l="1"/>
  <c r="K25" i="5"/>
  <c r="D24" i="3" l="1"/>
  <c r="J24" i="3"/>
  <c r="D24" i="11" l="1"/>
  <c r="J24" i="11"/>
  <c r="D23" i="3" l="1"/>
  <c r="J23" i="3"/>
  <c r="J23" i="11" l="1"/>
  <c r="D22" i="3" l="1"/>
  <c r="J22" i="3"/>
  <c r="J22" i="11" l="1"/>
  <c r="D20" i="4" l="1"/>
  <c r="J20" i="4"/>
  <c r="J18" i="4" l="1"/>
  <c r="D17" i="3" l="1"/>
  <c r="J17" i="3"/>
  <c r="D17" i="5" l="1"/>
  <c r="K17" i="5"/>
  <c r="J17" i="4" l="1"/>
  <c r="D16" i="5" l="1"/>
  <c r="K16" i="5"/>
  <c r="D15" i="2" l="1"/>
  <c r="D14" i="3" l="1"/>
  <c r="J14" i="3"/>
  <c r="D15" i="5" l="1"/>
  <c r="K15" i="5"/>
  <c r="D14" i="2" l="1"/>
  <c r="J14" i="2"/>
  <c r="D14" i="7" l="1"/>
  <c r="K14" i="7"/>
  <c r="D14" i="4" l="1"/>
  <c r="J14" i="4"/>
  <c r="J13" i="3" l="1"/>
  <c r="D14" i="5" l="1"/>
  <c r="K14" i="5"/>
  <c r="D13" i="2" l="1"/>
  <c r="J13" i="2"/>
  <c r="D13" i="5" l="1"/>
  <c r="K13" i="5"/>
  <c r="D12" i="3" l="1"/>
  <c r="J12" i="3"/>
  <c r="J11" i="11" l="1"/>
  <c r="D11" i="5" l="1"/>
  <c r="K11" i="5"/>
  <c r="D11" i="4" l="1"/>
  <c r="J11" i="4"/>
  <c r="J10" i="11" l="1"/>
  <c r="D9" i="3" l="1"/>
  <c r="J9" i="3"/>
  <c r="D10" i="5" l="1"/>
  <c r="K10" i="5"/>
  <c r="D11" i="7" l="1"/>
  <c r="K11" i="7"/>
  <c r="J10" i="4" l="1"/>
  <c r="D9" i="2" l="1"/>
  <c r="J9" i="2"/>
  <c r="D9" i="4" l="1"/>
  <c r="J9" i="4"/>
  <c r="D9" i="5" l="1"/>
  <c r="K9" i="5"/>
  <c r="D10" i="7" l="1"/>
  <c r="K10" i="7"/>
  <c r="D8" i="11" l="1"/>
  <c r="J8" i="11"/>
  <c r="D8" i="5" l="1"/>
  <c r="K8" i="5"/>
  <c r="D9" i="7" l="1"/>
  <c r="K9" i="7"/>
  <c r="D8" i="4" l="1"/>
  <c r="J8" i="4"/>
  <c r="D7" i="3" l="1"/>
  <c r="J7" i="3"/>
  <c r="D7" i="5"/>
  <c r="K7" i="5"/>
  <c r="D6" i="5" l="1"/>
  <c r="K6" i="5"/>
  <c r="D7" i="11" l="1"/>
  <c r="J7" i="11"/>
  <c r="D8" i="7" l="1"/>
  <c r="K8" i="7"/>
  <c r="D7" i="4" l="1"/>
  <c r="J7" i="4"/>
  <c r="D6" i="11" l="1"/>
  <c r="J6" i="11"/>
  <c r="G36" i="9" l="1"/>
  <c r="F36" i="9"/>
  <c r="E36" i="9"/>
  <c r="D36" i="9"/>
  <c r="C36" i="9"/>
  <c r="B36" i="9"/>
  <c r="I35" i="11"/>
  <c r="C35" i="11"/>
  <c r="D34" i="11" l="1"/>
  <c r="J34" i="11"/>
  <c r="D34" i="5" l="1"/>
  <c r="K34" i="5"/>
  <c r="D34" i="1" l="1"/>
  <c r="K34" i="1"/>
  <c r="D33" i="4" l="1"/>
  <c r="J33" i="4"/>
  <c r="D33" i="5" l="1"/>
  <c r="K33" i="5"/>
  <c r="D32" i="3" l="1"/>
  <c r="J32" i="3"/>
  <c r="D32" i="5" l="1"/>
  <c r="K32" i="5"/>
  <c r="D31" i="3" l="1"/>
  <c r="J31" i="3"/>
  <c r="D32" i="7" l="1"/>
  <c r="K32" i="7"/>
  <c r="D31" i="4" l="1"/>
  <c r="J31" i="4"/>
  <c r="D30" i="4" l="1"/>
  <c r="J30" i="4"/>
  <c r="D31" i="5" l="1"/>
  <c r="K31" i="5"/>
  <c r="D30" i="5" l="1"/>
  <c r="K30" i="5"/>
  <c r="D29" i="11" l="1"/>
  <c r="J29" i="11"/>
  <c r="J29" i="2"/>
  <c r="D29" i="4" l="1"/>
  <c r="J29" i="4"/>
  <c r="D29" i="5" l="1"/>
  <c r="K29" i="5"/>
  <c r="D28" i="11" l="1"/>
  <c r="J28" i="11"/>
  <c r="J28" i="2"/>
  <c r="D28" i="4" l="1"/>
  <c r="J28" i="4"/>
  <c r="D27" i="2" l="1"/>
  <c r="J27" i="2"/>
  <c r="C35" i="4" l="1"/>
  <c r="D25" i="4" l="1"/>
  <c r="J25" i="4"/>
  <c r="E36" i="1" l="1"/>
  <c r="D23" i="4" l="1"/>
  <c r="J23" i="4"/>
  <c r="D24" i="5" l="1"/>
  <c r="K24" i="5"/>
  <c r="K24" i="1" l="1"/>
  <c r="D23" i="5" l="1"/>
  <c r="K23" i="5"/>
  <c r="D23" i="7" l="1"/>
  <c r="K23" i="7"/>
  <c r="K22" i="6"/>
  <c r="D22" i="4" l="1"/>
  <c r="J22" i="4"/>
  <c r="J21" i="3" l="1"/>
  <c r="D22" i="7" l="1"/>
  <c r="K22" i="7"/>
  <c r="D20" i="2" l="1"/>
  <c r="J20" i="2"/>
  <c r="K21" i="1"/>
  <c r="D19" i="11" l="1"/>
  <c r="J19" i="11"/>
  <c r="J19" i="2"/>
  <c r="K20" i="1"/>
  <c r="D19" i="5" l="1"/>
  <c r="K19" i="5"/>
  <c r="D18" i="3" l="1"/>
  <c r="J18" i="3"/>
  <c r="D19" i="4" l="1"/>
  <c r="J19" i="4"/>
  <c r="H19" i="9" l="1"/>
  <c r="I19" i="9" s="1"/>
  <c r="J19" i="9" s="1"/>
  <c r="D18" i="11"/>
  <c r="J18" i="11"/>
  <c r="J18" i="2"/>
  <c r="K19" i="1"/>
  <c r="D18" i="4" l="1"/>
  <c r="J17" i="2" l="1"/>
  <c r="K18" i="1"/>
  <c r="D17" i="4" l="1"/>
  <c r="D16" i="4" l="1"/>
  <c r="J16" i="4"/>
  <c r="D16" i="3" l="1"/>
  <c r="J16" i="3"/>
  <c r="D16" i="2" l="1"/>
  <c r="J16" i="2"/>
  <c r="K17" i="1"/>
  <c r="D15" i="3" l="1"/>
  <c r="J15" i="3"/>
  <c r="J15" i="2" l="1"/>
  <c r="K16" i="1"/>
  <c r="K15" i="1" l="1"/>
  <c r="K14" i="1" l="1"/>
  <c r="D13" i="4" l="1"/>
  <c r="J13" i="4"/>
  <c r="J12" i="2" l="1"/>
  <c r="K13" i="1"/>
  <c r="D12" i="4" l="1"/>
  <c r="J12" i="4"/>
  <c r="D12" i="5" l="1"/>
  <c r="K12" i="5"/>
  <c r="K12" i="1" l="1"/>
  <c r="D10" i="3" l="1"/>
  <c r="J10" i="3"/>
  <c r="K10" i="1" l="1"/>
  <c r="D7" i="7" l="1"/>
  <c r="D6" i="3" l="1"/>
  <c r="J6" i="3"/>
  <c r="J6" i="2" l="1"/>
  <c r="D6" i="4" l="1"/>
  <c r="J6" i="4"/>
  <c r="D5" i="3" l="1"/>
  <c r="J5" i="3"/>
  <c r="H35" i="8" l="1"/>
  <c r="G35" i="8"/>
  <c r="F35" i="8"/>
  <c r="E35" i="8"/>
  <c r="C35" i="8"/>
  <c r="B35" i="8"/>
  <c r="J36" i="7"/>
  <c r="I36" i="7"/>
  <c r="H36" i="7"/>
  <c r="G36" i="7"/>
  <c r="F36" i="7"/>
  <c r="E36" i="7"/>
  <c r="C36" i="7"/>
  <c r="B36" i="7"/>
  <c r="J35" i="6"/>
  <c r="I35" i="6"/>
  <c r="H35" i="6"/>
  <c r="G35" i="6"/>
  <c r="F35" i="6"/>
  <c r="D35" i="6"/>
  <c r="C35" i="6"/>
  <c r="B35" i="6"/>
  <c r="J35" i="5"/>
  <c r="I35" i="5"/>
  <c r="H35" i="5"/>
  <c r="G35" i="5"/>
  <c r="F35" i="5"/>
  <c r="E35" i="5"/>
  <c r="B35" i="5"/>
  <c r="C35" i="5"/>
  <c r="I35" i="4"/>
  <c r="H35" i="4"/>
  <c r="G35" i="4"/>
  <c r="F35" i="4"/>
  <c r="E35" i="4"/>
  <c r="B35" i="4"/>
  <c r="I34" i="3"/>
  <c r="H34" i="3"/>
  <c r="G34" i="3"/>
  <c r="F34" i="3"/>
  <c r="E34" i="3"/>
  <c r="C34" i="3"/>
  <c r="B34" i="3"/>
  <c r="I35" i="2"/>
  <c r="H35" i="2"/>
  <c r="G35" i="2"/>
  <c r="F35" i="2"/>
  <c r="E35" i="2"/>
  <c r="C35" i="2"/>
  <c r="B35" i="11"/>
  <c r="J36" i="1"/>
  <c r="I36" i="1"/>
  <c r="H36" i="1"/>
  <c r="G36" i="1"/>
  <c r="F36" i="1"/>
  <c r="C36" i="1"/>
  <c r="B36" i="1"/>
  <c r="J34" i="2"/>
  <c r="K35" i="1"/>
  <c r="J34" i="4" l="1"/>
  <c r="D35" i="7" l="1"/>
  <c r="K35" i="7"/>
  <c r="D33" i="3" l="1"/>
  <c r="J33" i="3"/>
  <c r="J33" i="2" l="1"/>
  <c r="D32" i="4" l="1"/>
  <c r="J32" i="4"/>
  <c r="J32" i="2" l="1"/>
  <c r="K33" i="1"/>
  <c r="J31" i="2" l="1"/>
  <c r="D30" i="3" l="1"/>
  <c r="J30" i="3"/>
  <c r="D30" i="2" l="1"/>
  <c r="J30" i="2"/>
  <c r="D29" i="3" l="1"/>
  <c r="J29" i="3"/>
  <c r="D28" i="3" l="1"/>
  <c r="J28" i="3"/>
  <c r="D28" i="2" l="1"/>
  <c r="K28" i="1" l="1"/>
  <c r="J26" i="2" l="1"/>
  <c r="J25" i="2" l="1"/>
  <c r="J24" i="2" l="1"/>
  <c r="D25" i="7" l="1"/>
  <c r="K25" i="7"/>
  <c r="J22" i="2" l="1"/>
  <c r="D21" i="3" l="1"/>
  <c r="J21" i="11" l="1"/>
  <c r="J21" i="2"/>
  <c r="D22" i="1"/>
  <c r="K22" i="1"/>
  <c r="D20" i="3" l="1"/>
  <c r="J20" i="3"/>
  <c r="D21" i="5" l="1"/>
  <c r="K21" i="5"/>
  <c r="J20" i="11" l="1"/>
  <c r="D19" i="3" l="1"/>
  <c r="J19" i="3"/>
  <c r="D21" i="7" l="1"/>
  <c r="K21" i="7"/>
  <c r="J17" i="11" l="1"/>
  <c r="D17" i="2"/>
  <c r="D18" i="1"/>
  <c r="J16" i="11" l="1"/>
  <c r="D17" i="7" l="1"/>
  <c r="K17" i="7"/>
  <c r="J15" i="11" l="1"/>
  <c r="D16" i="7" l="1"/>
  <c r="K16" i="7"/>
  <c r="J14" i="11" l="1"/>
  <c r="D15" i="7" l="1"/>
  <c r="K15" i="7"/>
  <c r="D13" i="3" l="1"/>
  <c r="D13" i="11" l="1"/>
  <c r="J13" i="11"/>
  <c r="D14" i="1"/>
  <c r="J12" i="11" l="1"/>
  <c r="D13" i="1"/>
  <c r="D11" i="3" l="1"/>
  <c r="J11" i="3"/>
  <c r="D11" i="1" l="1"/>
  <c r="K11" i="1"/>
  <c r="D9" i="11" l="1"/>
  <c r="J9" i="11"/>
  <c r="J8" i="2" l="1"/>
  <c r="J8" i="3" l="1"/>
  <c r="D8" i="3"/>
  <c r="J15" i="4" l="1"/>
  <c r="J21" i="4"/>
  <c r="J24" i="4"/>
  <c r="J27" i="4"/>
  <c r="D10" i="4"/>
  <c r="D15" i="4"/>
  <c r="D21" i="4"/>
  <c r="D24" i="4"/>
  <c r="D27" i="4"/>
  <c r="D34" i="4"/>
  <c r="H7" i="9" l="1"/>
  <c r="I7" i="9" s="1"/>
  <c r="J7" i="9" s="1"/>
  <c r="H8" i="9"/>
  <c r="I8" i="9" s="1"/>
  <c r="J8" i="9" s="1"/>
  <c r="H9" i="9"/>
  <c r="I9" i="9" s="1"/>
  <c r="J9" i="9" s="1"/>
  <c r="H10" i="9"/>
  <c r="I10" i="9" s="1"/>
  <c r="J10" i="9" s="1"/>
  <c r="H11" i="9"/>
  <c r="I11" i="9" s="1"/>
  <c r="J11" i="9" s="1"/>
  <c r="H12" i="9"/>
  <c r="I12" i="9" s="1"/>
  <c r="J12" i="9" s="1"/>
  <c r="H13" i="9"/>
  <c r="I13" i="9" s="1"/>
  <c r="J13" i="9" s="1"/>
  <c r="H14" i="9"/>
  <c r="I14" i="9" s="1"/>
  <c r="J14" i="9" s="1"/>
  <c r="H15" i="9"/>
  <c r="I15" i="9" s="1"/>
  <c r="J15" i="9" s="1"/>
  <c r="H16" i="9"/>
  <c r="I16" i="9" s="1"/>
  <c r="J16" i="9" s="1"/>
  <c r="H17" i="9"/>
  <c r="I17" i="9" s="1"/>
  <c r="J17" i="9" s="1"/>
  <c r="H18" i="9"/>
  <c r="I18" i="9" s="1"/>
  <c r="J18" i="9" s="1"/>
  <c r="H20" i="9"/>
  <c r="I20" i="9" s="1"/>
  <c r="J20" i="9" s="1"/>
  <c r="H21" i="9"/>
  <c r="I21" i="9" s="1"/>
  <c r="J21" i="9" s="1"/>
  <c r="H22" i="9"/>
  <c r="I22" i="9" s="1"/>
  <c r="J22" i="9" s="1"/>
  <c r="H23" i="9"/>
  <c r="I23" i="9" s="1"/>
  <c r="J23" i="9" s="1"/>
  <c r="H24" i="9"/>
  <c r="I24" i="9" s="1"/>
  <c r="J24" i="9" s="1"/>
  <c r="H25" i="9"/>
  <c r="I25" i="9" s="1"/>
  <c r="J25" i="9" s="1"/>
  <c r="H26" i="9"/>
  <c r="I26" i="9" s="1"/>
  <c r="J26" i="9" s="1"/>
  <c r="H27" i="9"/>
  <c r="I27" i="9" s="1"/>
  <c r="J27" i="9" s="1"/>
  <c r="H28" i="9"/>
  <c r="I28" i="9" s="1"/>
  <c r="J28" i="9" s="1"/>
  <c r="H29" i="9"/>
  <c r="I29" i="9" s="1"/>
  <c r="J29" i="9" s="1"/>
  <c r="H30" i="9"/>
  <c r="I30" i="9" s="1"/>
  <c r="J30" i="9" s="1"/>
  <c r="H31" i="9"/>
  <c r="I31" i="9" s="1"/>
  <c r="J31" i="9" s="1"/>
  <c r="H32" i="9"/>
  <c r="I32" i="9" s="1"/>
  <c r="J32" i="9" s="1"/>
  <c r="H33" i="9"/>
  <c r="I33" i="9" s="1"/>
  <c r="J33" i="9" s="1"/>
  <c r="H34" i="9"/>
  <c r="I34" i="9" s="1"/>
  <c r="J34" i="9" s="1"/>
  <c r="H35" i="9"/>
  <c r="I35" i="9" s="1"/>
  <c r="J35" i="9" s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J27" i="11"/>
  <c r="J30" i="11"/>
  <c r="J31" i="11"/>
  <c r="J32" i="11"/>
  <c r="J33" i="11"/>
  <c r="D10" i="11"/>
  <c r="D11" i="11"/>
  <c r="D12" i="11"/>
  <c r="D14" i="11"/>
  <c r="D15" i="11"/>
  <c r="D16" i="11"/>
  <c r="D17" i="11"/>
  <c r="D20" i="11"/>
  <c r="D21" i="11"/>
  <c r="D22" i="11"/>
  <c r="D23" i="11"/>
  <c r="D27" i="11"/>
  <c r="D30" i="11"/>
  <c r="D31" i="11"/>
  <c r="D32" i="11"/>
  <c r="D33" i="11"/>
  <c r="J7" i="2"/>
  <c r="J10" i="2"/>
  <c r="J11" i="2"/>
  <c r="J23" i="2"/>
  <c r="D6" i="2"/>
  <c r="D7" i="2"/>
  <c r="D8" i="2"/>
  <c r="D10" i="2"/>
  <c r="D11" i="2"/>
  <c r="D12" i="2"/>
  <c r="D18" i="2"/>
  <c r="D19" i="2"/>
  <c r="D21" i="2"/>
  <c r="D22" i="2"/>
  <c r="D23" i="2"/>
  <c r="D24" i="2"/>
  <c r="D25" i="2"/>
  <c r="D26" i="2"/>
  <c r="D29" i="2"/>
  <c r="D31" i="2"/>
  <c r="D32" i="2"/>
  <c r="D33" i="2"/>
  <c r="D34" i="2"/>
  <c r="D7" i="1"/>
  <c r="K7" i="1"/>
  <c r="K8" i="1"/>
  <c r="K9" i="1"/>
  <c r="K23" i="1"/>
  <c r="K25" i="1"/>
  <c r="K26" i="1"/>
  <c r="K27" i="1"/>
  <c r="K29" i="1"/>
  <c r="K30" i="1"/>
  <c r="K31" i="1"/>
  <c r="K32" i="1"/>
  <c r="D8" i="1"/>
  <c r="D9" i="1"/>
  <c r="D10" i="1"/>
  <c r="D12" i="1"/>
  <c r="D15" i="1"/>
  <c r="D16" i="1"/>
  <c r="D17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5" i="1"/>
  <c r="K12" i="7" l="1"/>
  <c r="K13" i="7"/>
  <c r="K18" i="7"/>
  <c r="K19" i="7"/>
  <c r="K20" i="7"/>
  <c r="K24" i="7"/>
  <c r="K26" i="7"/>
  <c r="K27" i="7"/>
  <c r="K28" i="7"/>
  <c r="K29" i="7"/>
  <c r="K30" i="7"/>
  <c r="K31" i="7"/>
  <c r="K33" i="7"/>
  <c r="K34" i="7"/>
  <c r="D12" i="7"/>
  <c r="D13" i="7"/>
  <c r="D18" i="7"/>
  <c r="D19" i="7"/>
  <c r="D20" i="7"/>
  <c r="D24" i="7"/>
  <c r="D26" i="7"/>
  <c r="D27" i="7"/>
  <c r="D28" i="7"/>
  <c r="D29" i="7"/>
  <c r="D30" i="7"/>
  <c r="D31" i="7"/>
  <c r="D33" i="7"/>
  <c r="D34" i="7"/>
  <c r="K7" i="7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3" i="6"/>
  <c r="K24" i="6"/>
  <c r="K25" i="6"/>
  <c r="K26" i="6"/>
  <c r="K27" i="6"/>
  <c r="K28" i="6"/>
  <c r="K29" i="6"/>
  <c r="K30" i="6"/>
  <c r="K31" i="6"/>
  <c r="K32" i="6"/>
  <c r="K33" i="6"/>
  <c r="K3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K18" i="5" l="1"/>
  <c r="K20" i="5"/>
  <c r="K22" i="5"/>
  <c r="D18" i="5"/>
  <c r="D20" i="5"/>
  <c r="D22" i="5"/>
  <c r="H35" i="11" l="1"/>
  <c r="G35" i="11"/>
  <c r="F35" i="11"/>
  <c r="E35" i="11"/>
  <c r="B35" i="2"/>
  <c r="H6" i="10"/>
  <c r="I21" i="10" l="1"/>
  <c r="I18" i="10"/>
  <c r="I22" i="10" l="1"/>
  <c r="H12" i="10" l="1"/>
  <c r="I12" i="10" s="1"/>
  <c r="E5" i="6"/>
  <c r="E35" i="6" s="1"/>
  <c r="K5" i="6" l="1"/>
  <c r="K35" i="6" s="1"/>
  <c r="J5" i="11" l="1"/>
  <c r="J35" i="11" l="1"/>
  <c r="H13" i="10" l="1"/>
  <c r="I13" i="10" s="1"/>
  <c r="H14" i="10"/>
  <c r="I14" i="10" s="1"/>
  <c r="H10" i="10"/>
  <c r="I10" i="10" s="1"/>
  <c r="H9" i="10"/>
  <c r="I9" i="10" s="1"/>
  <c r="H8" i="10"/>
  <c r="I8" i="10" s="1"/>
  <c r="H7" i="10"/>
  <c r="I7" i="10" s="1"/>
  <c r="I6" i="10"/>
  <c r="D6" i="7" l="1"/>
  <c r="D36" i="7" s="1"/>
  <c r="J5" i="4" l="1"/>
  <c r="J35" i="4" s="1"/>
  <c r="D4" i="3" l="1"/>
  <c r="D34" i="3" s="1"/>
  <c r="G22" i="10" l="1"/>
  <c r="J5" i="2" l="1"/>
  <c r="J35" i="2" s="1"/>
  <c r="D6" i="1" l="1"/>
  <c r="D36" i="1" s="1"/>
  <c r="D5" i="2"/>
  <c r="D35" i="2" s="1"/>
  <c r="D5" i="11"/>
  <c r="D5" i="4"/>
  <c r="D35" i="4" s="1"/>
  <c r="D5" i="5"/>
  <c r="D35" i="5" s="1"/>
  <c r="D5" i="8"/>
  <c r="D35" i="8" s="1"/>
  <c r="H22" i="10"/>
  <c r="D35" i="11" l="1"/>
  <c r="F22" i="10"/>
  <c r="E22" i="10"/>
  <c r="J4" i="3" l="1"/>
  <c r="J34" i="3" s="1"/>
  <c r="K6" i="7" l="1"/>
  <c r="K36" i="7" s="1"/>
  <c r="H6" i="9" l="1"/>
  <c r="H36" i="9" s="1"/>
  <c r="K6" i="1"/>
  <c r="K36" i="1" s="1"/>
  <c r="I6" i="9" l="1"/>
  <c r="I36" i="9" s="1"/>
  <c r="K5" i="5"/>
  <c r="K35" i="5" s="1"/>
  <c r="J6" i="9" l="1"/>
</calcChain>
</file>

<file path=xl/sharedStrings.xml><?xml version="1.0" encoding="utf-8"?>
<sst xmlns="http://schemas.openxmlformats.org/spreadsheetml/2006/main" count="462" uniqueCount="223">
  <si>
    <t>Details of Production Loss</t>
  </si>
  <si>
    <t>Caustic Soda Lye</t>
  </si>
  <si>
    <t>Reason for Lower Production</t>
  </si>
  <si>
    <t>Total</t>
  </si>
  <si>
    <t>Remarks</t>
  </si>
  <si>
    <t xml:space="preserve">Total </t>
  </si>
  <si>
    <t>* The same capacity should be taken for subsequent months also.</t>
  </si>
  <si>
    <t xml:space="preserve">Caustic Soda Flakes </t>
  </si>
  <si>
    <t xml:space="preserve">Reason for lower production </t>
  </si>
  <si>
    <t>SBP</t>
  </si>
  <si>
    <t>High SBP  Stock</t>
  </si>
  <si>
    <t>ALCP</t>
  </si>
  <si>
    <t>CPW</t>
  </si>
  <si>
    <t>PAC -Liquid</t>
  </si>
  <si>
    <t xml:space="preserve">Remarks </t>
  </si>
  <si>
    <t>PAC -Powder</t>
  </si>
  <si>
    <t xml:space="preserve">H2 Sales </t>
  </si>
  <si>
    <t>Reason for Lower H2 Sales</t>
  </si>
  <si>
    <t>Remark</t>
  </si>
  <si>
    <t xml:space="preserve">H2 Venting Details </t>
  </si>
  <si>
    <t>NM3</t>
  </si>
  <si>
    <t>Actual H2 Generation (NM3)</t>
  </si>
  <si>
    <t>Captive Consumption in</t>
  </si>
  <si>
    <t xml:space="preserve">Venting % </t>
  </si>
  <si>
    <t>CSF</t>
  </si>
  <si>
    <t>A</t>
  </si>
  <si>
    <t>B</t>
  </si>
  <si>
    <t>H= C+D+E+F+G</t>
  </si>
  <si>
    <t>I= B-H</t>
  </si>
  <si>
    <t>J = I/B*100</t>
  </si>
  <si>
    <t>K</t>
  </si>
  <si>
    <t xml:space="preserve">GRASIM INDUSTRIES LIMITED </t>
  </si>
  <si>
    <t>CHEMICAL DIVISION VILAYAT</t>
  </si>
  <si>
    <t>Name of Product</t>
  </si>
  <si>
    <t>UOM</t>
  </si>
  <si>
    <t>Capacity</t>
  </si>
  <si>
    <t xml:space="preserve">Budget </t>
  </si>
  <si>
    <t>Actual Production</t>
  </si>
  <si>
    <t>Closing Stock</t>
  </si>
  <si>
    <t>Today</t>
  </si>
  <si>
    <t>To Month</t>
  </si>
  <si>
    <t>Monthly Average</t>
  </si>
  <si>
    <t>CSL</t>
  </si>
  <si>
    <t>TPD</t>
  </si>
  <si>
    <t> 95</t>
  </si>
  <si>
    <t>ALCL3</t>
  </si>
  <si>
    <t>PAC (L)10%</t>
  </si>
  <si>
    <t>PAC Powder</t>
  </si>
  <si>
    <t>H2 SALES</t>
  </si>
  <si>
    <t>HCL</t>
  </si>
  <si>
    <t xml:space="preserve">Power Drawal </t>
  </si>
  <si>
    <t>CPP1</t>
  </si>
  <si>
    <t>MW</t>
  </si>
  <si>
    <t>CPP2</t>
  </si>
  <si>
    <t>CPP3</t>
  </si>
  <si>
    <t>Grid</t>
  </si>
  <si>
    <t xml:space="preserve">Capacity </t>
  </si>
  <si>
    <t>MW/hr</t>
  </si>
  <si>
    <t>ALCL3 Powder</t>
  </si>
  <si>
    <t>%</t>
  </si>
  <si>
    <t xml:space="preserve"> </t>
  </si>
  <si>
    <t>Capacity *
(TON)</t>
  </si>
  <si>
    <t>Actual 
Production 
(TON)</t>
  </si>
  <si>
    <t>Non-Availability of Grid power
(TON)</t>
  </si>
  <si>
    <t>Non-Availability of CPP power 
(TON)</t>
  </si>
  <si>
    <t>Break-down in Caustic,Cl2 Plant (Mechnical/ Electrical) 
(TON)</t>
  </si>
  <si>
    <t>Non-Availability of Empty Cl2 tonner/ High CL2 Stock 
(TON)</t>
  </si>
  <si>
    <t>Less Cl2 consumption in VAP
(TON)</t>
  </si>
  <si>
    <t>Others (Pl. specify)
(TON)</t>
  </si>
  <si>
    <t>Total 
(TON)</t>
  </si>
  <si>
    <t>Actual 
Production
(TON)</t>
  </si>
  <si>
    <t>Break-down in CSF Plant (Mechanical /Electrical)
(TON)</t>
  </si>
  <si>
    <t>Non-Availability of Caustic Soda Lye
(TON)</t>
  </si>
  <si>
    <t>Non-Availability of Hydrogen
(TON)</t>
  </si>
  <si>
    <t>High CSF Stock
(TON)</t>
  </si>
  <si>
    <t>Total
(TON)</t>
  </si>
  <si>
    <t>Break-down in HCL Plant (Mechanical /Electrical)
(TON)</t>
  </si>
  <si>
    <t>Non-Availability of Chlorine
(TON)</t>
  </si>
  <si>
    <t>High HCL Stock
(TON)</t>
  </si>
  <si>
    <t>Capacity*
(TON)</t>
  </si>
  <si>
    <t>Planned Maintenance (Budgeted)
(TON)</t>
  </si>
  <si>
    <t>Break-down in SBP Plant (Mechanical/ Electrical)
(TON)</t>
  </si>
  <si>
    <t>Non-Availability of Cl2 
(TON)</t>
  </si>
  <si>
    <t>Difference
(TON)</t>
  </si>
  <si>
    <t>Break-down in ALCL3 Plant (Mechnical/ Electrical  )
(TON)</t>
  </si>
  <si>
    <t>High ALCL3  Stock 
(TON)</t>
  </si>
  <si>
    <t>Others           (Pl. Specify)
(TON)</t>
  </si>
  <si>
    <t>Break-down in CP Plant (Mechanical/ Electrical )
(TON)</t>
  </si>
  <si>
    <t>High CPW  Stock
(TON)</t>
  </si>
  <si>
    <t>Non Availability of Raw Material 
(TON)</t>
  </si>
  <si>
    <t>Production For internal consumption in PAC Powder
(TON)</t>
  </si>
  <si>
    <t>Break-down in PAC-L Plant (Mechnical/ Electrical)
(TON)</t>
  </si>
  <si>
    <t>High PAC-Liquid  Stock
(TON)</t>
  </si>
  <si>
    <t>Non-Availability of PAC Powder Plant
(TON)</t>
  </si>
  <si>
    <t>Break-down in PAC-P Plant (Mechanical/ Electrical)
(TON)</t>
  </si>
  <si>
    <t>Non-Availability of PAC- Liquid
(TON)</t>
  </si>
  <si>
    <t>Non-Availability of H2
(TON)</t>
  </si>
  <si>
    <t xml:space="preserve">High PAC-Powder  Stock
(TON)
</t>
  </si>
  <si>
    <t>H2 Compression Capacity 
(NM3)</t>
  </si>
  <si>
    <t xml:space="preserve">Actual H2 Sales
(NM3) </t>
  </si>
  <si>
    <t>Difference
(NM3)</t>
  </si>
  <si>
    <t>C</t>
  </si>
  <si>
    <t>D</t>
  </si>
  <si>
    <t>E</t>
  </si>
  <si>
    <t>F</t>
  </si>
  <si>
    <t>G</t>
  </si>
  <si>
    <t>20 +-1%</t>
  </si>
  <si>
    <t>LE</t>
  </si>
  <si>
    <t>Powder generation under control</t>
  </si>
  <si>
    <t>20 Reactors running normal</t>
  </si>
  <si>
    <t>Planned Maintenance (Budgeted) (TON)</t>
  </si>
  <si>
    <t>Non Availability of H2 (NM3)</t>
  </si>
  <si>
    <t>Others (Pl Specify) (NM3)</t>
  </si>
  <si>
    <t>Non Availability of H2 Manifold (NM3)</t>
  </si>
  <si>
    <t>Non Availability of H2 Compressor (NM3)</t>
  </si>
  <si>
    <t>CSF (NM3)</t>
  </si>
  <si>
    <t xml:space="preserve"> PAC (NM3)</t>
  </si>
  <si>
    <t xml:space="preserve"> HCL (NM3)</t>
  </si>
  <si>
    <t xml:space="preserve"> H2 Boiler (NM3)</t>
  </si>
  <si>
    <t>H2 Sales (NM3)</t>
  </si>
  <si>
    <t>Total  (NM3)</t>
  </si>
  <si>
    <t xml:space="preserve">Venting (NM3) </t>
  </si>
  <si>
    <t>20 reactors running normal</t>
  </si>
  <si>
    <t xml:space="preserve">4 reactors are running. </t>
  </si>
  <si>
    <t>Powder plant is running on 100S</t>
  </si>
  <si>
    <t>4 compressors running as per plant load availability.</t>
  </si>
  <si>
    <t>June'18</t>
  </si>
  <si>
    <t>4 reactors are running. R3 is under maintainence.</t>
  </si>
  <si>
    <t xml:space="preserve">4 batches completed. Onedrum stopped due to high stock. </t>
  </si>
  <si>
    <t>24 reactors running. Chlorine consumption of 183.12  MT total in VAP's.</t>
  </si>
  <si>
    <t>HCL running at 430 TPD</t>
  </si>
  <si>
    <t>Flaker running at 100 TPD. Flakes export stock is high.</t>
  </si>
  <si>
    <t>Plant running at 660 TPD as one turbine stopped due to water shortage. Chlorine tonner filled stock is high.</t>
  </si>
  <si>
    <t>3 batches completed.</t>
  </si>
  <si>
    <t xml:space="preserve">Flaker running at 100 TPD. </t>
  </si>
  <si>
    <t>6 batches completed</t>
  </si>
  <si>
    <t>HCL running at 440 TPD</t>
  </si>
  <si>
    <t xml:space="preserve">Flaker running at 80 TPD. </t>
  </si>
  <si>
    <t>24 reactors running. Chlorine consumption of 186.22  MT total in VAP's.</t>
  </si>
  <si>
    <t>Plant running at 635 TPD as one turbine stopped due to water shortage. Chlorine tonner filled stock is high.</t>
  </si>
  <si>
    <t>5 batches completed. One batch delayed due to low off take</t>
  </si>
  <si>
    <t>Plant running at 700 TPD as per availability of empty tonner stock. TG-1 started at 19:00 hrs and given clearance 21:00 hrs.</t>
  </si>
  <si>
    <t>24 reactors running. Chlorine consumption of 183.22  MT total in VAP's.</t>
  </si>
  <si>
    <t>5 batches completed.High stock due to low dispatch</t>
  </si>
  <si>
    <t xml:space="preserve">Plant running at 700 TPD as per availability of empty tonner stock. </t>
  </si>
  <si>
    <t>24 reactors running. Chlorine consumption of 182.42  MT total in VAP's.</t>
  </si>
  <si>
    <t>All 5 compressors running as per full capacity</t>
  </si>
  <si>
    <t>Powder plant is running on SAB18</t>
  </si>
  <si>
    <t xml:space="preserve">Plant running at 650 TPD as per availability of empty tonner stock. </t>
  </si>
  <si>
    <t>24 reactors running. Chlorine consumption of 178.9  MT total in VAP's.</t>
  </si>
  <si>
    <t>4 compressors running as per plant load availability</t>
  </si>
  <si>
    <t>24 reactors running. Chlorine consumption of 178.11  MT total in VAP's.</t>
  </si>
  <si>
    <t>Flaker running at 85 TPD. Flakes stock is high.</t>
  </si>
  <si>
    <t>Plant running at 655 TPD. One turbine stopped due to water crises.</t>
  </si>
  <si>
    <t>Plant running at 655 TPD. Power plant TG-3 stopped for water saving.</t>
  </si>
  <si>
    <t xml:space="preserve">5 batches completed. Onedrum stopped due to high stock. </t>
  </si>
  <si>
    <t>24 reactors running. Chlorine consumption of 183.92  MT total in VAP's.</t>
  </si>
  <si>
    <t>Powder plant is running on 100S. Low production due to Atomiser U/M and ID blower bellow replacement.</t>
  </si>
  <si>
    <t>Plant running at 665 TPD. Power plant TG-3 stopped for water saving. HCl furnace tripped twice due to fault alarm</t>
  </si>
  <si>
    <t>HCL running at 410 TPD</t>
  </si>
  <si>
    <t>Powder plant is running on 100S. Low production due to Atomiser tripping issue. Plant stopped for 5 hrs</t>
  </si>
  <si>
    <t>5 batches completed. Plant stopped due to high stock</t>
  </si>
  <si>
    <t>24 reactors running. Chlorine consumption of 186.62  MT total in VAP's.</t>
  </si>
  <si>
    <t xml:space="preserve">Plant running at 670 TPD. Power plant TG-3 stopped for water saving. </t>
  </si>
  <si>
    <t xml:space="preserve">4 batches completed. </t>
  </si>
  <si>
    <t>Powder plant is running on 100S. Low production due to Hydrogen unavailable and Lubrication pump u/m &amp; RV02 tripping.</t>
  </si>
  <si>
    <t xml:space="preserve">Both plant tripped at 11.52 hrs due to grid suddenly failed. New plant started at 14:10 hrs and old plant started at 15:35 hrs. Plant load made 675(450+225) at 21:00 hrs. Power plant TG-3 stopped for water saving. Plant running at 675 TPD(450+ 225) as per available power. </t>
  </si>
  <si>
    <t>24 reactors running. Chlorine consumption of 167.72  MT total in VAP's.</t>
  </si>
  <si>
    <t>HCL running at 300 TPD</t>
  </si>
  <si>
    <t>*  IEX and bilateral Savings Today - 0
  Cumulative Savings - 60,821</t>
  </si>
  <si>
    <t xml:space="preserve"> 
Bilateral  - 0
IEX bid - 0 MW. IEX bid unsuccessful due to high price</t>
  </si>
  <si>
    <t>Flaker under start-up</t>
  </si>
  <si>
    <t>Powder plant is running on 100S. Plant remained stopped for 14 hrs. due to choking in filling silo.</t>
  </si>
  <si>
    <t>Power plant TG-3 stopped for water saving.1.5 mw load increase 675 tpd(450+225) to 690tpd (450+240) at 16:00 hrs. Plant running at 690 TPD(450+ 250) as per available power. 48% CSL and HCL stock very high.</t>
  </si>
  <si>
    <t>24 reactors running. Chlorine consumption of 193.42  MT total in VAP's.</t>
  </si>
  <si>
    <t>HCL running at 280 TPD</t>
  </si>
  <si>
    <t xml:space="preserve">Flaker running at 90 TPD. </t>
  </si>
  <si>
    <t xml:space="preserve">Powder plant is running on 100S. </t>
  </si>
  <si>
    <t>Powder plant running on SAB18 Plus.</t>
  </si>
  <si>
    <t>24 reactors running. Chlorine consumption of 190.42  MT total in VAP's.</t>
  </si>
  <si>
    <t>22 reactors running. Chlorine consumption of 166.10  MT total in VAP's.</t>
  </si>
  <si>
    <t>4 batches completed. One drum under yearly maintainence.</t>
  </si>
  <si>
    <t>Flaker under start up.</t>
  </si>
  <si>
    <t>4 compressors running ap per power availability.</t>
  </si>
  <si>
    <t>Plant running on 680 TPD. Water is stopped from GIDC for salinity</t>
  </si>
  <si>
    <t>Plant running at 620 TPD. One turbine stopped for water saving. Low production due to tripping of grid.</t>
  </si>
  <si>
    <t xml:space="preserve">Plant was running at 630 TPD. One turbine stopped for water saving. </t>
  </si>
  <si>
    <t>4 batches completed. One drum under yearly maintenance</t>
  </si>
  <si>
    <t>Grid tripping twice from 220 kv. 4 Trips in last 4 days. Water situation has not improved yet, expected to improve from 20th. 1 TG continues to be stopped. Plant under start up.</t>
  </si>
  <si>
    <t>Plant under startup.</t>
  </si>
  <si>
    <t>Flaker under startup.</t>
  </si>
  <si>
    <t>HCL under sartup.</t>
  </si>
  <si>
    <t>24 reactors running. Chlorine consumption of 181.62  MT total in VAP's.</t>
  </si>
  <si>
    <t>22 reactors running. Chlorine consumption of 168.92  MT total in VAP's. Plant running slow due to tripping of CA plant</t>
  </si>
  <si>
    <t>Powder plant is running on 100S.</t>
  </si>
  <si>
    <t>3 batches completed. One drum under yearly maintenance</t>
  </si>
  <si>
    <t>3  batches completed. One drum under yearly maintenance</t>
  </si>
  <si>
    <t>21  reactors running. Chlorine consumption of 154.62  MT total in VAP's.  Plant running on lowload due to CA plant tripping issue.</t>
  </si>
  <si>
    <t>Powder plant is running on SAB 18 Plus. Low production due to non availability of hydrogen.</t>
  </si>
  <si>
    <t>Plant running at 640 TPD. Low production due to tripping of grid twice.</t>
  </si>
  <si>
    <t xml:space="preserve">24  reactors running. Chlorine consumption of 182.62  MT total in VAP's.  </t>
  </si>
  <si>
    <t>Powder plant is running on 100s</t>
  </si>
  <si>
    <t>Turbine no 3 started at 14:30 hrs and Load made 770 tpd(485+285) . 2 mw load increased later from 770 tpd(485+285) to 790 tpd(500+290) at 12:36 am.</t>
  </si>
  <si>
    <t>HCL running at 330 TPD</t>
  </si>
  <si>
    <t>* Chlorine filled tonner stock is  Nos. 796</t>
  </si>
  <si>
    <t xml:space="preserve">24  reactors running. Chlorine consumption of 173.81  MT total in VAP's.  </t>
  </si>
  <si>
    <t>Plant running at 780 TPD as power availability. High stock of CSL and Chlorine tonners.</t>
  </si>
  <si>
    <t xml:space="preserve">24  reactors running. Chlorine consumption of 179.61  MT total in VAP's.  </t>
  </si>
  <si>
    <t>Flaker running at 100 TPD</t>
  </si>
  <si>
    <t>Plant running at 785 TPD. Stock of caustic soda, flakes &amp; filled tonners is running high.</t>
  </si>
  <si>
    <t>HCL running at 320 TPD</t>
  </si>
  <si>
    <t xml:space="preserve">24  reactors running. Chlorine consumption of 174.61  MT total in VAP's.  </t>
  </si>
  <si>
    <t>Powder plant running on Arya PAC.</t>
  </si>
  <si>
    <t>Powder plant is running on Arya PAC.</t>
  </si>
  <si>
    <t>Plant running at 750 TPD. Stock of caustic soda, flakes &amp; filled tonners is running high.</t>
  </si>
  <si>
    <t>HCL running at 370 TPD</t>
  </si>
  <si>
    <t>Date: 24-06-2018</t>
  </si>
  <si>
    <t xml:space="preserve">24  reactors running. Chlorine consumption of 180.42  MT total in VAP's.  </t>
  </si>
  <si>
    <t xml:space="preserve">24  reactors running. Chlorine consumption of 181.22  MT total in VAP's.  </t>
  </si>
  <si>
    <t xml:space="preserve">Chlorine consumption of 181.22  MT total in VAP's.  </t>
  </si>
  <si>
    <t>1037260
92.61  MT</t>
  </si>
  <si>
    <t>Plant running at 775 TPD. Stock of caustic soda, flakes &amp; filled tonners is running high.</t>
  </si>
  <si>
    <t>HCL running at 410 TPD.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</si>
</sst>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Arial"/>
      <family val="2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>
      <alignment horizontal="center" vertical="center"/>
    </xf>
  </cellStyleXfs>
  <cellXfs count="220">
    <xf numFmtId="0" fontId="0" fillId="0" borderId="0" xfId="0"/>
    <xf numFmtId="0" fontId="0" fillId="0" borderId="0" xfId="0" applyFont="1"/>
    <xf numFmtId="0" fontId="2" fillId="2" borderId="0" xfId="0" applyFont="1" applyFill="1"/>
    <xf numFmtId="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6" fillId="0" borderId="0" xfId="1" applyNumberFormat="1" applyFont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/>
    <xf numFmtId="0" fontId="10" fillId="0" borderId="2" xfId="1" applyNumberFormat="1" applyFont="1" applyBorder="1" applyAlignment="1">
      <alignment horizontal="center" vertical="top"/>
    </xf>
    <xf numFmtId="0" fontId="9" fillId="2" borderId="2" xfId="0" applyFont="1" applyFill="1" applyBorder="1"/>
    <xf numFmtId="0" fontId="9" fillId="2" borderId="2" xfId="1" applyNumberFormat="1" applyFont="1" applyFill="1" applyBorder="1" applyAlignment="1">
      <alignment horizontal="center" vertical="top"/>
    </xf>
    <xf numFmtId="0" fontId="10" fillId="0" borderId="0" xfId="1" applyNumberFormat="1" applyFont="1" applyAlignment="1">
      <alignment horizontal="center" vertical="top"/>
    </xf>
    <xf numFmtId="0" fontId="6" fillId="0" borderId="0" xfId="1" applyNumberFormat="1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16" fillId="0" borderId="0" xfId="0" applyFont="1"/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2" fontId="17" fillId="0" borderId="7" xfId="0" applyNumberFormat="1" applyFont="1" applyBorder="1" applyAlignment="1">
      <alignment horizontal="center" vertical="center" wrapText="1"/>
    </xf>
    <xf numFmtId="2" fontId="14" fillId="0" borderId="0" xfId="0" applyNumberFormat="1" applyFont="1"/>
    <xf numFmtId="0" fontId="17" fillId="0" borderId="0" xfId="0" applyFont="1" applyAlignment="1">
      <alignment horizontal="left"/>
    </xf>
    <xf numFmtId="0" fontId="9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20" fillId="0" borderId="0" xfId="0" applyNumberFormat="1" applyFont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/>
    <xf numFmtId="0" fontId="0" fillId="0" borderId="2" xfId="0" applyBorder="1"/>
    <xf numFmtId="0" fontId="0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3" fillId="0" borderId="0" xfId="1" applyNumberFormat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1" applyNumberFormat="1" applyFont="1" applyBorder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" xfId="1" applyNumberFormat="1" applyFont="1" applyFill="1" applyBorder="1" applyAlignment="1">
      <alignment horizontal="center" vertical="center"/>
    </xf>
    <xf numFmtId="164" fontId="24" fillId="2" borderId="2" xfId="1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top" wrapText="1"/>
    </xf>
    <xf numFmtId="17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1" applyNumberFormat="1" applyFont="1" applyBorder="1" applyAlignment="1">
      <alignment horizontal="center" vertical="center" wrapText="1"/>
    </xf>
    <xf numFmtId="164" fontId="24" fillId="0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17" fontId="25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 vertical="center" wrapText="1"/>
    </xf>
    <xf numFmtId="2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5" fillId="0" borderId="0" xfId="0" applyFont="1"/>
    <xf numFmtId="0" fontId="29" fillId="3" borderId="0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16" fillId="0" borderId="2" xfId="0" applyFont="1" applyBorder="1" applyAlignment="1">
      <alignment wrapText="1"/>
    </xf>
    <xf numFmtId="0" fontId="30" fillId="0" borderId="0" xfId="0" applyFont="1"/>
    <xf numFmtId="0" fontId="20" fillId="0" borderId="0" xfId="0" applyFont="1" applyAlignment="1">
      <alignment horizontal="center"/>
    </xf>
    <xf numFmtId="2" fontId="15" fillId="2" borderId="2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6" fillId="0" borderId="11" xfId="0" applyNumberFormat="1" applyFont="1" applyFill="1" applyBorder="1" applyAlignment="1">
      <alignment horizontal="left" vertical="center" wrapText="1"/>
    </xf>
    <xf numFmtId="0" fontId="0" fillId="0" borderId="5" xfId="0" applyFont="1" applyBorder="1"/>
    <xf numFmtId="0" fontId="0" fillId="0" borderId="1" xfId="0" applyBorder="1"/>
    <xf numFmtId="0" fontId="21" fillId="3" borderId="0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23" fillId="0" borderId="2" xfId="0" applyNumberFormat="1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2" fontId="16" fillId="0" borderId="11" xfId="0" applyNumberFormat="1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17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17" fontId="9" fillId="0" borderId="1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17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5</xdr:row>
      <xdr:rowOff>304800</xdr:rowOff>
    </xdr:to>
    <xdr:sp macro="" textlink="">
      <xdr:nvSpPr>
        <xdr:cNvPr id="2052" name="AutoShape 4" descr="http://adityabirla.com/Content/Title_04262013072553.jpg"/>
        <xdr:cNvSpPr>
          <a:spLocks noChangeAspect="1" noChangeArrowheads="1"/>
        </xdr:cNvSpPr>
      </xdr:nvSpPr>
      <xdr:spPr bwMode="auto">
        <a:xfrm>
          <a:off x="23193375" y="2695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3</xdr:row>
      <xdr:rowOff>530</xdr:rowOff>
    </xdr:to>
    <xdr:pic>
      <xdr:nvPicPr>
        <xdr:cNvPr id="8" name="Picture 5" descr="http://adityabirla.com/Content/Title_0426201307255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979" t="11594" r="35391" b="9565"/>
        <a:stretch>
          <a:fillRect/>
        </a:stretch>
      </xdr:blipFill>
      <xdr:spPr bwMode="auto">
        <a:xfrm>
          <a:off x="133350" y="0"/>
          <a:ext cx="1885950" cy="13096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7"/>
  <sheetViews>
    <sheetView tabSelected="1" zoomScale="50" zoomScaleNormal="50" zoomScaleSheetLayoutView="50" workbookViewId="0">
      <pane ySplit="6" topLeftCell="A7" activePane="bottomLeft" state="frozen"/>
      <selection activeCell="K17" sqref="K17"/>
      <selection pane="bottomLeft" activeCell="G6" sqref="G6"/>
    </sheetView>
  </sheetViews>
  <sheetFormatPr defaultColWidth="9.140625" defaultRowHeight="18.75" outlineLevelRow="1" x14ac:dyDescent="0.3"/>
  <cols>
    <col min="1" max="1" width="2" style="41" customWidth="1"/>
    <col min="2" max="2" width="26.85546875" style="41" bestFit="1" customWidth="1"/>
    <col min="3" max="3" width="18" style="41" customWidth="1"/>
    <col min="4" max="4" width="20.28515625" style="41" customWidth="1"/>
    <col min="5" max="5" width="17.7109375" style="41" customWidth="1"/>
    <col min="6" max="6" width="24" style="43" customWidth="1"/>
    <col min="7" max="7" width="25.85546875" style="86" customWidth="1"/>
    <col min="8" max="8" width="26.28515625" style="43" customWidth="1"/>
    <col min="9" max="9" width="24.85546875" style="79" bestFit="1" customWidth="1"/>
    <col min="10" max="10" width="20.5703125" style="41" bestFit="1" customWidth="1"/>
    <col min="11" max="11" width="164.85546875" style="41" customWidth="1"/>
    <col min="12" max="12" width="9.140625" style="41"/>
    <col min="13" max="13" width="25.140625" style="41" customWidth="1"/>
    <col min="14" max="16384" width="9.140625" style="41"/>
  </cols>
  <sheetData>
    <row r="1" spans="2:17" ht="33.75" x14ac:dyDescent="0.5">
      <c r="B1" s="177" t="s">
        <v>31</v>
      </c>
      <c r="C1" s="177"/>
      <c r="D1" s="177"/>
      <c r="E1" s="177"/>
      <c r="F1" s="177"/>
      <c r="G1" s="177"/>
      <c r="H1" s="177"/>
      <c r="I1" s="177"/>
      <c r="J1" s="177"/>
      <c r="K1" s="177"/>
    </row>
    <row r="2" spans="2:17" ht="33.75" x14ac:dyDescent="0.5">
      <c r="B2" s="177" t="s">
        <v>32</v>
      </c>
      <c r="C2" s="177"/>
      <c r="D2" s="177"/>
      <c r="E2" s="177"/>
      <c r="F2" s="177"/>
      <c r="G2" s="177"/>
      <c r="H2" s="177"/>
      <c r="I2" s="177"/>
      <c r="J2" s="177"/>
      <c r="K2" s="177"/>
    </row>
    <row r="3" spans="2:17" ht="33.75" x14ac:dyDescent="0.5">
      <c r="B3" s="67"/>
      <c r="C3" s="178" t="s">
        <v>126</v>
      </c>
      <c r="D3" s="179"/>
      <c r="E3" s="149"/>
      <c r="F3" s="68"/>
      <c r="G3" s="84"/>
      <c r="H3" s="68"/>
      <c r="I3" s="77"/>
      <c r="J3" s="149"/>
      <c r="K3" s="69" t="s">
        <v>216</v>
      </c>
      <c r="L3" s="144">
        <v>24</v>
      </c>
    </row>
    <row r="4" spans="2:17" ht="54" customHeight="1" x14ac:dyDescent="0.3">
      <c r="B4" s="180" t="s">
        <v>33</v>
      </c>
      <c r="C4" s="180" t="s">
        <v>34</v>
      </c>
      <c r="D4" s="180" t="s">
        <v>35</v>
      </c>
      <c r="E4" s="181" t="s">
        <v>36</v>
      </c>
      <c r="F4" s="181" t="s">
        <v>107</v>
      </c>
      <c r="G4" s="182" t="s">
        <v>37</v>
      </c>
      <c r="H4" s="183"/>
      <c r="I4" s="184"/>
      <c r="J4" s="180" t="s">
        <v>38</v>
      </c>
      <c r="K4" s="170" t="s">
        <v>4</v>
      </c>
    </row>
    <row r="5" spans="2:17" s="70" customFormat="1" ht="57" x14ac:dyDescent="0.45">
      <c r="B5" s="180"/>
      <c r="C5" s="180"/>
      <c r="D5" s="180"/>
      <c r="E5" s="181"/>
      <c r="F5" s="181"/>
      <c r="G5" s="85" t="s">
        <v>39</v>
      </c>
      <c r="H5" s="71" t="s">
        <v>40</v>
      </c>
      <c r="I5" s="78" t="s">
        <v>41</v>
      </c>
      <c r="J5" s="180"/>
      <c r="K5" s="170"/>
    </row>
    <row r="6" spans="2:17" s="70" customFormat="1" ht="28.5" x14ac:dyDescent="0.45">
      <c r="B6" s="72" t="s">
        <v>42</v>
      </c>
      <c r="C6" s="72" t="s">
        <v>43</v>
      </c>
      <c r="D6" s="73">
        <v>710</v>
      </c>
      <c r="E6" s="73">
        <v>816</v>
      </c>
      <c r="F6" s="73">
        <v>650</v>
      </c>
      <c r="G6" s="76">
        <v>762</v>
      </c>
      <c r="H6" s="73">
        <f>CSL!$C$36</f>
        <v>15848</v>
      </c>
      <c r="I6" s="76">
        <f>H6/$L$3</f>
        <v>660.33333333333337</v>
      </c>
      <c r="J6" s="73">
        <v>1822.48</v>
      </c>
      <c r="K6" s="95" t="s">
        <v>221</v>
      </c>
      <c r="M6"/>
    </row>
    <row r="7" spans="2:17" s="70" customFormat="1" ht="28.5" x14ac:dyDescent="0.45">
      <c r="B7" s="72" t="s">
        <v>24</v>
      </c>
      <c r="C7" s="72" t="s">
        <v>43</v>
      </c>
      <c r="D7" s="73" t="s">
        <v>44</v>
      </c>
      <c r="E7" s="73">
        <v>90</v>
      </c>
      <c r="F7" s="73">
        <v>90</v>
      </c>
      <c r="G7" s="76">
        <v>105</v>
      </c>
      <c r="H7" s="73">
        <f>CSF!$C$35</f>
        <v>1934.5</v>
      </c>
      <c r="I7" s="76">
        <f>H7/$L$3</f>
        <v>80.604166666666671</v>
      </c>
      <c r="J7" s="73">
        <v>362.55</v>
      </c>
      <c r="K7" s="95" t="s">
        <v>208</v>
      </c>
      <c r="O7" s="70" t="s">
        <v>60</v>
      </c>
    </row>
    <row r="8" spans="2:17" s="70" customFormat="1" ht="28.5" x14ac:dyDescent="0.45">
      <c r="B8" s="72" t="s">
        <v>49</v>
      </c>
      <c r="C8" s="72" t="s">
        <v>43</v>
      </c>
      <c r="D8" s="73">
        <v>440</v>
      </c>
      <c r="E8" s="73">
        <v>563</v>
      </c>
      <c r="F8" s="73">
        <v>450</v>
      </c>
      <c r="G8" s="76">
        <v>425</v>
      </c>
      <c r="H8" s="73">
        <f>HCL!$C$35</f>
        <v>8734</v>
      </c>
      <c r="I8" s="76">
        <f>H8/$L$3</f>
        <v>363.91666666666669</v>
      </c>
      <c r="J8" s="129">
        <v>810.6</v>
      </c>
      <c r="K8" s="95" t="s">
        <v>222</v>
      </c>
    </row>
    <row r="9" spans="2:17" s="70" customFormat="1" ht="28.5" x14ac:dyDescent="0.45">
      <c r="B9" s="72" t="s">
        <v>9</v>
      </c>
      <c r="C9" s="72" t="s">
        <v>43</v>
      </c>
      <c r="D9" s="73">
        <v>48</v>
      </c>
      <c r="E9" s="73">
        <v>42</v>
      </c>
      <c r="F9" s="73">
        <v>44</v>
      </c>
      <c r="G9" s="76">
        <v>24</v>
      </c>
      <c r="H9" s="73">
        <f>SBP!$C$34</f>
        <v>808</v>
      </c>
      <c r="I9" s="76">
        <f>H9/$L$3</f>
        <v>33.666666666666664</v>
      </c>
      <c r="J9" s="129">
        <v>53.5</v>
      </c>
      <c r="K9" s="147" t="s">
        <v>196</v>
      </c>
    </row>
    <row r="10" spans="2:17" s="70" customFormat="1" ht="28.5" x14ac:dyDescent="0.45">
      <c r="B10" s="72" t="s">
        <v>45</v>
      </c>
      <c r="C10" s="72" t="s">
        <v>43</v>
      </c>
      <c r="D10" s="73">
        <v>44</v>
      </c>
      <c r="E10" s="73">
        <v>42</v>
      </c>
      <c r="F10" s="73">
        <v>42</v>
      </c>
      <c r="G10" s="138">
        <v>45</v>
      </c>
      <c r="H10" s="137">
        <f>ALCL3!$C$35</f>
        <v>1052.04</v>
      </c>
      <c r="I10" s="76">
        <f>H10/$L$3</f>
        <v>43.835000000000001</v>
      </c>
      <c r="J10" s="129">
        <v>195.8</v>
      </c>
      <c r="K10" s="127" t="s">
        <v>109</v>
      </c>
    </row>
    <row r="11" spans="2:17" s="70" customFormat="1" ht="28.5" x14ac:dyDescent="0.45">
      <c r="B11" s="72" t="s">
        <v>58</v>
      </c>
      <c r="C11" s="72" t="s">
        <v>59</v>
      </c>
      <c r="D11" s="73"/>
      <c r="E11" s="73"/>
      <c r="F11" s="73" t="s">
        <v>106</v>
      </c>
      <c r="G11" s="138">
        <v>16.66</v>
      </c>
      <c r="H11" s="56">
        <v>23.05</v>
      </c>
      <c r="I11" s="76"/>
      <c r="J11" s="56">
        <v>119.4</v>
      </c>
      <c r="K11" s="127" t="s">
        <v>108</v>
      </c>
    </row>
    <row r="12" spans="2:17" s="70" customFormat="1" ht="28.5" x14ac:dyDescent="0.45">
      <c r="B12" s="72" t="s">
        <v>46</v>
      </c>
      <c r="C12" s="72" t="s">
        <v>43</v>
      </c>
      <c r="D12" s="73">
        <v>400</v>
      </c>
      <c r="E12" s="73">
        <v>250</v>
      </c>
      <c r="F12" s="73">
        <v>250</v>
      </c>
      <c r="G12" s="76">
        <v>225.46</v>
      </c>
      <c r="H12" s="76">
        <f>'PAC-L'!$C$35+'PAC-L'!$D$35</f>
        <v>5958.4400000000005</v>
      </c>
      <c r="I12" s="76">
        <f>H12/$L$3</f>
        <v>248.26833333333335</v>
      </c>
      <c r="J12" s="128">
        <v>352.05</v>
      </c>
      <c r="K12" s="127" t="s">
        <v>123</v>
      </c>
      <c r="Q12" s="70" t="s">
        <v>60</v>
      </c>
    </row>
    <row r="13" spans="2:17" s="70" customFormat="1" ht="28.5" x14ac:dyDescent="0.45">
      <c r="B13" s="72" t="s">
        <v>47</v>
      </c>
      <c r="C13" s="72" t="s">
        <v>43</v>
      </c>
      <c r="D13" s="73">
        <v>52</v>
      </c>
      <c r="E13" s="73">
        <v>48</v>
      </c>
      <c r="F13" s="73">
        <v>48</v>
      </c>
      <c r="G13" s="76">
        <v>30</v>
      </c>
      <c r="H13" s="73">
        <f>'PAC-P'!$C$36</f>
        <v>956.75</v>
      </c>
      <c r="I13" s="76">
        <f>H13/$L$3</f>
        <v>39.864583333333336</v>
      </c>
      <c r="J13" s="128">
        <v>167.4</v>
      </c>
      <c r="K13" s="127" t="s">
        <v>213</v>
      </c>
    </row>
    <row r="14" spans="2:17" s="70" customFormat="1" ht="28.5" x14ac:dyDescent="0.45">
      <c r="B14" s="72" t="s">
        <v>12</v>
      </c>
      <c r="C14" s="72" t="s">
        <v>43</v>
      </c>
      <c r="D14" s="73">
        <v>120</v>
      </c>
      <c r="E14" s="73">
        <v>119</v>
      </c>
      <c r="F14" s="73">
        <v>120</v>
      </c>
      <c r="G14" s="76">
        <v>120</v>
      </c>
      <c r="H14" s="73">
        <f>CPW!$C$35</f>
        <v>2820</v>
      </c>
      <c r="I14" s="76">
        <f>H14/$L$3</f>
        <v>117.5</v>
      </c>
      <c r="J14" s="128">
        <v>359.86</v>
      </c>
      <c r="K14" s="163" t="s">
        <v>219</v>
      </c>
    </row>
    <row r="15" spans="2:17" s="70" customFormat="1" ht="64.5" customHeight="1" x14ac:dyDescent="0.45">
      <c r="B15" s="74" t="s">
        <v>48</v>
      </c>
      <c r="C15" s="72" t="s">
        <v>20</v>
      </c>
      <c r="D15" s="73">
        <v>48000</v>
      </c>
      <c r="E15" s="73">
        <v>46000</v>
      </c>
      <c r="F15" s="73">
        <v>45000</v>
      </c>
      <c r="G15" s="76">
        <v>46731</v>
      </c>
      <c r="H15" s="136" t="s">
        <v>220</v>
      </c>
      <c r="I15" s="142">
        <f>1037260/$L$3</f>
        <v>43219.166666666664</v>
      </c>
      <c r="J15" s="76"/>
      <c r="K15" s="127" t="s">
        <v>146</v>
      </c>
    </row>
    <row r="16" spans="2:17" s="70" customFormat="1" ht="28.5" x14ac:dyDescent="0.45">
      <c r="B16" s="41"/>
      <c r="C16" s="41"/>
      <c r="D16" s="41"/>
      <c r="E16" s="41"/>
      <c r="F16" s="43"/>
      <c r="G16" s="86"/>
      <c r="H16" s="43"/>
      <c r="I16" s="79"/>
      <c r="J16" s="41"/>
      <c r="K16" s="41"/>
    </row>
    <row r="17" spans="2:11" ht="28.5" customHeight="1" x14ac:dyDescent="0.3">
      <c r="B17" s="74" t="s">
        <v>50</v>
      </c>
      <c r="C17" s="72" t="s">
        <v>34</v>
      </c>
      <c r="D17" s="72" t="s">
        <v>56</v>
      </c>
      <c r="E17" s="73"/>
      <c r="F17" s="73"/>
      <c r="G17" s="76"/>
      <c r="H17" s="75" t="s">
        <v>60</v>
      </c>
      <c r="I17" s="76"/>
      <c r="J17" s="73"/>
      <c r="K17" s="94" t="s">
        <v>4</v>
      </c>
    </row>
    <row r="18" spans="2:11" ht="28.5" customHeight="1" x14ac:dyDescent="0.3">
      <c r="B18" s="74" t="s">
        <v>51</v>
      </c>
      <c r="C18" s="72" t="s">
        <v>57</v>
      </c>
      <c r="D18" s="72">
        <v>32</v>
      </c>
      <c r="E18" s="164">
        <v>47.08</v>
      </c>
      <c r="F18" s="164">
        <v>43</v>
      </c>
      <c r="G18" s="167">
        <v>44.4</v>
      </c>
      <c r="H18" s="167">
        <f>541.85+39.75+39.87+42.86+41.65+44.4</f>
        <v>750.38</v>
      </c>
      <c r="I18" s="171">
        <f>H18/$L$3</f>
        <v>31.265833333333333</v>
      </c>
      <c r="J18" s="164"/>
      <c r="K18" s="174" t="s">
        <v>170</v>
      </c>
    </row>
    <row r="19" spans="2:11" ht="28.5" customHeight="1" outlineLevel="1" x14ac:dyDescent="0.3">
      <c r="B19" s="74" t="s">
        <v>53</v>
      </c>
      <c r="C19" s="72" t="s">
        <v>57</v>
      </c>
      <c r="D19" s="72">
        <v>32</v>
      </c>
      <c r="E19" s="165"/>
      <c r="F19" s="165"/>
      <c r="G19" s="168"/>
      <c r="H19" s="168"/>
      <c r="I19" s="172"/>
      <c r="J19" s="165"/>
      <c r="K19" s="175"/>
    </row>
    <row r="20" spans="2:11" ht="28.5" outlineLevel="1" x14ac:dyDescent="0.3">
      <c r="B20" s="74" t="s">
        <v>54</v>
      </c>
      <c r="C20" s="72" t="s">
        <v>57</v>
      </c>
      <c r="D20" s="72">
        <v>32</v>
      </c>
      <c r="E20" s="166"/>
      <c r="F20" s="166"/>
      <c r="G20" s="169"/>
      <c r="H20" s="169"/>
      <c r="I20" s="173"/>
      <c r="J20" s="165"/>
      <c r="K20" s="175"/>
    </row>
    <row r="21" spans="2:11" ht="28.5" outlineLevel="1" x14ac:dyDescent="0.3">
      <c r="B21" s="74" t="s">
        <v>55</v>
      </c>
      <c r="C21" s="72" t="s">
        <v>52</v>
      </c>
      <c r="D21" s="72"/>
      <c r="E21" s="73">
        <v>32.340000000000003</v>
      </c>
      <c r="F21" s="73">
        <v>31</v>
      </c>
      <c r="G21" s="76">
        <v>30.85</v>
      </c>
      <c r="H21" s="76">
        <f>624.75+36.13+36.12+32.71+33.9+30.85</f>
        <v>794.46</v>
      </c>
      <c r="I21" s="76">
        <f>H21/$L$3</f>
        <v>33.102499999999999</v>
      </c>
      <c r="J21" s="165"/>
      <c r="K21" s="175"/>
    </row>
    <row r="22" spans="2:11" ht="28.5" outlineLevel="1" x14ac:dyDescent="0.3">
      <c r="B22" s="74" t="s">
        <v>3</v>
      </c>
      <c r="C22" s="72" t="s">
        <v>52</v>
      </c>
      <c r="D22" s="72"/>
      <c r="E22" s="73">
        <f>E21+E18</f>
        <v>79.42</v>
      </c>
      <c r="F22" s="73">
        <f t="shared" ref="F22" si="0">F21+F18</f>
        <v>74</v>
      </c>
      <c r="G22" s="76">
        <f>G18+G21</f>
        <v>75.25</v>
      </c>
      <c r="H22" s="76">
        <f>H18+H21</f>
        <v>1544.8400000000001</v>
      </c>
      <c r="I22" s="76">
        <f>SUM(I18:I21)</f>
        <v>64.368333333333339</v>
      </c>
      <c r="J22" s="166"/>
      <c r="K22" s="176"/>
    </row>
    <row r="23" spans="2:11" ht="70.5" customHeight="1" x14ac:dyDescent="0.3">
      <c r="E23"/>
      <c r="J23" s="79"/>
      <c r="K23" s="134" t="s">
        <v>169</v>
      </c>
    </row>
    <row r="24" spans="2:11" ht="28.5" x14ac:dyDescent="0.3">
      <c r="H24" s="86"/>
      <c r="K24" s="130" t="s">
        <v>204</v>
      </c>
    </row>
    <row r="25" spans="2:11" ht="18.75" customHeight="1" x14ac:dyDescent="0.3">
      <c r="H25" s="86"/>
      <c r="K25" s="131"/>
    </row>
    <row r="26" spans="2:11" ht="18.75" customHeight="1" x14ac:dyDescent="0.3">
      <c r="K26" s="131"/>
    </row>
    <row r="27" spans="2:11" ht="21" customHeight="1" x14ac:dyDescent="0.3">
      <c r="K27" s="131"/>
    </row>
    <row r="28" spans="2:11" ht="23.25" x14ac:dyDescent="0.35">
      <c r="K28" s="148"/>
    </row>
    <row r="37" spans="10:10" x14ac:dyDescent="0.3">
      <c r="J37" s="41" t="s">
        <v>60</v>
      </c>
    </row>
  </sheetData>
  <mergeCells count="18">
    <mergeCell ref="B1:K1"/>
    <mergeCell ref="B2:K2"/>
    <mergeCell ref="C3:D3"/>
    <mergeCell ref="B4:B5"/>
    <mergeCell ref="C4:C5"/>
    <mergeCell ref="D4:D5"/>
    <mergeCell ref="E4:E5"/>
    <mergeCell ref="F4:F5"/>
    <mergeCell ref="G4:I4"/>
    <mergeCell ref="J4:J5"/>
    <mergeCell ref="E18:E20"/>
    <mergeCell ref="F18:F20"/>
    <mergeCell ref="G18:G20"/>
    <mergeCell ref="K4:K5"/>
    <mergeCell ref="H18:H20"/>
    <mergeCell ref="I18:I20"/>
    <mergeCell ref="K18:K22"/>
    <mergeCell ref="J18:J22"/>
  </mergeCells>
  <pageMargins left="0.15748031496062992" right="0.15748031496062992" top="0.39370078740157483" bottom="0.24" header="0.15748031496062992" footer="0.16"/>
  <pageSetup paperSize="8" scale="39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60" workbookViewId="0">
      <pane ySplit="4" topLeftCell="A15" activePane="bottomLeft" state="frozen"/>
      <selection activeCell="K9" sqref="K9"/>
      <selection pane="bottomLeft" activeCell="I28" sqref="I28"/>
    </sheetView>
  </sheetViews>
  <sheetFormatPr defaultColWidth="9.140625" defaultRowHeight="12.75" x14ac:dyDescent="0.2"/>
  <cols>
    <col min="1" max="1" width="13.5703125" style="6" customWidth="1"/>
    <col min="2" max="2" width="26.5703125" style="63" customWidth="1"/>
    <col min="3" max="3" width="26.28515625" style="8" customWidth="1"/>
    <col min="4" max="4" width="20.42578125" style="8" customWidth="1"/>
    <col min="5" max="5" width="24.28515625" style="8" customWidth="1"/>
    <col min="6" max="6" width="33.42578125" style="9" customWidth="1"/>
    <col min="7" max="7" width="29.140625" style="9" customWidth="1"/>
    <col min="8" max="8" width="28.5703125" style="9" customWidth="1"/>
    <col min="9" max="9" width="96.140625" style="83" customWidth="1"/>
    <col min="10" max="16384" width="9.140625" style="6"/>
  </cols>
  <sheetData>
    <row r="1" spans="1:10" ht="26.25" customHeight="1" x14ac:dyDescent="0.45">
      <c r="A1" s="190" t="s">
        <v>16</v>
      </c>
      <c r="B1" s="190"/>
      <c r="C1" s="190"/>
      <c r="D1" s="190"/>
      <c r="E1" s="190"/>
      <c r="F1" s="190"/>
      <c r="G1" s="190"/>
      <c r="H1" s="190"/>
      <c r="I1" s="190"/>
    </row>
    <row r="2" spans="1:10" ht="0.75" customHeight="1" x14ac:dyDescent="0.45">
      <c r="A2" s="54"/>
      <c r="B2" s="55"/>
      <c r="C2" s="56"/>
      <c r="D2" s="56"/>
      <c r="E2" s="56"/>
      <c r="F2" s="57"/>
      <c r="G2" s="57"/>
      <c r="H2" s="57"/>
      <c r="I2" s="80"/>
    </row>
    <row r="3" spans="1:10" s="37" customFormat="1" ht="23.25" customHeight="1" x14ac:dyDescent="0.2">
      <c r="A3" s="213">
        <v>43266</v>
      </c>
      <c r="B3" s="215" t="s">
        <v>98</v>
      </c>
      <c r="C3" s="217" t="s">
        <v>99</v>
      </c>
      <c r="D3" s="217" t="s">
        <v>100</v>
      </c>
      <c r="E3" s="203" t="s">
        <v>17</v>
      </c>
      <c r="F3" s="203"/>
      <c r="G3" s="203"/>
      <c r="H3" s="203"/>
      <c r="I3" s="203"/>
    </row>
    <row r="4" spans="1:10" s="58" customFormat="1" ht="41.25" customHeight="1" x14ac:dyDescent="0.2">
      <c r="A4" s="214"/>
      <c r="B4" s="216"/>
      <c r="C4" s="196"/>
      <c r="D4" s="196"/>
      <c r="E4" s="140" t="s">
        <v>111</v>
      </c>
      <c r="F4" s="140" t="s">
        <v>114</v>
      </c>
      <c r="G4" s="140" t="s">
        <v>113</v>
      </c>
      <c r="H4" s="140" t="s">
        <v>112</v>
      </c>
      <c r="I4" s="99" t="s">
        <v>18</v>
      </c>
    </row>
    <row r="5" spans="1:10" ht="21" x14ac:dyDescent="0.2">
      <c r="A5" s="11">
        <v>1</v>
      </c>
      <c r="B5" s="59">
        <v>48000</v>
      </c>
      <c r="C5" s="11">
        <v>32298</v>
      </c>
      <c r="D5" s="11">
        <f t="shared" ref="D5:D34" si="0">C5-B5</f>
        <v>-15702</v>
      </c>
      <c r="E5" s="11">
        <v>0</v>
      </c>
      <c r="F5" s="11">
        <v>0</v>
      </c>
      <c r="G5" s="11">
        <v>0</v>
      </c>
      <c r="H5" s="11">
        <v>15702</v>
      </c>
      <c r="I5" s="132" t="s">
        <v>125</v>
      </c>
    </row>
    <row r="6" spans="1:10" ht="21" x14ac:dyDescent="0.2">
      <c r="A6" s="11">
        <v>2</v>
      </c>
      <c r="B6" s="59">
        <v>48000</v>
      </c>
      <c r="C6" s="11">
        <v>41957</v>
      </c>
      <c r="D6" s="11">
        <f t="shared" si="0"/>
        <v>-6043</v>
      </c>
      <c r="E6" s="11">
        <v>0</v>
      </c>
      <c r="F6" s="11">
        <v>0</v>
      </c>
      <c r="G6" s="11">
        <v>0</v>
      </c>
      <c r="H6" s="11">
        <v>6043</v>
      </c>
      <c r="I6" s="132" t="s">
        <v>125</v>
      </c>
    </row>
    <row r="7" spans="1:10" ht="21" x14ac:dyDescent="0.2">
      <c r="A7" s="11">
        <v>3</v>
      </c>
      <c r="B7" s="59">
        <v>48000</v>
      </c>
      <c r="C7" s="11">
        <v>43702</v>
      </c>
      <c r="D7" s="11">
        <f t="shared" si="0"/>
        <v>-4298</v>
      </c>
      <c r="E7" s="11">
        <v>0</v>
      </c>
      <c r="F7" s="11">
        <v>0</v>
      </c>
      <c r="G7" s="11">
        <v>0</v>
      </c>
      <c r="H7" s="11">
        <v>4298</v>
      </c>
      <c r="I7" s="132" t="s">
        <v>125</v>
      </c>
    </row>
    <row r="8" spans="1:10" ht="21" x14ac:dyDescent="0.2">
      <c r="A8" s="11">
        <v>4</v>
      </c>
      <c r="B8" s="59">
        <v>48000</v>
      </c>
      <c r="C8" s="11">
        <v>38413</v>
      </c>
      <c r="D8" s="11">
        <f t="shared" si="0"/>
        <v>-9587</v>
      </c>
      <c r="E8" s="11">
        <v>0</v>
      </c>
      <c r="F8" s="11">
        <v>0</v>
      </c>
      <c r="G8" s="11">
        <v>0</v>
      </c>
      <c r="H8" s="11">
        <v>9578</v>
      </c>
      <c r="I8" s="132" t="s">
        <v>125</v>
      </c>
    </row>
    <row r="9" spans="1:10" ht="21" x14ac:dyDescent="0.2">
      <c r="A9" s="11">
        <v>5</v>
      </c>
      <c r="B9" s="59">
        <v>48000</v>
      </c>
      <c r="C9" s="11">
        <v>39957</v>
      </c>
      <c r="D9" s="11">
        <f t="shared" si="0"/>
        <v>-8043</v>
      </c>
      <c r="E9" s="11">
        <v>0</v>
      </c>
      <c r="F9" s="11">
        <v>0</v>
      </c>
      <c r="G9" s="11">
        <v>0</v>
      </c>
      <c r="H9" s="11">
        <v>8043</v>
      </c>
      <c r="I9" s="132" t="s">
        <v>125</v>
      </c>
    </row>
    <row r="10" spans="1:10" ht="23.25" customHeight="1" x14ac:dyDescent="0.45">
      <c r="A10" s="11">
        <v>6</v>
      </c>
      <c r="B10" s="59">
        <v>48000</v>
      </c>
      <c r="C10" s="11">
        <v>46473</v>
      </c>
      <c r="D10" s="11">
        <f t="shared" si="0"/>
        <v>-1527</v>
      </c>
      <c r="E10" s="11">
        <v>0</v>
      </c>
      <c r="F10" s="11">
        <v>0</v>
      </c>
      <c r="G10" s="11">
        <v>0</v>
      </c>
      <c r="H10" s="11">
        <v>1527</v>
      </c>
      <c r="I10" s="132" t="s">
        <v>146</v>
      </c>
      <c r="J10" s="70"/>
    </row>
    <row r="11" spans="1:10" ht="21" x14ac:dyDescent="0.2">
      <c r="A11" s="11">
        <v>7</v>
      </c>
      <c r="B11" s="59">
        <v>48000</v>
      </c>
      <c r="C11" s="11">
        <v>48074</v>
      </c>
      <c r="D11" s="11">
        <f t="shared" si="0"/>
        <v>74</v>
      </c>
      <c r="E11" s="11">
        <v>0</v>
      </c>
      <c r="F11" s="11">
        <v>0</v>
      </c>
      <c r="G11" s="11">
        <v>0</v>
      </c>
      <c r="H11" s="11">
        <v>0</v>
      </c>
      <c r="I11" s="132" t="s">
        <v>150</v>
      </c>
    </row>
    <row r="12" spans="1:10" ht="21" x14ac:dyDescent="0.2">
      <c r="A12" s="11">
        <v>8</v>
      </c>
      <c r="B12" s="59">
        <v>48000</v>
      </c>
      <c r="C12" s="11">
        <v>44673</v>
      </c>
      <c r="D12" s="11">
        <f t="shared" si="0"/>
        <v>-3327</v>
      </c>
      <c r="E12" s="11">
        <v>0</v>
      </c>
      <c r="F12" s="11">
        <v>0</v>
      </c>
      <c r="G12" s="11">
        <v>0</v>
      </c>
      <c r="H12" s="11">
        <v>3327</v>
      </c>
      <c r="I12" s="132" t="s">
        <v>150</v>
      </c>
    </row>
    <row r="13" spans="1:10" ht="21" x14ac:dyDescent="0.2">
      <c r="A13" s="11">
        <v>9</v>
      </c>
      <c r="B13" s="59">
        <v>48000</v>
      </c>
      <c r="C13" s="11">
        <v>44502</v>
      </c>
      <c r="D13" s="11">
        <f t="shared" si="0"/>
        <v>-3498</v>
      </c>
      <c r="E13" s="11">
        <v>0</v>
      </c>
      <c r="F13" s="11">
        <v>0</v>
      </c>
      <c r="G13" s="11">
        <v>0</v>
      </c>
      <c r="H13" s="11">
        <v>3498</v>
      </c>
      <c r="I13" s="132" t="s">
        <v>150</v>
      </c>
    </row>
    <row r="14" spans="1:10" ht="21" x14ac:dyDescent="0.2">
      <c r="A14" s="11">
        <v>10</v>
      </c>
      <c r="B14" s="59">
        <v>48000</v>
      </c>
      <c r="C14" s="11">
        <v>45721</v>
      </c>
      <c r="D14" s="11">
        <f t="shared" si="0"/>
        <v>-2279</v>
      </c>
      <c r="E14" s="11">
        <v>0</v>
      </c>
      <c r="F14" s="11">
        <v>0</v>
      </c>
      <c r="G14" s="11">
        <v>0</v>
      </c>
      <c r="H14" s="11">
        <v>2279</v>
      </c>
      <c r="I14" s="132" t="s">
        <v>150</v>
      </c>
    </row>
    <row r="15" spans="1:10" ht="21" x14ac:dyDescent="0.2">
      <c r="A15" s="11">
        <v>11</v>
      </c>
      <c r="B15" s="59">
        <v>48000</v>
      </c>
      <c r="C15" s="11">
        <v>46305</v>
      </c>
      <c r="D15" s="11">
        <f t="shared" si="0"/>
        <v>-1695</v>
      </c>
      <c r="E15" s="11">
        <v>0</v>
      </c>
      <c r="F15" s="11">
        <v>0</v>
      </c>
      <c r="G15" s="11">
        <v>0</v>
      </c>
      <c r="H15" s="11">
        <v>1695</v>
      </c>
      <c r="I15" s="132" t="s">
        <v>150</v>
      </c>
    </row>
    <row r="16" spans="1:10" ht="21" x14ac:dyDescent="0.3">
      <c r="A16" s="11">
        <v>12</v>
      </c>
      <c r="B16" s="59">
        <v>48000</v>
      </c>
      <c r="C16" s="11">
        <v>34654</v>
      </c>
      <c r="D16" s="11">
        <f t="shared" si="0"/>
        <v>-13346</v>
      </c>
      <c r="E16" s="11">
        <v>0</v>
      </c>
      <c r="F16" s="11">
        <v>0</v>
      </c>
      <c r="G16" s="11">
        <v>0</v>
      </c>
      <c r="H16" s="11">
        <v>13346</v>
      </c>
      <c r="I16" s="132" t="s">
        <v>146</v>
      </c>
      <c r="J16" s="41"/>
    </row>
    <row r="17" spans="1:9" ht="21" x14ac:dyDescent="0.2">
      <c r="A17" s="11">
        <v>13</v>
      </c>
      <c r="B17" s="59">
        <v>48000</v>
      </c>
      <c r="C17" s="11">
        <v>43846</v>
      </c>
      <c r="D17" s="11">
        <f t="shared" si="0"/>
        <v>-4154</v>
      </c>
      <c r="E17" s="11">
        <v>0</v>
      </c>
      <c r="F17" s="11">
        <v>0</v>
      </c>
      <c r="G17" s="11">
        <v>0</v>
      </c>
      <c r="H17" s="11">
        <v>4154</v>
      </c>
      <c r="I17" s="132" t="s">
        <v>146</v>
      </c>
    </row>
    <row r="18" spans="1:9" ht="21" x14ac:dyDescent="0.2">
      <c r="A18" s="11">
        <v>14</v>
      </c>
      <c r="B18" s="59">
        <v>48000</v>
      </c>
      <c r="C18" s="11">
        <v>55077</v>
      </c>
      <c r="D18" s="11">
        <f t="shared" si="0"/>
        <v>7077</v>
      </c>
      <c r="E18" s="11">
        <v>0</v>
      </c>
      <c r="F18" s="11">
        <v>0</v>
      </c>
      <c r="G18" s="11">
        <v>0</v>
      </c>
      <c r="H18" s="11">
        <v>0</v>
      </c>
      <c r="I18" s="132" t="s">
        <v>146</v>
      </c>
    </row>
    <row r="19" spans="1:9" ht="21" x14ac:dyDescent="0.2">
      <c r="A19" s="11">
        <v>15</v>
      </c>
      <c r="B19" s="59">
        <v>48000</v>
      </c>
      <c r="C19" s="11">
        <v>46102</v>
      </c>
      <c r="D19" s="11">
        <f t="shared" si="0"/>
        <v>-1898</v>
      </c>
      <c r="E19" s="11">
        <v>0</v>
      </c>
      <c r="F19" s="11">
        <v>0</v>
      </c>
      <c r="G19" s="11">
        <v>0</v>
      </c>
      <c r="H19" s="11">
        <v>1898</v>
      </c>
      <c r="I19" s="132" t="s">
        <v>183</v>
      </c>
    </row>
    <row r="20" spans="1:9" ht="21" x14ac:dyDescent="0.2">
      <c r="A20" s="11">
        <v>16</v>
      </c>
      <c r="B20" s="59">
        <v>48000</v>
      </c>
      <c r="C20" s="11">
        <v>38928</v>
      </c>
      <c r="D20" s="11">
        <f t="shared" si="0"/>
        <v>-9072</v>
      </c>
      <c r="E20" s="11">
        <v>0</v>
      </c>
      <c r="F20" s="11">
        <v>0</v>
      </c>
      <c r="G20" s="11">
        <v>0</v>
      </c>
      <c r="H20" s="11">
        <v>9072</v>
      </c>
      <c r="I20" s="132" t="s">
        <v>183</v>
      </c>
    </row>
    <row r="21" spans="1:9" ht="21" x14ac:dyDescent="0.2">
      <c r="A21" s="11">
        <v>17</v>
      </c>
      <c r="B21" s="59">
        <v>48000</v>
      </c>
      <c r="C21" s="11">
        <v>28067</v>
      </c>
      <c r="D21" s="11">
        <f t="shared" si="0"/>
        <v>-19933</v>
      </c>
      <c r="E21" s="11">
        <v>0</v>
      </c>
      <c r="F21" s="11">
        <v>0</v>
      </c>
      <c r="G21" s="11">
        <v>0</v>
      </c>
      <c r="H21" s="11">
        <v>19933</v>
      </c>
      <c r="I21" s="132" t="s">
        <v>189</v>
      </c>
    </row>
    <row r="22" spans="1:9" ht="21" x14ac:dyDescent="0.2">
      <c r="A22" s="11">
        <v>18</v>
      </c>
      <c r="B22" s="59">
        <v>48000</v>
      </c>
      <c r="C22" s="11">
        <v>26896</v>
      </c>
      <c r="D22" s="11">
        <f t="shared" si="0"/>
        <v>-21104</v>
      </c>
      <c r="E22" s="11">
        <v>0</v>
      </c>
      <c r="F22" s="11">
        <v>0</v>
      </c>
      <c r="G22" s="11">
        <v>0</v>
      </c>
      <c r="H22" s="11">
        <v>2104</v>
      </c>
      <c r="I22" s="132" t="s">
        <v>146</v>
      </c>
    </row>
    <row r="23" spans="1:9" ht="21" x14ac:dyDescent="0.2">
      <c r="A23" s="11">
        <v>19</v>
      </c>
      <c r="B23" s="59">
        <v>48000</v>
      </c>
      <c r="C23" s="11">
        <v>48732</v>
      </c>
      <c r="D23" s="11">
        <f t="shared" si="0"/>
        <v>732</v>
      </c>
      <c r="E23" s="11">
        <v>0</v>
      </c>
      <c r="F23" s="11">
        <v>0</v>
      </c>
      <c r="G23" s="11">
        <v>0</v>
      </c>
      <c r="H23" s="11">
        <v>0</v>
      </c>
      <c r="I23" s="132" t="s">
        <v>146</v>
      </c>
    </row>
    <row r="24" spans="1:9" ht="21" x14ac:dyDescent="0.2">
      <c r="A24" s="11">
        <v>20</v>
      </c>
      <c r="B24" s="59">
        <v>48000</v>
      </c>
      <c r="C24" s="11">
        <v>52018</v>
      </c>
      <c r="D24" s="11">
        <f t="shared" si="0"/>
        <v>4018</v>
      </c>
      <c r="E24" s="11">
        <v>0</v>
      </c>
      <c r="F24" s="11">
        <v>0</v>
      </c>
      <c r="G24" s="11">
        <v>0</v>
      </c>
      <c r="H24" s="11">
        <v>0</v>
      </c>
      <c r="I24" s="132" t="s">
        <v>146</v>
      </c>
    </row>
    <row r="25" spans="1:9" ht="21" x14ac:dyDescent="0.2">
      <c r="A25" s="11">
        <v>21</v>
      </c>
      <c r="B25" s="59">
        <v>48000</v>
      </c>
      <c r="C25" s="11">
        <v>47016</v>
      </c>
      <c r="D25" s="11">
        <f t="shared" si="0"/>
        <v>-984</v>
      </c>
      <c r="E25" s="11">
        <v>0</v>
      </c>
      <c r="F25" s="11">
        <v>0</v>
      </c>
      <c r="G25" s="11">
        <v>0</v>
      </c>
      <c r="H25" s="11">
        <v>984</v>
      </c>
      <c r="I25" s="132" t="s">
        <v>146</v>
      </c>
    </row>
    <row r="26" spans="1:9" ht="21" x14ac:dyDescent="0.2">
      <c r="A26" s="11">
        <v>22</v>
      </c>
      <c r="B26" s="59">
        <v>48000</v>
      </c>
      <c r="C26" s="11">
        <v>44900</v>
      </c>
      <c r="D26" s="11">
        <f t="shared" si="0"/>
        <v>-3100</v>
      </c>
      <c r="E26" s="11">
        <v>0</v>
      </c>
      <c r="F26" s="11">
        <v>0</v>
      </c>
      <c r="G26" s="11">
        <v>0</v>
      </c>
      <c r="H26" s="11">
        <v>3100</v>
      </c>
      <c r="I26" s="132" t="s">
        <v>146</v>
      </c>
    </row>
    <row r="27" spans="1:9" ht="21" x14ac:dyDescent="0.2">
      <c r="A27" s="11">
        <v>23</v>
      </c>
      <c r="B27" s="59">
        <v>48000</v>
      </c>
      <c r="C27" s="11">
        <v>52218</v>
      </c>
      <c r="D27" s="11">
        <f t="shared" si="0"/>
        <v>4218</v>
      </c>
      <c r="E27" s="11">
        <v>0</v>
      </c>
      <c r="F27" s="11">
        <v>0</v>
      </c>
      <c r="G27" s="11">
        <v>0</v>
      </c>
      <c r="H27" s="11">
        <v>0</v>
      </c>
      <c r="I27" s="132" t="s">
        <v>146</v>
      </c>
    </row>
    <row r="28" spans="1:9" ht="21" x14ac:dyDescent="0.2">
      <c r="A28" s="11">
        <v>24</v>
      </c>
      <c r="B28" s="59">
        <v>48000</v>
      </c>
      <c r="C28" s="11">
        <v>46731</v>
      </c>
      <c r="D28" s="11">
        <f t="shared" si="0"/>
        <v>-1269</v>
      </c>
      <c r="E28" s="11">
        <v>0</v>
      </c>
      <c r="F28" s="11">
        <v>0</v>
      </c>
      <c r="G28" s="11">
        <v>0</v>
      </c>
      <c r="H28" s="11">
        <v>1269</v>
      </c>
      <c r="I28" s="132" t="s">
        <v>146</v>
      </c>
    </row>
    <row r="29" spans="1:9" ht="21" x14ac:dyDescent="0.2">
      <c r="A29" s="11">
        <v>25</v>
      </c>
      <c r="B29" s="59">
        <v>48000</v>
      </c>
      <c r="C29" s="11"/>
      <c r="D29" s="11">
        <f t="shared" si="0"/>
        <v>-48000</v>
      </c>
      <c r="E29" s="11"/>
      <c r="F29" s="11"/>
      <c r="G29" s="11"/>
      <c r="H29" s="11"/>
      <c r="I29" s="132"/>
    </row>
    <row r="30" spans="1:9" ht="21" x14ac:dyDescent="0.2">
      <c r="A30" s="11">
        <v>26</v>
      </c>
      <c r="B30" s="59">
        <v>48000</v>
      </c>
      <c r="C30" s="11"/>
      <c r="D30" s="11">
        <f t="shared" si="0"/>
        <v>-48000</v>
      </c>
      <c r="E30" s="11"/>
      <c r="F30" s="11"/>
      <c r="G30" s="11"/>
      <c r="H30" s="11"/>
      <c r="I30" s="132"/>
    </row>
    <row r="31" spans="1:9" ht="21" x14ac:dyDescent="0.2">
      <c r="A31" s="11">
        <v>27</v>
      </c>
      <c r="B31" s="59">
        <v>48000</v>
      </c>
      <c r="C31" s="11"/>
      <c r="D31" s="11">
        <f t="shared" si="0"/>
        <v>-48000</v>
      </c>
      <c r="E31" s="11"/>
      <c r="F31" s="11"/>
      <c r="G31" s="11"/>
      <c r="H31" s="11"/>
      <c r="I31" s="132"/>
    </row>
    <row r="32" spans="1:9" ht="21" x14ac:dyDescent="0.2">
      <c r="A32" s="11">
        <v>28</v>
      </c>
      <c r="B32" s="59">
        <v>48000</v>
      </c>
      <c r="C32" s="11"/>
      <c r="D32" s="11">
        <f t="shared" si="0"/>
        <v>-48000</v>
      </c>
      <c r="E32" s="11"/>
      <c r="F32" s="11"/>
      <c r="G32" s="11"/>
      <c r="H32" s="11"/>
      <c r="I32" s="132"/>
    </row>
    <row r="33" spans="1:9" ht="21" x14ac:dyDescent="0.2">
      <c r="A33" s="11">
        <v>29</v>
      </c>
      <c r="B33" s="59">
        <v>48000</v>
      </c>
      <c r="C33" s="11"/>
      <c r="D33" s="11">
        <f t="shared" si="0"/>
        <v>-48000</v>
      </c>
      <c r="E33" s="11"/>
      <c r="F33" s="11"/>
      <c r="G33" s="11"/>
      <c r="H33" s="11"/>
      <c r="I33" s="132"/>
    </row>
    <row r="34" spans="1:9" ht="21" x14ac:dyDescent="0.2">
      <c r="A34" s="11">
        <v>30</v>
      </c>
      <c r="B34" s="59">
        <v>48000</v>
      </c>
      <c r="C34" s="11"/>
      <c r="D34" s="11">
        <f t="shared" si="0"/>
        <v>-48000</v>
      </c>
      <c r="E34" s="11"/>
      <c r="F34" s="11"/>
      <c r="G34" s="11"/>
      <c r="H34" s="11"/>
      <c r="I34" s="132"/>
    </row>
    <row r="35" spans="1:9" s="17" customFormat="1" ht="15.75" x14ac:dyDescent="0.25">
      <c r="A35" s="60" t="s">
        <v>3</v>
      </c>
      <c r="B35" s="61">
        <f t="shared" ref="B35:H35" si="1">SUM(B5:B34)</f>
        <v>1440000</v>
      </c>
      <c r="C35" s="61">
        <f t="shared" si="1"/>
        <v>1037260</v>
      </c>
      <c r="D35" s="61">
        <f t="shared" si="1"/>
        <v>-402740</v>
      </c>
      <c r="E35" s="61">
        <f t="shared" si="1"/>
        <v>0</v>
      </c>
      <c r="F35" s="61">
        <f t="shared" si="1"/>
        <v>0</v>
      </c>
      <c r="G35" s="61">
        <f t="shared" si="1"/>
        <v>0</v>
      </c>
      <c r="H35" s="61">
        <f t="shared" si="1"/>
        <v>111850</v>
      </c>
      <c r="I35" s="81"/>
    </row>
    <row r="36" spans="1:9" ht="15.75" x14ac:dyDescent="0.25">
      <c r="A36" s="35" t="s">
        <v>6</v>
      </c>
      <c r="B36" s="62"/>
      <c r="C36" s="36"/>
      <c r="D36" s="36"/>
      <c r="E36" s="36"/>
      <c r="F36" s="30"/>
      <c r="G36" s="30"/>
      <c r="H36" s="30"/>
      <c r="I36" s="82"/>
    </row>
    <row r="37" spans="1:9" ht="15" x14ac:dyDescent="0.25">
      <c r="A37"/>
    </row>
  </sheetData>
  <mergeCells count="6">
    <mergeCell ref="A1:I1"/>
    <mergeCell ref="A3:A4"/>
    <mergeCell ref="B3:B4"/>
    <mergeCell ref="C3:C4"/>
    <mergeCell ref="D3:D4"/>
    <mergeCell ref="E3:I3"/>
  </mergeCells>
  <pageMargins left="0.17" right="0.17" top="0.23" bottom="0.39" header="0.17" footer="0.31496062992125984"/>
  <pageSetup paperSize="9" scale="4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view="pageBreakPreview" zoomScale="60" workbookViewId="0">
      <pane ySplit="4" topLeftCell="A10" activePane="bottomLeft" state="frozen"/>
      <selection activeCell="K9" sqref="K9"/>
      <selection pane="bottomLeft" activeCell="K29" sqref="K29"/>
    </sheetView>
  </sheetViews>
  <sheetFormatPr defaultColWidth="9.140625" defaultRowHeight="15" x14ac:dyDescent="0.25"/>
  <cols>
    <col min="1" max="1" width="11.28515625" style="50" bestFit="1" customWidth="1"/>
    <col min="2" max="2" width="25.42578125" style="50" customWidth="1"/>
    <col min="3" max="3" width="16.85546875" style="50" customWidth="1"/>
    <col min="4" max="4" width="18.140625" style="50" customWidth="1"/>
    <col min="5" max="5" width="18" style="50" customWidth="1"/>
    <col min="6" max="6" width="23.28515625" style="50" customWidth="1"/>
    <col min="7" max="7" width="23.140625" style="50" customWidth="1"/>
    <col min="8" max="8" width="22.7109375" style="50" bestFit="1" customWidth="1"/>
    <col min="9" max="9" width="21.5703125" style="50" customWidth="1"/>
    <col min="10" max="10" width="20.42578125" style="50" customWidth="1"/>
    <col min="11" max="11" width="103.5703125" style="50" customWidth="1"/>
    <col min="12" max="16384" width="9.140625" style="50"/>
  </cols>
  <sheetData>
    <row r="1" spans="1:11" ht="27" customHeight="1" x14ac:dyDescent="0.25">
      <c r="A1" s="201" t="s">
        <v>19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28.5" hidden="1" x14ac:dyDescent="0.25">
      <c r="A2" s="64"/>
      <c r="B2" s="57"/>
      <c r="C2" s="57"/>
      <c r="D2" s="57"/>
      <c r="E2" s="57"/>
      <c r="F2" s="57"/>
      <c r="G2" s="57"/>
      <c r="H2" s="57"/>
      <c r="I2" s="57"/>
      <c r="J2" s="57"/>
      <c r="K2" s="64"/>
    </row>
    <row r="3" spans="1:11" ht="15" customHeight="1" x14ac:dyDescent="0.25">
      <c r="A3" s="213">
        <v>43266</v>
      </c>
      <c r="B3" s="218" t="s">
        <v>21</v>
      </c>
      <c r="C3" s="218" t="s">
        <v>22</v>
      </c>
      <c r="D3" s="218"/>
      <c r="E3" s="218"/>
      <c r="F3" s="218"/>
      <c r="G3" s="218" t="s">
        <v>119</v>
      </c>
      <c r="H3" s="218" t="s">
        <v>120</v>
      </c>
      <c r="I3" s="218" t="s">
        <v>121</v>
      </c>
      <c r="J3" s="218" t="s">
        <v>23</v>
      </c>
      <c r="K3" s="219" t="s">
        <v>4</v>
      </c>
    </row>
    <row r="4" spans="1:11" ht="36.75" customHeight="1" x14ac:dyDescent="0.25">
      <c r="A4" s="214"/>
      <c r="B4" s="218"/>
      <c r="C4" s="140" t="s">
        <v>115</v>
      </c>
      <c r="D4" s="140" t="s">
        <v>116</v>
      </c>
      <c r="E4" s="140" t="s">
        <v>117</v>
      </c>
      <c r="F4" s="140" t="s">
        <v>118</v>
      </c>
      <c r="G4" s="218"/>
      <c r="H4" s="218"/>
      <c r="I4" s="218"/>
      <c r="J4" s="218"/>
      <c r="K4" s="219"/>
    </row>
    <row r="5" spans="1:11" s="66" customFormat="1" ht="15.75" x14ac:dyDescent="0.25">
      <c r="A5" s="65" t="s">
        <v>25</v>
      </c>
      <c r="B5" s="65" t="s">
        <v>26</v>
      </c>
      <c r="C5" s="65" t="s">
        <v>101</v>
      </c>
      <c r="D5" s="65" t="s">
        <v>102</v>
      </c>
      <c r="E5" s="65" t="s">
        <v>103</v>
      </c>
      <c r="F5" s="65" t="s">
        <v>104</v>
      </c>
      <c r="G5" s="65" t="s">
        <v>105</v>
      </c>
      <c r="H5" s="65" t="s">
        <v>27</v>
      </c>
      <c r="I5" s="65" t="s">
        <v>28</v>
      </c>
      <c r="J5" s="65" t="s">
        <v>29</v>
      </c>
      <c r="K5" s="65" t="s">
        <v>30</v>
      </c>
    </row>
    <row r="6" spans="1:11" ht="21" x14ac:dyDescent="0.25">
      <c r="A6" s="11">
        <v>1</v>
      </c>
      <c r="B6" s="11">
        <v>188928</v>
      </c>
      <c r="C6" s="11">
        <v>28230</v>
      </c>
      <c r="D6" s="11">
        <v>15633</v>
      </c>
      <c r="E6" s="11">
        <v>53680</v>
      </c>
      <c r="F6" s="11">
        <v>0</v>
      </c>
      <c r="G6" s="11">
        <v>32298</v>
      </c>
      <c r="H6" s="11">
        <f t="shared" ref="H6:H35" si="0">SUM(C6:G6)</f>
        <v>129841</v>
      </c>
      <c r="I6" s="11">
        <f t="shared" ref="I6:I35" si="1">B6-H6</f>
        <v>59087</v>
      </c>
      <c r="J6" s="11">
        <f t="shared" ref="J6:J35" si="2">I6/B6*100</f>
        <v>31.274877201897016</v>
      </c>
      <c r="K6" s="132" t="s">
        <v>125</v>
      </c>
    </row>
    <row r="7" spans="1:11" ht="21" x14ac:dyDescent="0.25">
      <c r="A7" s="11">
        <v>2</v>
      </c>
      <c r="B7" s="11">
        <v>189216</v>
      </c>
      <c r="C7" s="11">
        <v>28295</v>
      </c>
      <c r="D7" s="11">
        <v>17235</v>
      </c>
      <c r="E7" s="11">
        <v>53680</v>
      </c>
      <c r="F7" s="11">
        <v>0</v>
      </c>
      <c r="G7" s="11">
        <v>41957</v>
      </c>
      <c r="H7" s="11">
        <f t="shared" si="0"/>
        <v>141167</v>
      </c>
      <c r="I7" s="11">
        <f t="shared" si="1"/>
        <v>48049</v>
      </c>
      <c r="J7" s="11">
        <f t="shared" si="2"/>
        <v>25.39372991713174</v>
      </c>
      <c r="K7" s="132" t="s">
        <v>125</v>
      </c>
    </row>
    <row r="8" spans="1:11" ht="21" x14ac:dyDescent="0.25">
      <c r="A8" s="11">
        <v>3</v>
      </c>
      <c r="B8" s="11">
        <v>189504</v>
      </c>
      <c r="C8" s="11">
        <v>25580</v>
      </c>
      <c r="D8" s="11">
        <v>16681</v>
      </c>
      <c r="E8" s="11">
        <v>53680</v>
      </c>
      <c r="F8" s="11">
        <v>0</v>
      </c>
      <c r="G8" s="11">
        <v>43702</v>
      </c>
      <c r="H8" s="11">
        <f t="shared" si="0"/>
        <v>139643</v>
      </c>
      <c r="I8" s="11">
        <f t="shared" si="1"/>
        <v>49861</v>
      </c>
      <c r="J8" s="11">
        <f t="shared" si="2"/>
        <v>26.311317966903076</v>
      </c>
      <c r="K8" s="132" t="s">
        <v>125</v>
      </c>
    </row>
    <row r="9" spans="1:11" ht="21" x14ac:dyDescent="0.25">
      <c r="A9" s="11">
        <v>4</v>
      </c>
      <c r="B9" s="11">
        <v>187776</v>
      </c>
      <c r="C9" s="11">
        <v>25290</v>
      </c>
      <c r="D9" s="11">
        <v>16445</v>
      </c>
      <c r="E9" s="11">
        <v>53680</v>
      </c>
      <c r="F9" s="11">
        <v>0</v>
      </c>
      <c r="G9" s="11">
        <v>38413</v>
      </c>
      <c r="H9" s="11">
        <f t="shared" si="0"/>
        <v>133828</v>
      </c>
      <c r="I9" s="11">
        <f t="shared" si="1"/>
        <v>53948</v>
      </c>
      <c r="J9" s="11">
        <f t="shared" si="2"/>
        <v>28.729976141785958</v>
      </c>
      <c r="K9" s="132" t="s">
        <v>125</v>
      </c>
    </row>
    <row r="10" spans="1:11" ht="21" x14ac:dyDescent="0.25">
      <c r="A10" s="11">
        <v>5</v>
      </c>
      <c r="B10" s="11">
        <v>185184</v>
      </c>
      <c r="C10" s="11">
        <v>25715</v>
      </c>
      <c r="D10" s="11">
        <v>16944</v>
      </c>
      <c r="E10" s="11">
        <v>52094</v>
      </c>
      <c r="F10" s="11">
        <v>0</v>
      </c>
      <c r="G10" s="11">
        <v>39957</v>
      </c>
      <c r="H10" s="11">
        <f t="shared" si="0"/>
        <v>134710</v>
      </c>
      <c r="I10" s="11">
        <f t="shared" si="1"/>
        <v>50474</v>
      </c>
      <c r="J10" s="11">
        <f t="shared" si="2"/>
        <v>27.256134439260411</v>
      </c>
      <c r="K10" s="132" t="s">
        <v>125</v>
      </c>
    </row>
    <row r="11" spans="1:11" ht="21" x14ac:dyDescent="0.25">
      <c r="A11" s="11">
        <v>6</v>
      </c>
      <c r="B11" s="11">
        <v>201600</v>
      </c>
      <c r="C11" s="11">
        <v>27722.9</v>
      </c>
      <c r="D11" s="11">
        <v>16681</v>
      </c>
      <c r="E11" s="11">
        <v>54656</v>
      </c>
      <c r="F11" s="11">
        <v>0</v>
      </c>
      <c r="G11" s="11">
        <v>46473</v>
      </c>
      <c r="H11" s="11">
        <f t="shared" si="0"/>
        <v>145532.9</v>
      </c>
      <c r="I11" s="11">
        <f t="shared" si="1"/>
        <v>56067.100000000006</v>
      </c>
      <c r="J11" s="11">
        <f t="shared" si="2"/>
        <v>27.811061507936515</v>
      </c>
      <c r="K11" s="132" t="s">
        <v>146</v>
      </c>
    </row>
    <row r="12" spans="1:11" ht="21" x14ac:dyDescent="0.25">
      <c r="A12" s="11">
        <v>7</v>
      </c>
      <c r="B12" s="11">
        <v>194112</v>
      </c>
      <c r="C12" s="11">
        <v>27842.5</v>
      </c>
      <c r="D12" s="11">
        <v>17282.3</v>
      </c>
      <c r="E12" s="11">
        <v>50020</v>
      </c>
      <c r="F12" s="11">
        <v>0</v>
      </c>
      <c r="G12" s="11">
        <v>48074</v>
      </c>
      <c r="H12" s="11">
        <f t="shared" si="0"/>
        <v>143218.79999999999</v>
      </c>
      <c r="I12" s="11">
        <f t="shared" si="1"/>
        <v>50893.200000000012</v>
      </c>
      <c r="J12" s="11">
        <f t="shared" si="2"/>
        <v>26.218471810089028</v>
      </c>
      <c r="K12" s="132" t="s">
        <v>150</v>
      </c>
    </row>
    <row r="13" spans="1:11" ht="21" x14ac:dyDescent="0.25">
      <c r="A13" s="11">
        <v>8</v>
      </c>
      <c r="B13" s="11">
        <v>189792</v>
      </c>
      <c r="C13" s="11">
        <v>27984.2</v>
      </c>
      <c r="D13" s="11">
        <v>14965.7</v>
      </c>
      <c r="E13" s="11">
        <v>51240</v>
      </c>
      <c r="F13" s="11">
        <v>0</v>
      </c>
      <c r="G13" s="11">
        <v>44673</v>
      </c>
      <c r="H13" s="11">
        <f t="shared" si="0"/>
        <v>138862.9</v>
      </c>
      <c r="I13" s="11">
        <f t="shared" si="1"/>
        <v>50929.100000000006</v>
      </c>
      <c r="J13" s="11">
        <f t="shared" si="2"/>
        <v>26.834165823638511</v>
      </c>
      <c r="K13" s="132" t="s">
        <v>150</v>
      </c>
    </row>
    <row r="14" spans="1:11" ht="21" x14ac:dyDescent="0.25">
      <c r="A14" s="11">
        <v>9</v>
      </c>
      <c r="B14" s="11">
        <v>191232</v>
      </c>
      <c r="C14" s="11">
        <v>28173</v>
      </c>
      <c r="D14" s="11">
        <v>17933</v>
      </c>
      <c r="E14" s="11">
        <v>53070</v>
      </c>
      <c r="F14" s="11">
        <v>0</v>
      </c>
      <c r="G14" s="11">
        <v>44502</v>
      </c>
      <c r="H14" s="11">
        <f t="shared" si="0"/>
        <v>143678</v>
      </c>
      <c r="I14" s="11">
        <f t="shared" si="1"/>
        <v>47554</v>
      </c>
      <c r="J14" s="11">
        <f t="shared" si="2"/>
        <v>24.867177041499332</v>
      </c>
      <c r="K14" s="132" t="s">
        <v>150</v>
      </c>
    </row>
    <row r="15" spans="1:11" ht="21" x14ac:dyDescent="0.25">
      <c r="A15" s="11">
        <v>10</v>
      </c>
      <c r="B15" s="11">
        <v>189504</v>
      </c>
      <c r="C15" s="11">
        <v>28118</v>
      </c>
      <c r="D15" s="11">
        <v>11215</v>
      </c>
      <c r="E15" s="11">
        <v>43920</v>
      </c>
      <c r="F15" s="11">
        <v>0</v>
      </c>
      <c r="G15" s="11">
        <v>45721</v>
      </c>
      <c r="H15" s="11">
        <f t="shared" si="0"/>
        <v>128974</v>
      </c>
      <c r="I15" s="11">
        <f t="shared" si="1"/>
        <v>60530</v>
      </c>
      <c r="J15" s="11">
        <f t="shared" si="2"/>
        <v>31.941278284363388</v>
      </c>
      <c r="K15" s="132" t="s">
        <v>150</v>
      </c>
    </row>
    <row r="16" spans="1:11" ht="21" x14ac:dyDescent="0.25">
      <c r="A16" s="11">
        <v>11</v>
      </c>
      <c r="B16" s="11">
        <v>186336</v>
      </c>
      <c r="C16" s="11">
        <v>28218.1</v>
      </c>
      <c r="D16" s="11">
        <v>15092.2</v>
      </c>
      <c r="E16" s="11">
        <v>51850</v>
      </c>
      <c r="F16" s="11">
        <v>0</v>
      </c>
      <c r="G16" s="11">
        <v>46305</v>
      </c>
      <c r="H16" s="11">
        <f t="shared" si="0"/>
        <v>141465.29999999999</v>
      </c>
      <c r="I16" s="11">
        <f t="shared" si="1"/>
        <v>44870.700000000012</v>
      </c>
      <c r="J16" s="11">
        <f t="shared" si="2"/>
        <v>24.080531942297792</v>
      </c>
      <c r="K16" s="132" t="s">
        <v>150</v>
      </c>
    </row>
    <row r="17" spans="1:11" ht="21" x14ac:dyDescent="0.25">
      <c r="A17" s="11">
        <v>12</v>
      </c>
      <c r="B17" s="11">
        <v>153216</v>
      </c>
      <c r="C17" s="11">
        <v>6385</v>
      </c>
      <c r="D17" s="11">
        <v>4731</v>
      </c>
      <c r="E17" s="11">
        <v>32330</v>
      </c>
      <c r="F17" s="11">
        <v>0</v>
      </c>
      <c r="G17" s="11">
        <v>34654</v>
      </c>
      <c r="H17" s="11">
        <f t="shared" si="0"/>
        <v>78100</v>
      </c>
      <c r="I17" s="11">
        <f t="shared" si="1"/>
        <v>75116</v>
      </c>
      <c r="J17" s="11">
        <f t="shared" si="2"/>
        <v>49.026211361737673</v>
      </c>
      <c r="K17" s="132" t="s">
        <v>146</v>
      </c>
    </row>
    <row r="18" spans="1:11" ht="21" x14ac:dyDescent="0.25">
      <c r="A18" s="11">
        <v>13</v>
      </c>
      <c r="B18" s="11">
        <v>195552</v>
      </c>
      <c r="C18" s="11">
        <v>23203</v>
      </c>
      <c r="D18" s="11">
        <v>8174</v>
      </c>
      <c r="E18" s="11">
        <v>33916</v>
      </c>
      <c r="F18" s="11">
        <v>0</v>
      </c>
      <c r="G18" s="11">
        <v>43846</v>
      </c>
      <c r="H18" s="11">
        <f>SUM(C18:G18)</f>
        <v>109139</v>
      </c>
      <c r="I18" s="11">
        <f>B18-H18</f>
        <v>86413</v>
      </c>
      <c r="J18" s="11">
        <f>I18/B18*100</f>
        <v>44.189269350351822</v>
      </c>
      <c r="K18" s="132" t="s">
        <v>146</v>
      </c>
    </row>
    <row r="19" spans="1:11" ht="21" x14ac:dyDescent="0.25">
      <c r="A19" s="11">
        <v>14</v>
      </c>
      <c r="B19" s="11">
        <v>192672</v>
      </c>
      <c r="C19" s="11">
        <v>31177</v>
      </c>
      <c r="D19" s="11">
        <v>15159</v>
      </c>
      <c r="E19" s="11">
        <v>34160</v>
      </c>
      <c r="F19" s="11">
        <v>0</v>
      </c>
      <c r="G19" s="11">
        <v>55077</v>
      </c>
      <c r="H19" s="11">
        <f t="shared" si="0"/>
        <v>135573</v>
      </c>
      <c r="I19" s="11">
        <f t="shared" si="1"/>
        <v>57099</v>
      </c>
      <c r="J19" s="11">
        <f t="shared" si="2"/>
        <v>29.635338814150476</v>
      </c>
      <c r="K19" s="132" t="s">
        <v>146</v>
      </c>
    </row>
    <row r="20" spans="1:11" ht="21" x14ac:dyDescent="0.25">
      <c r="A20" s="11">
        <v>15</v>
      </c>
      <c r="B20" s="11">
        <v>167040</v>
      </c>
      <c r="C20" s="11">
        <v>25470</v>
      </c>
      <c r="D20" s="11">
        <v>14200</v>
      </c>
      <c r="E20" s="11">
        <v>30500</v>
      </c>
      <c r="F20" s="11">
        <v>0</v>
      </c>
      <c r="G20" s="11">
        <v>46102</v>
      </c>
      <c r="H20" s="11">
        <f t="shared" si="0"/>
        <v>116272</v>
      </c>
      <c r="I20" s="11">
        <f t="shared" si="1"/>
        <v>50768</v>
      </c>
      <c r="J20" s="11">
        <f t="shared" si="2"/>
        <v>30.392720306513411</v>
      </c>
      <c r="K20" s="132" t="s">
        <v>183</v>
      </c>
    </row>
    <row r="21" spans="1:11" ht="21" x14ac:dyDescent="0.25">
      <c r="A21" s="11">
        <v>16</v>
      </c>
      <c r="B21" s="11">
        <v>181440</v>
      </c>
      <c r="C21" s="11">
        <v>27211</v>
      </c>
      <c r="D21" s="11">
        <v>17118</v>
      </c>
      <c r="E21" s="11">
        <v>39772</v>
      </c>
      <c r="F21" s="11">
        <v>0</v>
      </c>
      <c r="G21" s="11">
        <v>38928</v>
      </c>
      <c r="H21" s="11">
        <f t="shared" si="0"/>
        <v>123029</v>
      </c>
      <c r="I21" s="11">
        <f t="shared" si="1"/>
        <v>58411</v>
      </c>
      <c r="J21" s="11">
        <f t="shared" si="2"/>
        <v>32.193011463844798</v>
      </c>
      <c r="K21" s="132" t="s">
        <v>183</v>
      </c>
    </row>
    <row r="22" spans="1:11" ht="21" x14ac:dyDescent="0.25">
      <c r="A22" s="11">
        <v>17</v>
      </c>
      <c r="B22" s="11">
        <v>147744</v>
      </c>
      <c r="C22" s="11">
        <v>20055</v>
      </c>
      <c r="D22" s="11">
        <v>10340</v>
      </c>
      <c r="E22" s="11">
        <v>26840</v>
      </c>
      <c r="F22" s="11">
        <v>0</v>
      </c>
      <c r="G22" s="11">
        <v>28067</v>
      </c>
      <c r="H22" s="11">
        <f t="shared" si="0"/>
        <v>85302</v>
      </c>
      <c r="I22" s="11">
        <f t="shared" si="1"/>
        <v>62442</v>
      </c>
      <c r="J22" s="11">
        <f t="shared" si="2"/>
        <v>42.26364522417154</v>
      </c>
      <c r="K22" s="132" t="s">
        <v>189</v>
      </c>
    </row>
    <row r="23" spans="1:11" ht="21" x14ac:dyDescent="0.25">
      <c r="A23" s="11">
        <v>18</v>
      </c>
      <c r="B23" s="11">
        <v>116064</v>
      </c>
      <c r="C23" s="11">
        <v>26896</v>
      </c>
      <c r="D23" s="11">
        <v>8066.07</v>
      </c>
      <c r="E23" s="11">
        <v>24400</v>
      </c>
      <c r="F23" s="11">
        <v>0</v>
      </c>
      <c r="G23" s="11">
        <v>26896</v>
      </c>
      <c r="H23" s="11">
        <f t="shared" si="0"/>
        <v>86258.07</v>
      </c>
      <c r="I23" s="11">
        <f t="shared" si="1"/>
        <v>29805.929999999993</v>
      </c>
      <c r="J23" s="11">
        <f t="shared" si="2"/>
        <v>25.680598635235725</v>
      </c>
      <c r="K23" s="132" t="s">
        <v>146</v>
      </c>
    </row>
    <row r="24" spans="1:11" ht="21" x14ac:dyDescent="0.25">
      <c r="A24" s="11">
        <v>19</v>
      </c>
      <c r="B24" s="11">
        <v>204192</v>
      </c>
      <c r="C24" s="11">
        <v>29219</v>
      </c>
      <c r="D24" s="11">
        <v>16490</v>
      </c>
      <c r="E24" s="11">
        <v>40260</v>
      </c>
      <c r="F24" s="11">
        <v>0</v>
      </c>
      <c r="G24" s="11">
        <v>48732</v>
      </c>
      <c r="H24" s="11">
        <f t="shared" si="0"/>
        <v>134701</v>
      </c>
      <c r="I24" s="11">
        <f t="shared" si="1"/>
        <v>69491</v>
      </c>
      <c r="J24" s="11">
        <f t="shared" si="2"/>
        <v>34.03218539413885</v>
      </c>
      <c r="K24" s="132" t="s">
        <v>146</v>
      </c>
    </row>
    <row r="25" spans="1:11" ht="21" x14ac:dyDescent="0.25">
      <c r="A25" s="11">
        <v>20</v>
      </c>
      <c r="B25" s="11">
        <v>226080</v>
      </c>
      <c r="C25" s="11">
        <v>29385</v>
      </c>
      <c r="D25" s="11">
        <v>15210</v>
      </c>
      <c r="E25" s="11">
        <v>40260</v>
      </c>
      <c r="F25" s="11">
        <v>0</v>
      </c>
      <c r="G25" s="11">
        <v>52018</v>
      </c>
      <c r="H25" s="11">
        <f t="shared" si="0"/>
        <v>136873</v>
      </c>
      <c r="I25" s="11">
        <f t="shared" si="1"/>
        <v>89207</v>
      </c>
      <c r="J25" s="11">
        <f t="shared" si="2"/>
        <v>39.458156404812456</v>
      </c>
      <c r="K25" s="132" t="s">
        <v>146</v>
      </c>
    </row>
    <row r="26" spans="1:11" ht="21" x14ac:dyDescent="0.25">
      <c r="A26" s="11">
        <v>21</v>
      </c>
      <c r="B26" s="11">
        <v>225792</v>
      </c>
      <c r="C26" s="11">
        <v>30585</v>
      </c>
      <c r="D26" s="11">
        <v>16243</v>
      </c>
      <c r="E26" s="11">
        <v>40260</v>
      </c>
      <c r="F26" s="11">
        <v>0</v>
      </c>
      <c r="G26" s="11">
        <v>47016</v>
      </c>
      <c r="H26" s="11">
        <f t="shared" si="0"/>
        <v>134104</v>
      </c>
      <c r="I26" s="11">
        <f t="shared" si="1"/>
        <v>91688</v>
      </c>
      <c r="J26" s="11">
        <f t="shared" si="2"/>
        <v>40.607284580498863</v>
      </c>
      <c r="K26" s="132" t="s">
        <v>146</v>
      </c>
    </row>
    <row r="27" spans="1:11" ht="21" x14ac:dyDescent="0.25">
      <c r="A27" s="11">
        <v>22</v>
      </c>
      <c r="B27" s="11">
        <v>220320</v>
      </c>
      <c r="C27" s="11">
        <v>27601.4</v>
      </c>
      <c r="D27" s="11">
        <v>14802</v>
      </c>
      <c r="E27" s="11">
        <v>39930</v>
      </c>
      <c r="F27" s="11">
        <v>0</v>
      </c>
      <c r="G27" s="11">
        <v>44900</v>
      </c>
      <c r="H27" s="11">
        <f t="shared" si="0"/>
        <v>127233.4</v>
      </c>
      <c r="I27" s="11">
        <f t="shared" si="1"/>
        <v>93086.6</v>
      </c>
      <c r="J27" s="11">
        <f t="shared" si="2"/>
        <v>42.250635439360934</v>
      </c>
      <c r="K27" s="132" t="s">
        <v>146</v>
      </c>
    </row>
    <row r="28" spans="1:11" ht="21" x14ac:dyDescent="0.25">
      <c r="A28" s="11">
        <v>23</v>
      </c>
      <c r="B28" s="11">
        <v>221760</v>
      </c>
      <c r="C28" s="11">
        <v>32800</v>
      </c>
      <c r="D28" s="11">
        <v>18880</v>
      </c>
      <c r="E28" s="11">
        <v>56120</v>
      </c>
      <c r="F28" s="11">
        <v>0</v>
      </c>
      <c r="G28" s="11">
        <v>52218</v>
      </c>
      <c r="H28" s="11">
        <f t="shared" si="0"/>
        <v>160018</v>
      </c>
      <c r="I28" s="11">
        <f t="shared" si="1"/>
        <v>61742</v>
      </c>
      <c r="J28" s="11">
        <f t="shared" si="2"/>
        <v>27.841810966810964</v>
      </c>
      <c r="K28" s="132" t="s">
        <v>146</v>
      </c>
    </row>
    <row r="29" spans="1:11" ht="21" x14ac:dyDescent="0.25">
      <c r="A29" s="11">
        <v>24</v>
      </c>
      <c r="B29" s="11">
        <v>219456</v>
      </c>
      <c r="C29" s="11">
        <v>33327</v>
      </c>
      <c r="D29" s="11">
        <v>17114</v>
      </c>
      <c r="E29" s="11">
        <v>51850</v>
      </c>
      <c r="F29" s="11">
        <v>0</v>
      </c>
      <c r="G29" s="11">
        <v>46731</v>
      </c>
      <c r="H29" s="11">
        <f t="shared" si="0"/>
        <v>149022</v>
      </c>
      <c r="I29" s="11">
        <f t="shared" si="1"/>
        <v>70434</v>
      </c>
      <c r="J29" s="11">
        <f t="shared" si="2"/>
        <v>32.094816272965879</v>
      </c>
      <c r="K29" s="132" t="s">
        <v>146</v>
      </c>
    </row>
    <row r="30" spans="1:11" ht="21" x14ac:dyDescent="0.25">
      <c r="A30" s="11">
        <v>25</v>
      </c>
      <c r="B30" s="11"/>
      <c r="C30" s="11"/>
      <c r="D30" s="11"/>
      <c r="E30" s="11"/>
      <c r="F30" s="11">
        <v>0</v>
      </c>
      <c r="G30" s="11"/>
      <c r="H30" s="11">
        <f t="shared" si="0"/>
        <v>0</v>
      </c>
      <c r="I30" s="11">
        <f t="shared" si="1"/>
        <v>0</v>
      </c>
      <c r="J30" s="11" t="e">
        <f t="shared" si="2"/>
        <v>#DIV/0!</v>
      </c>
      <c r="K30" s="132"/>
    </row>
    <row r="31" spans="1:11" ht="21" x14ac:dyDescent="0.25">
      <c r="A31" s="11">
        <v>26</v>
      </c>
      <c r="B31" s="11"/>
      <c r="C31" s="11"/>
      <c r="D31" s="11"/>
      <c r="E31" s="11"/>
      <c r="F31" s="11">
        <v>0</v>
      </c>
      <c r="G31" s="11"/>
      <c r="H31" s="11">
        <f t="shared" si="0"/>
        <v>0</v>
      </c>
      <c r="I31" s="11">
        <f t="shared" si="1"/>
        <v>0</v>
      </c>
      <c r="J31" s="11" t="e">
        <f t="shared" si="2"/>
        <v>#DIV/0!</v>
      </c>
      <c r="K31" s="132"/>
    </row>
    <row r="32" spans="1:11" ht="21" x14ac:dyDescent="0.25">
      <c r="A32" s="11">
        <v>27</v>
      </c>
      <c r="B32" s="11"/>
      <c r="C32" s="11"/>
      <c r="D32" s="11"/>
      <c r="E32" s="11"/>
      <c r="F32" s="11">
        <v>0</v>
      </c>
      <c r="G32" s="11"/>
      <c r="H32" s="11">
        <f t="shared" si="0"/>
        <v>0</v>
      </c>
      <c r="I32" s="11">
        <f t="shared" si="1"/>
        <v>0</v>
      </c>
      <c r="J32" s="11" t="e">
        <f t="shared" si="2"/>
        <v>#DIV/0!</v>
      </c>
      <c r="K32" s="132"/>
    </row>
    <row r="33" spans="1:11" ht="21" x14ac:dyDescent="0.25">
      <c r="A33" s="11">
        <v>28</v>
      </c>
      <c r="B33" s="11"/>
      <c r="C33" s="11"/>
      <c r="D33" s="11"/>
      <c r="E33" s="11"/>
      <c r="F33" s="11">
        <v>0</v>
      </c>
      <c r="G33" s="11"/>
      <c r="H33" s="11">
        <f t="shared" si="0"/>
        <v>0</v>
      </c>
      <c r="I33" s="11">
        <f t="shared" si="1"/>
        <v>0</v>
      </c>
      <c r="J33" s="11" t="e">
        <f t="shared" si="2"/>
        <v>#DIV/0!</v>
      </c>
      <c r="K33" s="132"/>
    </row>
    <row r="34" spans="1:11" ht="21" x14ac:dyDescent="0.25">
      <c r="A34" s="11">
        <v>29</v>
      </c>
      <c r="B34" s="11"/>
      <c r="C34" s="11"/>
      <c r="D34" s="11"/>
      <c r="E34" s="11"/>
      <c r="F34" s="11">
        <v>0</v>
      </c>
      <c r="G34" s="11"/>
      <c r="H34" s="11">
        <f t="shared" si="0"/>
        <v>0</v>
      </c>
      <c r="I34" s="11">
        <f t="shared" si="1"/>
        <v>0</v>
      </c>
      <c r="J34" s="11" t="e">
        <f t="shared" si="2"/>
        <v>#DIV/0!</v>
      </c>
      <c r="K34" s="132"/>
    </row>
    <row r="35" spans="1:11" ht="21" x14ac:dyDescent="0.25">
      <c r="A35" s="11">
        <v>30</v>
      </c>
      <c r="B35" s="11"/>
      <c r="C35" s="11"/>
      <c r="D35" s="11"/>
      <c r="E35" s="11"/>
      <c r="F35" s="11">
        <v>0</v>
      </c>
      <c r="G35" s="11"/>
      <c r="H35" s="11">
        <f t="shared" si="0"/>
        <v>0</v>
      </c>
      <c r="I35" s="11">
        <f t="shared" si="1"/>
        <v>0</v>
      </c>
      <c r="J35" s="11" t="e">
        <f t="shared" si="2"/>
        <v>#DIV/0!</v>
      </c>
      <c r="K35" s="132"/>
    </row>
    <row r="36" spans="1:11" s="66" customFormat="1" ht="15.75" x14ac:dyDescent="0.25">
      <c r="A36" s="15" t="s">
        <v>3</v>
      </c>
      <c r="B36" s="15">
        <f t="shared" ref="B36:I36" si="3">SUM(B6:B35)</f>
        <v>4564512</v>
      </c>
      <c r="C36" s="15">
        <f t="shared" si="3"/>
        <v>644483.1</v>
      </c>
      <c r="D36" s="15">
        <f t="shared" si="3"/>
        <v>352634.27</v>
      </c>
      <c r="E36" s="15">
        <f t="shared" si="3"/>
        <v>1062168</v>
      </c>
      <c r="F36" s="15">
        <f t="shared" si="3"/>
        <v>0</v>
      </c>
      <c r="G36" s="15">
        <f t="shared" si="3"/>
        <v>1037260</v>
      </c>
      <c r="H36" s="15">
        <f t="shared" si="3"/>
        <v>3096545.3699999996</v>
      </c>
      <c r="I36" s="15">
        <f t="shared" si="3"/>
        <v>1467966.6300000001</v>
      </c>
      <c r="J36" s="15"/>
      <c r="K36" s="15"/>
    </row>
  </sheetData>
  <mergeCells count="9">
    <mergeCell ref="A1:K1"/>
    <mergeCell ref="A3:A4"/>
    <mergeCell ref="B3:B4"/>
    <mergeCell ref="C3:F3"/>
    <mergeCell ref="G3:G4"/>
    <mergeCell ref="H3:H4"/>
    <mergeCell ref="I3:I4"/>
    <mergeCell ref="J3:J4"/>
    <mergeCell ref="K3:K4"/>
  </mergeCells>
  <pageMargins left="0.17" right="0.17" top="0.74803149606299213" bottom="0.34" header="0.31496062992125984" footer="0.17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BreakPreview" zoomScale="30" zoomScaleNormal="70" zoomScaleSheetLayoutView="30" workbookViewId="0">
      <pane ySplit="5" topLeftCell="A21" activePane="bottomLeft" state="frozen"/>
      <selection activeCell="K9" sqref="K9"/>
      <selection pane="bottomLeft" activeCell="L29" sqref="L29"/>
    </sheetView>
  </sheetViews>
  <sheetFormatPr defaultColWidth="9.140625" defaultRowHeight="15" x14ac:dyDescent="0.25"/>
  <cols>
    <col min="1" max="1" width="26.140625" style="1" customWidth="1"/>
    <col min="2" max="2" width="32" style="1" bestFit="1" customWidth="1"/>
    <col min="3" max="3" width="24.85546875" style="3" customWidth="1"/>
    <col min="4" max="4" width="34.42578125" style="4" bestFit="1" customWidth="1"/>
    <col min="5" max="5" width="40.140625" style="1" bestFit="1" customWidth="1"/>
    <col min="6" max="6" width="45.85546875" style="5" customWidth="1"/>
    <col min="7" max="7" width="54.28515625" style="5" customWidth="1"/>
    <col min="8" max="8" width="45.42578125" style="5" customWidth="1"/>
    <col min="9" max="9" width="33.5703125" style="1" customWidth="1"/>
    <col min="10" max="10" width="23.7109375" style="1" bestFit="1" customWidth="1"/>
    <col min="11" max="11" width="19.140625" style="1" bestFit="1" customWidth="1"/>
    <col min="12" max="12" width="250" style="1" customWidth="1"/>
    <col min="13" max="16384" width="9.140625" style="1"/>
  </cols>
  <sheetData>
    <row r="1" spans="1:12" ht="31.5" x14ac:dyDescent="0.5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</row>
    <row r="2" spans="1:12" ht="30.75" customHeight="1" x14ac:dyDescent="0.5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</row>
    <row r="3" spans="1:12" ht="16.5" hidden="1" customHeight="1" x14ac:dyDescent="0.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</row>
    <row r="4" spans="1:12" ht="33.75" x14ac:dyDescent="0.5">
      <c r="A4" s="103"/>
      <c r="B4" s="104"/>
      <c r="C4" s="105"/>
      <c r="D4" s="106"/>
      <c r="E4" s="187" t="s">
        <v>2</v>
      </c>
      <c r="F4" s="188"/>
      <c r="G4" s="188"/>
      <c r="H4" s="188"/>
      <c r="I4" s="188"/>
      <c r="J4" s="188"/>
      <c r="K4" s="188"/>
      <c r="L4" s="189"/>
    </row>
    <row r="5" spans="1:12" s="124" customFormat="1" ht="175.5" customHeight="1" x14ac:dyDescent="0.25">
      <c r="A5" s="116">
        <v>43266</v>
      </c>
      <c r="B5" s="117" t="s">
        <v>61</v>
      </c>
      <c r="C5" s="118" t="s">
        <v>62</v>
      </c>
      <c r="D5" s="119" t="s">
        <v>83</v>
      </c>
      <c r="E5" s="107" t="s">
        <v>63</v>
      </c>
      <c r="F5" s="107" t="s">
        <v>64</v>
      </c>
      <c r="G5" s="107" t="s">
        <v>65</v>
      </c>
      <c r="H5" s="107" t="s">
        <v>66</v>
      </c>
      <c r="I5" s="115" t="s">
        <v>67</v>
      </c>
      <c r="J5" s="115" t="s">
        <v>68</v>
      </c>
      <c r="K5" s="115" t="s">
        <v>69</v>
      </c>
      <c r="L5" s="107" t="s">
        <v>4</v>
      </c>
    </row>
    <row r="6" spans="1:12" ht="31.5" x14ac:dyDescent="0.25">
      <c r="A6" s="108">
        <v>1</v>
      </c>
      <c r="B6" s="108">
        <v>710</v>
      </c>
      <c r="C6" s="109">
        <v>656</v>
      </c>
      <c r="D6" s="110">
        <f t="shared" ref="D6:D35" si="0">C6-B6</f>
        <v>-54</v>
      </c>
      <c r="E6" s="108">
        <v>0</v>
      </c>
      <c r="F6" s="108">
        <v>0</v>
      </c>
      <c r="G6" s="108">
        <v>0</v>
      </c>
      <c r="H6" s="108">
        <v>54</v>
      </c>
      <c r="I6" s="108">
        <v>0</v>
      </c>
      <c r="J6" s="108">
        <v>0</v>
      </c>
      <c r="K6" s="108">
        <f t="shared" ref="K6:K32" si="1">SUM(E6:J6)</f>
        <v>54</v>
      </c>
      <c r="L6" s="95" t="s">
        <v>132</v>
      </c>
    </row>
    <row r="7" spans="1:12" ht="31.5" x14ac:dyDescent="0.25">
      <c r="A7" s="108">
        <v>2</v>
      </c>
      <c r="B7" s="108">
        <v>710</v>
      </c>
      <c r="C7" s="109">
        <v>657</v>
      </c>
      <c r="D7" s="110">
        <f t="shared" ref="D7" si="2">C7-B7</f>
        <v>-53</v>
      </c>
      <c r="E7" s="108">
        <v>0</v>
      </c>
      <c r="F7" s="108">
        <v>0</v>
      </c>
      <c r="G7" s="108">
        <v>0</v>
      </c>
      <c r="H7" s="108">
        <v>53</v>
      </c>
      <c r="I7" s="108">
        <v>0</v>
      </c>
      <c r="J7" s="108">
        <v>0</v>
      </c>
      <c r="K7" s="108">
        <f t="shared" ref="K7" si="3">SUM(E7:J7)</f>
        <v>53</v>
      </c>
      <c r="L7" s="95" t="s">
        <v>132</v>
      </c>
    </row>
    <row r="8" spans="1:12" ht="54" customHeight="1" x14ac:dyDescent="0.25">
      <c r="A8" s="108">
        <v>3</v>
      </c>
      <c r="B8" s="108">
        <v>710</v>
      </c>
      <c r="C8" s="109">
        <v>658</v>
      </c>
      <c r="D8" s="110">
        <f t="shared" si="0"/>
        <v>-52</v>
      </c>
      <c r="E8" s="108">
        <v>0</v>
      </c>
      <c r="F8" s="108">
        <v>0</v>
      </c>
      <c r="G8" s="108">
        <v>0</v>
      </c>
      <c r="H8" s="108">
        <v>52</v>
      </c>
      <c r="I8" s="108">
        <v>0</v>
      </c>
      <c r="J8" s="108">
        <v>0</v>
      </c>
      <c r="K8" s="108">
        <f t="shared" si="1"/>
        <v>52</v>
      </c>
      <c r="L8" s="95" t="s">
        <v>132</v>
      </c>
    </row>
    <row r="9" spans="1:12" ht="31.5" x14ac:dyDescent="0.25">
      <c r="A9" s="108">
        <v>4</v>
      </c>
      <c r="B9" s="108">
        <v>710</v>
      </c>
      <c r="C9" s="109">
        <v>652</v>
      </c>
      <c r="D9" s="110">
        <f t="shared" si="0"/>
        <v>-58</v>
      </c>
      <c r="E9" s="108">
        <v>0</v>
      </c>
      <c r="F9" s="108">
        <v>0</v>
      </c>
      <c r="G9" s="108">
        <v>0</v>
      </c>
      <c r="H9" s="108">
        <v>58</v>
      </c>
      <c r="I9" s="108">
        <v>0</v>
      </c>
      <c r="J9" s="108">
        <v>0</v>
      </c>
      <c r="K9" s="108">
        <f t="shared" si="1"/>
        <v>58</v>
      </c>
      <c r="L9" s="95" t="s">
        <v>139</v>
      </c>
    </row>
    <row r="10" spans="1:12" ht="31.5" x14ac:dyDescent="0.25">
      <c r="A10" s="108">
        <v>5</v>
      </c>
      <c r="B10" s="108">
        <v>710</v>
      </c>
      <c r="C10" s="109">
        <v>643</v>
      </c>
      <c r="D10" s="110">
        <f t="shared" si="0"/>
        <v>-67</v>
      </c>
      <c r="E10" s="108">
        <v>0</v>
      </c>
      <c r="F10" s="108">
        <v>0</v>
      </c>
      <c r="G10" s="108">
        <v>0</v>
      </c>
      <c r="H10" s="108">
        <v>67</v>
      </c>
      <c r="I10" s="108">
        <v>0</v>
      </c>
      <c r="J10" s="108">
        <v>0</v>
      </c>
      <c r="K10" s="108">
        <f t="shared" ref="K10" si="4">SUM(E10:J10)</f>
        <v>67</v>
      </c>
      <c r="L10" s="95" t="s">
        <v>141</v>
      </c>
    </row>
    <row r="11" spans="1:12" ht="31.5" x14ac:dyDescent="0.25">
      <c r="A11" s="108">
        <v>6</v>
      </c>
      <c r="B11" s="108">
        <v>710</v>
      </c>
      <c r="C11" s="109">
        <v>700</v>
      </c>
      <c r="D11" s="110">
        <f t="shared" ref="D11" si="5">C11-B11</f>
        <v>-10</v>
      </c>
      <c r="E11" s="108">
        <v>0</v>
      </c>
      <c r="F11" s="108">
        <v>0</v>
      </c>
      <c r="G11" s="108">
        <v>0</v>
      </c>
      <c r="H11" s="108">
        <v>10</v>
      </c>
      <c r="I11" s="108">
        <v>0</v>
      </c>
      <c r="J11" s="108">
        <v>0</v>
      </c>
      <c r="K11" s="108">
        <f t="shared" ref="K11" si="6">SUM(E11:J11)</f>
        <v>10</v>
      </c>
      <c r="L11" s="95" t="s">
        <v>144</v>
      </c>
    </row>
    <row r="12" spans="1:12" ht="31.5" x14ac:dyDescent="0.25">
      <c r="A12" s="108">
        <v>7</v>
      </c>
      <c r="B12" s="108">
        <v>710</v>
      </c>
      <c r="C12" s="109">
        <v>674</v>
      </c>
      <c r="D12" s="110">
        <f t="shared" si="0"/>
        <v>-36</v>
      </c>
      <c r="E12" s="108">
        <v>0</v>
      </c>
      <c r="F12" s="108">
        <v>0</v>
      </c>
      <c r="G12" s="108">
        <v>0</v>
      </c>
      <c r="H12" s="108">
        <v>36</v>
      </c>
      <c r="I12" s="108">
        <v>0</v>
      </c>
      <c r="J12" s="108">
        <v>0</v>
      </c>
      <c r="K12" s="108">
        <f t="shared" ref="K12" si="7">SUM(E12:J12)</f>
        <v>36</v>
      </c>
      <c r="L12" s="95" t="s">
        <v>148</v>
      </c>
    </row>
    <row r="13" spans="1:12" ht="31.5" x14ac:dyDescent="0.25">
      <c r="A13" s="108">
        <v>8</v>
      </c>
      <c r="B13" s="108">
        <v>710</v>
      </c>
      <c r="C13" s="109">
        <v>659</v>
      </c>
      <c r="D13" s="110">
        <f t="shared" ref="D13" si="8">C13-B13</f>
        <v>-51</v>
      </c>
      <c r="E13" s="108">
        <v>0</v>
      </c>
      <c r="F13" s="108">
        <v>0</v>
      </c>
      <c r="G13" s="108">
        <v>0</v>
      </c>
      <c r="H13" s="108">
        <v>51</v>
      </c>
      <c r="I13" s="108">
        <v>0</v>
      </c>
      <c r="J13" s="108">
        <v>0</v>
      </c>
      <c r="K13" s="108">
        <f t="shared" ref="K13" si="9">SUM(E13:J13)</f>
        <v>51</v>
      </c>
      <c r="L13" s="95" t="s">
        <v>153</v>
      </c>
    </row>
    <row r="14" spans="1:12" ht="31.5" x14ac:dyDescent="0.25">
      <c r="A14" s="108">
        <v>9</v>
      </c>
      <c r="B14" s="108">
        <v>710</v>
      </c>
      <c r="C14" s="109">
        <v>664</v>
      </c>
      <c r="D14" s="110">
        <f t="shared" ref="D14" si="10">C14-B14</f>
        <v>-46</v>
      </c>
      <c r="E14" s="108">
        <v>0</v>
      </c>
      <c r="F14" s="108">
        <v>0</v>
      </c>
      <c r="G14" s="108">
        <v>0</v>
      </c>
      <c r="H14" s="108">
        <v>46</v>
      </c>
      <c r="I14" s="108">
        <v>0</v>
      </c>
      <c r="J14" s="108">
        <v>0</v>
      </c>
      <c r="K14" s="108">
        <f t="shared" ref="K14" si="11">SUM(E14:J14)</f>
        <v>46</v>
      </c>
      <c r="L14" s="95" t="s">
        <v>154</v>
      </c>
    </row>
    <row r="15" spans="1:12" ht="31.5" x14ac:dyDescent="0.25">
      <c r="A15" s="108">
        <v>10</v>
      </c>
      <c r="B15" s="108">
        <v>710</v>
      </c>
      <c r="C15" s="109">
        <v>658</v>
      </c>
      <c r="D15" s="110">
        <f t="shared" si="0"/>
        <v>-52</v>
      </c>
      <c r="E15" s="108">
        <v>0</v>
      </c>
      <c r="F15" s="108">
        <v>0</v>
      </c>
      <c r="G15" s="108">
        <v>0</v>
      </c>
      <c r="H15" s="108">
        <v>52</v>
      </c>
      <c r="I15" s="108">
        <v>0</v>
      </c>
      <c r="J15" s="108">
        <v>0</v>
      </c>
      <c r="K15" s="108">
        <f t="shared" ref="K15" si="12">SUM(E15:J15)</f>
        <v>52</v>
      </c>
      <c r="L15" s="95" t="s">
        <v>158</v>
      </c>
    </row>
    <row r="16" spans="1:12" ht="31.5" x14ac:dyDescent="0.25">
      <c r="A16" s="108">
        <v>11</v>
      </c>
      <c r="B16" s="108">
        <v>710</v>
      </c>
      <c r="C16" s="109">
        <v>647</v>
      </c>
      <c r="D16" s="110">
        <f t="shared" si="0"/>
        <v>-63</v>
      </c>
      <c r="E16" s="108">
        <v>0</v>
      </c>
      <c r="F16" s="108">
        <v>0</v>
      </c>
      <c r="G16" s="108">
        <v>0</v>
      </c>
      <c r="H16" s="108">
        <v>52</v>
      </c>
      <c r="I16" s="108">
        <v>0</v>
      </c>
      <c r="J16" s="108">
        <v>0</v>
      </c>
      <c r="K16" s="108">
        <f t="shared" ref="K16" si="13">SUM(E16:J16)</f>
        <v>52</v>
      </c>
      <c r="L16" s="95" t="s">
        <v>163</v>
      </c>
    </row>
    <row r="17" spans="1:12" ht="87" customHeight="1" x14ac:dyDescent="0.25">
      <c r="A17" s="108">
        <v>12</v>
      </c>
      <c r="B17" s="108">
        <v>710</v>
      </c>
      <c r="C17" s="109">
        <v>532</v>
      </c>
      <c r="D17" s="110">
        <f t="shared" si="0"/>
        <v>-178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178</v>
      </c>
      <c r="K17" s="108">
        <f t="shared" ref="K17" si="14">SUM(E17:J17)</f>
        <v>178</v>
      </c>
      <c r="L17" s="95" t="s">
        <v>166</v>
      </c>
    </row>
    <row r="18" spans="1:12" ht="66.75" customHeight="1" x14ac:dyDescent="0.25">
      <c r="A18" s="108">
        <v>13</v>
      </c>
      <c r="B18" s="108">
        <v>710</v>
      </c>
      <c r="C18" s="109">
        <v>679</v>
      </c>
      <c r="D18" s="110">
        <f t="shared" ref="D18" si="15">C18-B18</f>
        <v>-31</v>
      </c>
      <c r="E18" s="108">
        <v>0</v>
      </c>
      <c r="F18" s="108">
        <v>0</v>
      </c>
      <c r="G18" s="108">
        <v>0</v>
      </c>
      <c r="H18" s="108">
        <v>0</v>
      </c>
      <c r="I18" s="108">
        <v>0</v>
      </c>
      <c r="J18" s="108">
        <v>31</v>
      </c>
      <c r="K18" s="108">
        <f t="shared" ref="K18" si="16">SUM(E18:J18)</f>
        <v>31</v>
      </c>
      <c r="L18" s="95" t="s">
        <v>173</v>
      </c>
    </row>
    <row r="19" spans="1:12" ht="31.5" x14ac:dyDescent="0.25">
      <c r="A19" s="108">
        <v>14</v>
      </c>
      <c r="B19" s="108">
        <v>710</v>
      </c>
      <c r="C19" s="109">
        <v>668</v>
      </c>
      <c r="D19" s="110">
        <f t="shared" si="0"/>
        <v>-42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42</v>
      </c>
      <c r="K19" s="108">
        <f t="shared" ref="K19" si="17">SUM(E19:J19)</f>
        <v>42</v>
      </c>
      <c r="L19" s="95" t="s">
        <v>184</v>
      </c>
    </row>
    <row r="20" spans="1:12" ht="31.5" x14ac:dyDescent="0.25">
      <c r="A20" s="108">
        <v>15</v>
      </c>
      <c r="B20" s="108">
        <v>710</v>
      </c>
      <c r="C20" s="109">
        <v>580</v>
      </c>
      <c r="D20" s="110">
        <f t="shared" si="0"/>
        <v>-130</v>
      </c>
      <c r="E20" s="108">
        <v>130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f t="shared" ref="K20" si="18">SUM(E20:J20)</f>
        <v>130</v>
      </c>
      <c r="L20" s="95" t="s">
        <v>185</v>
      </c>
    </row>
    <row r="21" spans="1:12" ht="31.5" x14ac:dyDescent="0.25">
      <c r="A21" s="108">
        <v>16</v>
      </c>
      <c r="B21" s="108">
        <v>730</v>
      </c>
      <c r="C21" s="109">
        <v>630</v>
      </c>
      <c r="D21" s="110">
        <f t="shared" si="0"/>
        <v>-100</v>
      </c>
      <c r="E21" s="108">
        <v>100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f t="shared" ref="K21" si="19">SUM(E21:J21)</f>
        <v>100</v>
      </c>
      <c r="L21" s="156" t="s">
        <v>186</v>
      </c>
    </row>
    <row r="22" spans="1:12" ht="57" x14ac:dyDescent="0.25">
      <c r="A22" s="108">
        <v>17</v>
      </c>
      <c r="B22" s="108">
        <v>730</v>
      </c>
      <c r="C22" s="109">
        <v>513</v>
      </c>
      <c r="D22" s="110">
        <f t="shared" ref="D22" si="20">C22-B22</f>
        <v>-217</v>
      </c>
      <c r="E22" s="108">
        <v>217</v>
      </c>
      <c r="F22" s="108">
        <v>0</v>
      </c>
      <c r="G22" s="108">
        <v>0</v>
      </c>
      <c r="H22" s="108">
        <v>0</v>
      </c>
      <c r="I22" s="108">
        <v>0</v>
      </c>
      <c r="J22" s="108">
        <v>0</v>
      </c>
      <c r="K22" s="108">
        <f t="shared" ref="K22" si="21">SUM(E22:J22)</f>
        <v>217</v>
      </c>
      <c r="L22" s="95" t="s">
        <v>188</v>
      </c>
    </row>
    <row r="23" spans="1:12" ht="31.5" x14ac:dyDescent="0.25">
      <c r="A23" s="108">
        <v>18</v>
      </c>
      <c r="B23" s="108">
        <v>730</v>
      </c>
      <c r="C23" s="109">
        <v>403</v>
      </c>
      <c r="D23" s="110">
        <f t="shared" si="0"/>
        <v>-327</v>
      </c>
      <c r="E23" s="108">
        <v>327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f t="shared" si="1"/>
        <v>327</v>
      </c>
      <c r="L23" s="95" t="s">
        <v>199</v>
      </c>
    </row>
    <row r="24" spans="1:12" ht="63" x14ac:dyDescent="0.25">
      <c r="A24" s="108">
        <v>19</v>
      </c>
      <c r="B24" s="108">
        <v>730</v>
      </c>
      <c r="C24" s="109">
        <v>709</v>
      </c>
      <c r="D24" s="110">
        <f t="shared" si="0"/>
        <v>-21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f t="shared" ref="K24" si="22">SUM(E24:J24)</f>
        <v>0</v>
      </c>
      <c r="L24" s="162" t="s">
        <v>202</v>
      </c>
    </row>
    <row r="25" spans="1:12" ht="31.5" x14ac:dyDescent="0.25">
      <c r="A25" s="108">
        <v>20</v>
      </c>
      <c r="B25" s="108">
        <v>730</v>
      </c>
      <c r="C25" s="109">
        <v>785</v>
      </c>
      <c r="D25" s="110">
        <f t="shared" si="0"/>
        <v>55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f t="shared" si="1"/>
        <v>0</v>
      </c>
      <c r="L25" s="95" t="s">
        <v>206</v>
      </c>
    </row>
    <row r="26" spans="1:12" ht="31.5" x14ac:dyDescent="0.25">
      <c r="A26" s="108">
        <v>21</v>
      </c>
      <c r="B26" s="108">
        <v>730</v>
      </c>
      <c r="C26" s="109">
        <v>784</v>
      </c>
      <c r="D26" s="110">
        <f t="shared" si="0"/>
        <v>54</v>
      </c>
      <c r="E26" s="108">
        <v>0</v>
      </c>
      <c r="F26" s="108">
        <v>0</v>
      </c>
      <c r="G26" s="108">
        <v>0</v>
      </c>
      <c r="H26" s="108">
        <v>0</v>
      </c>
      <c r="I26" s="108">
        <v>0</v>
      </c>
      <c r="J26" s="108">
        <v>0</v>
      </c>
      <c r="K26" s="108">
        <f t="shared" si="1"/>
        <v>0</v>
      </c>
      <c r="L26" s="95" t="s">
        <v>209</v>
      </c>
    </row>
    <row r="27" spans="1:12" ht="31.5" x14ac:dyDescent="0.25">
      <c r="A27" s="108">
        <v>22</v>
      </c>
      <c r="B27" s="108">
        <v>730</v>
      </c>
      <c r="C27" s="109">
        <v>765</v>
      </c>
      <c r="D27" s="110">
        <f t="shared" si="0"/>
        <v>35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f t="shared" si="1"/>
        <v>0</v>
      </c>
      <c r="L27" s="95" t="s">
        <v>214</v>
      </c>
    </row>
    <row r="28" spans="1:12" ht="31.5" x14ac:dyDescent="0.25">
      <c r="A28" s="108">
        <v>23</v>
      </c>
      <c r="B28" s="108">
        <v>730</v>
      </c>
      <c r="C28" s="109">
        <v>770</v>
      </c>
      <c r="D28" s="110">
        <f t="shared" si="0"/>
        <v>40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8">
        <f t="shared" si="1"/>
        <v>0</v>
      </c>
      <c r="L28" s="95" t="s">
        <v>221</v>
      </c>
    </row>
    <row r="29" spans="1:12" ht="31.5" x14ac:dyDescent="0.25">
      <c r="A29" s="108">
        <v>24</v>
      </c>
      <c r="B29" s="108">
        <v>730</v>
      </c>
      <c r="C29" s="109">
        <v>762</v>
      </c>
      <c r="D29" s="110">
        <f t="shared" si="0"/>
        <v>32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f t="shared" si="1"/>
        <v>0</v>
      </c>
      <c r="L29" s="95" t="s">
        <v>221</v>
      </c>
    </row>
    <row r="30" spans="1:12" ht="31.5" x14ac:dyDescent="0.25">
      <c r="A30" s="108">
        <v>25</v>
      </c>
      <c r="B30" s="108">
        <v>770</v>
      </c>
      <c r="C30" s="109"/>
      <c r="D30" s="110">
        <f t="shared" si="0"/>
        <v>-770</v>
      </c>
      <c r="E30" s="108"/>
      <c r="F30" s="108"/>
      <c r="G30" s="108"/>
      <c r="H30" s="108"/>
      <c r="I30" s="108"/>
      <c r="J30" s="108"/>
      <c r="K30" s="108">
        <f t="shared" si="1"/>
        <v>0</v>
      </c>
      <c r="L30" s="95"/>
    </row>
    <row r="31" spans="1:12" ht="31.5" x14ac:dyDescent="0.25">
      <c r="A31" s="108">
        <v>26</v>
      </c>
      <c r="B31" s="108">
        <v>770</v>
      </c>
      <c r="C31" s="109"/>
      <c r="D31" s="110">
        <f t="shared" si="0"/>
        <v>-770</v>
      </c>
      <c r="E31" s="108"/>
      <c r="F31" s="108"/>
      <c r="G31" s="108"/>
      <c r="H31" s="108"/>
      <c r="I31" s="108"/>
      <c r="J31" s="108"/>
      <c r="K31" s="108">
        <f t="shared" si="1"/>
        <v>0</v>
      </c>
      <c r="L31" s="95"/>
    </row>
    <row r="32" spans="1:12" ht="31.5" x14ac:dyDescent="0.25">
      <c r="A32" s="108">
        <v>27</v>
      </c>
      <c r="B32" s="108">
        <v>770</v>
      </c>
      <c r="C32" s="109"/>
      <c r="D32" s="110">
        <f t="shared" si="0"/>
        <v>-770</v>
      </c>
      <c r="E32" s="108"/>
      <c r="F32" s="108"/>
      <c r="G32" s="108"/>
      <c r="H32" s="108"/>
      <c r="I32" s="108"/>
      <c r="J32" s="108"/>
      <c r="K32" s="108">
        <f t="shared" si="1"/>
        <v>0</v>
      </c>
      <c r="L32" s="95"/>
    </row>
    <row r="33" spans="1:12" ht="31.5" x14ac:dyDescent="0.25">
      <c r="A33" s="108">
        <v>28</v>
      </c>
      <c r="B33" s="108">
        <v>770</v>
      </c>
      <c r="C33" s="109"/>
      <c r="D33" s="110">
        <f t="shared" si="0"/>
        <v>-770</v>
      </c>
      <c r="E33" s="108"/>
      <c r="F33" s="108"/>
      <c r="G33" s="108"/>
      <c r="H33" s="108"/>
      <c r="I33" s="108"/>
      <c r="J33" s="108"/>
      <c r="K33" s="108">
        <f t="shared" ref="K33" si="23">SUM(E33:J33)</f>
        <v>0</v>
      </c>
      <c r="L33" s="95"/>
    </row>
    <row r="34" spans="1:12" ht="31.5" x14ac:dyDescent="0.25">
      <c r="A34" s="108">
        <v>29</v>
      </c>
      <c r="B34" s="108">
        <v>770</v>
      </c>
      <c r="C34" s="109"/>
      <c r="D34" s="110">
        <f t="shared" ref="D34" si="24">C34-B34</f>
        <v>-770</v>
      </c>
      <c r="E34" s="108"/>
      <c r="F34" s="108"/>
      <c r="G34" s="108"/>
      <c r="H34" s="108"/>
      <c r="I34" s="108"/>
      <c r="J34" s="108"/>
      <c r="K34" s="108">
        <f t="shared" ref="K34" si="25">SUM(E34:J34)</f>
        <v>0</v>
      </c>
      <c r="L34" s="95"/>
    </row>
    <row r="35" spans="1:12" ht="31.5" x14ac:dyDescent="0.25">
      <c r="A35" s="108">
        <v>30</v>
      </c>
      <c r="B35" s="108">
        <v>770</v>
      </c>
      <c r="C35" s="109"/>
      <c r="D35" s="110">
        <f t="shared" si="0"/>
        <v>-770</v>
      </c>
      <c r="E35" s="108"/>
      <c r="F35" s="108"/>
      <c r="G35" s="108"/>
      <c r="H35" s="108"/>
      <c r="I35" s="108"/>
      <c r="J35" s="108"/>
      <c r="K35" s="108">
        <f t="shared" ref="K35" si="26">SUM(E35:J35)</f>
        <v>0</v>
      </c>
      <c r="L35" s="95"/>
    </row>
    <row r="36" spans="1:12" s="2" customFormat="1" ht="31.5" x14ac:dyDescent="0.25">
      <c r="A36" s="111" t="s">
        <v>5</v>
      </c>
      <c r="B36" s="112">
        <f t="shared" ref="B36:K36" si="27">SUM(B6:B35)</f>
        <v>21840</v>
      </c>
      <c r="C36" s="113">
        <f t="shared" si="27"/>
        <v>15848</v>
      </c>
      <c r="D36" s="114">
        <f t="shared" si="27"/>
        <v>-5992</v>
      </c>
      <c r="E36" s="112">
        <f t="shared" si="27"/>
        <v>774</v>
      </c>
      <c r="F36" s="112">
        <f t="shared" si="27"/>
        <v>0</v>
      </c>
      <c r="G36" s="112">
        <f t="shared" si="27"/>
        <v>0</v>
      </c>
      <c r="H36" s="112">
        <f t="shared" si="27"/>
        <v>531</v>
      </c>
      <c r="I36" s="112">
        <f t="shared" si="27"/>
        <v>0</v>
      </c>
      <c r="J36" s="112">
        <f t="shared" si="27"/>
        <v>251</v>
      </c>
      <c r="K36" s="112">
        <f t="shared" si="27"/>
        <v>1556</v>
      </c>
      <c r="L36" s="111"/>
    </row>
    <row r="38" spans="1:12" x14ac:dyDescent="0.25">
      <c r="A38" t="s">
        <v>6</v>
      </c>
    </row>
  </sheetData>
  <mergeCells count="4">
    <mergeCell ref="A1:L1"/>
    <mergeCell ref="A2:L2"/>
    <mergeCell ref="A3:L3"/>
    <mergeCell ref="E4:L4"/>
  </mergeCells>
  <pageMargins left="0.15748031496062992" right="0.15748031496062992" top="0.17" bottom="0.21" header="0.23622047244094491" footer="0.17"/>
  <pageSetup paperSize="9" scale="2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view="pageBreakPreview" topLeftCell="A6" zoomScale="60" workbookViewId="0">
      <selection activeCell="K28" sqref="K28"/>
    </sheetView>
  </sheetViews>
  <sheetFormatPr defaultColWidth="9.140625" defaultRowHeight="12.75" x14ac:dyDescent="0.2"/>
  <cols>
    <col min="1" max="1" width="11.5703125" style="6" bestFit="1" customWidth="1"/>
    <col min="2" max="2" width="15.5703125" style="6" bestFit="1" customWidth="1"/>
    <col min="3" max="3" width="18.7109375" style="8" customWidth="1"/>
    <col min="4" max="4" width="16.85546875" style="8" customWidth="1"/>
    <col min="5" max="5" width="36.5703125" style="6" customWidth="1"/>
    <col min="6" max="6" width="27" style="9" bestFit="1" customWidth="1"/>
    <col min="7" max="7" width="22.28515625" style="9" customWidth="1"/>
    <col min="8" max="8" width="14.140625" style="9" bestFit="1" customWidth="1"/>
    <col min="9" max="9" width="15.42578125" style="6" customWidth="1"/>
    <col min="10" max="10" width="13.28515625" style="6" customWidth="1"/>
    <col min="11" max="11" width="83" style="6" customWidth="1"/>
    <col min="12" max="12" width="9.85546875" style="6" customWidth="1"/>
    <col min="13" max="16384" width="9.140625" style="6"/>
  </cols>
  <sheetData>
    <row r="1" spans="1:11" ht="28.5" x14ac:dyDescent="0.45">
      <c r="A1" s="190" t="s">
        <v>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2.25" customHeight="1" x14ac:dyDescent="0.4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1" ht="15.75" x14ac:dyDescent="0.25">
      <c r="A3" s="7"/>
      <c r="E3" s="192" t="s">
        <v>8</v>
      </c>
      <c r="F3" s="192"/>
      <c r="G3" s="192"/>
      <c r="H3" s="192"/>
      <c r="I3" s="192"/>
      <c r="J3" s="192"/>
      <c r="K3" s="192"/>
    </row>
    <row r="4" spans="1:11" s="123" customFormat="1" ht="49.5" customHeight="1" x14ac:dyDescent="0.25">
      <c r="A4" s="97">
        <v>43266</v>
      </c>
      <c r="B4" s="98" t="s">
        <v>61</v>
      </c>
      <c r="C4" s="98" t="s">
        <v>70</v>
      </c>
      <c r="D4" s="102" t="s">
        <v>83</v>
      </c>
      <c r="E4" s="38" t="s">
        <v>71</v>
      </c>
      <c r="F4" s="99" t="s">
        <v>72</v>
      </c>
      <c r="G4" s="99" t="s">
        <v>73</v>
      </c>
      <c r="H4" s="99" t="s">
        <v>74</v>
      </c>
      <c r="I4" s="38" t="s">
        <v>68</v>
      </c>
      <c r="J4" s="38" t="s">
        <v>75</v>
      </c>
      <c r="K4" s="99" t="s">
        <v>4</v>
      </c>
    </row>
    <row r="5" spans="1:11" ht="18.75" x14ac:dyDescent="0.2">
      <c r="A5" s="11">
        <v>1</v>
      </c>
      <c r="B5" s="11">
        <v>95</v>
      </c>
      <c r="C5" s="11">
        <v>91</v>
      </c>
      <c r="D5" s="11">
        <f t="shared" ref="D5:D34" si="0">C5-B5</f>
        <v>-4</v>
      </c>
      <c r="E5" s="11">
        <v>0</v>
      </c>
      <c r="F5" s="11">
        <v>0</v>
      </c>
      <c r="G5" s="11">
        <v>0</v>
      </c>
      <c r="H5" s="11">
        <v>0</v>
      </c>
      <c r="I5" s="11">
        <v>4</v>
      </c>
      <c r="J5" s="12">
        <f t="shared" ref="J5:J23" si="1">SUM(E5:I5)</f>
        <v>4</v>
      </c>
      <c r="K5" s="46" t="s">
        <v>131</v>
      </c>
    </row>
    <row r="6" spans="1:11" ht="18.75" x14ac:dyDescent="0.2">
      <c r="A6" s="11">
        <v>2</v>
      </c>
      <c r="B6" s="11">
        <v>95</v>
      </c>
      <c r="C6" s="11">
        <v>100</v>
      </c>
      <c r="D6" s="11">
        <f t="shared" si="0"/>
        <v>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2">
        <f t="shared" ref="J6" si="2">SUM(E6:I6)</f>
        <v>0</v>
      </c>
      <c r="K6" s="46" t="s">
        <v>134</v>
      </c>
    </row>
    <row r="7" spans="1:11" ht="18.75" x14ac:dyDescent="0.2">
      <c r="A7" s="11">
        <v>3</v>
      </c>
      <c r="B7" s="11">
        <v>95</v>
      </c>
      <c r="C7" s="11">
        <v>81</v>
      </c>
      <c r="D7" s="11">
        <f t="shared" si="0"/>
        <v>-14</v>
      </c>
      <c r="E7" s="11">
        <v>0</v>
      </c>
      <c r="F7" s="11">
        <v>0</v>
      </c>
      <c r="G7" s="11">
        <v>0</v>
      </c>
      <c r="H7" s="11">
        <v>0</v>
      </c>
      <c r="I7" s="11">
        <v>14</v>
      </c>
      <c r="J7" s="12">
        <f t="shared" si="1"/>
        <v>14</v>
      </c>
      <c r="K7" s="46" t="s">
        <v>137</v>
      </c>
    </row>
    <row r="8" spans="1:11" ht="18.75" customHeight="1" x14ac:dyDescent="0.2">
      <c r="A8" s="11">
        <v>4</v>
      </c>
      <c r="B8" s="11">
        <v>95</v>
      </c>
      <c r="C8" s="11">
        <v>80</v>
      </c>
      <c r="D8" s="11">
        <f t="shared" si="0"/>
        <v>-15</v>
      </c>
      <c r="E8" s="11">
        <v>0</v>
      </c>
      <c r="F8" s="11">
        <v>0</v>
      </c>
      <c r="G8" s="11">
        <v>0</v>
      </c>
      <c r="H8" s="11">
        <v>0</v>
      </c>
      <c r="I8" s="11">
        <v>15</v>
      </c>
      <c r="J8" s="12">
        <f t="shared" ref="J8" si="3">SUM(E8:I8)</f>
        <v>15</v>
      </c>
      <c r="K8" s="46" t="s">
        <v>137</v>
      </c>
    </row>
    <row r="9" spans="1:11" ht="18.75" x14ac:dyDescent="0.2">
      <c r="A9" s="11">
        <v>5</v>
      </c>
      <c r="B9" s="11">
        <v>95</v>
      </c>
      <c r="C9" s="11">
        <v>80</v>
      </c>
      <c r="D9" s="11">
        <f t="shared" ref="D9" si="4">C9-B9</f>
        <v>-15</v>
      </c>
      <c r="E9" s="11">
        <v>0</v>
      </c>
      <c r="F9" s="11">
        <v>0</v>
      </c>
      <c r="G9" s="11">
        <v>0</v>
      </c>
      <c r="H9" s="11">
        <v>0</v>
      </c>
      <c r="I9" s="11">
        <v>15</v>
      </c>
      <c r="J9" s="12">
        <f t="shared" ref="J9" si="5">SUM(E9:I9)</f>
        <v>15</v>
      </c>
      <c r="K9" s="46" t="s">
        <v>137</v>
      </c>
    </row>
    <row r="10" spans="1:11" ht="18.75" x14ac:dyDescent="0.2">
      <c r="A10" s="11">
        <v>6</v>
      </c>
      <c r="B10" s="11">
        <v>95</v>
      </c>
      <c r="C10" s="11">
        <v>84</v>
      </c>
      <c r="D10" s="11">
        <f t="shared" si="0"/>
        <v>-11</v>
      </c>
      <c r="E10" s="11">
        <v>0</v>
      </c>
      <c r="F10" s="11">
        <v>0</v>
      </c>
      <c r="G10" s="11">
        <v>0</v>
      </c>
      <c r="H10" s="11">
        <v>0</v>
      </c>
      <c r="I10" s="11">
        <v>11</v>
      </c>
      <c r="J10" s="12">
        <f t="shared" si="1"/>
        <v>11</v>
      </c>
      <c r="K10" s="46" t="s">
        <v>137</v>
      </c>
    </row>
    <row r="11" spans="1:11" ht="18.75" x14ac:dyDescent="0.2">
      <c r="A11" s="11">
        <v>7</v>
      </c>
      <c r="B11" s="11">
        <v>95</v>
      </c>
      <c r="C11" s="11">
        <v>88</v>
      </c>
      <c r="D11" s="11">
        <f t="shared" si="0"/>
        <v>-7</v>
      </c>
      <c r="E11" s="11">
        <v>0</v>
      </c>
      <c r="F11" s="11">
        <v>0</v>
      </c>
      <c r="G11" s="11">
        <v>0</v>
      </c>
      <c r="H11" s="11">
        <v>0</v>
      </c>
      <c r="I11" s="11">
        <v>7</v>
      </c>
      <c r="J11" s="12">
        <f t="shared" si="1"/>
        <v>7</v>
      </c>
      <c r="K11" s="46" t="s">
        <v>152</v>
      </c>
    </row>
    <row r="12" spans="1:11" ht="18.75" x14ac:dyDescent="0.2">
      <c r="A12" s="11">
        <v>8</v>
      </c>
      <c r="B12" s="11">
        <v>95</v>
      </c>
      <c r="C12" s="11">
        <v>87</v>
      </c>
      <c r="D12" s="11">
        <f t="shared" si="0"/>
        <v>-8</v>
      </c>
      <c r="E12" s="11">
        <v>0</v>
      </c>
      <c r="F12" s="11">
        <v>0</v>
      </c>
      <c r="G12" s="11">
        <v>0</v>
      </c>
      <c r="H12" s="11">
        <v>0</v>
      </c>
      <c r="I12" s="11">
        <v>8</v>
      </c>
      <c r="J12" s="12">
        <f t="shared" ref="J12" si="6">SUM(E12:I12)</f>
        <v>8</v>
      </c>
      <c r="K12" s="46" t="s">
        <v>152</v>
      </c>
    </row>
    <row r="13" spans="1:11" ht="18.75" x14ac:dyDescent="0.2">
      <c r="A13" s="11">
        <v>9</v>
      </c>
      <c r="B13" s="11">
        <v>95</v>
      </c>
      <c r="C13" s="11">
        <v>87</v>
      </c>
      <c r="D13" s="11">
        <f t="shared" ref="D13" si="7">C13-B13</f>
        <v>-8</v>
      </c>
      <c r="E13" s="11">
        <v>0</v>
      </c>
      <c r="F13" s="11">
        <v>0</v>
      </c>
      <c r="G13" s="11">
        <v>0</v>
      </c>
      <c r="H13" s="11">
        <v>0</v>
      </c>
      <c r="I13" s="11">
        <v>8</v>
      </c>
      <c r="J13" s="12">
        <f t="shared" ref="J13" si="8">SUM(E13:I13)</f>
        <v>8</v>
      </c>
      <c r="K13" s="46" t="s">
        <v>152</v>
      </c>
    </row>
    <row r="14" spans="1:11" ht="18.75" x14ac:dyDescent="0.2">
      <c r="A14" s="11">
        <v>10</v>
      </c>
      <c r="B14" s="11">
        <v>95</v>
      </c>
      <c r="C14" s="11">
        <v>87</v>
      </c>
      <c r="D14" s="11">
        <f t="shared" ref="D14" si="9">C14-B14</f>
        <v>-8</v>
      </c>
      <c r="E14" s="11">
        <v>0</v>
      </c>
      <c r="F14" s="11">
        <v>0</v>
      </c>
      <c r="G14" s="11">
        <v>0</v>
      </c>
      <c r="H14" s="11">
        <v>0</v>
      </c>
      <c r="I14" s="11">
        <v>8</v>
      </c>
      <c r="J14" s="12">
        <f t="shared" ref="J14" si="10">SUM(E14:I14)</f>
        <v>8</v>
      </c>
      <c r="K14" s="46" t="s">
        <v>152</v>
      </c>
    </row>
    <row r="15" spans="1:11" ht="18.75" x14ac:dyDescent="0.2">
      <c r="A15" s="11">
        <v>11</v>
      </c>
      <c r="B15" s="11">
        <v>95</v>
      </c>
      <c r="C15" s="11">
        <v>87</v>
      </c>
      <c r="D15" s="11">
        <f t="shared" ref="D15" si="11">C15-B15</f>
        <v>-8</v>
      </c>
      <c r="E15" s="11">
        <v>0</v>
      </c>
      <c r="F15" s="11">
        <v>0</v>
      </c>
      <c r="G15" s="11">
        <v>0</v>
      </c>
      <c r="H15" s="11">
        <v>0</v>
      </c>
      <c r="I15" s="11">
        <v>8</v>
      </c>
      <c r="J15" s="12">
        <f t="shared" ref="J15" si="12">SUM(E15:I15)</f>
        <v>8</v>
      </c>
      <c r="K15" s="46" t="s">
        <v>152</v>
      </c>
    </row>
    <row r="16" spans="1:11" ht="18.75" x14ac:dyDescent="0.2">
      <c r="A16" s="11">
        <v>12</v>
      </c>
      <c r="B16" s="11">
        <v>95</v>
      </c>
      <c r="C16" s="11">
        <v>22</v>
      </c>
      <c r="D16" s="11">
        <f t="shared" ref="D16" si="13">C16-B16</f>
        <v>-73</v>
      </c>
      <c r="E16" s="11">
        <v>0</v>
      </c>
      <c r="F16" s="11">
        <v>0</v>
      </c>
      <c r="G16" s="11">
        <v>0</v>
      </c>
      <c r="H16" s="11">
        <v>0</v>
      </c>
      <c r="I16" s="11">
        <v>73</v>
      </c>
      <c r="J16" s="12">
        <f t="shared" ref="J16" si="14">SUM(E16:I16)</f>
        <v>73</v>
      </c>
      <c r="K16" s="46" t="s">
        <v>171</v>
      </c>
    </row>
    <row r="17" spans="1:11" ht="18.75" x14ac:dyDescent="0.2">
      <c r="A17" s="11">
        <v>13</v>
      </c>
      <c r="B17" s="11">
        <v>95</v>
      </c>
      <c r="C17" s="11">
        <v>65</v>
      </c>
      <c r="D17" s="11">
        <f t="shared" ref="D17" si="15">C17-B17</f>
        <v>-30</v>
      </c>
      <c r="E17" s="11">
        <v>0</v>
      </c>
      <c r="F17" s="11">
        <v>0</v>
      </c>
      <c r="G17" s="11">
        <v>0</v>
      </c>
      <c r="H17" s="11">
        <v>0</v>
      </c>
      <c r="I17" s="11">
        <v>30</v>
      </c>
      <c r="J17" s="12">
        <f t="shared" ref="J17" si="16">SUM(E17:I17)</f>
        <v>30</v>
      </c>
      <c r="K17" s="46" t="s">
        <v>176</v>
      </c>
    </row>
    <row r="18" spans="1:11" ht="18.75" x14ac:dyDescent="0.2">
      <c r="A18" s="11">
        <v>14</v>
      </c>
      <c r="B18" s="11">
        <v>95</v>
      </c>
      <c r="C18" s="11">
        <v>94</v>
      </c>
      <c r="D18" s="11">
        <f t="shared" si="0"/>
        <v>-1</v>
      </c>
      <c r="E18" s="11">
        <v>0</v>
      </c>
      <c r="F18" s="11">
        <v>0</v>
      </c>
      <c r="G18" s="11">
        <v>0</v>
      </c>
      <c r="H18" s="11">
        <v>0</v>
      </c>
      <c r="I18" s="11">
        <v>1</v>
      </c>
      <c r="J18" s="12">
        <f t="shared" ref="J18" si="17">SUM(E18:I18)</f>
        <v>1</v>
      </c>
      <c r="K18" s="46" t="s">
        <v>134</v>
      </c>
    </row>
    <row r="19" spans="1:11" ht="18.75" x14ac:dyDescent="0.2">
      <c r="A19" s="11">
        <v>15</v>
      </c>
      <c r="B19" s="11">
        <v>95</v>
      </c>
      <c r="C19" s="11">
        <v>80</v>
      </c>
      <c r="D19" s="11">
        <f t="shared" si="0"/>
        <v>-15</v>
      </c>
      <c r="E19" s="11">
        <v>0</v>
      </c>
      <c r="F19" s="11">
        <v>0</v>
      </c>
      <c r="G19" s="11">
        <v>0</v>
      </c>
      <c r="H19" s="11">
        <v>0</v>
      </c>
      <c r="I19" s="11">
        <v>15</v>
      </c>
      <c r="J19" s="12">
        <f t="shared" ref="J19" si="18">SUM(E19:I19)</f>
        <v>15</v>
      </c>
      <c r="K19" s="133" t="s">
        <v>182</v>
      </c>
    </row>
    <row r="20" spans="1:11" ht="18.75" x14ac:dyDescent="0.2">
      <c r="A20" s="11">
        <v>16</v>
      </c>
      <c r="B20" s="11">
        <v>95</v>
      </c>
      <c r="C20" s="11">
        <v>78</v>
      </c>
      <c r="D20" s="11">
        <f t="shared" ref="D20" si="19">C20-B20</f>
        <v>-17</v>
      </c>
      <c r="E20" s="11">
        <v>0</v>
      </c>
      <c r="F20" s="11">
        <v>0</v>
      </c>
      <c r="G20" s="11">
        <v>0</v>
      </c>
      <c r="H20" s="11">
        <v>0</v>
      </c>
      <c r="I20" s="11">
        <v>17</v>
      </c>
      <c r="J20" s="12">
        <f t="shared" ref="J20" si="20">SUM(E20:I20)</f>
        <v>17</v>
      </c>
      <c r="K20" s="46" t="s">
        <v>176</v>
      </c>
    </row>
    <row r="21" spans="1:11" ht="18.75" x14ac:dyDescent="0.25">
      <c r="A21" s="11">
        <v>17</v>
      </c>
      <c r="B21" s="11">
        <v>95</v>
      </c>
      <c r="C21" s="11">
        <v>63</v>
      </c>
      <c r="D21" s="11">
        <f t="shared" si="0"/>
        <v>-32</v>
      </c>
      <c r="E21" s="11">
        <v>0</v>
      </c>
      <c r="F21" s="11">
        <v>0</v>
      </c>
      <c r="G21" s="11">
        <v>0</v>
      </c>
      <c r="H21" s="11">
        <v>0</v>
      </c>
      <c r="I21" s="126">
        <v>32</v>
      </c>
      <c r="J21" s="12">
        <f t="shared" ref="J21" si="21">SUM(E21:I21)</f>
        <v>32</v>
      </c>
      <c r="K21" s="46" t="s">
        <v>190</v>
      </c>
    </row>
    <row r="22" spans="1:11" ht="18.75" x14ac:dyDescent="0.25">
      <c r="A22" s="11">
        <v>18</v>
      </c>
      <c r="B22" s="11">
        <v>95</v>
      </c>
      <c r="C22" s="11">
        <v>22</v>
      </c>
      <c r="D22" s="11">
        <f t="shared" si="0"/>
        <v>-73</v>
      </c>
      <c r="E22" s="11">
        <v>0</v>
      </c>
      <c r="F22" s="11">
        <v>0</v>
      </c>
      <c r="G22" s="11">
        <v>0</v>
      </c>
      <c r="H22" s="11">
        <v>0</v>
      </c>
      <c r="I22" s="126">
        <v>73</v>
      </c>
      <c r="J22" s="12">
        <f t="shared" ref="J22" si="22">SUM(E22:I22)</f>
        <v>73</v>
      </c>
      <c r="K22" s="46" t="s">
        <v>190</v>
      </c>
    </row>
    <row r="23" spans="1:11" ht="18.75" x14ac:dyDescent="0.25">
      <c r="A23" s="11">
        <v>19</v>
      </c>
      <c r="B23" s="11">
        <v>95</v>
      </c>
      <c r="C23" s="11">
        <v>85</v>
      </c>
      <c r="D23" s="11">
        <f t="shared" si="0"/>
        <v>-10</v>
      </c>
      <c r="E23" s="11">
        <v>0</v>
      </c>
      <c r="F23" s="11">
        <v>0</v>
      </c>
      <c r="G23" s="11">
        <v>0</v>
      </c>
      <c r="H23" s="11">
        <v>0</v>
      </c>
      <c r="I23" s="126">
        <v>10</v>
      </c>
      <c r="J23" s="12">
        <f t="shared" si="1"/>
        <v>10</v>
      </c>
      <c r="K23" s="46" t="s">
        <v>134</v>
      </c>
    </row>
    <row r="24" spans="1:11" ht="18.75" x14ac:dyDescent="0.25">
      <c r="A24" s="11">
        <v>20</v>
      </c>
      <c r="B24" s="11">
        <v>95</v>
      </c>
      <c r="C24" s="11">
        <v>90</v>
      </c>
      <c r="D24" s="11">
        <f t="shared" si="0"/>
        <v>-5</v>
      </c>
      <c r="E24" s="11">
        <v>0</v>
      </c>
      <c r="F24" s="11">
        <v>0</v>
      </c>
      <c r="G24" s="11">
        <v>0</v>
      </c>
      <c r="H24" s="11">
        <v>0</v>
      </c>
      <c r="I24" s="126">
        <v>5</v>
      </c>
      <c r="J24" s="12">
        <f t="shared" ref="J24" si="23">SUM(E24:I24)</f>
        <v>5</v>
      </c>
      <c r="K24" s="46" t="s">
        <v>176</v>
      </c>
    </row>
    <row r="25" spans="1:11" ht="18.75" x14ac:dyDescent="0.25">
      <c r="A25" s="11">
        <v>21</v>
      </c>
      <c r="B25" s="11">
        <v>95</v>
      </c>
      <c r="C25" s="11">
        <v>94.5</v>
      </c>
      <c r="D25" s="11">
        <f t="shared" si="0"/>
        <v>-0.5</v>
      </c>
      <c r="E25" s="11">
        <v>0</v>
      </c>
      <c r="F25" s="11">
        <v>0</v>
      </c>
      <c r="G25" s="11">
        <v>0</v>
      </c>
      <c r="H25" s="11">
        <v>0</v>
      </c>
      <c r="I25" s="126">
        <v>0.5</v>
      </c>
      <c r="J25" s="12">
        <f t="shared" ref="J25" si="24">SUM(E25:I25)</f>
        <v>0.5</v>
      </c>
      <c r="K25" s="46" t="s">
        <v>208</v>
      </c>
    </row>
    <row r="26" spans="1:11" ht="18.75" x14ac:dyDescent="0.25">
      <c r="A26" s="11">
        <v>22</v>
      </c>
      <c r="B26" s="11">
        <v>95</v>
      </c>
      <c r="C26" s="11">
        <v>83</v>
      </c>
      <c r="D26" s="11">
        <f t="shared" si="0"/>
        <v>-12</v>
      </c>
      <c r="E26" s="11">
        <v>0</v>
      </c>
      <c r="F26" s="11">
        <v>0</v>
      </c>
      <c r="G26" s="11">
        <v>0</v>
      </c>
      <c r="H26" s="11">
        <v>0</v>
      </c>
      <c r="I26" s="126">
        <v>12</v>
      </c>
      <c r="J26" s="12">
        <f t="shared" ref="J26" si="25">SUM(E26:I26)</f>
        <v>12</v>
      </c>
      <c r="K26" s="46" t="s">
        <v>208</v>
      </c>
    </row>
    <row r="27" spans="1:11" ht="18.75" x14ac:dyDescent="0.25">
      <c r="A27" s="11">
        <v>23</v>
      </c>
      <c r="B27" s="11">
        <v>95</v>
      </c>
      <c r="C27" s="11">
        <v>101</v>
      </c>
      <c r="D27" s="11">
        <f t="shared" ref="D27" si="26">C27-B27</f>
        <v>6</v>
      </c>
      <c r="E27" s="11">
        <v>0</v>
      </c>
      <c r="F27" s="11">
        <v>0</v>
      </c>
      <c r="G27" s="11">
        <v>0</v>
      </c>
      <c r="H27" s="11">
        <v>0</v>
      </c>
      <c r="I27" s="126">
        <v>0</v>
      </c>
      <c r="J27" s="12">
        <f t="shared" ref="J27" si="27">SUM(E27:I27)</f>
        <v>0</v>
      </c>
      <c r="K27" s="46" t="s">
        <v>208</v>
      </c>
    </row>
    <row r="28" spans="1:11" ht="18.75" x14ac:dyDescent="0.25">
      <c r="A28" s="11">
        <v>24</v>
      </c>
      <c r="B28" s="11">
        <v>95</v>
      </c>
      <c r="C28" s="11">
        <v>105</v>
      </c>
      <c r="D28" s="11">
        <f t="shared" ref="D28" si="28">C28-B28</f>
        <v>10</v>
      </c>
      <c r="E28" s="11">
        <v>0</v>
      </c>
      <c r="F28" s="11">
        <v>0</v>
      </c>
      <c r="G28" s="11">
        <v>0</v>
      </c>
      <c r="H28" s="11">
        <v>0</v>
      </c>
      <c r="I28" s="126">
        <v>0</v>
      </c>
      <c r="J28" s="12">
        <f t="shared" ref="J28" si="29">SUM(E28:I28)</f>
        <v>0</v>
      </c>
      <c r="K28" s="46" t="s">
        <v>208</v>
      </c>
    </row>
    <row r="29" spans="1:11" ht="18.75" x14ac:dyDescent="0.25">
      <c r="A29" s="11">
        <v>25</v>
      </c>
      <c r="B29" s="11">
        <v>95</v>
      </c>
      <c r="C29" s="11"/>
      <c r="D29" s="11">
        <f t="shared" si="0"/>
        <v>-95</v>
      </c>
      <c r="E29" s="11"/>
      <c r="F29" s="11"/>
      <c r="G29" s="11"/>
      <c r="H29" s="11"/>
      <c r="I29" s="126"/>
      <c r="J29" s="12">
        <f t="shared" ref="J29" si="30">SUM(E29:I29)</f>
        <v>0</v>
      </c>
      <c r="K29" s="46"/>
    </row>
    <row r="30" spans="1:11" ht="18.75" x14ac:dyDescent="0.25">
      <c r="A30" s="11">
        <v>26</v>
      </c>
      <c r="B30" s="11">
        <v>95</v>
      </c>
      <c r="C30" s="11"/>
      <c r="D30" s="11">
        <f t="shared" ref="D30" si="31">C30-B30</f>
        <v>-95</v>
      </c>
      <c r="E30" s="11"/>
      <c r="F30" s="11"/>
      <c r="G30" s="11"/>
      <c r="H30" s="11"/>
      <c r="I30" s="126"/>
      <c r="J30" s="12">
        <f t="shared" ref="J30" si="32">SUM(E30:I30)</f>
        <v>0</v>
      </c>
      <c r="K30" s="46"/>
    </row>
    <row r="31" spans="1:11" ht="18.75" x14ac:dyDescent="0.25">
      <c r="A31" s="11">
        <v>27</v>
      </c>
      <c r="B31" s="11">
        <v>95</v>
      </c>
      <c r="C31" s="11"/>
      <c r="D31" s="11">
        <f t="shared" si="0"/>
        <v>-95</v>
      </c>
      <c r="E31" s="11"/>
      <c r="F31" s="11"/>
      <c r="G31" s="11"/>
      <c r="H31" s="11"/>
      <c r="I31" s="126"/>
      <c r="J31" s="12">
        <f t="shared" ref="J31" si="33">SUM(E31:I31)</f>
        <v>0</v>
      </c>
      <c r="K31" s="133"/>
    </row>
    <row r="32" spans="1:11" ht="18.75" x14ac:dyDescent="0.25">
      <c r="A32" s="11">
        <v>28</v>
      </c>
      <c r="B32" s="11">
        <v>95</v>
      </c>
      <c r="C32" s="11"/>
      <c r="D32" s="11">
        <f t="shared" si="0"/>
        <v>-95</v>
      </c>
      <c r="E32" s="11"/>
      <c r="F32" s="11"/>
      <c r="G32" s="11"/>
      <c r="H32" s="11"/>
      <c r="I32" s="126"/>
      <c r="J32" s="12">
        <f t="shared" ref="J32" si="34">SUM(E32:I32)</f>
        <v>0</v>
      </c>
      <c r="K32" s="46"/>
    </row>
    <row r="33" spans="1:12" ht="18.75" x14ac:dyDescent="0.25">
      <c r="A33" s="11">
        <v>29</v>
      </c>
      <c r="B33" s="11">
        <v>95</v>
      </c>
      <c r="C33" s="11"/>
      <c r="D33" s="11">
        <f t="shared" si="0"/>
        <v>-95</v>
      </c>
      <c r="E33" s="11"/>
      <c r="F33" s="11"/>
      <c r="G33" s="11"/>
      <c r="H33" s="11"/>
      <c r="I33" s="126"/>
      <c r="J33" s="12">
        <f t="shared" ref="J33" si="35">SUM(E33:I33)</f>
        <v>0</v>
      </c>
      <c r="K33" s="46"/>
    </row>
    <row r="34" spans="1:12" ht="18.75" x14ac:dyDescent="0.25">
      <c r="A34" s="11">
        <v>30</v>
      </c>
      <c r="B34" s="11">
        <v>95</v>
      </c>
      <c r="C34" s="11"/>
      <c r="D34" s="11">
        <f t="shared" si="0"/>
        <v>-95</v>
      </c>
      <c r="E34" s="11"/>
      <c r="F34" s="11"/>
      <c r="G34" s="11"/>
      <c r="H34" s="11"/>
      <c r="I34" s="126"/>
      <c r="J34" s="12">
        <f t="shared" ref="J34" si="36">SUM(E34:I34)</f>
        <v>0</v>
      </c>
      <c r="K34" s="46"/>
    </row>
    <row r="35" spans="1:12" s="91" customFormat="1" ht="15.75" x14ac:dyDescent="0.25">
      <c r="A35" s="14" t="s">
        <v>5</v>
      </c>
      <c r="B35" s="15">
        <f t="shared" ref="B35:J35" si="37">SUM(B5:B34)</f>
        <v>2850</v>
      </c>
      <c r="C35" s="15">
        <f t="shared" si="37"/>
        <v>1934.5</v>
      </c>
      <c r="D35" s="15">
        <f t="shared" si="37"/>
        <v>-915.5</v>
      </c>
      <c r="E35" s="15">
        <f t="shared" si="37"/>
        <v>0</v>
      </c>
      <c r="F35" s="15">
        <f t="shared" si="37"/>
        <v>0</v>
      </c>
      <c r="G35" s="15">
        <f t="shared" si="37"/>
        <v>0</v>
      </c>
      <c r="H35" s="15">
        <f t="shared" si="37"/>
        <v>0</v>
      </c>
      <c r="I35" s="15">
        <f t="shared" si="37"/>
        <v>366.5</v>
      </c>
      <c r="J35" s="15">
        <f t="shared" si="37"/>
        <v>366.5</v>
      </c>
      <c r="K35" s="15"/>
      <c r="L35" s="90"/>
    </row>
    <row r="37" spans="1:12" ht="15" x14ac:dyDescent="0.25">
      <c r="A37" t="s">
        <v>6</v>
      </c>
    </row>
  </sheetData>
  <mergeCells count="3">
    <mergeCell ref="A1:K1"/>
    <mergeCell ref="A2:K2"/>
    <mergeCell ref="E3:K3"/>
  </mergeCells>
  <pageMargins left="0.17" right="0.17" top="0.31" bottom="0.24" header="0.17" footer="0.17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view="pageBreakPreview" topLeftCell="A11" zoomScale="60" workbookViewId="0">
      <selection activeCell="K27" sqref="K27"/>
    </sheetView>
  </sheetViews>
  <sheetFormatPr defaultColWidth="9.140625" defaultRowHeight="12.75" x14ac:dyDescent="0.2"/>
  <cols>
    <col min="1" max="1" width="11.5703125" style="6" bestFit="1" customWidth="1"/>
    <col min="2" max="2" width="15.5703125" style="6" bestFit="1" customWidth="1"/>
    <col min="3" max="3" width="16.85546875" style="8" bestFit="1" customWidth="1"/>
    <col min="4" max="4" width="15.85546875" style="8" bestFit="1" customWidth="1"/>
    <col min="5" max="5" width="28" style="6" bestFit="1" customWidth="1"/>
    <col min="6" max="7" width="27" style="9" bestFit="1" customWidth="1"/>
    <col min="8" max="8" width="23" style="9" bestFit="1" customWidth="1"/>
    <col min="9" max="9" width="12.5703125" style="6" bestFit="1" customWidth="1"/>
    <col min="10" max="10" width="9.7109375" style="6" bestFit="1" customWidth="1"/>
    <col min="11" max="11" width="73.42578125" style="6" bestFit="1" customWidth="1"/>
    <col min="12" max="12" width="9.85546875" style="6" customWidth="1"/>
    <col min="13" max="16384" width="9.140625" style="6"/>
  </cols>
  <sheetData>
    <row r="1" spans="1:11" ht="28.5" x14ac:dyDescent="0.45">
      <c r="A1" s="190" t="s">
        <v>49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28.5" x14ac:dyDescent="0.4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1" ht="23.25" x14ac:dyDescent="0.35">
      <c r="A3" s="7"/>
      <c r="E3" s="193" t="s">
        <v>8</v>
      </c>
      <c r="F3" s="193"/>
      <c r="G3" s="193"/>
      <c r="H3" s="193"/>
      <c r="I3" s="193"/>
      <c r="J3" s="193"/>
      <c r="K3" s="193"/>
    </row>
    <row r="4" spans="1:11" s="10" customFormat="1" ht="47.25" x14ac:dyDescent="0.25">
      <c r="A4" s="97">
        <v>43266</v>
      </c>
      <c r="B4" s="98" t="s">
        <v>61</v>
      </c>
      <c r="C4" s="98" t="s">
        <v>70</v>
      </c>
      <c r="D4" s="102" t="s">
        <v>83</v>
      </c>
      <c r="E4" s="99" t="s">
        <v>76</v>
      </c>
      <c r="F4" s="99" t="s">
        <v>77</v>
      </c>
      <c r="G4" s="99" t="s">
        <v>73</v>
      </c>
      <c r="H4" s="99" t="s">
        <v>78</v>
      </c>
      <c r="I4" s="38" t="s">
        <v>68</v>
      </c>
      <c r="J4" s="38" t="s">
        <v>75</v>
      </c>
      <c r="K4" s="99" t="s">
        <v>4</v>
      </c>
    </row>
    <row r="5" spans="1:11" ht="15.75" x14ac:dyDescent="0.2">
      <c r="A5" s="11">
        <v>1</v>
      </c>
      <c r="B5" s="11">
        <v>440</v>
      </c>
      <c r="C5" s="11">
        <v>440</v>
      </c>
      <c r="D5" s="11">
        <f t="shared" ref="D5:D33" si="0">C5-B5</f>
        <v>0</v>
      </c>
      <c r="E5" s="12">
        <v>0</v>
      </c>
      <c r="F5" s="11">
        <v>0</v>
      </c>
      <c r="G5" s="11">
        <v>0</v>
      </c>
      <c r="H5" s="11">
        <v>0</v>
      </c>
      <c r="I5" s="12">
        <v>0</v>
      </c>
      <c r="J5" s="12">
        <f t="shared" ref="J5:J33" si="1">SUM(E5:I5)</f>
        <v>0</v>
      </c>
      <c r="K5" s="12" t="s">
        <v>130</v>
      </c>
    </row>
    <row r="6" spans="1:11" ht="15.75" x14ac:dyDescent="0.2">
      <c r="A6" s="11">
        <v>2</v>
      </c>
      <c r="B6" s="11">
        <v>440</v>
      </c>
      <c r="C6" s="11">
        <v>440</v>
      </c>
      <c r="D6" s="11">
        <f t="shared" ref="D6" si="2">C6-B6</f>
        <v>0</v>
      </c>
      <c r="E6" s="12">
        <v>0</v>
      </c>
      <c r="F6" s="11">
        <v>0</v>
      </c>
      <c r="G6" s="11">
        <v>0</v>
      </c>
      <c r="H6" s="11">
        <v>0</v>
      </c>
      <c r="I6" s="12">
        <v>0</v>
      </c>
      <c r="J6" s="12">
        <f t="shared" ref="J6" si="3">SUM(E6:I6)</f>
        <v>0</v>
      </c>
      <c r="K6" s="12" t="s">
        <v>130</v>
      </c>
    </row>
    <row r="7" spans="1:11" ht="15.75" x14ac:dyDescent="0.2">
      <c r="A7" s="11">
        <v>3</v>
      </c>
      <c r="B7" s="11">
        <v>440</v>
      </c>
      <c r="C7" s="11">
        <v>440</v>
      </c>
      <c r="D7" s="11">
        <f t="shared" ref="D7" si="4">C7-B7</f>
        <v>0</v>
      </c>
      <c r="E7" s="12">
        <v>0</v>
      </c>
      <c r="F7" s="11">
        <v>0</v>
      </c>
      <c r="G7" s="11">
        <v>0</v>
      </c>
      <c r="H7" s="11">
        <v>0</v>
      </c>
      <c r="I7" s="12">
        <v>0</v>
      </c>
      <c r="J7" s="12">
        <f t="shared" ref="J7" si="5">SUM(E7:I7)</f>
        <v>0</v>
      </c>
      <c r="K7" s="12" t="s">
        <v>136</v>
      </c>
    </row>
    <row r="8" spans="1:11" ht="15.75" x14ac:dyDescent="0.2">
      <c r="A8" s="11">
        <v>4</v>
      </c>
      <c r="B8" s="11">
        <v>440</v>
      </c>
      <c r="C8" s="11">
        <v>440</v>
      </c>
      <c r="D8" s="11">
        <f t="shared" ref="D8" si="6">C8-B8</f>
        <v>0</v>
      </c>
      <c r="E8" s="12">
        <v>0</v>
      </c>
      <c r="F8" s="11">
        <v>0</v>
      </c>
      <c r="G8" s="11">
        <v>0</v>
      </c>
      <c r="H8" s="11">
        <v>0</v>
      </c>
      <c r="I8" s="12">
        <v>0</v>
      </c>
      <c r="J8" s="12">
        <f t="shared" ref="J8" si="7">SUM(E8:I8)</f>
        <v>0</v>
      </c>
      <c r="K8" s="12" t="s">
        <v>136</v>
      </c>
    </row>
    <row r="9" spans="1:11" ht="15.75" x14ac:dyDescent="0.2">
      <c r="A9" s="11">
        <v>5</v>
      </c>
      <c r="B9" s="11">
        <v>440</v>
      </c>
      <c r="C9" s="11">
        <v>452</v>
      </c>
      <c r="D9" s="11">
        <f t="shared" ref="D9" si="8">C9-B9</f>
        <v>12</v>
      </c>
      <c r="E9" s="12">
        <v>0</v>
      </c>
      <c r="F9" s="11">
        <v>0</v>
      </c>
      <c r="G9" s="11">
        <v>0</v>
      </c>
      <c r="H9" s="11">
        <v>0</v>
      </c>
      <c r="I9" s="12">
        <v>0</v>
      </c>
      <c r="J9" s="12">
        <f t="shared" ref="J9" si="9">SUM(E9:I9)</f>
        <v>0</v>
      </c>
      <c r="K9" s="12" t="s">
        <v>130</v>
      </c>
    </row>
    <row r="10" spans="1:11" ht="15.75" x14ac:dyDescent="0.2">
      <c r="A10" s="11">
        <v>6</v>
      </c>
      <c r="B10" s="11">
        <v>440</v>
      </c>
      <c r="C10" s="11">
        <v>448</v>
      </c>
      <c r="D10" s="11">
        <f t="shared" si="0"/>
        <v>8</v>
      </c>
      <c r="E10" s="12">
        <v>0</v>
      </c>
      <c r="F10" s="11">
        <v>0</v>
      </c>
      <c r="G10" s="11">
        <v>0</v>
      </c>
      <c r="H10" s="11">
        <v>0</v>
      </c>
      <c r="I10" s="12">
        <v>0</v>
      </c>
      <c r="J10" s="12">
        <f t="shared" ref="J10:J11" si="10">SUM(E10:I10)</f>
        <v>0</v>
      </c>
      <c r="K10" s="12" t="s">
        <v>130</v>
      </c>
    </row>
    <row r="11" spans="1:11" ht="15.75" x14ac:dyDescent="0.2">
      <c r="A11" s="11">
        <v>7</v>
      </c>
      <c r="B11" s="11">
        <v>440</v>
      </c>
      <c r="C11" s="11">
        <v>410</v>
      </c>
      <c r="D11" s="11">
        <f t="shared" si="0"/>
        <v>-30</v>
      </c>
      <c r="E11" s="12">
        <v>0</v>
      </c>
      <c r="F11" s="11">
        <v>0</v>
      </c>
      <c r="G11" s="11">
        <v>0</v>
      </c>
      <c r="H11" s="11">
        <v>0</v>
      </c>
      <c r="I11" s="12">
        <v>30</v>
      </c>
      <c r="J11" s="12">
        <f t="shared" si="10"/>
        <v>30</v>
      </c>
      <c r="K11" s="12" t="s">
        <v>130</v>
      </c>
    </row>
    <row r="12" spans="1:11" ht="15.75" x14ac:dyDescent="0.2">
      <c r="A12" s="11">
        <v>8</v>
      </c>
      <c r="B12" s="11">
        <v>440</v>
      </c>
      <c r="C12" s="11">
        <v>420</v>
      </c>
      <c r="D12" s="11">
        <f t="shared" si="0"/>
        <v>-20</v>
      </c>
      <c r="E12" s="12">
        <v>0</v>
      </c>
      <c r="F12" s="11">
        <v>0</v>
      </c>
      <c r="G12" s="11">
        <v>0</v>
      </c>
      <c r="H12" s="11">
        <v>0</v>
      </c>
      <c r="I12" s="12">
        <v>20</v>
      </c>
      <c r="J12" s="12">
        <f t="shared" ref="J12" si="11">SUM(E12:I12)</f>
        <v>20</v>
      </c>
      <c r="K12" s="12" t="s">
        <v>130</v>
      </c>
    </row>
    <row r="13" spans="1:11" ht="15.75" x14ac:dyDescent="0.2">
      <c r="A13" s="11">
        <v>9</v>
      </c>
      <c r="B13" s="11">
        <v>440</v>
      </c>
      <c r="C13" s="11">
        <v>435</v>
      </c>
      <c r="D13" s="11">
        <f t="shared" ref="D13" si="12">C13-B13</f>
        <v>-5</v>
      </c>
      <c r="E13" s="12">
        <v>0</v>
      </c>
      <c r="F13" s="11">
        <v>0</v>
      </c>
      <c r="G13" s="11">
        <v>0</v>
      </c>
      <c r="H13" s="11">
        <v>0</v>
      </c>
      <c r="I13" s="12">
        <v>5</v>
      </c>
      <c r="J13" s="12">
        <f t="shared" ref="J13" si="13">SUM(E13:I13)</f>
        <v>5</v>
      </c>
      <c r="K13" s="12" t="s">
        <v>130</v>
      </c>
    </row>
    <row r="14" spans="1:11" ht="15.75" x14ac:dyDescent="0.2">
      <c r="A14" s="11">
        <v>10</v>
      </c>
      <c r="B14" s="11">
        <v>440</v>
      </c>
      <c r="C14" s="11">
        <v>360</v>
      </c>
      <c r="D14" s="11">
        <f t="shared" si="0"/>
        <v>-80</v>
      </c>
      <c r="E14" s="12">
        <v>0</v>
      </c>
      <c r="F14" s="11">
        <v>0</v>
      </c>
      <c r="G14" s="11">
        <v>0</v>
      </c>
      <c r="H14" s="11">
        <v>0</v>
      </c>
      <c r="I14" s="12">
        <v>80</v>
      </c>
      <c r="J14" s="12">
        <f t="shared" ref="J14" si="14">SUM(E14:I14)</f>
        <v>80</v>
      </c>
      <c r="K14" s="12" t="s">
        <v>159</v>
      </c>
    </row>
    <row r="15" spans="1:11" ht="15.75" x14ac:dyDescent="0.2">
      <c r="A15" s="11">
        <v>11</v>
      </c>
      <c r="B15" s="11">
        <v>440</v>
      </c>
      <c r="C15" s="11">
        <v>425</v>
      </c>
      <c r="D15" s="11">
        <f t="shared" si="0"/>
        <v>-15</v>
      </c>
      <c r="E15" s="12">
        <v>0</v>
      </c>
      <c r="F15" s="11">
        <v>0</v>
      </c>
      <c r="G15" s="11">
        <v>0</v>
      </c>
      <c r="H15" s="11">
        <v>0</v>
      </c>
      <c r="I15" s="12">
        <v>15</v>
      </c>
      <c r="J15" s="12">
        <f t="shared" ref="J15" si="15">SUM(E15:I15)</f>
        <v>15</v>
      </c>
      <c r="K15" s="12" t="s">
        <v>159</v>
      </c>
    </row>
    <row r="16" spans="1:11" ht="15.75" x14ac:dyDescent="0.2">
      <c r="A16" s="11">
        <v>12</v>
      </c>
      <c r="B16" s="11">
        <v>440</v>
      </c>
      <c r="C16" s="11">
        <v>265</v>
      </c>
      <c r="D16" s="11">
        <f t="shared" si="0"/>
        <v>-175</v>
      </c>
      <c r="E16" s="11">
        <v>175</v>
      </c>
      <c r="F16" s="11">
        <v>0</v>
      </c>
      <c r="G16" s="11">
        <v>0</v>
      </c>
      <c r="H16" s="11">
        <v>0</v>
      </c>
      <c r="I16" s="12">
        <v>0</v>
      </c>
      <c r="J16" s="12">
        <f t="shared" ref="J16:J22" si="16">SUM(E16:I16)</f>
        <v>175</v>
      </c>
      <c r="K16" s="12" t="s">
        <v>168</v>
      </c>
    </row>
    <row r="17" spans="1:11" ht="15.75" x14ac:dyDescent="0.2">
      <c r="A17" s="11">
        <v>13</v>
      </c>
      <c r="B17" s="11">
        <v>440</v>
      </c>
      <c r="C17" s="11">
        <v>278</v>
      </c>
      <c r="D17" s="11">
        <f t="shared" si="0"/>
        <v>-162</v>
      </c>
      <c r="E17" s="11">
        <v>162</v>
      </c>
      <c r="F17" s="11">
        <v>0</v>
      </c>
      <c r="G17" s="11">
        <v>0</v>
      </c>
      <c r="H17" s="11">
        <v>0</v>
      </c>
      <c r="I17" s="12">
        <v>0</v>
      </c>
      <c r="J17" s="12">
        <f t="shared" si="16"/>
        <v>162</v>
      </c>
      <c r="K17" s="12" t="s">
        <v>175</v>
      </c>
    </row>
    <row r="18" spans="1:11" ht="15.75" x14ac:dyDescent="0.2">
      <c r="A18" s="11">
        <v>14</v>
      </c>
      <c r="B18" s="11">
        <v>440</v>
      </c>
      <c r="C18" s="11">
        <v>280</v>
      </c>
      <c r="D18" s="11">
        <f t="shared" ref="D18" si="17">C18-B18</f>
        <v>-160</v>
      </c>
      <c r="E18" s="11">
        <v>160</v>
      </c>
      <c r="F18" s="11">
        <v>0</v>
      </c>
      <c r="G18" s="11">
        <v>0</v>
      </c>
      <c r="H18" s="11">
        <v>0</v>
      </c>
      <c r="I18" s="12">
        <v>0</v>
      </c>
      <c r="J18" s="12">
        <f t="shared" si="16"/>
        <v>160</v>
      </c>
      <c r="K18" s="12" t="s">
        <v>168</v>
      </c>
    </row>
    <row r="19" spans="1:11" ht="15.75" x14ac:dyDescent="0.2">
      <c r="A19" s="11">
        <v>15</v>
      </c>
      <c r="B19" s="11">
        <v>440</v>
      </c>
      <c r="C19" s="11">
        <v>250</v>
      </c>
      <c r="D19" s="11">
        <f t="shared" ref="D19" si="18">C19-B19</f>
        <v>-190</v>
      </c>
      <c r="E19" s="11">
        <v>190</v>
      </c>
      <c r="F19" s="11">
        <v>0</v>
      </c>
      <c r="G19" s="11">
        <v>0</v>
      </c>
      <c r="H19" s="11">
        <v>0</v>
      </c>
      <c r="I19" s="12">
        <v>0</v>
      </c>
      <c r="J19" s="12">
        <f t="shared" si="16"/>
        <v>190</v>
      </c>
      <c r="K19" s="12" t="s">
        <v>168</v>
      </c>
    </row>
    <row r="20" spans="1:11" ht="15.75" x14ac:dyDescent="0.2">
      <c r="A20" s="11">
        <v>16</v>
      </c>
      <c r="B20" s="11">
        <v>440</v>
      </c>
      <c r="C20" s="11">
        <v>326</v>
      </c>
      <c r="D20" s="11">
        <f t="shared" si="0"/>
        <v>-114</v>
      </c>
      <c r="E20" s="11">
        <v>114</v>
      </c>
      <c r="F20" s="11">
        <v>0</v>
      </c>
      <c r="G20" s="11">
        <v>0</v>
      </c>
      <c r="H20" s="11">
        <v>0</v>
      </c>
      <c r="I20" s="12">
        <v>0</v>
      </c>
      <c r="J20" s="12">
        <f t="shared" si="16"/>
        <v>114</v>
      </c>
      <c r="K20" s="12" t="s">
        <v>168</v>
      </c>
    </row>
    <row r="21" spans="1:11" ht="15.75" x14ac:dyDescent="0.2">
      <c r="A21" s="11">
        <v>17</v>
      </c>
      <c r="B21" s="11">
        <v>440</v>
      </c>
      <c r="C21" s="11">
        <v>220</v>
      </c>
      <c r="D21" s="11">
        <f t="shared" si="0"/>
        <v>-220</v>
      </c>
      <c r="E21" s="11">
        <v>220</v>
      </c>
      <c r="F21" s="11">
        <v>0</v>
      </c>
      <c r="G21" s="11">
        <v>0</v>
      </c>
      <c r="H21" s="11">
        <v>0</v>
      </c>
      <c r="I21" s="12">
        <v>0</v>
      </c>
      <c r="J21" s="12">
        <f t="shared" si="16"/>
        <v>220</v>
      </c>
      <c r="K21" s="12" t="s">
        <v>191</v>
      </c>
    </row>
    <row r="22" spans="1:11" ht="15.75" x14ac:dyDescent="0.2">
      <c r="A22" s="11">
        <v>18</v>
      </c>
      <c r="B22" s="11">
        <v>440</v>
      </c>
      <c r="C22" s="11">
        <v>200</v>
      </c>
      <c r="D22" s="11">
        <f t="shared" si="0"/>
        <v>-240</v>
      </c>
      <c r="E22" s="11">
        <v>200</v>
      </c>
      <c r="F22" s="11">
        <v>0</v>
      </c>
      <c r="G22" s="11">
        <v>0</v>
      </c>
      <c r="H22" s="11">
        <v>0</v>
      </c>
      <c r="I22" s="12">
        <v>0</v>
      </c>
      <c r="J22" s="12">
        <f t="shared" si="16"/>
        <v>200</v>
      </c>
      <c r="K22" s="12" t="s">
        <v>168</v>
      </c>
    </row>
    <row r="23" spans="1:11" ht="15.75" x14ac:dyDescent="0.2">
      <c r="A23" s="11">
        <v>19</v>
      </c>
      <c r="B23" s="11">
        <v>440</v>
      </c>
      <c r="C23" s="11">
        <v>330</v>
      </c>
      <c r="D23" s="11">
        <f t="shared" si="0"/>
        <v>-110</v>
      </c>
      <c r="E23" s="12">
        <v>0</v>
      </c>
      <c r="F23" s="11">
        <v>0</v>
      </c>
      <c r="G23" s="11">
        <v>0</v>
      </c>
      <c r="H23" s="11">
        <v>0</v>
      </c>
      <c r="I23" s="12">
        <v>0</v>
      </c>
      <c r="J23" s="12">
        <f t="shared" ref="J23" si="19">SUM(E23:I23)</f>
        <v>0</v>
      </c>
      <c r="K23" s="12" t="s">
        <v>203</v>
      </c>
    </row>
    <row r="24" spans="1:11" ht="15.75" x14ac:dyDescent="0.2">
      <c r="A24" s="11">
        <v>20</v>
      </c>
      <c r="B24" s="11">
        <v>440</v>
      </c>
      <c r="C24" s="11">
        <v>330</v>
      </c>
      <c r="D24" s="11">
        <f t="shared" ref="D24" si="20">C24-B24</f>
        <v>-110</v>
      </c>
      <c r="E24" s="12">
        <v>0</v>
      </c>
      <c r="F24" s="11">
        <v>0</v>
      </c>
      <c r="G24" s="11">
        <v>0</v>
      </c>
      <c r="H24" s="11">
        <v>0</v>
      </c>
      <c r="I24" s="12">
        <v>0</v>
      </c>
      <c r="J24" s="12">
        <f t="shared" ref="J24" si="21">SUM(E24:I24)</f>
        <v>0</v>
      </c>
      <c r="K24" s="12" t="s">
        <v>210</v>
      </c>
    </row>
    <row r="25" spans="1:11" ht="15.75" x14ac:dyDescent="0.2">
      <c r="A25" s="11">
        <v>21</v>
      </c>
      <c r="B25" s="11">
        <v>440</v>
      </c>
      <c r="C25" s="11">
        <v>330</v>
      </c>
      <c r="D25" s="11">
        <f t="shared" ref="D25" si="22">C25-B25</f>
        <v>-110</v>
      </c>
      <c r="E25" s="12">
        <v>0</v>
      </c>
      <c r="F25" s="11">
        <v>0</v>
      </c>
      <c r="G25" s="11">
        <v>0</v>
      </c>
      <c r="H25" s="11">
        <v>0</v>
      </c>
      <c r="I25" s="12">
        <v>0</v>
      </c>
      <c r="J25" s="12">
        <f t="shared" ref="J25" si="23">SUM(E25:I25)</f>
        <v>0</v>
      </c>
      <c r="K25" s="12" t="s">
        <v>210</v>
      </c>
    </row>
    <row r="26" spans="1:11" ht="15.75" x14ac:dyDescent="0.2">
      <c r="A26" s="11">
        <v>22</v>
      </c>
      <c r="B26" s="11">
        <v>440</v>
      </c>
      <c r="C26" s="11">
        <v>330</v>
      </c>
      <c r="D26" s="11">
        <f t="shared" ref="D26" si="24">C26-B26</f>
        <v>-110</v>
      </c>
      <c r="E26" s="12">
        <v>0</v>
      </c>
      <c r="F26" s="11">
        <v>0</v>
      </c>
      <c r="G26" s="11">
        <v>0</v>
      </c>
      <c r="H26" s="11">
        <v>0</v>
      </c>
      <c r="I26" s="12">
        <v>0</v>
      </c>
      <c r="J26" s="12">
        <f t="shared" ref="J26" si="25">SUM(E26:I26)</f>
        <v>0</v>
      </c>
      <c r="K26" s="12" t="s">
        <v>215</v>
      </c>
    </row>
    <row r="27" spans="1:11" ht="15.75" x14ac:dyDescent="0.2">
      <c r="A27" s="11">
        <v>23</v>
      </c>
      <c r="B27" s="11">
        <v>440</v>
      </c>
      <c r="C27" s="11">
        <v>460</v>
      </c>
      <c r="D27" s="11">
        <f t="shared" si="0"/>
        <v>20</v>
      </c>
      <c r="E27" s="12">
        <v>0</v>
      </c>
      <c r="F27" s="11">
        <v>0</v>
      </c>
      <c r="G27" s="11">
        <v>0</v>
      </c>
      <c r="H27" s="11">
        <v>0</v>
      </c>
      <c r="I27" s="12">
        <v>0</v>
      </c>
      <c r="J27" s="12">
        <f t="shared" si="1"/>
        <v>0</v>
      </c>
      <c r="K27" s="12" t="s">
        <v>222</v>
      </c>
    </row>
    <row r="28" spans="1:11" ht="15.75" x14ac:dyDescent="0.2">
      <c r="A28" s="11">
        <v>24</v>
      </c>
      <c r="B28" s="11">
        <v>440</v>
      </c>
      <c r="C28" s="11">
        <v>425</v>
      </c>
      <c r="D28" s="11">
        <f t="shared" ref="D28" si="26">C28-B28</f>
        <v>-15</v>
      </c>
      <c r="E28" s="12">
        <v>0</v>
      </c>
      <c r="F28" s="11">
        <v>0</v>
      </c>
      <c r="G28" s="11">
        <v>0</v>
      </c>
      <c r="H28" s="11">
        <v>0</v>
      </c>
      <c r="I28" s="12">
        <v>15</v>
      </c>
      <c r="J28" s="12">
        <f t="shared" ref="J28" si="27">SUM(E28:I28)</f>
        <v>15</v>
      </c>
      <c r="K28" s="12" t="s">
        <v>222</v>
      </c>
    </row>
    <row r="29" spans="1:11" ht="15.75" x14ac:dyDescent="0.2">
      <c r="A29" s="11">
        <v>25</v>
      </c>
      <c r="B29" s="11">
        <v>440</v>
      </c>
      <c r="C29" s="11"/>
      <c r="D29" s="11">
        <f t="shared" ref="D29" si="28">C29-B29</f>
        <v>-440</v>
      </c>
      <c r="E29" s="12"/>
      <c r="F29" s="11"/>
      <c r="G29" s="11"/>
      <c r="H29" s="11"/>
      <c r="I29" s="12"/>
      <c r="J29" s="12">
        <f t="shared" ref="J29" si="29">SUM(E29:I29)</f>
        <v>0</v>
      </c>
      <c r="K29" s="12"/>
    </row>
    <row r="30" spans="1:11" ht="15.75" x14ac:dyDescent="0.2">
      <c r="A30" s="11">
        <v>26</v>
      </c>
      <c r="B30" s="11">
        <v>440</v>
      </c>
      <c r="C30" s="11"/>
      <c r="D30" s="11">
        <f t="shared" si="0"/>
        <v>-440</v>
      </c>
      <c r="E30" s="12"/>
      <c r="F30" s="11"/>
      <c r="G30" s="11"/>
      <c r="H30" s="11"/>
      <c r="I30" s="12"/>
      <c r="J30" s="12">
        <f t="shared" si="1"/>
        <v>0</v>
      </c>
      <c r="K30" s="12"/>
    </row>
    <row r="31" spans="1:11" ht="15.75" x14ac:dyDescent="0.2">
      <c r="A31" s="11">
        <v>27</v>
      </c>
      <c r="B31" s="11">
        <v>440</v>
      </c>
      <c r="C31" s="11"/>
      <c r="D31" s="11">
        <f t="shared" si="0"/>
        <v>-440</v>
      </c>
      <c r="E31" s="12"/>
      <c r="F31" s="11"/>
      <c r="G31" s="11"/>
      <c r="H31" s="11"/>
      <c r="I31" s="12"/>
      <c r="J31" s="12">
        <f t="shared" si="1"/>
        <v>0</v>
      </c>
      <c r="K31" s="12"/>
    </row>
    <row r="32" spans="1:11" ht="15.75" x14ac:dyDescent="0.2">
      <c r="A32" s="11">
        <v>28</v>
      </c>
      <c r="B32" s="11">
        <v>440</v>
      </c>
      <c r="C32" s="11"/>
      <c r="D32" s="11">
        <f t="shared" si="0"/>
        <v>-440</v>
      </c>
      <c r="E32" s="12"/>
      <c r="F32" s="11"/>
      <c r="G32" s="11"/>
      <c r="H32" s="11"/>
      <c r="I32" s="12"/>
      <c r="J32" s="12">
        <f t="shared" si="1"/>
        <v>0</v>
      </c>
      <c r="K32" s="12"/>
    </row>
    <row r="33" spans="1:12" ht="15.75" x14ac:dyDescent="0.2">
      <c r="A33" s="11">
        <v>29</v>
      </c>
      <c r="B33" s="11">
        <v>440</v>
      </c>
      <c r="C33" s="11"/>
      <c r="D33" s="11">
        <f t="shared" si="0"/>
        <v>-440</v>
      </c>
      <c r="E33" s="12"/>
      <c r="F33" s="11"/>
      <c r="G33" s="11"/>
      <c r="H33" s="11"/>
      <c r="I33" s="12"/>
      <c r="J33" s="12">
        <f t="shared" si="1"/>
        <v>0</v>
      </c>
      <c r="K33" s="12"/>
    </row>
    <row r="34" spans="1:12" ht="15.75" x14ac:dyDescent="0.2">
      <c r="A34" s="11">
        <v>30</v>
      </c>
      <c r="B34" s="11">
        <v>440</v>
      </c>
      <c r="C34" s="11"/>
      <c r="D34" s="11">
        <f t="shared" ref="D34" si="30">C34-B34</f>
        <v>-440</v>
      </c>
      <c r="E34" s="12"/>
      <c r="F34" s="11"/>
      <c r="G34" s="11"/>
      <c r="H34" s="11"/>
      <c r="I34" s="12"/>
      <c r="J34" s="12">
        <f t="shared" ref="J34" si="31">SUM(E34:I34)</f>
        <v>0</v>
      </c>
      <c r="K34" s="12"/>
    </row>
    <row r="35" spans="1:12" s="91" customFormat="1" ht="15.75" x14ac:dyDescent="0.25">
      <c r="A35" s="14" t="s">
        <v>5</v>
      </c>
      <c r="B35" s="15">
        <f>SUM(B5:B34)</f>
        <v>13200</v>
      </c>
      <c r="C35" s="15">
        <f>SUM(C5:C34)</f>
        <v>8734</v>
      </c>
      <c r="D35" s="15">
        <f t="shared" ref="D35:J35" si="32">SUM(D5:D34)</f>
        <v>-4466</v>
      </c>
      <c r="E35" s="15">
        <f t="shared" si="32"/>
        <v>1221</v>
      </c>
      <c r="F35" s="15">
        <f t="shared" si="32"/>
        <v>0</v>
      </c>
      <c r="G35" s="15">
        <f t="shared" si="32"/>
        <v>0</v>
      </c>
      <c r="H35" s="15">
        <f t="shared" si="32"/>
        <v>0</v>
      </c>
      <c r="I35" s="15">
        <f>SUM(I5:I34)</f>
        <v>165</v>
      </c>
      <c r="J35" s="15">
        <f t="shared" si="32"/>
        <v>1386</v>
      </c>
      <c r="K35" s="15"/>
      <c r="L35" s="90"/>
    </row>
    <row r="37" spans="1:12" ht="15" x14ac:dyDescent="0.25">
      <c r="A37" t="s">
        <v>6</v>
      </c>
    </row>
  </sheetData>
  <mergeCells count="3">
    <mergeCell ref="A1:K1"/>
    <mergeCell ref="A2:K2"/>
    <mergeCell ref="E3:K3"/>
  </mergeCells>
  <pageMargins left="0.17" right="0.17" top="0.31" bottom="0.24" header="0.17" footer="0.17"/>
  <pageSetup paperSize="9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zoomScale="70" zoomScaleNormal="70" workbookViewId="0">
      <pane ySplit="3" topLeftCell="A14" activePane="bottomLeft" state="frozen"/>
      <selection activeCell="I3" sqref="I3"/>
      <selection pane="bottomLeft" activeCell="C27" sqref="C27"/>
    </sheetView>
  </sheetViews>
  <sheetFormatPr defaultColWidth="9.140625" defaultRowHeight="15" x14ac:dyDescent="0.25"/>
  <cols>
    <col min="1" max="1" width="10.85546875" style="1" bestFit="1" customWidth="1"/>
    <col min="2" max="2" width="12.5703125" style="1" customWidth="1"/>
    <col min="3" max="3" width="13.140625" style="22" customWidth="1"/>
    <col min="4" max="4" width="14.7109375" style="22" customWidth="1"/>
    <col min="5" max="5" width="17.28515625" style="1" customWidth="1"/>
    <col min="6" max="6" width="28.140625" style="1" customWidth="1"/>
    <col min="7" max="7" width="17" style="1" customWidth="1"/>
    <col min="8" max="8" width="12" style="1" customWidth="1"/>
    <col min="9" max="9" width="14.42578125" style="1" customWidth="1"/>
    <col min="10" max="10" width="10" style="1" customWidth="1"/>
    <col min="11" max="11" width="106.85546875" style="1" customWidth="1"/>
    <col min="12" max="16384" width="9.140625" style="1"/>
  </cols>
  <sheetData>
    <row r="1" spans="1:16" ht="25.5" customHeight="1" x14ac:dyDescent="0.25">
      <c r="A1" s="194" t="s">
        <v>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6" s="17" customFormat="1" ht="15" customHeight="1" x14ac:dyDescent="0.25">
      <c r="A2" s="195">
        <v>43266</v>
      </c>
      <c r="B2" s="197" t="s">
        <v>79</v>
      </c>
      <c r="C2" s="197" t="s">
        <v>70</v>
      </c>
      <c r="D2" s="197" t="s">
        <v>83</v>
      </c>
      <c r="E2" s="199" t="s">
        <v>2</v>
      </c>
      <c r="F2" s="200"/>
      <c r="G2" s="200"/>
      <c r="H2" s="200"/>
      <c r="I2" s="200"/>
      <c r="J2" s="200"/>
      <c r="K2" s="200"/>
    </row>
    <row r="3" spans="1:16" s="17" customFormat="1" ht="60" x14ac:dyDescent="0.25">
      <c r="A3" s="196"/>
      <c r="B3" s="198"/>
      <c r="C3" s="198"/>
      <c r="D3" s="198"/>
      <c r="E3" s="18" t="s">
        <v>80</v>
      </c>
      <c r="F3" s="18" t="s">
        <v>81</v>
      </c>
      <c r="G3" s="18" t="s">
        <v>82</v>
      </c>
      <c r="H3" s="18" t="s">
        <v>10</v>
      </c>
      <c r="I3" s="18" t="s">
        <v>68</v>
      </c>
      <c r="J3" s="18" t="s">
        <v>75</v>
      </c>
      <c r="K3" s="18" t="s">
        <v>4</v>
      </c>
    </row>
    <row r="4" spans="1:16" x14ac:dyDescent="0.25">
      <c r="A4" s="93">
        <v>1</v>
      </c>
      <c r="B4" s="20">
        <v>48</v>
      </c>
      <c r="C4" s="20">
        <v>32</v>
      </c>
      <c r="D4" s="20">
        <f t="shared" ref="D4" si="0">C4-B4</f>
        <v>-16</v>
      </c>
      <c r="E4" s="19">
        <v>0</v>
      </c>
      <c r="F4" s="19">
        <v>0</v>
      </c>
      <c r="G4" s="19">
        <v>0</v>
      </c>
      <c r="H4" s="19">
        <v>16</v>
      </c>
      <c r="I4" s="19">
        <v>0</v>
      </c>
      <c r="J4" s="19">
        <f t="shared" ref="J4" si="1">SUM(E4:I4)</f>
        <v>16</v>
      </c>
      <c r="K4" s="92" t="s">
        <v>128</v>
      </c>
    </row>
    <row r="5" spans="1:16" x14ac:dyDescent="0.25">
      <c r="A5" s="93">
        <v>2</v>
      </c>
      <c r="B5" s="20">
        <v>48</v>
      </c>
      <c r="C5" s="20">
        <v>24</v>
      </c>
      <c r="D5" s="20">
        <f t="shared" ref="D5" si="2">C5-B5</f>
        <v>-24</v>
      </c>
      <c r="E5" s="19">
        <v>0</v>
      </c>
      <c r="F5" s="19">
        <v>0</v>
      </c>
      <c r="G5" s="19">
        <v>0</v>
      </c>
      <c r="H5" s="19">
        <v>24</v>
      </c>
      <c r="I5" s="19">
        <v>0</v>
      </c>
      <c r="J5" s="19">
        <f t="shared" ref="J5" si="3">SUM(E5:I5)</f>
        <v>24</v>
      </c>
      <c r="K5" s="92" t="s">
        <v>133</v>
      </c>
      <c r="L5" s="145"/>
      <c r="M5" s="145"/>
      <c r="N5" s="145"/>
      <c r="O5" s="145"/>
      <c r="P5" s="145"/>
    </row>
    <row r="6" spans="1:16" x14ac:dyDescent="0.25">
      <c r="A6" s="93">
        <v>3</v>
      </c>
      <c r="B6" s="20">
        <v>48</v>
      </c>
      <c r="C6" s="20">
        <v>48</v>
      </c>
      <c r="D6" s="20">
        <f t="shared" ref="D6" si="4">C6-B6</f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f t="shared" ref="J6" si="5">SUM(E6:I6)</f>
        <v>0</v>
      </c>
      <c r="K6" s="92" t="s">
        <v>135</v>
      </c>
      <c r="L6" s="145"/>
      <c r="M6" s="145"/>
      <c r="N6" s="145"/>
      <c r="O6" s="145"/>
      <c r="P6" s="145"/>
    </row>
    <row r="7" spans="1:16" x14ac:dyDescent="0.25">
      <c r="A7" s="93">
        <v>4</v>
      </c>
      <c r="B7" s="20">
        <v>48</v>
      </c>
      <c r="C7" s="20">
        <v>48</v>
      </c>
      <c r="D7" s="20">
        <f t="shared" ref="D7" si="6">C7-B7</f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f t="shared" ref="J7" si="7">SUM(E7:I7)</f>
        <v>0</v>
      </c>
      <c r="K7" s="92" t="s">
        <v>135</v>
      </c>
    </row>
    <row r="8" spans="1:16" x14ac:dyDescent="0.25">
      <c r="A8" s="93">
        <v>5</v>
      </c>
      <c r="B8" s="20">
        <v>48</v>
      </c>
      <c r="C8" s="20">
        <v>40</v>
      </c>
      <c r="D8" s="20">
        <f t="shared" ref="D8" si="8">C8-B8</f>
        <v>-8</v>
      </c>
      <c r="E8" s="19">
        <v>0</v>
      </c>
      <c r="F8" s="19">
        <v>0</v>
      </c>
      <c r="G8" s="19">
        <v>0</v>
      </c>
      <c r="H8" s="19">
        <v>8</v>
      </c>
      <c r="I8" s="19">
        <v>0</v>
      </c>
      <c r="J8" s="19">
        <f t="shared" ref="J8" si="9">SUM(E8:I8)</f>
        <v>8</v>
      </c>
      <c r="K8" s="92" t="s">
        <v>140</v>
      </c>
    </row>
    <row r="9" spans="1:16" x14ac:dyDescent="0.25">
      <c r="A9" s="93">
        <v>6</v>
      </c>
      <c r="B9" s="20">
        <v>48</v>
      </c>
      <c r="C9" s="20">
        <v>40</v>
      </c>
      <c r="D9" s="20">
        <f t="shared" ref="D9" si="10">C9-B9</f>
        <v>-8</v>
      </c>
      <c r="E9" s="19">
        <v>0</v>
      </c>
      <c r="F9" s="19">
        <v>0</v>
      </c>
      <c r="G9" s="19">
        <v>0</v>
      </c>
      <c r="H9" s="19">
        <v>8</v>
      </c>
      <c r="I9" s="19">
        <v>0</v>
      </c>
      <c r="J9" s="19">
        <f t="shared" ref="J9" si="11">SUM(E9:I9)</f>
        <v>8</v>
      </c>
      <c r="K9" s="92" t="s">
        <v>143</v>
      </c>
    </row>
    <row r="10" spans="1:16" x14ac:dyDescent="0.25">
      <c r="A10" s="93">
        <v>7</v>
      </c>
      <c r="B10" s="20">
        <v>48</v>
      </c>
      <c r="C10" s="20">
        <v>32</v>
      </c>
      <c r="D10" s="20">
        <f t="shared" ref="D10" si="12">C10-B10</f>
        <v>-16</v>
      </c>
      <c r="E10" s="92">
        <v>0</v>
      </c>
      <c r="F10" s="92">
        <v>0</v>
      </c>
      <c r="G10" s="92">
        <v>0</v>
      </c>
      <c r="H10" s="92">
        <v>16</v>
      </c>
      <c r="I10" s="19">
        <v>0</v>
      </c>
      <c r="J10" s="19">
        <f t="shared" ref="J10" si="13">SUM(E10:I10)</f>
        <v>16</v>
      </c>
      <c r="K10" s="92" t="s">
        <v>128</v>
      </c>
    </row>
    <row r="11" spans="1:16" x14ac:dyDescent="0.25">
      <c r="A11" s="93">
        <v>8</v>
      </c>
      <c r="B11" s="20">
        <v>48</v>
      </c>
      <c r="C11" s="20">
        <v>32</v>
      </c>
      <c r="D11" s="20">
        <f t="shared" ref="D11" si="14">C11-B11</f>
        <v>-16</v>
      </c>
      <c r="E11" s="92">
        <v>0</v>
      </c>
      <c r="F11" s="92">
        <v>0</v>
      </c>
      <c r="G11" s="92">
        <v>0</v>
      </c>
      <c r="H11" s="92">
        <v>16</v>
      </c>
      <c r="I11" s="19">
        <v>0</v>
      </c>
      <c r="J11" s="19">
        <f t="shared" ref="J11" si="15">SUM(E11:I11)</f>
        <v>16</v>
      </c>
      <c r="K11" s="92" t="s">
        <v>128</v>
      </c>
    </row>
    <row r="12" spans="1:16" x14ac:dyDescent="0.25">
      <c r="A12" s="93">
        <v>9</v>
      </c>
      <c r="B12" s="20">
        <v>48</v>
      </c>
      <c r="C12" s="20">
        <v>32</v>
      </c>
      <c r="D12" s="20">
        <f t="shared" ref="D12" si="16">C12-B12</f>
        <v>-16</v>
      </c>
      <c r="E12" s="92">
        <v>0</v>
      </c>
      <c r="F12" s="92">
        <v>0</v>
      </c>
      <c r="G12" s="92">
        <v>0</v>
      </c>
      <c r="H12" s="92">
        <v>16</v>
      </c>
      <c r="I12" s="19">
        <v>0</v>
      </c>
      <c r="J12" s="19">
        <f t="shared" ref="J12:J13" si="17">SUM(E12:I12)</f>
        <v>16</v>
      </c>
      <c r="K12" s="92" t="s">
        <v>128</v>
      </c>
    </row>
    <row r="13" spans="1:16" x14ac:dyDescent="0.25">
      <c r="A13" s="93">
        <v>10</v>
      </c>
      <c r="B13" s="20">
        <v>48</v>
      </c>
      <c r="C13" s="20">
        <v>40</v>
      </c>
      <c r="D13" s="20">
        <f t="shared" ref="D13" si="18">C13-B13</f>
        <v>-8</v>
      </c>
      <c r="E13" s="92">
        <v>0</v>
      </c>
      <c r="F13" s="92">
        <v>0</v>
      </c>
      <c r="G13" s="92">
        <v>0</v>
      </c>
      <c r="H13" s="92">
        <v>8</v>
      </c>
      <c r="I13" s="19">
        <v>0</v>
      </c>
      <c r="J13" s="19">
        <f t="shared" si="17"/>
        <v>8</v>
      </c>
      <c r="K13" s="92" t="s">
        <v>155</v>
      </c>
    </row>
    <row r="14" spans="1:16" x14ac:dyDescent="0.25">
      <c r="A14" s="93">
        <v>11</v>
      </c>
      <c r="B14" s="20">
        <v>48</v>
      </c>
      <c r="C14" s="20">
        <v>40</v>
      </c>
      <c r="D14" s="20">
        <f t="shared" ref="D14" si="19">C14-B14</f>
        <v>-8</v>
      </c>
      <c r="E14" s="92">
        <v>0</v>
      </c>
      <c r="F14" s="92">
        <v>0</v>
      </c>
      <c r="G14" s="92">
        <v>0</v>
      </c>
      <c r="H14" s="92">
        <v>8</v>
      </c>
      <c r="I14" s="19">
        <v>0</v>
      </c>
      <c r="J14" s="19">
        <f t="shared" ref="J14" si="20">SUM(E14:I14)</f>
        <v>8</v>
      </c>
      <c r="K14" s="92" t="s">
        <v>161</v>
      </c>
    </row>
    <row r="15" spans="1:16" x14ac:dyDescent="0.25">
      <c r="A15" s="93">
        <v>12</v>
      </c>
      <c r="B15" s="20">
        <v>48</v>
      </c>
      <c r="C15" s="20">
        <v>32</v>
      </c>
      <c r="D15" s="20">
        <f t="shared" ref="D15" si="21">C15-B15</f>
        <v>-16</v>
      </c>
      <c r="E15" s="92">
        <v>0</v>
      </c>
      <c r="F15" s="92">
        <v>0</v>
      </c>
      <c r="G15" s="92">
        <v>0</v>
      </c>
      <c r="H15" s="92">
        <v>16</v>
      </c>
      <c r="I15" s="19">
        <v>0</v>
      </c>
      <c r="J15" s="19">
        <f t="shared" ref="J15" si="22">SUM(E15:I15)</f>
        <v>16</v>
      </c>
      <c r="K15" s="146" t="s">
        <v>164</v>
      </c>
    </row>
    <row r="16" spans="1:16" x14ac:dyDescent="0.25">
      <c r="A16" s="93">
        <v>13</v>
      </c>
      <c r="B16" s="20">
        <v>48</v>
      </c>
      <c r="C16" s="20">
        <v>48</v>
      </c>
      <c r="D16" s="20">
        <f t="shared" ref="D16" si="23">C16-B16</f>
        <v>0</v>
      </c>
      <c r="E16" s="92">
        <v>0</v>
      </c>
      <c r="F16" s="92">
        <v>0</v>
      </c>
      <c r="G16" s="92">
        <v>0</v>
      </c>
      <c r="H16" s="92">
        <v>0</v>
      </c>
      <c r="I16" s="19">
        <v>0</v>
      </c>
      <c r="J16" s="19">
        <f t="shared" ref="J16" si="24">SUM(E16:I16)</f>
        <v>0</v>
      </c>
      <c r="K16" s="146" t="s">
        <v>135</v>
      </c>
    </row>
    <row r="17" spans="1:16" x14ac:dyDescent="0.25">
      <c r="A17" s="93">
        <v>14</v>
      </c>
      <c r="B17" s="20">
        <v>48</v>
      </c>
      <c r="C17" s="20">
        <v>48</v>
      </c>
      <c r="D17" s="20">
        <f t="shared" ref="D17" si="25">C17-B17</f>
        <v>0</v>
      </c>
      <c r="E17" s="92">
        <v>0</v>
      </c>
      <c r="F17" s="92">
        <v>0</v>
      </c>
      <c r="G17" s="92">
        <v>0</v>
      </c>
      <c r="H17" s="92">
        <v>0</v>
      </c>
      <c r="I17" s="19">
        <v>0</v>
      </c>
      <c r="J17" s="19">
        <f t="shared" ref="J17" si="26">SUM(E17:I17)</f>
        <v>0</v>
      </c>
      <c r="K17" s="146" t="s">
        <v>135</v>
      </c>
    </row>
    <row r="18" spans="1:16" x14ac:dyDescent="0.25">
      <c r="A18" s="93">
        <v>15</v>
      </c>
      <c r="B18" s="20">
        <v>48</v>
      </c>
      <c r="C18" s="20">
        <v>32</v>
      </c>
      <c r="D18" s="20">
        <f t="shared" ref="D18" si="27">C18-B18</f>
        <v>-16</v>
      </c>
      <c r="E18" s="92">
        <v>16</v>
      </c>
      <c r="F18" s="92">
        <v>0</v>
      </c>
      <c r="G18" s="92">
        <v>0</v>
      </c>
      <c r="H18" s="92">
        <v>0</v>
      </c>
      <c r="I18" s="19">
        <v>0</v>
      </c>
      <c r="J18" s="19">
        <f t="shared" ref="J18" si="28">SUM(E18:I18)</f>
        <v>16</v>
      </c>
      <c r="K18" s="146" t="s">
        <v>181</v>
      </c>
    </row>
    <row r="19" spans="1:16" x14ac:dyDescent="0.25">
      <c r="A19" s="93">
        <v>16</v>
      </c>
      <c r="B19" s="20">
        <v>48</v>
      </c>
      <c r="C19" s="20">
        <v>40</v>
      </c>
      <c r="D19" s="20">
        <f t="shared" ref="D19" si="29">C19-B19</f>
        <v>-8</v>
      </c>
      <c r="E19" s="92">
        <v>0</v>
      </c>
      <c r="F19" s="92">
        <v>0</v>
      </c>
      <c r="G19" s="92">
        <v>0</v>
      </c>
      <c r="H19" s="92">
        <v>8</v>
      </c>
      <c r="I19" s="19">
        <v>0</v>
      </c>
      <c r="J19" s="19">
        <f t="shared" ref="J19" si="30">SUM(E19:I19)</f>
        <v>8</v>
      </c>
      <c r="K19" s="158" t="s">
        <v>143</v>
      </c>
    </row>
    <row r="20" spans="1:16" x14ac:dyDescent="0.25">
      <c r="A20" s="93">
        <v>17</v>
      </c>
      <c r="B20" s="20">
        <v>48</v>
      </c>
      <c r="C20" s="20">
        <v>32</v>
      </c>
      <c r="D20" s="20">
        <f t="shared" ref="D20" si="31">C20-B20</f>
        <v>-16</v>
      </c>
      <c r="E20" s="19">
        <v>16</v>
      </c>
      <c r="F20" s="92">
        <v>0</v>
      </c>
      <c r="G20" s="92">
        <v>0</v>
      </c>
      <c r="H20" s="19">
        <v>0</v>
      </c>
      <c r="I20" s="19">
        <v>0</v>
      </c>
      <c r="J20" s="157">
        <f t="shared" ref="J20" si="32">SUM(E20:I20)</f>
        <v>16</v>
      </c>
      <c r="K20" s="160" t="s">
        <v>187</v>
      </c>
      <c r="L20" s="159"/>
      <c r="M20" s="159"/>
      <c r="N20" s="159"/>
      <c r="O20" s="159"/>
      <c r="P20" s="159"/>
    </row>
    <row r="21" spans="1:16" x14ac:dyDescent="0.25">
      <c r="A21" s="93">
        <v>18</v>
      </c>
      <c r="B21" s="20">
        <v>48</v>
      </c>
      <c r="C21" s="20">
        <v>24</v>
      </c>
      <c r="D21" s="20">
        <f t="shared" ref="D21" si="33">C21-B21</f>
        <v>-24</v>
      </c>
      <c r="E21" s="19">
        <v>24</v>
      </c>
      <c r="F21" s="19">
        <v>0</v>
      </c>
      <c r="G21" s="19">
        <v>0</v>
      </c>
      <c r="H21" s="19">
        <v>0</v>
      </c>
      <c r="I21" s="19">
        <v>0</v>
      </c>
      <c r="J21" s="19">
        <f t="shared" ref="J21" si="34">SUM(E21:I21)</f>
        <v>24</v>
      </c>
      <c r="K21" s="160" t="s">
        <v>195</v>
      </c>
    </row>
    <row r="22" spans="1:16" x14ac:dyDescent="0.25">
      <c r="A22" s="93">
        <v>19</v>
      </c>
      <c r="B22" s="20">
        <v>48</v>
      </c>
      <c r="C22" s="20">
        <v>24</v>
      </c>
      <c r="D22" s="20">
        <f t="shared" ref="D22" si="35">C22-B22</f>
        <v>-24</v>
      </c>
      <c r="E22" s="19">
        <v>24</v>
      </c>
      <c r="F22" s="19">
        <v>0</v>
      </c>
      <c r="G22" s="19">
        <v>0</v>
      </c>
      <c r="H22" s="19">
        <v>0</v>
      </c>
      <c r="I22" s="19">
        <v>0</v>
      </c>
      <c r="J22" s="19">
        <f t="shared" ref="J22" si="36">SUM(E22:I22)</f>
        <v>24</v>
      </c>
      <c r="K22" s="160" t="s">
        <v>195</v>
      </c>
    </row>
    <row r="23" spans="1:16" x14ac:dyDescent="0.25">
      <c r="A23" s="93">
        <v>20</v>
      </c>
      <c r="B23" s="20">
        <v>48</v>
      </c>
      <c r="C23" s="20">
        <v>24</v>
      </c>
      <c r="D23" s="20">
        <f t="shared" ref="D23" si="37">C23-B23</f>
        <v>-24</v>
      </c>
      <c r="E23" s="19">
        <v>24</v>
      </c>
      <c r="F23" s="19">
        <v>0</v>
      </c>
      <c r="G23" s="19">
        <v>0</v>
      </c>
      <c r="H23" s="19">
        <v>0</v>
      </c>
      <c r="I23" s="19">
        <v>0</v>
      </c>
      <c r="J23" s="19">
        <f t="shared" ref="J23" si="38">SUM(E23:I23)</f>
        <v>24</v>
      </c>
      <c r="K23" s="160" t="s">
        <v>195</v>
      </c>
    </row>
    <row r="24" spans="1:16" x14ac:dyDescent="0.25">
      <c r="A24" s="93">
        <v>21</v>
      </c>
      <c r="B24" s="20">
        <v>48</v>
      </c>
      <c r="C24" s="20">
        <v>24</v>
      </c>
      <c r="D24" s="20">
        <f t="shared" ref="D24" si="39">C24-B24</f>
        <v>-24</v>
      </c>
      <c r="E24" s="19">
        <v>24</v>
      </c>
      <c r="F24" s="19">
        <v>0</v>
      </c>
      <c r="G24" s="19">
        <v>0</v>
      </c>
      <c r="H24" s="19">
        <v>0</v>
      </c>
      <c r="I24" s="19">
        <v>0</v>
      </c>
      <c r="J24" s="19">
        <f t="shared" ref="J24" si="40">SUM(E24:I24)</f>
        <v>24</v>
      </c>
      <c r="K24" s="160" t="s">
        <v>195</v>
      </c>
    </row>
    <row r="25" spans="1:16" x14ac:dyDescent="0.25">
      <c r="A25" s="93">
        <v>22</v>
      </c>
      <c r="B25" s="20">
        <v>48</v>
      </c>
      <c r="C25" s="20">
        <v>24</v>
      </c>
      <c r="D25" s="20">
        <f t="shared" ref="D25" si="41">C25-B25</f>
        <v>-24</v>
      </c>
      <c r="E25" s="19">
        <v>24</v>
      </c>
      <c r="F25" s="19">
        <v>0</v>
      </c>
      <c r="G25" s="19">
        <v>0</v>
      </c>
      <c r="H25" s="19">
        <v>0</v>
      </c>
      <c r="I25" s="19">
        <v>0</v>
      </c>
      <c r="J25" s="19">
        <f t="shared" ref="J25" si="42">SUM(E25:I25)</f>
        <v>24</v>
      </c>
      <c r="K25" s="160" t="s">
        <v>195</v>
      </c>
    </row>
    <row r="26" spans="1:16" x14ac:dyDescent="0.25">
      <c r="A26" s="93">
        <v>23</v>
      </c>
      <c r="B26" s="20">
        <v>48</v>
      </c>
      <c r="C26" s="20">
        <v>24</v>
      </c>
      <c r="D26" s="20">
        <f t="shared" ref="D26" si="43">C26-B26</f>
        <v>-24</v>
      </c>
      <c r="E26" s="19">
        <v>24</v>
      </c>
      <c r="F26" s="19">
        <v>0</v>
      </c>
      <c r="G26" s="19">
        <v>0</v>
      </c>
      <c r="H26" s="19">
        <v>0</v>
      </c>
      <c r="I26" s="19">
        <v>0</v>
      </c>
      <c r="J26" s="19">
        <f t="shared" ref="J26" si="44">SUM(E26:I26)</f>
        <v>24</v>
      </c>
      <c r="K26" s="160" t="s">
        <v>195</v>
      </c>
    </row>
    <row r="27" spans="1:16" x14ac:dyDescent="0.25">
      <c r="A27" s="93">
        <v>24</v>
      </c>
      <c r="B27" s="20">
        <v>48</v>
      </c>
      <c r="C27" s="20">
        <v>24</v>
      </c>
      <c r="D27" s="20">
        <f t="shared" ref="D27" si="45">C27-B27</f>
        <v>-24</v>
      </c>
      <c r="E27" s="19">
        <v>24</v>
      </c>
      <c r="F27" s="19">
        <v>0</v>
      </c>
      <c r="G27" s="19">
        <v>0</v>
      </c>
      <c r="H27" s="19">
        <v>0</v>
      </c>
      <c r="I27" s="19">
        <v>0</v>
      </c>
      <c r="J27" s="19">
        <f t="shared" ref="J27" si="46">SUM(E27:I27)</f>
        <v>24</v>
      </c>
      <c r="K27" s="160" t="s">
        <v>195</v>
      </c>
    </row>
    <row r="28" spans="1:16" x14ac:dyDescent="0.25">
      <c r="A28" s="93">
        <v>25</v>
      </c>
      <c r="B28" s="20">
        <v>48</v>
      </c>
      <c r="C28" s="20"/>
      <c r="D28" s="20">
        <f t="shared" ref="D28" si="47">C28-B28</f>
        <v>-48</v>
      </c>
      <c r="E28" s="19"/>
      <c r="F28" s="19"/>
      <c r="G28" s="19"/>
      <c r="H28" s="19"/>
      <c r="I28" s="19"/>
      <c r="J28" s="19">
        <f t="shared" ref="J28" si="48">SUM(E28:I28)</f>
        <v>0</v>
      </c>
      <c r="K28" s="146"/>
    </row>
    <row r="29" spans="1:16" x14ac:dyDescent="0.25">
      <c r="A29" s="93">
        <v>26</v>
      </c>
      <c r="B29" s="20">
        <v>48</v>
      </c>
      <c r="C29" s="20"/>
      <c r="D29" s="20">
        <f t="shared" ref="D29" si="49">C29-B29</f>
        <v>-48</v>
      </c>
      <c r="E29" s="19"/>
      <c r="F29" s="19"/>
      <c r="G29" s="19"/>
      <c r="H29" s="19"/>
      <c r="I29" s="19"/>
      <c r="J29" s="19">
        <f t="shared" ref="J29" si="50">SUM(E29:I29)</f>
        <v>0</v>
      </c>
      <c r="K29" s="146"/>
    </row>
    <row r="30" spans="1:16" x14ac:dyDescent="0.25">
      <c r="A30" s="93">
        <v>27</v>
      </c>
      <c r="B30" s="20">
        <v>48</v>
      </c>
      <c r="C30" s="20"/>
      <c r="D30" s="20">
        <f t="shared" ref="D30" si="51">C30-B30</f>
        <v>-48</v>
      </c>
      <c r="E30" s="19"/>
      <c r="F30" s="19"/>
      <c r="G30" s="19"/>
      <c r="H30" s="19"/>
      <c r="I30" s="19"/>
      <c r="J30" s="19">
        <f t="shared" ref="J30" si="52">SUM(E30:I30)</f>
        <v>0</v>
      </c>
      <c r="K30" s="146"/>
    </row>
    <row r="31" spans="1:16" x14ac:dyDescent="0.25">
      <c r="A31" s="93">
        <v>28</v>
      </c>
      <c r="B31" s="20">
        <v>48</v>
      </c>
      <c r="C31" s="20"/>
      <c r="D31" s="20">
        <f t="shared" ref="D31" si="53">C31-B31</f>
        <v>-48</v>
      </c>
      <c r="E31" s="19"/>
      <c r="F31" s="19"/>
      <c r="G31" s="19"/>
      <c r="H31" s="19"/>
      <c r="I31" s="19"/>
      <c r="J31" s="19">
        <f t="shared" ref="J31" si="54">SUM(E31:I31)</f>
        <v>0</v>
      </c>
      <c r="K31" s="146"/>
    </row>
    <row r="32" spans="1:16" x14ac:dyDescent="0.25">
      <c r="A32" s="93">
        <v>29</v>
      </c>
      <c r="B32" s="20">
        <v>48</v>
      </c>
      <c r="C32" s="20"/>
      <c r="D32" s="20">
        <f t="shared" ref="D32" si="55">C32-B32</f>
        <v>-48</v>
      </c>
      <c r="E32" s="19"/>
      <c r="F32" s="19"/>
      <c r="G32" s="19"/>
      <c r="H32" s="19"/>
      <c r="I32" s="19"/>
      <c r="J32" s="19">
        <f t="shared" ref="J32" si="56">SUM(E32:I32)</f>
        <v>0</v>
      </c>
      <c r="K32" s="146"/>
    </row>
    <row r="33" spans="1:12" x14ac:dyDescent="0.25">
      <c r="A33" s="93">
        <v>30</v>
      </c>
      <c r="B33" s="20">
        <v>48</v>
      </c>
      <c r="C33" s="20"/>
      <c r="D33" s="20">
        <f t="shared" ref="D33" si="57">C33-B33</f>
        <v>-48</v>
      </c>
      <c r="E33" s="19"/>
      <c r="F33" s="19"/>
      <c r="G33" s="19"/>
      <c r="H33" s="19"/>
      <c r="I33" s="19"/>
      <c r="J33" s="19">
        <f t="shared" ref="J33" si="58">SUM(E33:I33)</f>
        <v>0</v>
      </c>
      <c r="K33" s="146"/>
    </row>
    <row r="34" spans="1:12" s="2" customFormat="1" x14ac:dyDescent="0.25">
      <c r="A34" s="16" t="s">
        <v>5</v>
      </c>
      <c r="B34" s="21">
        <f t="shared" ref="B34:J34" si="59">SUM(B4:B33)</f>
        <v>1440</v>
      </c>
      <c r="C34" s="21">
        <f t="shared" si="59"/>
        <v>808</v>
      </c>
      <c r="D34" s="21">
        <f t="shared" si="59"/>
        <v>-632</v>
      </c>
      <c r="E34" s="21">
        <f t="shared" si="59"/>
        <v>200</v>
      </c>
      <c r="F34" s="21">
        <f t="shared" si="59"/>
        <v>0</v>
      </c>
      <c r="G34" s="21">
        <f t="shared" si="59"/>
        <v>0</v>
      </c>
      <c r="H34" s="21">
        <f t="shared" si="59"/>
        <v>144</v>
      </c>
      <c r="I34" s="21">
        <f t="shared" si="59"/>
        <v>0</v>
      </c>
      <c r="J34" s="21">
        <f t="shared" si="59"/>
        <v>344</v>
      </c>
      <c r="K34" s="21"/>
      <c r="L34" s="16"/>
    </row>
    <row r="36" spans="1:12" x14ac:dyDescent="0.25">
      <c r="A36" t="s">
        <v>6</v>
      </c>
    </row>
  </sheetData>
  <mergeCells count="6">
    <mergeCell ref="A1:K1"/>
    <mergeCell ref="A2:A3"/>
    <mergeCell ref="B2:B3"/>
    <mergeCell ref="C2:C3"/>
    <mergeCell ref="D2:D3"/>
    <mergeCell ref="E2:K2"/>
  </mergeCells>
  <pageMargins left="0.17" right="0.17" top="0.37" bottom="0.27" header="0.17" footer="0.17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view="pageBreakPreview" topLeftCell="A11" zoomScale="60" workbookViewId="0">
      <selection activeCell="K28" sqref="K28"/>
    </sheetView>
  </sheetViews>
  <sheetFormatPr defaultColWidth="9.140625" defaultRowHeight="12.75" x14ac:dyDescent="0.25"/>
  <cols>
    <col min="1" max="1" width="11.5703125" style="9" bestFit="1" customWidth="1"/>
    <col min="2" max="2" width="14.85546875" style="27" bestFit="1" customWidth="1"/>
    <col min="3" max="3" width="16.85546875" style="9" bestFit="1" customWidth="1"/>
    <col min="4" max="4" width="15.85546875" style="9" bestFit="1" customWidth="1"/>
    <col min="5" max="5" width="19.42578125" style="27" bestFit="1" customWidth="1"/>
    <col min="6" max="6" width="21.5703125" style="9" bestFit="1" customWidth="1"/>
    <col min="7" max="7" width="16.5703125" style="9" bestFit="1" customWidth="1"/>
    <col min="8" max="8" width="17.7109375" style="9" bestFit="1" customWidth="1"/>
    <col min="9" max="9" width="13" style="27" bestFit="1" customWidth="1"/>
    <col min="10" max="10" width="10.42578125" style="27" bestFit="1" customWidth="1"/>
    <col min="11" max="11" width="83.85546875" style="33" customWidth="1"/>
    <col min="12" max="16384" width="9.140625" style="27"/>
  </cols>
  <sheetData>
    <row r="1" spans="1:11" s="23" customFormat="1" ht="28.5" x14ac:dyDescent="0.25">
      <c r="A1" s="201" t="s">
        <v>11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s="23" customFormat="1" ht="3.75" hidden="1" customHeight="1" x14ac:dyDescent="0.2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11" s="23" customFormat="1" ht="23.25" x14ac:dyDescent="0.25">
      <c r="A3" s="24"/>
      <c r="B3" s="25"/>
      <c r="C3" s="26"/>
      <c r="D3" s="26"/>
      <c r="E3" s="203" t="s">
        <v>2</v>
      </c>
      <c r="F3" s="203"/>
      <c r="G3" s="203"/>
      <c r="H3" s="203"/>
      <c r="I3" s="203"/>
      <c r="J3" s="203"/>
      <c r="K3" s="203"/>
    </row>
    <row r="4" spans="1:11" s="122" customFormat="1" ht="80.25" customHeight="1" x14ac:dyDescent="0.25">
      <c r="A4" s="97">
        <v>43266</v>
      </c>
      <c r="B4" s="98" t="s">
        <v>79</v>
      </c>
      <c r="C4" s="98" t="s">
        <v>70</v>
      </c>
      <c r="D4" s="98" t="s">
        <v>83</v>
      </c>
      <c r="E4" s="99" t="s">
        <v>80</v>
      </c>
      <c r="F4" s="99" t="s">
        <v>84</v>
      </c>
      <c r="G4" s="99" t="s">
        <v>82</v>
      </c>
      <c r="H4" s="99" t="s">
        <v>85</v>
      </c>
      <c r="I4" s="99" t="s">
        <v>86</v>
      </c>
      <c r="J4" s="99" t="s">
        <v>75</v>
      </c>
      <c r="K4" s="99" t="s">
        <v>4</v>
      </c>
    </row>
    <row r="5" spans="1:11" ht="15.75" x14ac:dyDescent="0.25">
      <c r="A5" s="11">
        <v>1</v>
      </c>
      <c r="B5" s="11">
        <v>44</v>
      </c>
      <c r="C5" s="11">
        <v>43</v>
      </c>
      <c r="D5" s="11">
        <f t="shared" ref="D5" si="0">C5-B5</f>
        <v>-1</v>
      </c>
      <c r="E5" s="12">
        <v>0</v>
      </c>
      <c r="F5" s="11">
        <v>0</v>
      </c>
      <c r="G5" s="11">
        <v>0</v>
      </c>
      <c r="H5" s="11">
        <v>0</v>
      </c>
      <c r="I5" s="11">
        <v>1</v>
      </c>
      <c r="J5" s="12">
        <f t="shared" ref="J5" si="1">SUM(E5:I5)</f>
        <v>1</v>
      </c>
      <c r="K5" s="13" t="s">
        <v>122</v>
      </c>
    </row>
    <row r="6" spans="1:11" ht="15.75" x14ac:dyDescent="0.25">
      <c r="A6" s="11">
        <v>2</v>
      </c>
      <c r="B6" s="11">
        <v>44</v>
      </c>
      <c r="C6" s="11">
        <v>45</v>
      </c>
      <c r="D6" s="11">
        <f t="shared" ref="D6" si="2">C6-B6</f>
        <v>1</v>
      </c>
      <c r="E6" s="12">
        <v>0</v>
      </c>
      <c r="F6" s="11">
        <v>0</v>
      </c>
      <c r="G6" s="11">
        <v>0</v>
      </c>
      <c r="H6" s="11">
        <v>0</v>
      </c>
      <c r="I6" s="11">
        <v>0</v>
      </c>
      <c r="J6" s="12">
        <f t="shared" ref="J6" si="3">SUM(E6:I6)</f>
        <v>0</v>
      </c>
      <c r="K6" s="13" t="s">
        <v>122</v>
      </c>
    </row>
    <row r="7" spans="1:11" ht="15.75" x14ac:dyDescent="0.25">
      <c r="A7" s="11">
        <v>3</v>
      </c>
      <c r="B7" s="11">
        <v>44</v>
      </c>
      <c r="C7" s="11">
        <v>45</v>
      </c>
      <c r="D7" s="11">
        <f t="shared" ref="D7" si="4">C7-B7</f>
        <v>1</v>
      </c>
      <c r="E7" s="12">
        <v>0</v>
      </c>
      <c r="F7" s="11">
        <v>0</v>
      </c>
      <c r="G7" s="11">
        <v>0</v>
      </c>
      <c r="H7" s="11">
        <v>0</v>
      </c>
      <c r="I7" s="11">
        <v>0</v>
      </c>
      <c r="J7" s="12">
        <f t="shared" ref="J7" si="5">SUM(E7:I7)</f>
        <v>0</v>
      </c>
      <c r="K7" s="13" t="s">
        <v>122</v>
      </c>
    </row>
    <row r="8" spans="1:11" ht="15.75" x14ac:dyDescent="0.25">
      <c r="A8" s="11">
        <v>4</v>
      </c>
      <c r="B8" s="11">
        <v>44</v>
      </c>
      <c r="C8" s="11">
        <v>45</v>
      </c>
      <c r="D8" s="11">
        <f t="shared" ref="D8" si="6">C8-B8</f>
        <v>1</v>
      </c>
      <c r="E8" s="12">
        <v>0</v>
      </c>
      <c r="F8" s="11">
        <v>0</v>
      </c>
      <c r="G8" s="11">
        <v>0</v>
      </c>
      <c r="H8" s="11">
        <v>0</v>
      </c>
      <c r="I8" s="11">
        <v>0</v>
      </c>
      <c r="J8" s="12">
        <f t="shared" ref="J8" si="7">SUM(E8:I8)</f>
        <v>0</v>
      </c>
      <c r="K8" s="13" t="s">
        <v>122</v>
      </c>
    </row>
    <row r="9" spans="1:11" ht="15.75" x14ac:dyDescent="0.25">
      <c r="A9" s="11">
        <v>5</v>
      </c>
      <c r="B9" s="11">
        <v>44</v>
      </c>
      <c r="C9" s="11">
        <v>45</v>
      </c>
      <c r="D9" s="11">
        <f t="shared" ref="D9" si="8">C9-B9</f>
        <v>1</v>
      </c>
      <c r="E9" s="12">
        <v>0</v>
      </c>
      <c r="F9" s="11">
        <v>0</v>
      </c>
      <c r="G9" s="11">
        <v>0</v>
      </c>
      <c r="H9" s="11">
        <v>0</v>
      </c>
      <c r="I9" s="11">
        <v>0</v>
      </c>
      <c r="J9" s="12">
        <f t="shared" ref="J9" si="9">SUM(E9:I9)</f>
        <v>0</v>
      </c>
      <c r="K9" s="13" t="s">
        <v>122</v>
      </c>
    </row>
    <row r="10" spans="1:11" ht="15.75" x14ac:dyDescent="0.25">
      <c r="A10" s="11">
        <v>6</v>
      </c>
      <c r="B10" s="11">
        <v>44</v>
      </c>
      <c r="C10" s="11">
        <v>44</v>
      </c>
      <c r="D10" s="11">
        <f t="shared" ref="D10:D34" si="10">C10-B10</f>
        <v>0</v>
      </c>
      <c r="E10" s="12">
        <v>0</v>
      </c>
      <c r="F10" s="11">
        <v>0</v>
      </c>
      <c r="G10" s="11">
        <v>0</v>
      </c>
      <c r="H10" s="11">
        <v>0</v>
      </c>
      <c r="I10" s="11">
        <v>0</v>
      </c>
      <c r="J10" s="12">
        <f t="shared" ref="J10" si="11">SUM(E10:I10)</f>
        <v>0</v>
      </c>
      <c r="K10" s="13" t="s">
        <v>122</v>
      </c>
    </row>
    <row r="11" spans="1:11" ht="15.75" x14ac:dyDescent="0.25">
      <c r="A11" s="11">
        <v>7</v>
      </c>
      <c r="B11" s="11">
        <v>44</v>
      </c>
      <c r="C11" s="11">
        <v>44</v>
      </c>
      <c r="D11" s="11">
        <f t="shared" ref="D11" si="12">C11-B11</f>
        <v>0</v>
      </c>
      <c r="E11" s="12">
        <v>0</v>
      </c>
      <c r="F11" s="11">
        <v>0</v>
      </c>
      <c r="G11" s="11">
        <v>0</v>
      </c>
      <c r="H11" s="11">
        <v>0</v>
      </c>
      <c r="I11" s="11">
        <v>0</v>
      </c>
      <c r="J11" s="12">
        <f t="shared" ref="J11" si="13">SUM(E11:I11)</f>
        <v>0</v>
      </c>
      <c r="K11" s="13" t="s">
        <v>122</v>
      </c>
    </row>
    <row r="12" spans="1:11" ht="15.75" x14ac:dyDescent="0.25">
      <c r="A12" s="11">
        <v>8</v>
      </c>
      <c r="B12" s="11">
        <v>44</v>
      </c>
      <c r="C12" s="11">
        <v>43</v>
      </c>
      <c r="D12" s="11">
        <f t="shared" ref="D12" si="14">C12-B12</f>
        <v>-1</v>
      </c>
      <c r="E12" s="12">
        <v>0</v>
      </c>
      <c r="F12" s="11">
        <v>0</v>
      </c>
      <c r="G12" s="11">
        <v>0</v>
      </c>
      <c r="H12" s="11">
        <v>0</v>
      </c>
      <c r="I12" s="11">
        <v>1</v>
      </c>
      <c r="J12" s="12">
        <f t="shared" ref="J12" si="15">SUM(E12:I12)</f>
        <v>1</v>
      </c>
      <c r="K12" s="13" t="s">
        <v>122</v>
      </c>
    </row>
    <row r="13" spans="1:11" ht="15.75" x14ac:dyDescent="0.25">
      <c r="A13" s="11">
        <v>9</v>
      </c>
      <c r="B13" s="11">
        <v>44</v>
      </c>
      <c r="C13" s="11">
        <v>44</v>
      </c>
      <c r="D13" s="11">
        <f t="shared" ref="D13" si="16">C13-B13</f>
        <v>0</v>
      </c>
      <c r="E13" s="12">
        <v>0</v>
      </c>
      <c r="F13" s="11">
        <v>0</v>
      </c>
      <c r="G13" s="11">
        <v>0</v>
      </c>
      <c r="H13" s="11">
        <v>0</v>
      </c>
      <c r="I13" s="11">
        <v>0</v>
      </c>
      <c r="J13" s="12">
        <f t="shared" ref="J13" si="17">SUM(E13:I13)</f>
        <v>0</v>
      </c>
      <c r="K13" s="13" t="s">
        <v>122</v>
      </c>
    </row>
    <row r="14" spans="1:11" ht="15.75" x14ac:dyDescent="0.25">
      <c r="A14" s="11">
        <v>10</v>
      </c>
      <c r="B14" s="11">
        <v>44</v>
      </c>
      <c r="C14" s="11">
        <v>44</v>
      </c>
      <c r="D14" s="11">
        <f t="shared" ref="D14" si="18">C14-B14</f>
        <v>0</v>
      </c>
      <c r="E14" s="12">
        <v>0</v>
      </c>
      <c r="F14" s="11">
        <v>0</v>
      </c>
      <c r="G14" s="11">
        <v>0</v>
      </c>
      <c r="H14" s="11">
        <v>0</v>
      </c>
      <c r="I14" s="11">
        <v>0</v>
      </c>
      <c r="J14" s="12">
        <f t="shared" ref="J14" si="19">SUM(E14:I14)</f>
        <v>0</v>
      </c>
      <c r="K14" s="13" t="s">
        <v>122</v>
      </c>
    </row>
    <row r="15" spans="1:11" ht="15.75" x14ac:dyDescent="0.25">
      <c r="A15" s="11">
        <v>11</v>
      </c>
      <c r="B15" s="11">
        <v>44</v>
      </c>
      <c r="C15" s="11">
        <v>43</v>
      </c>
      <c r="D15" s="11">
        <f t="shared" si="10"/>
        <v>-1</v>
      </c>
      <c r="E15" s="12">
        <v>0</v>
      </c>
      <c r="F15" s="11">
        <v>0</v>
      </c>
      <c r="G15" s="11">
        <v>0</v>
      </c>
      <c r="H15" s="11">
        <v>0</v>
      </c>
      <c r="I15" s="11">
        <v>1</v>
      </c>
      <c r="J15" s="12">
        <f t="shared" ref="J15:J27" si="20">SUM(E15:I15)</f>
        <v>1</v>
      </c>
      <c r="K15" s="13" t="s">
        <v>122</v>
      </c>
    </row>
    <row r="16" spans="1:11" ht="15.75" x14ac:dyDescent="0.25">
      <c r="A16" s="11">
        <v>12</v>
      </c>
      <c r="B16" s="11">
        <v>44</v>
      </c>
      <c r="C16" s="11">
        <v>45</v>
      </c>
      <c r="D16" s="11">
        <f t="shared" ref="D16" si="21">C16-B16</f>
        <v>1</v>
      </c>
      <c r="E16" s="12">
        <v>0</v>
      </c>
      <c r="F16" s="11">
        <v>0</v>
      </c>
      <c r="G16" s="11">
        <v>0</v>
      </c>
      <c r="H16" s="11">
        <v>0</v>
      </c>
      <c r="I16" s="11">
        <v>0</v>
      </c>
      <c r="J16" s="12">
        <f t="shared" ref="J16" si="22">SUM(E16:I16)</f>
        <v>0</v>
      </c>
      <c r="K16" s="13" t="s">
        <v>122</v>
      </c>
    </row>
    <row r="17" spans="1:11" ht="15.75" x14ac:dyDescent="0.25">
      <c r="A17" s="11">
        <v>13</v>
      </c>
      <c r="B17" s="11">
        <v>44</v>
      </c>
      <c r="C17" s="11">
        <v>44</v>
      </c>
      <c r="D17" s="11">
        <f t="shared" ref="D17" si="23">C17-B17</f>
        <v>0</v>
      </c>
      <c r="E17" s="12">
        <v>0</v>
      </c>
      <c r="F17" s="11">
        <v>0</v>
      </c>
      <c r="G17" s="11">
        <v>0</v>
      </c>
      <c r="H17" s="11">
        <v>0</v>
      </c>
      <c r="I17" s="11">
        <v>0</v>
      </c>
      <c r="J17" s="12">
        <f t="shared" ref="J17" si="24">SUM(E17:I17)</f>
        <v>0</v>
      </c>
      <c r="K17" s="13" t="s">
        <v>122</v>
      </c>
    </row>
    <row r="18" spans="1:11" ht="15.75" x14ac:dyDescent="0.25">
      <c r="A18" s="11">
        <v>14</v>
      </c>
      <c r="B18" s="11">
        <v>44</v>
      </c>
      <c r="C18" s="11">
        <v>44.04</v>
      </c>
      <c r="D18" s="11">
        <f t="shared" ref="D18" si="25">C18-B18</f>
        <v>3.9999999999999147E-2</v>
      </c>
      <c r="E18" s="12">
        <v>0</v>
      </c>
      <c r="F18" s="11">
        <v>0</v>
      </c>
      <c r="G18" s="11">
        <v>0</v>
      </c>
      <c r="H18" s="11">
        <v>0</v>
      </c>
      <c r="I18" s="11">
        <v>0</v>
      </c>
      <c r="J18" s="12">
        <f t="shared" ref="J18" si="26">SUM(E18:I18)</f>
        <v>0</v>
      </c>
      <c r="K18" s="13" t="s">
        <v>122</v>
      </c>
    </row>
    <row r="19" spans="1:11" ht="15.75" x14ac:dyDescent="0.25">
      <c r="A19" s="11">
        <v>15</v>
      </c>
      <c r="B19" s="11">
        <v>44</v>
      </c>
      <c r="C19" s="11">
        <v>43</v>
      </c>
      <c r="D19" s="11">
        <f t="shared" ref="D19" si="27">C19-B19</f>
        <v>-1</v>
      </c>
      <c r="E19" s="12">
        <v>0</v>
      </c>
      <c r="F19" s="11">
        <v>0</v>
      </c>
      <c r="G19" s="11">
        <v>0</v>
      </c>
      <c r="H19" s="11">
        <v>0</v>
      </c>
      <c r="I19" s="11">
        <v>1</v>
      </c>
      <c r="J19" s="12">
        <f t="shared" ref="J19" si="28">SUM(E19:I19)</f>
        <v>1</v>
      </c>
      <c r="K19" s="13" t="s">
        <v>122</v>
      </c>
    </row>
    <row r="20" spans="1:11" ht="15.75" x14ac:dyDescent="0.25">
      <c r="A20" s="11">
        <v>16</v>
      </c>
      <c r="B20" s="11">
        <v>44</v>
      </c>
      <c r="C20" s="11">
        <v>43</v>
      </c>
      <c r="D20" s="11">
        <f t="shared" ref="D20" si="29">C20-B20</f>
        <v>-1</v>
      </c>
      <c r="E20" s="12">
        <v>0</v>
      </c>
      <c r="F20" s="11">
        <v>0</v>
      </c>
      <c r="G20" s="11">
        <v>0</v>
      </c>
      <c r="H20" s="11">
        <v>0</v>
      </c>
      <c r="I20" s="11">
        <v>1</v>
      </c>
      <c r="J20" s="12">
        <f t="shared" ref="J20" si="30">SUM(E20:I20)</f>
        <v>1</v>
      </c>
      <c r="K20" s="13" t="s">
        <v>122</v>
      </c>
    </row>
    <row r="21" spans="1:11" ht="15.75" x14ac:dyDescent="0.25">
      <c r="A21" s="11">
        <v>17</v>
      </c>
      <c r="B21" s="11">
        <v>44</v>
      </c>
      <c r="C21" s="11">
        <v>44</v>
      </c>
      <c r="D21" s="11">
        <f t="shared" si="10"/>
        <v>0</v>
      </c>
      <c r="E21" s="12">
        <v>0</v>
      </c>
      <c r="F21" s="11">
        <v>0</v>
      </c>
      <c r="G21" s="11">
        <v>0</v>
      </c>
      <c r="H21" s="11">
        <v>0</v>
      </c>
      <c r="I21" s="11">
        <v>0</v>
      </c>
      <c r="J21" s="12">
        <f t="shared" si="20"/>
        <v>0</v>
      </c>
      <c r="K21" s="13" t="s">
        <v>122</v>
      </c>
    </row>
    <row r="22" spans="1:11" ht="15.75" x14ac:dyDescent="0.25">
      <c r="A22" s="11">
        <v>18</v>
      </c>
      <c r="B22" s="11">
        <v>44</v>
      </c>
      <c r="C22" s="11">
        <v>43</v>
      </c>
      <c r="D22" s="11">
        <f t="shared" ref="D22" si="31">C22-B22</f>
        <v>-1</v>
      </c>
      <c r="E22" s="12">
        <v>0</v>
      </c>
      <c r="F22" s="11">
        <v>0</v>
      </c>
      <c r="G22" s="11">
        <v>0</v>
      </c>
      <c r="H22" s="11">
        <v>0</v>
      </c>
      <c r="I22" s="11">
        <v>1</v>
      </c>
      <c r="J22" s="12">
        <f t="shared" ref="J22" si="32">SUM(E22:I22)</f>
        <v>1</v>
      </c>
      <c r="K22" s="13" t="s">
        <v>122</v>
      </c>
    </row>
    <row r="23" spans="1:11" ht="15.75" x14ac:dyDescent="0.25">
      <c r="A23" s="11">
        <v>19</v>
      </c>
      <c r="B23" s="11">
        <v>44</v>
      </c>
      <c r="C23" s="11">
        <v>44</v>
      </c>
      <c r="D23" s="11">
        <f t="shared" ref="D23" si="33">C23-B23</f>
        <v>0</v>
      </c>
      <c r="E23" s="12">
        <v>0</v>
      </c>
      <c r="F23" s="11">
        <v>0</v>
      </c>
      <c r="G23" s="11">
        <v>0</v>
      </c>
      <c r="H23" s="11">
        <v>0</v>
      </c>
      <c r="I23" s="11">
        <v>0</v>
      </c>
      <c r="J23" s="12">
        <f t="shared" ref="J23" si="34">SUM(E23:I23)</f>
        <v>0</v>
      </c>
      <c r="K23" s="13" t="s">
        <v>122</v>
      </c>
    </row>
    <row r="24" spans="1:11" ht="15.75" x14ac:dyDescent="0.25">
      <c r="A24" s="11">
        <v>20</v>
      </c>
      <c r="B24" s="11">
        <v>44</v>
      </c>
      <c r="C24" s="11">
        <v>42</v>
      </c>
      <c r="D24" s="11">
        <f t="shared" si="10"/>
        <v>-2</v>
      </c>
      <c r="E24" s="12">
        <v>0</v>
      </c>
      <c r="F24" s="11">
        <v>0</v>
      </c>
      <c r="G24" s="11">
        <v>0</v>
      </c>
      <c r="H24" s="11">
        <v>0</v>
      </c>
      <c r="I24" s="11">
        <v>2</v>
      </c>
      <c r="J24" s="12">
        <f t="shared" si="20"/>
        <v>2</v>
      </c>
      <c r="K24" s="13" t="s">
        <v>122</v>
      </c>
    </row>
    <row r="25" spans="1:11" ht="15.75" x14ac:dyDescent="0.25">
      <c r="A25" s="11">
        <v>21</v>
      </c>
      <c r="B25" s="11">
        <v>44</v>
      </c>
      <c r="C25" s="11">
        <v>43</v>
      </c>
      <c r="D25" s="11">
        <f t="shared" ref="D25" si="35">C25-B25</f>
        <v>-1</v>
      </c>
      <c r="E25" s="12">
        <v>0</v>
      </c>
      <c r="F25" s="11">
        <v>0</v>
      </c>
      <c r="G25" s="11">
        <v>0</v>
      </c>
      <c r="H25" s="11">
        <v>0</v>
      </c>
      <c r="I25" s="11">
        <v>1</v>
      </c>
      <c r="J25" s="12">
        <f t="shared" ref="J25" si="36">SUM(E25:I25)</f>
        <v>1</v>
      </c>
      <c r="K25" s="13" t="s">
        <v>122</v>
      </c>
    </row>
    <row r="26" spans="1:11" ht="15.75" x14ac:dyDescent="0.25">
      <c r="A26" s="11">
        <v>22</v>
      </c>
      <c r="B26" s="11">
        <v>44</v>
      </c>
      <c r="C26" s="11">
        <v>43</v>
      </c>
      <c r="D26" s="11">
        <f t="shared" ref="D26" si="37">C26-B26</f>
        <v>-1</v>
      </c>
      <c r="E26" s="12">
        <v>0</v>
      </c>
      <c r="F26" s="11">
        <v>0</v>
      </c>
      <c r="G26" s="11">
        <v>0</v>
      </c>
      <c r="H26" s="11">
        <v>0</v>
      </c>
      <c r="I26" s="11">
        <v>1</v>
      </c>
      <c r="J26" s="12">
        <f t="shared" ref="J26" si="38">SUM(E26:I26)</f>
        <v>1</v>
      </c>
      <c r="K26" s="13" t="s">
        <v>122</v>
      </c>
    </row>
    <row r="27" spans="1:11" ht="15.75" x14ac:dyDescent="0.25">
      <c r="A27" s="11">
        <v>23</v>
      </c>
      <c r="B27" s="11">
        <v>44</v>
      </c>
      <c r="C27" s="11">
        <v>44</v>
      </c>
      <c r="D27" s="11">
        <f t="shared" si="10"/>
        <v>0</v>
      </c>
      <c r="E27" s="12">
        <v>0</v>
      </c>
      <c r="F27" s="11">
        <v>0</v>
      </c>
      <c r="G27" s="11">
        <v>0</v>
      </c>
      <c r="H27" s="11">
        <v>0</v>
      </c>
      <c r="I27" s="11">
        <v>0</v>
      </c>
      <c r="J27" s="12">
        <f t="shared" si="20"/>
        <v>0</v>
      </c>
      <c r="K27" s="13" t="s">
        <v>122</v>
      </c>
    </row>
    <row r="28" spans="1:11" ht="15.75" x14ac:dyDescent="0.25">
      <c r="A28" s="11">
        <v>24</v>
      </c>
      <c r="B28" s="11">
        <v>44</v>
      </c>
      <c r="C28" s="11">
        <v>45</v>
      </c>
      <c r="D28" s="11">
        <f t="shared" ref="D28" si="39">C28-B28</f>
        <v>1</v>
      </c>
      <c r="E28" s="12">
        <v>0</v>
      </c>
      <c r="F28" s="11">
        <v>0</v>
      </c>
      <c r="G28" s="11">
        <v>0</v>
      </c>
      <c r="H28" s="11">
        <v>0</v>
      </c>
      <c r="I28" s="11">
        <v>0</v>
      </c>
      <c r="J28" s="12">
        <f t="shared" ref="J28" si="40">SUM(E28:I28)</f>
        <v>0</v>
      </c>
      <c r="K28" s="13" t="s">
        <v>122</v>
      </c>
    </row>
    <row r="29" spans="1:11" ht="15.75" x14ac:dyDescent="0.25">
      <c r="A29" s="11">
        <v>25</v>
      </c>
      <c r="B29" s="11">
        <v>44</v>
      </c>
      <c r="C29" s="11"/>
      <c r="D29" s="11">
        <f t="shared" ref="D29" si="41">C29-B29</f>
        <v>-44</v>
      </c>
      <c r="E29" s="12"/>
      <c r="F29" s="11"/>
      <c r="G29" s="11"/>
      <c r="H29" s="11"/>
      <c r="I29" s="11"/>
      <c r="J29" s="12">
        <f t="shared" ref="J29" si="42">SUM(E29:I29)</f>
        <v>0</v>
      </c>
      <c r="K29" s="13"/>
    </row>
    <row r="30" spans="1:11" ht="15.75" x14ac:dyDescent="0.25">
      <c r="A30" s="11">
        <v>26</v>
      </c>
      <c r="B30" s="11">
        <v>44</v>
      </c>
      <c r="C30" s="11"/>
      <c r="D30" s="11">
        <f t="shared" ref="D30" si="43">C30-B30</f>
        <v>-44</v>
      </c>
      <c r="E30" s="12"/>
      <c r="F30" s="11"/>
      <c r="G30" s="11"/>
      <c r="H30" s="11"/>
      <c r="I30" s="11"/>
      <c r="J30" s="12">
        <f t="shared" ref="J30" si="44">SUM(E30:I30)</f>
        <v>0</v>
      </c>
      <c r="K30" s="13"/>
    </row>
    <row r="31" spans="1:11" ht="15.75" x14ac:dyDescent="0.25">
      <c r="A31" s="11">
        <v>27</v>
      </c>
      <c r="B31" s="11">
        <v>44</v>
      </c>
      <c r="C31" s="11"/>
      <c r="D31" s="11">
        <f t="shared" ref="D31" si="45">C31-B31</f>
        <v>-44</v>
      </c>
      <c r="E31" s="12"/>
      <c r="F31" s="11"/>
      <c r="G31" s="11"/>
      <c r="H31" s="11"/>
      <c r="I31" s="11"/>
      <c r="J31" s="12">
        <f t="shared" ref="J31" si="46">SUM(E31:I31)</f>
        <v>0</v>
      </c>
      <c r="K31" s="13"/>
    </row>
    <row r="32" spans="1:11" ht="15.75" x14ac:dyDescent="0.25">
      <c r="A32" s="11">
        <v>28</v>
      </c>
      <c r="B32" s="11">
        <v>44</v>
      </c>
      <c r="C32" s="11"/>
      <c r="D32" s="11">
        <f t="shared" ref="D32" si="47">C32-B32</f>
        <v>-44</v>
      </c>
      <c r="E32" s="12"/>
      <c r="F32" s="11"/>
      <c r="G32" s="11"/>
      <c r="H32" s="11"/>
      <c r="I32" s="11"/>
      <c r="J32" s="12">
        <f t="shared" ref="J32" si="48">SUM(E32:I32)</f>
        <v>0</v>
      </c>
      <c r="K32" s="13"/>
    </row>
    <row r="33" spans="1:11" ht="15.75" x14ac:dyDescent="0.25">
      <c r="A33" s="11">
        <v>29</v>
      </c>
      <c r="B33" s="11">
        <v>44</v>
      </c>
      <c r="C33" s="11"/>
      <c r="D33" s="11">
        <f t="shared" ref="D33" si="49">C33-B33</f>
        <v>-44</v>
      </c>
      <c r="E33" s="12"/>
      <c r="F33" s="11"/>
      <c r="G33" s="11"/>
      <c r="H33" s="11"/>
      <c r="I33" s="11"/>
      <c r="J33" s="12">
        <f t="shared" ref="J33" si="50">SUM(E33:I33)</f>
        <v>0</v>
      </c>
      <c r="K33" s="13"/>
    </row>
    <row r="34" spans="1:11" ht="15.75" x14ac:dyDescent="0.25">
      <c r="A34" s="11">
        <v>30</v>
      </c>
      <c r="B34" s="11">
        <v>44</v>
      </c>
      <c r="C34" s="11"/>
      <c r="D34" s="11">
        <f t="shared" si="10"/>
        <v>-44</v>
      </c>
      <c r="E34" s="12"/>
      <c r="F34" s="11"/>
      <c r="G34" s="11"/>
      <c r="H34" s="11"/>
      <c r="I34" s="11"/>
      <c r="J34" s="12">
        <f t="shared" ref="J34" si="51">SUM(E34:I34)</f>
        <v>0</v>
      </c>
      <c r="K34" s="13"/>
    </row>
    <row r="35" spans="1:11" s="29" customFormat="1" ht="15.75" x14ac:dyDescent="0.25">
      <c r="A35" s="14" t="s">
        <v>5</v>
      </c>
      <c r="B35" s="15">
        <f t="shared" ref="B35:I35" si="52">SUM(B5:B34)</f>
        <v>1320</v>
      </c>
      <c r="C35" s="15">
        <f t="shared" si="52"/>
        <v>1052.04</v>
      </c>
      <c r="D35" s="15">
        <f t="shared" si="52"/>
        <v>-267.96000000000004</v>
      </c>
      <c r="E35" s="15">
        <f t="shared" si="52"/>
        <v>0</v>
      </c>
      <c r="F35" s="15">
        <f t="shared" si="52"/>
        <v>0</v>
      </c>
      <c r="G35" s="15">
        <f t="shared" si="52"/>
        <v>0</v>
      </c>
      <c r="H35" s="15">
        <f t="shared" si="52"/>
        <v>0</v>
      </c>
      <c r="I35" s="15">
        <f t="shared" si="52"/>
        <v>10</v>
      </c>
      <c r="J35" s="15">
        <f t="shared" ref="J35" si="53">SUM(J5:J34)</f>
        <v>10</v>
      </c>
      <c r="K35" s="28"/>
    </row>
    <row r="36" spans="1:11" ht="15.75" x14ac:dyDescent="0.25">
      <c r="A36" s="30"/>
      <c r="B36" s="31"/>
      <c r="C36" s="30"/>
      <c r="D36" s="30"/>
      <c r="E36" s="31"/>
      <c r="F36" s="30"/>
      <c r="G36" s="30"/>
      <c r="H36" s="30"/>
      <c r="I36" s="31"/>
      <c r="J36" s="31"/>
      <c r="K36" s="32"/>
    </row>
    <row r="37" spans="1:11" ht="15.75" x14ac:dyDescent="0.25">
      <c r="A37" s="31" t="s">
        <v>6</v>
      </c>
      <c r="B37" s="31"/>
      <c r="C37" s="30"/>
      <c r="D37" s="30"/>
      <c r="E37" s="31"/>
      <c r="F37" s="30"/>
      <c r="G37" s="30"/>
      <c r="H37" s="30"/>
      <c r="I37" s="31"/>
      <c r="J37" s="31"/>
      <c r="K37" s="32"/>
    </row>
  </sheetData>
  <mergeCells count="3">
    <mergeCell ref="A1:K1"/>
    <mergeCell ref="A2:K2"/>
    <mergeCell ref="E3:K3"/>
  </mergeCells>
  <pageMargins left="0.19685039370078741" right="0.19685039370078741" top="0.25" bottom="0.34" header="0.17" footer="0.17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zoomScale="70" zoomScaleSheetLayoutView="70" workbookViewId="0">
      <pane ySplit="4" topLeftCell="A10" activePane="bottomLeft" state="frozen"/>
      <selection activeCell="K9" sqref="K9"/>
      <selection pane="bottomLeft" activeCell="L28" sqref="L28"/>
    </sheetView>
  </sheetViews>
  <sheetFormatPr defaultColWidth="12.5703125" defaultRowHeight="12.75" x14ac:dyDescent="0.2"/>
  <cols>
    <col min="1" max="1" width="11.28515625" style="8" customWidth="1"/>
    <col min="2" max="2" width="11.28515625" style="6" customWidth="1"/>
    <col min="3" max="3" width="17.85546875" style="8" customWidth="1"/>
    <col min="4" max="4" width="13.85546875" style="8" customWidth="1"/>
    <col min="5" max="5" width="21.5703125" style="6" customWidth="1"/>
    <col min="6" max="6" width="25" style="9" customWidth="1"/>
    <col min="7" max="7" width="16.5703125" style="9" bestFit="1" customWidth="1"/>
    <col min="8" max="8" width="12.85546875" style="9" customWidth="1"/>
    <col min="9" max="9" width="22.7109375" style="6" bestFit="1" customWidth="1"/>
    <col min="10" max="10" width="12.42578125" style="6" customWidth="1"/>
    <col min="11" max="11" width="8.7109375" style="6" bestFit="1" customWidth="1"/>
    <col min="12" max="12" width="92.7109375" style="6" customWidth="1"/>
    <col min="13" max="16384" width="12.5703125" style="6"/>
  </cols>
  <sheetData>
    <row r="1" spans="1:12" ht="23.25" customHeight="1" x14ac:dyDescent="0.4">
      <c r="A1" s="204" t="s">
        <v>12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2" spans="1:12" ht="0.75" hidden="1" customHeight="1" x14ac:dyDescent="0.4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18.75" x14ac:dyDescent="0.3">
      <c r="A3" s="34"/>
      <c r="B3" s="35"/>
      <c r="C3" s="36"/>
      <c r="D3" s="36"/>
      <c r="E3" s="205" t="s">
        <v>2</v>
      </c>
      <c r="F3" s="206"/>
      <c r="G3" s="206"/>
      <c r="H3" s="206"/>
      <c r="I3" s="206"/>
      <c r="J3" s="206"/>
      <c r="K3" s="206"/>
      <c r="L3" s="206"/>
    </row>
    <row r="4" spans="1:12" s="121" customFormat="1" ht="48" customHeight="1" x14ac:dyDescent="0.25">
      <c r="A4" s="97">
        <v>43266</v>
      </c>
      <c r="B4" s="98" t="s">
        <v>79</v>
      </c>
      <c r="C4" s="141" t="s">
        <v>70</v>
      </c>
      <c r="D4" s="139" t="s">
        <v>83</v>
      </c>
      <c r="E4" s="140" t="s">
        <v>110</v>
      </c>
      <c r="F4" s="140" t="s">
        <v>87</v>
      </c>
      <c r="G4" s="99" t="s">
        <v>82</v>
      </c>
      <c r="H4" s="99" t="s">
        <v>88</v>
      </c>
      <c r="I4" s="99" t="s">
        <v>89</v>
      </c>
      <c r="J4" s="99" t="s">
        <v>68</v>
      </c>
      <c r="K4" s="99" t="s">
        <v>75</v>
      </c>
      <c r="L4" s="99" t="s">
        <v>4</v>
      </c>
    </row>
    <row r="5" spans="1:12" ht="31.5" customHeight="1" x14ac:dyDescent="0.2">
      <c r="A5" s="11">
        <v>1</v>
      </c>
      <c r="B5" s="11">
        <v>120</v>
      </c>
      <c r="C5" s="11">
        <v>120</v>
      </c>
      <c r="D5" s="11">
        <f t="shared" ref="D5:D22" si="0">C5-B5</f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 t="shared" ref="K5:K22" si="1">SUM(E5:J5)</f>
        <v>0</v>
      </c>
      <c r="L5" s="143" t="s">
        <v>129</v>
      </c>
    </row>
    <row r="6" spans="1:12" ht="15.75" x14ac:dyDescent="0.2">
      <c r="A6" s="11">
        <v>2</v>
      </c>
      <c r="B6" s="11">
        <v>120</v>
      </c>
      <c r="C6" s="11">
        <v>120</v>
      </c>
      <c r="D6" s="11">
        <f t="shared" ref="D6" si="2">C6-B6</f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 t="shared" ref="K6" si="3">SUM(E6:J6)</f>
        <v>0</v>
      </c>
      <c r="L6" s="143" t="s">
        <v>129</v>
      </c>
    </row>
    <row r="7" spans="1:12" ht="15.75" x14ac:dyDescent="0.2">
      <c r="A7" s="11">
        <v>3</v>
      </c>
      <c r="B7" s="11">
        <v>120</v>
      </c>
      <c r="C7" s="11">
        <v>120</v>
      </c>
      <c r="D7" s="11">
        <f t="shared" ref="D7" si="4">C7-B7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 t="shared" ref="K7" si="5">SUM(E7:J7)</f>
        <v>0</v>
      </c>
      <c r="L7" s="143" t="s">
        <v>138</v>
      </c>
    </row>
    <row r="8" spans="1:12" ht="15.75" x14ac:dyDescent="0.2">
      <c r="A8" s="11">
        <v>4</v>
      </c>
      <c r="B8" s="11">
        <v>120</v>
      </c>
      <c r="C8" s="11">
        <v>120</v>
      </c>
      <c r="D8" s="11">
        <f t="shared" ref="D8" si="6">C8-B8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f t="shared" ref="K8" si="7">SUM(E8:J8)</f>
        <v>0</v>
      </c>
      <c r="L8" s="143" t="s">
        <v>138</v>
      </c>
    </row>
    <row r="9" spans="1:12" ht="15.75" x14ac:dyDescent="0.2">
      <c r="A9" s="11">
        <v>5</v>
      </c>
      <c r="B9" s="11">
        <v>120</v>
      </c>
      <c r="C9" s="11">
        <v>120</v>
      </c>
      <c r="D9" s="11">
        <f t="shared" ref="D9" si="8">C9-B9</f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f t="shared" ref="K9" si="9">SUM(E9:J9)</f>
        <v>0</v>
      </c>
      <c r="L9" s="143" t="s">
        <v>142</v>
      </c>
    </row>
    <row r="10" spans="1:12" ht="15.75" x14ac:dyDescent="0.2">
      <c r="A10" s="11">
        <v>6</v>
      </c>
      <c r="B10" s="11">
        <v>120</v>
      </c>
      <c r="C10" s="11">
        <v>120</v>
      </c>
      <c r="D10" s="11">
        <f t="shared" ref="D10" si="10">C10-B10</f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f t="shared" ref="K10" si="11">SUM(E10:J10)</f>
        <v>0</v>
      </c>
      <c r="L10" s="143" t="s">
        <v>145</v>
      </c>
    </row>
    <row r="11" spans="1:12" ht="15.75" x14ac:dyDescent="0.2">
      <c r="A11" s="11">
        <v>7</v>
      </c>
      <c r="B11" s="11">
        <v>120</v>
      </c>
      <c r="C11" s="11">
        <v>120</v>
      </c>
      <c r="D11" s="11">
        <f t="shared" ref="D11" si="12">C11-B11</f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f t="shared" ref="K11" si="13">SUM(E11:J11)</f>
        <v>0</v>
      </c>
      <c r="L11" s="143" t="s">
        <v>149</v>
      </c>
    </row>
    <row r="12" spans="1:12" ht="15.75" x14ac:dyDescent="0.2">
      <c r="A12" s="11">
        <v>8</v>
      </c>
      <c r="B12" s="11">
        <v>120</v>
      </c>
      <c r="C12" s="11">
        <v>120</v>
      </c>
      <c r="D12" s="11">
        <f t="shared" ref="D12" si="14">C12-B12</f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f t="shared" ref="K12" si="15">SUM(E12:J12)</f>
        <v>0</v>
      </c>
      <c r="L12" s="143" t="s">
        <v>151</v>
      </c>
    </row>
    <row r="13" spans="1:12" ht="15.75" x14ac:dyDescent="0.2">
      <c r="A13" s="11">
        <v>9</v>
      </c>
      <c r="B13" s="11">
        <v>120</v>
      </c>
      <c r="C13" s="11">
        <v>120</v>
      </c>
      <c r="D13" s="11">
        <f t="shared" ref="D13" si="16">C13-B13</f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f t="shared" ref="K13" si="17">SUM(E13:J13)</f>
        <v>0</v>
      </c>
      <c r="L13" s="143" t="s">
        <v>156</v>
      </c>
    </row>
    <row r="14" spans="1:12" ht="15.75" x14ac:dyDescent="0.2">
      <c r="A14" s="11">
        <v>10</v>
      </c>
      <c r="B14" s="11">
        <v>120</v>
      </c>
      <c r="C14" s="11">
        <v>120</v>
      </c>
      <c r="D14" s="11">
        <f t="shared" ref="D14" si="18">C14-B14</f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f t="shared" ref="K14" si="19">SUM(E14:J14)</f>
        <v>0</v>
      </c>
      <c r="L14" s="143" t="s">
        <v>156</v>
      </c>
    </row>
    <row r="15" spans="1:12" ht="15.75" x14ac:dyDescent="0.2">
      <c r="A15" s="11">
        <v>11</v>
      </c>
      <c r="B15" s="11">
        <v>120</v>
      </c>
      <c r="C15" s="11">
        <v>120</v>
      </c>
      <c r="D15" s="11">
        <f t="shared" ref="D15" si="20">C15-B15</f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f t="shared" ref="K15" si="21">SUM(E15:J15)</f>
        <v>0</v>
      </c>
      <c r="L15" s="143" t="s">
        <v>162</v>
      </c>
    </row>
    <row r="16" spans="1:12" ht="15.75" x14ac:dyDescent="0.2">
      <c r="A16" s="11">
        <v>12</v>
      </c>
      <c r="B16" s="11">
        <v>120</v>
      </c>
      <c r="C16" s="11">
        <v>120</v>
      </c>
      <c r="D16" s="11">
        <f t="shared" ref="D16" si="22">C16-B16</f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f t="shared" ref="K16" si="23">SUM(E16:J16)</f>
        <v>0</v>
      </c>
      <c r="L16" s="143" t="s">
        <v>167</v>
      </c>
    </row>
    <row r="17" spans="1:12" ht="15.75" x14ac:dyDescent="0.2">
      <c r="A17" s="11">
        <v>13</v>
      </c>
      <c r="B17" s="11">
        <v>120</v>
      </c>
      <c r="C17" s="11">
        <v>120</v>
      </c>
      <c r="D17" s="11">
        <f t="shared" ref="D17" si="24">C17-B17</f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f t="shared" ref="K17" si="25">SUM(E17:J17)</f>
        <v>0</v>
      </c>
      <c r="L17" s="143" t="s">
        <v>174</v>
      </c>
    </row>
    <row r="18" spans="1:12" ht="15.75" x14ac:dyDescent="0.2">
      <c r="A18" s="11">
        <v>14</v>
      </c>
      <c r="B18" s="11">
        <v>120</v>
      </c>
      <c r="C18" s="11">
        <v>120</v>
      </c>
      <c r="D18" s="11">
        <f t="shared" si="0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f t="shared" si="1"/>
        <v>0</v>
      </c>
      <c r="L18" s="143" t="s">
        <v>179</v>
      </c>
    </row>
    <row r="19" spans="1:12" ht="15.75" x14ac:dyDescent="0.2">
      <c r="A19" s="11">
        <v>15</v>
      </c>
      <c r="B19" s="11">
        <v>120</v>
      </c>
      <c r="C19" s="11">
        <v>110</v>
      </c>
      <c r="D19" s="11">
        <f t="shared" ref="D19" si="26">C19-B19</f>
        <v>-10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10</v>
      </c>
      <c r="K19" s="11">
        <f t="shared" ref="K19" si="27">SUM(E19:J19)</f>
        <v>10</v>
      </c>
      <c r="L19" s="143" t="s">
        <v>180</v>
      </c>
    </row>
    <row r="20" spans="1:12" ht="15.75" x14ac:dyDescent="0.2">
      <c r="A20" s="11">
        <v>16</v>
      </c>
      <c r="B20" s="11">
        <v>120</v>
      </c>
      <c r="C20" s="11">
        <v>120</v>
      </c>
      <c r="D20" s="11">
        <f t="shared" si="0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f t="shared" si="1"/>
        <v>0</v>
      </c>
      <c r="L20" s="143" t="s">
        <v>192</v>
      </c>
    </row>
    <row r="21" spans="1:12" ht="30" x14ac:dyDescent="0.2">
      <c r="A21" s="11">
        <v>17</v>
      </c>
      <c r="B21" s="11">
        <v>120</v>
      </c>
      <c r="C21" s="11">
        <v>110</v>
      </c>
      <c r="D21" s="11">
        <f t="shared" ref="D21" si="28">C21-B21</f>
        <v>-10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10</v>
      </c>
      <c r="K21" s="11">
        <f t="shared" ref="K21" si="29">SUM(E21:J21)</f>
        <v>10</v>
      </c>
      <c r="L21" s="143" t="s">
        <v>193</v>
      </c>
    </row>
    <row r="22" spans="1:12" ht="30" x14ac:dyDescent="0.2">
      <c r="A22" s="11">
        <v>18</v>
      </c>
      <c r="B22" s="11">
        <v>120</v>
      </c>
      <c r="C22" s="11">
        <v>80</v>
      </c>
      <c r="D22" s="11">
        <f t="shared" si="0"/>
        <v>-40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40</v>
      </c>
      <c r="K22" s="11">
        <f t="shared" si="1"/>
        <v>40</v>
      </c>
      <c r="L22" s="143" t="s">
        <v>197</v>
      </c>
    </row>
    <row r="23" spans="1:12" ht="15.75" x14ac:dyDescent="0.2">
      <c r="A23" s="11">
        <v>19</v>
      </c>
      <c r="B23" s="11">
        <v>120</v>
      </c>
      <c r="C23" s="11">
        <v>120</v>
      </c>
      <c r="D23" s="11">
        <f t="shared" ref="D23" si="30">C23-B23</f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f t="shared" ref="K23" si="31">SUM(E23:J23)</f>
        <v>0</v>
      </c>
      <c r="L23" s="143" t="s">
        <v>200</v>
      </c>
    </row>
    <row r="24" spans="1:12" ht="15.75" x14ac:dyDescent="0.2">
      <c r="A24" s="11">
        <v>20</v>
      </c>
      <c r="B24" s="11">
        <v>120</v>
      </c>
      <c r="C24" s="11">
        <v>120</v>
      </c>
      <c r="D24" s="11">
        <f t="shared" ref="D24" si="32">C24-B24</f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f t="shared" ref="K24" si="33">SUM(E24:J24)</f>
        <v>0</v>
      </c>
      <c r="L24" s="143" t="s">
        <v>205</v>
      </c>
    </row>
    <row r="25" spans="1:12" ht="15.75" x14ac:dyDescent="0.2">
      <c r="A25" s="11">
        <v>21</v>
      </c>
      <c r="B25" s="11">
        <v>120</v>
      </c>
      <c r="C25" s="11">
        <v>120</v>
      </c>
      <c r="D25" s="11">
        <f t="shared" ref="D25" si="34">C25-B25</f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f t="shared" ref="K25" si="35">SUM(E25:J25)</f>
        <v>0</v>
      </c>
      <c r="L25" s="143" t="s">
        <v>207</v>
      </c>
    </row>
    <row r="26" spans="1:12" ht="15.75" x14ac:dyDescent="0.2">
      <c r="A26" s="11">
        <v>22</v>
      </c>
      <c r="B26" s="11">
        <v>120</v>
      </c>
      <c r="C26" s="11">
        <v>120</v>
      </c>
      <c r="D26" s="11">
        <f t="shared" ref="D26" si="36">C26-B26</f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f t="shared" ref="K26" si="37">SUM(E26:J26)</f>
        <v>0</v>
      </c>
      <c r="L26" s="143" t="s">
        <v>211</v>
      </c>
    </row>
    <row r="27" spans="1:12" ht="15.75" x14ac:dyDescent="0.2">
      <c r="A27" s="11">
        <v>23</v>
      </c>
      <c r="B27" s="11">
        <v>120</v>
      </c>
      <c r="C27" s="11">
        <v>120</v>
      </c>
      <c r="D27" s="11">
        <f t="shared" ref="D27" si="38">C27-B27</f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f t="shared" ref="K27" si="39">SUM(E27:J27)</f>
        <v>0</v>
      </c>
      <c r="L27" s="143" t="s">
        <v>217</v>
      </c>
    </row>
    <row r="28" spans="1:12" ht="15.75" x14ac:dyDescent="0.2">
      <c r="A28" s="11">
        <v>24</v>
      </c>
      <c r="B28" s="11">
        <v>120</v>
      </c>
      <c r="C28" s="11">
        <v>120</v>
      </c>
      <c r="D28" s="11">
        <f t="shared" ref="D28" si="40">C28-B28</f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f t="shared" ref="K28" si="41">SUM(E28:J28)</f>
        <v>0</v>
      </c>
      <c r="L28" s="143" t="s">
        <v>218</v>
      </c>
    </row>
    <row r="29" spans="1:12" ht="15.75" x14ac:dyDescent="0.2">
      <c r="A29" s="11">
        <v>25</v>
      </c>
      <c r="B29" s="11">
        <v>120</v>
      </c>
      <c r="C29" s="11"/>
      <c r="D29" s="11">
        <f t="shared" ref="D29" si="42">C29-B29</f>
        <v>-120</v>
      </c>
      <c r="E29" s="11"/>
      <c r="F29" s="11"/>
      <c r="G29" s="11"/>
      <c r="H29" s="11"/>
      <c r="I29" s="11"/>
      <c r="J29" s="11"/>
      <c r="K29" s="11">
        <f t="shared" ref="K29" si="43">SUM(E29:J29)</f>
        <v>0</v>
      </c>
      <c r="L29" s="143"/>
    </row>
    <row r="30" spans="1:12" ht="15.75" x14ac:dyDescent="0.2">
      <c r="A30" s="11">
        <v>26</v>
      </c>
      <c r="B30" s="11">
        <v>120</v>
      </c>
      <c r="C30" s="11"/>
      <c r="D30" s="11">
        <f t="shared" ref="D30" si="44">C30-B30</f>
        <v>-120</v>
      </c>
      <c r="E30" s="11"/>
      <c r="F30" s="11"/>
      <c r="G30" s="11"/>
      <c r="H30" s="11"/>
      <c r="I30" s="11"/>
      <c r="J30" s="11"/>
      <c r="K30" s="11">
        <f t="shared" ref="K30" si="45">SUM(E30:J30)</f>
        <v>0</v>
      </c>
      <c r="L30" s="143"/>
    </row>
    <row r="31" spans="1:12" ht="15.75" x14ac:dyDescent="0.2">
      <c r="A31" s="11">
        <v>27</v>
      </c>
      <c r="B31" s="11">
        <v>120</v>
      </c>
      <c r="C31" s="11"/>
      <c r="D31" s="11">
        <f t="shared" ref="D31" si="46">C31-B31</f>
        <v>-120</v>
      </c>
      <c r="E31" s="11"/>
      <c r="F31" s="11"/>
      <c r="G31" s="11"/>
      <c r="H31" s="11"/>
      <c r="I31" s="11"/>
      <c r="J31" s="11"/>
      <c r="K31" s="11">
        <f t="shared" ref="K31" si="47">SUM(E31:J31)</f>
        <v>0</v>
      </c>
      <c r="L31" s="143"/>
    </row>
    <row r="32" spans="1:12" ht="15.75" x14ac:dyDescent="0.2">
      <c r="A32" s="11">
        <v>28</v>
      </c>
      <c r="B32" s="11">
        <v>120</v>
      </c>
      <c r="C32" s="11"/>
      <c r="D32" s="11">
        <f t="shared" ref="D32" si="48">C32-B32</f>
        <v>-120</v>
      </c>
      <c r="E32" s="11"/>
      <c r="F32" s="11"/>
      <c r="G32" s="11"/>
      <c r="H32" s="11"/>
      <c r="I32" s="11"/>
      <c r="J32" s="11"/>
      <c r="K32" s="11">
        <f t="shared" ref="K32" si="49">SUM(E32:J32)</f>
        <v>0</v>
      </c>
      <c r="L32" s="143"/>
    </row>
    <row r="33" spans="1:12" ht="15.75" x14ac:dyDescent="0.2">
      <c r="A33" s="11">
        <v>29</v>
      </c>
      <c r="B33" s="11">
        <v>120</v>
      </c>
      <c r="C33" s="11"/>
      <c r="D33" s="11">
        <f t="shared" ref="D33" si="50">C33-B33</f>
        <v>-120</v>
      </c>
      <c r="E33" s="11"/>
      <c r="F33" s="11"/>
      <c r="G33" s="11"/>
      <c r="H33" s="11"/>
      <c r="I33" s="11"/>
      <c r="J33" s="11"/>
      <c r="K33" s="11">
        <f t="shared" ref="K33" si="51">SUM(E33:J33)</f>
        <v>0</v>
      </c>
      <c r="L33" s="143"/>
    </row>
    <row r="34" spans="1:12" ht="15.75" x14ac:dyDescent="0.2">
      <c r="A34" s="11">
        <v>30</v>
      </c>
      <c r="B34" s="11">
        <v>120</v>
      </c>
      <c r="C34" s="11"/>
      <c r="D34" s="11">
        <f t="shared" ref="D34" si="52">C34-B34</f>
        <v>-120</v>
      </c>
      <c r="E34" s="11"/>
      <c r="F34" s="11"/>
      <c r="G34" s="11"/>
      <c r="H34" s="11"/>
      <c r="I34" s="11"/>
      <c r="J34" s="11"/>
      <c r="K34" s="11">
        <f t="shared" ref="K34" si="53">SUM(E34:J34)</f>
        <v>0</v>
      </c>
      <c r="L34" s="143"/>
    </row>
    <row r="35" spans="1:12" s="2" customFormat="1" ht="15.75" x14ac:dyDescent="0.25">
      <c r="A35" s="14" t="s">
        <v>5</v>
      </c>
      <c r="B35" s="15">
        <f t="shared" ref="B35:K35" si="54">SUM(B5:B34)</f>
        <v>3600</v>
      </c>
      <c r="C35" s="15">
        <f t="shared" si="54"/>
        <v>2820</v>
      </c>
      <c r="D35" s="15">
        <f t="shared" si="54"/>
        <v>-780</v>
      </c>
      <c r="E35" s="15">
        <f t="shared" si="54"/>
        <v>0</v>
      </c>
      <c r="F35" s="15">
        <f t="shared" si="54"/>
        <v>0</v>
      </c>
      <c r="G35" s="15">
        <f t="shared" si="54"/>
        <v>0</v>
      </c>
      <c r="H35" s="15">
        <f t="shared" si="54"/>
        <v>0</v>
      </c>
      <c r="I35" s="15">
        <f t="shared" si="54"/>
        <v>0</v>
      </c>
      <c r="J35" s="15">
        <f t="shared" si="54"/>
        <v>60</v>
      </c>
      <c r="K35" s="15">
        <f t="shared" si="54"/>
        <v>60</v>
      </c>
      <c r="L35" s="14"/>
    </row>
    <row r="36" spans="1:12" ht="15" x14ac:dyDescent="0.25">
      <c r="A36" t="s">
        <v>6</v>
      </c>
    </row>
  </sheetData>
  <mergeCells count="3">
    <mergeCell ref="A1:L1"/>
    <mergeCell ref="A2:L2"/>
    <mergeCell ref="E3:L3"/>
  </mergeCells>
  <pageMargins left="0.18" right="0.17" top="0.26" bottom="0.28999999999999998" header="0.19" footer="0.17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zoomScale="52" zoomScaleNormal="70" zoomScaleSheetLayoutView="52" workbookViewId="0">
      <pane ySplit="4" topLeftCell="A10" activePane="bottomLeft" state="frozen"/>
      <selection activeCell="K9" sqref="K9"/>
      <selection pane="bottomLeft" activeCell="L28" sqref="L28"/>
    </sheetView>
  </sheetViews>
  <sheetFormatPr defaultRowHeight="15" x14ac:dyDescent="0.25"/>
  <cols>
    <col min="1" max="1" width="13.140625" customWidth="1"/>
    <col min="2" max="2" width="17.140625" bestFit="1" customWidth="1"/>
    <col min="3" max="3" width="26.140625" customWidth="1"/>
    <col min="4" max="4" width="19.42578125" style="49" bestFit="1" customWidth="1"/>
    <col min="5" max="5" width="17.85546875" style="89" bestFit="1" customWidth="1"/>
    <col min="6" max="6" width="22.42578125" style="50" bestFit="1" customWidth="1"/>
    <col min="7" max="7" width="27.140625" style="50" customWidth="1"/>
    <col min="8" max="8" width="22.42578125" style="50" bestFit="1" customWidth="1"/>
    <col min="9" max="9" width="28.42578125" customWidth="1"/>
    <col min="10" max="10" width="18.85546875" bestFit="1" customWidth="1"/>
    <col min="11" max="11" width="15.85546875" bestFit="1" customWidth="1"/>
    <col min="12" max="12" width="104.28515625" customWidth="1"/>
    <col min="13" max="13" width="4" customWidth="1"/>
  </cols>
  <sheetData>
    <row r="1" spans="1:12" ht="28.5" x14ac:dyDescent="0.45">
      <c r="A1" s="190" t="s">
        <v>13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ht="28.5" x14ac:dyDescent="0.4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26.25" x14ac:dyDescent="0.4">
      <c r="A3" s="40"/>
      <c r="B3" s="41"/>
      <c r="C3" s="41"/>
      <c r="D3" s="42"/>
      <c r="E3" s="87"/>
      <c r="F3" s="207" t="s">
        <v>2</v>
      </c>
      <c r="G3" s="208"/>
      <c r="H3" s="208"/>
      <c r="I3" s="208"/>
      <c r="J3" s="208"/>
      <c r="K3" s="208"/>
      <c r="L3" s="209"/>
    </row>
    <row r="4" spans="1:12" s="120" customFormat="1" ht="99.75" customHeight="1" x14ac:dyDescent="0.25">
      <c r="A4" s="125">
        <v>43266</v>
      </c>
      <c r="B4" s="100" t="s">
        <v>79</v>
      </c>
      <c r="C4" s="100" t="s">
        <v>90</v>
      </c>
      <c r="D4" s="100" t="s">
        <v>70</v>
      </c>
      <c r="E4" s="101" t="s">
        <v>83</v>
      </c>
      <c r="F4" s="44" t="s">
        <v>80</v>
      </c>
      <c r="G4" s="44" t="s">
        <v>91</v>
      </c>
      <c r="H4" s="44" t="s">
        <v>92</v>
      </c>
      <c r="I4" s="44" t="s">
        <v>93</v>
      </c>
      <c r="J4" s="44" t="s">
        <v>68</v>
      </c>
      <c r="K4" s="44" t="s">
        <v>75</v>
      </c>
      <c r="L4" s="44" t="s">
        <v>14</v>
      </c>
    </row>
    <row r="5" spans="1:12" ht="18.75" x14ac:dyDescent="0.25">
      <c r="A5" s="45">
        <v>1</v>
      </c>
      <c r="B5" s="45">
        <v>280</v>
      </c>
      <c r="C5" s="45">
        <v>148.43</v>
      </c>
      <c r="D5" s="45">
        <v>105.55</v>
      </c>
      <c r="E5" s="88">
        <f t="shared" ref="E5:E34" si="0">((C5+D5)-B5)</f>
        <v>-26.019999999999982</v>
      </c>
      <c r="F5" s="45">
        <v>0</v>
      </c>
      <c r="G5" s="45">
        <v>26.02</v>
      </c>
      <c r="H5" s="45">
        <v>0</v>
      </c>
      <c r="I5" s="45">
        <v>0</v>
      </c>
      <c r="J5" s="45">
        <v>0</v>
      </c>
      <c r="K5" s="45">
        <f t="shared" ref="K5:K34" si="1">SUM(F5:J5)</f>
        <v>26.02</v>
      </c>
      <c r="L5" s="46" t="s">
        <v>127</v>
      </c>
    </row>
    <row r="6" spans="1:12" ht="18.75" x14ac:dyDescent="0.25">
      <c r="A6" s="45">
        <v>2</v>
      </c>
      <c r="B6" s="45">
        <v>280</v>
      </c>
      <c r="C6" s="45">
        <v>144</v>
      </c>
      <c r="D6" s="45">
        <v>110.25</v>
      </c>
      <c r="E6" s="88">
        <f t="shared" si="0"/>
        <v>-25.75</v>
      </c>
      <c r="F6" s="45">
        <v>0</v>
      </c>
      <c r="G6" s="45">
        <v>25.75</v>
      </c>
      <c r="H6" s="45">
        <v>0</v>
      </c>
      <c r="I6" s="45">
        <v>0</v>
      </c>
      <c r="J6" s="45">
        <v>0</v>
      </c>
      <c r="K6" s="45">
        <f t="shared" si="1"/>
        <v>25.75</v>
      </c>
      <c r="L6" s="46" t="s">
        <v>127</v>
      </c>
    </row>
    <row r="7" spans="1:12" ht="18.75" x14ac:dyDescent="0.25">
      <c r="A7" s="45">
        <v>3</v>
      </c>
      <c r="B7" s="45">
        <v>280</v>
      </c>
      <c r="C7" s="45">
        <v>144</v>
      </c>
      <c r="D7" s="45">
        <v>110.85</v>
      </c>
      <c r="E7" s="88">
        <f t="shared" si="0"/>
        <v>-25.150000000000006</v>
      </c>
      <c r="F7" s="45">
        <v>0</v>
      </c>
      <c r="G7" s="45">
        <v>25.15</v>
      </c>
      <c r="H7" s="45">
        <v>0</v>
      </c>
      <c r="I7" s="45">
        <v>0</v>
      </c>
      <c r="J7" s="45">
        <v>0</v>
      </c>
      <c r="K7" s="45">
        <f t="shared" si="1"/>
        <v>25.15</v>
      </c>
      <c r="L7" s="46" t="s">
        <v>127</v>
      </c>
    </row>
    <row r="8" spans="1:12" ht="18.75" x14ac:dyDescent="0.25">
      <c r="A8" s="45">
        <v>4</v>
      </c>
      <c r="B8" s="45">
        <v>280</v>
      </c>
      <c r="C8" s="45">
        <v>144</v>
      </c>
      <c r="D8" s="45">
        <v>110.9</v>
      </c>
      <c r="E8" s="88">
        <f t="shared" si="0"/>
        <v>-25.099999999999994</v>
      </c>
      <c r="F8" s="45">
        <v>0</v>
      </c>
      <c r="G8" s="45">
        <v>25.1</v>
      </c>
      <c r="H8" s="45">
        <v>0</v>
      </c>
      <c r="I8" s="45">
        <v>0</v>
      </c>
      <c r="J8" s="135">
        <v>0</v>
      </c>
      <c r="K8" s="45">
        <f t="shared" si="1"/>
        <v>25.1</v>
      </c>
      <c r="L8" s="46" t="s">
        <v>127</v>
      </c>
    </row>
    <row r="9" spans="1:12" ht="18.75" x14ac:dyDescent="0.25">
      <c r="A9" s="45">
        <v>5</v>
      </c>
      <c r="B9" s="45">
        <v>280</v>
      </c>
      <c r="C9" s="45">
        <v>144</v>
      </c>
      <c r="D9" s="45">
        <v>109.63</v>
      </c>
      <c r="E9" s="88">
        <f t="shared" si="0"/>
        <v>-26.370000000000005</v>
      </c>
      <c r="F9" s="45">
        <v>0</v>
      </c>
      <c r="G9" s="45">
        <v>26.37</v>
      </c>
      <c r="H9" s="45">
        <v>0</v>
      </c>
      <c r="I9" s="45">
        <v>0</v>
      </c>
      <c r="J9" s="135">
        <v>0</v>
      </c>
      <c r="K9" s="45">
        <f t="shared" si="1"/>
        <v>26.37</v>
      </c>
      <c r="L9" s="46" t="s">
        <v>127</v>
      </c>
    </row>
    <row r="10" spans="1:12" ht="18.75" x14ac:dyDescent="0.25">
      <c r="A10" s="45">
        <v>6</v>
      </c>
      <c r="B10" s="45">
        <v>280</v>
      </c>
      <c r="C10" s="45">
        <v>148.43</v>
      </c>
      <c r="D10" s="45">
        <v>106.05</v>
      </c>
      <c r="E10" s="88">
        <f t="shared" si="0"/>
        <v>-25.519999999999982</v>
      </c>
      <c r="F10" s="45">
        <v>0</v>
      </c>
      <c r="G10" s="45">
        <v>25.52</v>
      </c>
      <c r="H10" s="45">
        <v>0</v>
      </c>
      <c r="I10" s="45">
        <v>0</v>
      </c>
      <c r="J10" s="135">
        <v>0</v>
      </c>
      <c r="K10" s="45">
        <f t="shared" si="1"/>
        <v>25.52</v>
      </c>
      <c r="L10" s="46" t="s">
        <v>127</v>
      </c>
    </row>
    <row r="11" spans="1:12" ht="18.75" x14ac:dyDescent="0.25">
      <c r="A11" s="45">
        <v>7</v>
      </c>
      <c r="B11" s="45">
        <v>280</v>
      </c>
      <c r="C11" s="45">
        <v>173.25</v>
      </c>
      <c r="D11" s="45">
        <v>81.5</v>
      </c>
      <c r="E11" s="88">
        <f t="shared" si="0"/>
        <v>-25.25</v>
      </c>
      <c r="F11" s="45">
        <v>0</v>
      </c>
      <c r="G11" s="45">
        <v>25.25</v>
      </c>
      <c r="H11" s="45">
        <v>0</v>
      </c>
      <c r="I11" s="45">
        <v>0</v>
      </c>
      <c r="J11" s="135">
        <v>0</v>
      </c>
      <c r="K11" s="45">
        <f t="shared" si="1"/>
        <v>25.25</v>
      </c>
      <c r="L11" s="46" t="s">
        <v>127</v>
      </c>
    </row>
    <row r="12" spans="1:12" ht="18.75" x14ac:dyDescent="0.25">
      <c r="A12" s="45">
        <v>8</v>
      </c>
      <c r="B12" s="45">
        <v>280</v>
      </c>
      <c r="C12" s="45">
        <v>149.69999999999999</v>
      </c>
      <c r="D12" s="45">
        <v>75.25</v>
      </c>
      <c r="E12" s="88">
        <f t="shared" si="0"/>
        <v>-55.050000000000011</v>
      </c>
      <c r="F12" s="45">
        <v>0</v>
      </c>
      <c r="G12" s="45">
        <v>55.05</v>
      </c>
      <c r="H12" s="45">
        <v>0</v>
      </c>
      <c r="I12" s="45">
        <v>0</v>
      </c>
      <c r="J12" s="135">
        <v>0</v>
      </c>
      <c r="K12" s="45">
        <f t="shared" si="1"/>
        <v>55.05</v>
      </c>
      <c r="L12" s="46" t="s">
        <v>127</v>
      </c>
    </row>
    <row r="13" spans="1:12" ht="18.75" x14ac:dyDescent="0.25">
      <c r="A13" s="45">
        <v>9</v>
      </c>
      <c r="B13" s="45">
        <v>280</v>
      </c>
      <c r="C13" s="45">
        <v>144</v>
      </c>
      <c r="D13" s="45">
        <v>111</v>
      </c>
      <c r="E13" s="88">
        <f t="shared" si="0"/>
        <v>-25</v>
      </c>
      <c r="F13" s="45">
        <v>0</v>
      </c>
      <c r="G13" s="45">
        <v>25</v>
      </c>
      <c r="H13" s="45">
        <v>0</v>
      </c>
      <c r="I13" s="45">
        <v>0</v>
      </c>
      <c r="J13" s="45">
        <v>0</v>
      </c>
      <c r="K13" s="45">
        <f t="shared" si="1"/>
        <v>25</v>
      </c>
      <c r="L13" s="46" t="s">
        <v>127</v>
      </c>
    </row>
    <row r="14" spans="1:12" ht="18.75" x14ac:dyDescent="0.25">
      <c r="A14" s="45">
        <v>10</v>
      </c>
      <c r="B14" s="45">
        <v>280</v>
      </c>
      <c r="C14" s="45">
        <v>93</v>
      </c>
      <c r="D14" s="45">
        <v>161.5</v>
      </c>
      <c r="E14" s="88">
        <f t="shared" si="0"/>
        <v>-25.5</v>
      </c>
      <c r="F14" s="45">
        <v>0</v>
      </c>
      <c r="G14" s="45">
        <v>25.5</v>
      </c>
      <c r="H14" s="45">
        <v>0</v>
      </c>
      <c r="I14" s="45">
        <v>0</v>
      </c>
      <c r="J14" s="45">
        <v>0</v>
      </c>
      <c r="K14" s="45">
        <f t="shared" si="1"/>
        <v>25.5</v>
      </c>
      <c r="L14" s="46" t="s">
        <v>127</v>
      </c>
    </row>
    <row r="15" spans="1:12" ht="18.75" x14ac:dyDescent="0.25">
      <c r="A15" s="45">
        <v>11</v>
      </c>
      <c r="B15" s="45">
        <v>280</v>
      </c>
      <c r="C15" s="45">
        <v>114</v>
      </c>
      <c r="D15" s="45">
        <v>140.75</v>
      </c>
      <c r="E15" s="88">
        <f t="shared" si="0"/>
        <v>-25.25</v>
      </c>
      <c r="F15" s="45">
        <v>0</v>
      </c>
      <c r="G15" s="45">
        <v>25.25</v>
      </c>
      <c r="H15" s="45">
        <v>0</v>
      </c>
      <c r="I15" s="45">
        <v>0</v>
      </c>
      <c r="J15" s="45">
        <v>0</v>
      </c>
      <c r="K15" s="45">
        <f t="shared" si="1"/>
        <v>25.25</v>
      </c>
      <c r="L15" s="46" t="s">
        <v>127</v>
      </c>
    </row>
    <row r="16" spans="1:12" ht="18.75" x14ac:dyDescent="0.25">
      <c r="A16" s="45">
        <v>12</v>
      </c>
      <c r="B16" s="45">
        <v>280</v>
      </c>
      <c r="C16" s="45">
        <v>27</v>
      </c>
      <c r="D16" s="45">
        <v>227</v>
      </c>
      <c r="E16" s="88">
        <f t="shared" si="0"/>
        <v>-26</v>
      </c>
      <c r="F16" s="45">
        <v>0</v>
      </c>
      <c r="G16" s="45">
        <v>26</v>
      </c>
      <c r="H16" s="45">
        <v>0</v>
      </c>
      <c r="I16" s="45">
        <v>0</v>
      </c>
      <c r="J16" s="45">
        <v>0</v>
      </c>
      <c r="K16" s="45">
        <f t="shared" si="1"/>
        <v>26</v>
      </c>
      <c r="L16" s="46" t="s">
        <v>127</v>
      </c>
    </row>
    <row r="17" spans="1:12" ht="18.75" x14ac:dyDescent="0.25">
      <c r="A17" s="45">
        <v>13</v>
      </c>
      <c r="B17" s="45">
        <v>280</v>
      </c>
      <c r="C17" s="45">
        <v>61.5</v>
      </c>
      <c r="D17" s="45">
        <v>192</v>
      </c>
      <c r="E17" s="88">
        <f t="shared" si="0"/>
        <v>-26.5</v>
      </c>
      <c r="F17" s="45">
        <v>0</v>
      </c>
      <c r="G17" s="45">
        <v>26.5</v>
      </c>
      <c r="H17" s="45">
        <v>0</v>
      </c>
      <c r="I17" s="45">
        <v>0</v>
      </c>
      <c r="J17" s="45">
        <v>0</v>
      </c>
      <c r="K17" s="45">
        <f t="shared" si="1"/>
        <v>26.5</v>
      </c>
      <c r="L17" s="46" t="s">
        <v>127</v>
      </c>
    </row>
    <row r="18" spans="1:12" ht="18.75" x14ac:dyDescent="0.25">
      <c r="A18" s="45">
        <v>14</v>
      </c>
      <c r="B18" s="45">
        <v>280</v>
      </c>
      <c r="C18" s="45">
        <v>147</v>
      </c>
      <c r="D18" s="45">
        <v>107.25</v>
      </c>
      <c r="E18" s="88">
        <f t="shared" si="0"/>
        <v>-25.75</v>
      </c>
      <c r="F18" s="45">
        <v>0</v>
      </c>
      <c r="G18" s="45">
        <v>25.75</v>
      </c>
      <c r="H18" s="45">
        <v>0</v>
      </c>
      <c r="I18" s="45">
        <v>0</v>
      </c>
      <c r="J18" s="45">
        <v>0</v>
      </c>
      <c r="K18" s="45">
        <f t="shared" si="1"/>
        <v>25.75</v>
      </c>
      <c r="L18" s="46" t="s">
        <v>127</v>
      </c>
    </row>
    <row r="19" spans="1:12" ht="18.75" x14ac:dyDescent="0.25">
      <c r="A19" s="45">
        <v>15</v>
      </c>
      <c r="B19" s="45">
        <v>280</v>
      </c>
      <c r="C19" s="45">
        <v>131.25</v>
      </c>
      <c r="D19" s="45">
        <v>93.5</v>
      </c>
      <c r="E19" s="88">
        <f t="shared" si="0"/>
        <v>-55.25</v>
      </c>
      <c r="F19" s="45">
        <v>0</v>
      </c>
      <c r="G19" s="45">
        <v>93.5</v>
      </c>
      <c r="H19" s="45">
        <v>0</v>
      </c>
      <c r="I19" s="45">
        <v>0</v>
      </c>
      <c r="J19" s="45">
        <v>0</v>
      </c>
      <c r="K19" s="45">
        <f t="shared" si="1"/>
        <v>93.5</v>
      </c>
      <c r="L19" s="46" t="s">
        <v>127</v>
      </c>
    </row>
    <row r="20" spans="1:12" ht="18.75" x14ac:dyDescent="0.25">
      <c r="A20" s="45">
        <v>16</v>
      </c>
      <c r="B20" s="45">
        <v>280</v>
      </c>
      <c r="C20" s="45">
        <v>127.5</v>
      </c>
      <c r="D20" s="45">
        <v>126</v>
      </c>
      <c r="E20" s="88">
        <f t="shared" si="0"/>
        <v>-26.5</v>
      </c>
      <c r="F20" s="45">
        <v>0</v>
      </c>
      <c r="G20" s="45">
        <v>26.5</v>
      </c>
      <c r="H20" s="45">
        <v>0</v>
      </c>
      <c r="I20" s="45">
        <v>0</v>
      </c>
      <c r="J20" s="45">
        <v>0</v>
      </c>
      <c r="K20" s="45">
        <f t="shared" si="1"/>
        <v>26.5</v>
      </c>
      <c r="L20" s="46" t="s">
        <v>127</v>
      </c>
    </row>
    <row r="21" spans="1:12" ht="18.75" x14ac:dyDescent="0.25">
      <c r="A21" s="45">
        <v>17</v>
      </c>
      <c r="B21" s="45">
        <v>280</v>
      </c>
      <c r="C21" s="45">
        <v>76.58</v>
      </c>
      <c r="D21" s="45">
        <v>177.8</v>
      </c>
      <c r="E21" s="88">
        <f t="shared" si="0"/>
        <v>-25.620000000000005</v>
      </c>
      <c r="F21" s="45">
        <v>0</v>
      </c>
      <c r="G21" s="45">
        <v>25.62</v>
      </c>
      <c r="H21" s="45">
        <v>0</v>
      </c>
      <c r="I21" s="45">
        <v>0</v>
      </c>
      <c r="J21" s="45">
        <v>0</v>
      </c>
      <c r="K21" s="45">
        <f t="shared" si="1"/>
        <v>25.62</v>
      </c>
      <c r="L21" s="46" t="s">
        <v>127</v>
      </c>
    </row>
    <row r="22" spans="1:12" ht="18.75" x14ac:dyDescent="0.25">
      <c r="A22" s="45">
        <v>18</v>
      </c>
      <c r="B22" s="45">
        <v>280</v>
      </c>
      <c r="C22" s="45">
        <v>53.55</v>
      </c>
      <c r="D22" s="45">
        <v>201</v>
      </c>
      <c r="E22" s="88">
        <f t="shared" si="0"/>
        <v>-25.449999999999989</v>
      </c>
      <c r="F22" s="45">
        <v>0</v>
      </c>
      <c r="G22" s="45">
        <v>25.45</v>
      </c>
      <c r="H22" s="45">
        <v>0</v>
      </c>
      <c r="I22" s="45">
        <v>0</v>
      </c>
      <c r="J22" s="45">
        <v>0</v>
      </c>
      <c r="K22" s="45">
        <f t="shared" ref="K22" si="2">SUM(F22:J22)</f>
        <v>25.45</v>
      </c>
      <c r="L22" s="46" t="s">
        <v>127</v>
      </c>
    </row>
    <row r="23" spans="1:12" ht="18.75" x14ac:dyDescent="0.25">
      <c r="A23" s="45">
        <v>19</v>
      </c>
      <c r="B23" s="45">
        <v>280</v>
      </c>
      <c r="C23" s="45">
        <v>165.6</v>
      </c>
      <c r="D23" s="45">
        <v>59.5</v>
      </c>
      <c r="E23" s="88">
        <f t="shared" si="0"/>
        <v>-54.900000000000006</v>
      </c>
      <c r="F23" s="45">
        <v>0</v>
      </c>
      <c r="G23" s="45">
        <v>54.9</v>
      </c>
      <c r="H23" s="45">
        <v>0</v>
      </c>
      <c r="I23" s="45">
        <v>0</v>
      </c>
      <c r="J23" s="45">
        <v>0</v>
      </c>
      <c r="K23" s="45">
        <f t="shared" si="1"/>
        <v>54.9</v>
      </c>
      <c r="L23" s="46" t="s">
        <v>127</v>
      </c>
    </row>
    <row r="24" spans="1:12" ht="18.75" x14ac:dyDescent="0.25">
      <c r="A24" s="45">
        <v>20</v>
      </c>
      <c r="B24" s="45">
        <v>280</v>
      </c>
      <c r="C24" s="45">
        <v>149.47999999999999</v>
      </c>
      <c r="D24" s="45">
        <v>105</v>
      </c>
      <c r="E24" s="88">
        <f t="shared" si="0"/>
        <v>-25.52000000000001</v>
      </c>
      <c r="F24" s="45">
        <v>0</v>
      </c>
      <c r="G24" s="45">
        <v>25.52</v>
      </c>
      <c r="H24" s="96">
        <v>0</v>
      </c>
      <c r="I24" s="45">
        <v>0</v>
      </c>
      <c r="J24" s="45">
        <v>0</v>
      </c>
      <c r="K24" s="45">
        <f t="shared" si="1"/>
        <v>25.52</v>
      </c>
      <c r="L24" s="46" t="s">
        <v>127</v>
      </c>
    </row>
    <row r="25" spans="1:12" ht="18.75" x14ac:dyDescent="0.25">
      <c r="A25" s="45">
        <v>21</v>
      </c>
      <c r="B25" s="45">
        <v>280</v>
      </c>
      <c r="C25" s="45">
        <v>137.78</v>
      </c>
      <c r="D25" s="45">
        <v>116.72</v>
      </c>
      <c r="E25" s="88">
        <f t="shared" si="0"/>
        <v>-25.5</v>
      </c>
      <c r="F25" s="45">
        <v>0</v>
      </c>
      <c r="G25" s="45">
        <v>25.5</v>
      </c>
      <c r="H25" s="96">
        <v>0</v>
      </c>
      <c r="I25" s="45">
        <v>0</v>
      </c>
      <c r="J25" s="45">
        <v>0</v>
      </c>
      <c r="K25" s="45">
        <f t="shared" si="1"/>
        <v>25.5</v>
      </c>
      <c r="L25" s="46" t="s">
        <v>127</v>
      </c>
    </row>
    <row r="26" spans="1:12" ht="18.75" x14ac:dyDescent="0.25">
      <c r="A26" s="45">
        <v>22</v>
      </c>
      <c r="B26" s="45">
        <v>280</v>
      </c>
      <c r="C26" s="45">
        <v>137.78</v>
      </c>
      <c r="D26" s="45">
        <v>116.45</v>
      </c>
      <c r="E26" s="88">
        <f t="shared" si="0"/>
        <v>-25.769999999999982</v>
      </c>
      <c r="F26" s="45">
        <v>0</v>
      </c>
      <c r="G26" s="45">
        <v>25.77</v>
      </c>
      <c r="H26" s="45">
        <v>0</v>
      </c>
      <c r="I26" s="45">
        <v>0</v>
      </c>
      <c r="J26" s="45">
        <v>0</v>
      </c>
      <c r="K26" s="45">
        <f t="shared" si="1"/>
        <v>25.77</v>
      </c>
      <c r="L26" s="46" t="s">
        <v>127</v>
      </c>
    </row>
    <row r="27" spans="1:12" ht="18.75" x14ac:dyDescent="0.25">
      <c r="A27" s="45">
        <v>23</v>
      </c>
      <c r="B27" s="45">
        <v>280</v>
      </c>
      <c r="C27" s="45">
        <v>114.45</v>
      </c>
      <c r="D27" s="45">
        <v>111.25</v>
      </c>
      <c r="E27" s="88">
        <f t="shared" si="0"/>
        <v>-54.300000000000011</v>
      </c>
      <c r="F27" s="45">
        <v>0</v>
      </c>
      <c r="G27" s="45">
        <v>54.3</v>
      </c>
      <c r="H27" s="45">
        <v>0</v>
      </c>
      <c r="I27" s="45">
        <v>0</v>
      </c>
      <c r="J27" s="45">
        <v>0</v>
      </c>
      <c r="K27" s="45">
        <f t="shared" si="1"/>
        <v>54.3</v>
      </c>
      <c r="L27" s="46" t="s">
        <v>127</v>
      </c>
    </row>
    <row r="28" spans="1:12" ht="18.75" x14ac:dyDescent="0.25">
      <c r="A28" s="45">
        <v>24</v>
      </c>
      <c r="B28" s="45">
        <v>280</v>
      </c>
      <c r="C28" s="45">
        <v>91.56</v>
      </c>
      <c r="D28" s="45">
        <v>133.9</v>
      </c>
      <c r="E28" s="88">
        <f t="shared" si="0"/>
        <v>-54.539999999999992</v>
      </c>
      <c r="F28" s="45">
        <v>0</v>
      </c>
      <c r="G28" s="45">
        <v>54.54</v>
      </c>
      <c r="H28" s="45">
        <v>0</v>
      </c>
      <c r="I28" s="45">
        <v>0</v>
      </c>
      <c r="J28" s="45">
        <v>0</v>
      </c>
      <c r="K28" s="45">
        <f t="shared" si="1"/>
        <v>54.54</v>
      </c>
      <c r="L28" s="46" t="s">
        <v>127</v>
      </c>
    </row>
    <row r="29" spans="1:12" ht="18.75" x14ac:dyDescent="0.25">
      <c r="A29" s="45">
        <v>25</v>
      </c>
      <c r="B29" s="45">
        <v>280</v>
      </c>
      <c r="C29" s="45"/>
      <c r="D29" s="45"/>
      <c r="E29" s="88">
        <f t="shared" si="0"/>
        <v>-280</v>
      </c>
      <c r="F29" s="45"/>
      <c r="G29" s="45"/>
      <c r="H29" s="45"/>
      <c r="I29" s="45"/>
      <c r="J29" s="45"/>
      <c r="K29" s="45">
        <f t="shared" si="1"/>
        <v>0</v>
      </c>
      <c r="L29" s="46"/>
    </row>
    <row r="30" spans="1:12" ht="18.75" x14ac:dyDescent="0.25">
      <c r="A30" s="45">
        <v>26</v>
      </c>
      <c r="B30" s="45">
        <v>280</v>
      </c>
      <c r="C30" s="45"/>
      <c r="D30" s="45"/>
      <c r="E30" s="88">
        <f t="shared" si="0"/>
        <v>-280</v>
      </c>
      <c r="F30" s="45"/>
      <c r="G30" s="45"/>
      <c r="H30" s="45"/>
      <c r="I30" s="45"/>
      <c r="J30" s="45"/>
      <c r="K30" s="45">
        <f t="shared" si="1"/>
        <v>0</v>
      </c>
      <c r="L30" s="46"/>
    </row>
    <row r="31" spans="1:12" ht="18.75" x14ac:dyDescent="0.25">
      <c r="A31" s="45">
        <v>27</v>
      </c>
      <c r="B31" s="45">
        <v>280</v>
      </c>
      <c r="C31" s="45"/>
      <c r="D31" s="45"/>
      <c r="E31" s="88">
        <f t="shared" si="0"/>
        <v>-280</v>
      </c>
      <c r="F31" s="45"/>
      <c r="G31" s="45"/>
      <c r="H31" s="45"/>
      <c r="I31" s="45"/>
      <c r="J31" s="45"/>
      <c r="K31" s="45">
        <f t="shared" si="1"/>
        <v>0</v>
      </c>
      <c r="L31" s="46"/>
    </row>
    <row r="32" spans="1:12" ht="18.75" x14ac:dyDescent="0.25">
      <c r="A32" s="45">
        <v>28</v>
      </c>
      <c r="B32" s="45">
        <v>280</v>
      </c>
      <c r="C32" s="45"/>
      <c r="D32" s="45"/>
      <c r="E32" s="88">
        <f t="shared" si="0"/>
        <v>-280</v>
      </c>
      <c r="F32" s="45"/>
      <c r="G32" s="45"/>
      <c r="H32" s="45"/>
      <c r="I32" s="45"/>
      <c r="J32" s="45"/>
      <c r="K32" s="45">
        <f t="shared" si="1"/>
        <v>0</v>
      </c>
      <c r="L32" s="46"/>
    </row>
    <row r="33" spans="1:12" ht="18.75" x14ac:dyDescent="0.25">
      <c r="A33" s="45">
        <v>29</v>
      </c>
      <c r="B33" s="45">
        <v>280</v>
      </c>
      <c r="C33" s="45"/>
      <c r="D33" s="45"/>
      <c r="E33" s="88">
        <f t="shared" si="0"/>
        <v>-280</v>
      </c>
      <c r="F33" s="45"/>
      <c r="G33" s="45"/>
      <c r="H33" s="45"/>
      <c r="I33" s="45"/>
      <c r="J33" s="45"/>
      <c r="K33" s="45">
        <f t="shared" si="1"/>
        <v>0</v>
      </c>
      <c r="L33" s="46"/>
    </row>
    <row r="34" spans="1:12" ht="18.75" x14ac:dyDescent="0.25">
      <c r="A34" s="45">
        <v>30</v>
      </c>
      <c r="B34" s="45">
        <v>280</v>
      </c>
      <c r="C34" s="45"/>
      <c r="D34" s="45"/>
      <c r="E34" s="88">
        <f t="shared" si="0"/>
        <v>-280</v>
      </c>
      <c r="F34" s="45"/>
      <c r="G34" s="45"/>
      <c r="H34" s="45"/>
      <c r="I34" s="45"/>
      <c r="J34" s="45"/>
      <c r="K34" s="45">
        <f t="shared" si="1"/>
        <v>0</v>
      </c>
      <c r="L34" s="46"/>
    </row>
    <row r="35" spans="1:12" s="2" customFormat="1" ht="18.75" x14ac:dyDescent="0.25">
      <c r="A35" s="47" t="s">
        <v>5</v>
      </c>
      <c r="B35" s="48">
        <f t="shared" ref="B35:K35" si="3">SUM(B5:B34)</f>
        <v>8400</v>
      </c>
      <c r="C35" s="48">
        <f t="shared" si="3"/>
        <v>2967.8400000000006</v>
      </c>
      <c r="D35" s="48">
        <f t="shared" si="3"/>
        <v>2990.6</v>
      </c>
      <c r="E35" s="150">
        <f t="shared" si="3"/>
        <v>-2441.56</v>
      </c>
      <c r="F35" s="48">
        <f t="shared" si="3"/>
        <v>0</v>
      </c>
      <c r="G35" s="48">
        <f t="shared" si="3"/>
        <v>799.80999999999983</v>
      </c>
      <c r="H35" s="48">
        <f t="shared" si="3"/>
        <v>0</v>
      </c>
      <c r="I35" s="48">
        <f t="shared" si="3"/>
        <v>0</v>
      </c>
      <c r="J35" s="48">
        <f t="shared" si="3"/>
        <v>0</v>
      </c>
      <c r="K35" s="48">
        <f t="shared" si="3"/>
        <v>799.80999999999983</v>
      </c>
      <c r="L35" s="48"/>
    </row>
    <row r="36" spans="1:12" ht="18.75" x14ac:dyDescent="0.3">
      <c r="A36" s="41" t="s">
        <v>6</v>
      </c>
      <c r="B36" s="41"/>
      <c r="C36" s="41"/>
      <c r="D36" s="42"/>
      <c r="E36" s="87"/>
      <c r="F36" s="43"/>
      <c r="G36" s="43"/>
      <c r="H36" s="43"/>
      <c r="I36" s="41"/>
      <c r="J36" s="41"/>
      <c r="K36" s="41"/>
      <c r="L36" s="41"/>
    </row>
  </sheetData>
  <mergeCells count="3">
    <mergeCell ref="A1:L1"/>
    <mergeCell ref="A2:L2"/>
    <mergeCell ref="F3:L3"/>
  </mergeCells>
  <pageMargins left="0.15748031496062992" right="0.15748031496062992" top="0.35433070866141736" bottom="0.24" header="0.31496062992125984" footer="0.17"/>
  <pageSetup paperSize="9" scale="4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view="pageBreakPreview" zoomScale="60" workbookViewId="0">
      <pane ySplit="5" topLeftCell="A11" activePane="bottomLeft" state="frozen"/>
      <selection activeCell="K9" sqref="K9"/>
      <selection pane="bottomLeft" activeCell="L29" sqref="L29"/>
    </sheetView>
  </sheetViews>
  <sheetFormatPr defaultRowHeight="15" x14ac:dyDescent="0.25"/>
  <cols>
    <col min="1" max="1" width="15.140625" customWidth="1"/>
    <col min="2" max="2" width="14.85546875" style="49" bestFit="1" customWidth="1"/>
    <col min="3" max="3" width="16.85546875" style="49" bestFit="1" customWidth="1"/>
    <col min="4" max="4" width="15.85546875" style="49" customWidth="1"/>
    <col min="5" max="5" width="19.42578125" bestFit="1" customWidth="1"/>
    <col min="6" max="6" width="30.140625" style="50" bestFit="1" customWidth="1"/>
    <col min="7" max="7" width="23.42578125" style="50" bestFit="1" customWidth="1"/>
    <col min="8" max="8" width="16.5703125" style="50" bestFit="1" customWidth="1"/>
    <col min="9" max="9" width="14.42578125" bestFit="1" customWidth="1"/>
    <col min="10" max="10" width="16.28515625" bestFit="1" customWidth="1"/>
    <col min="12" max="12" width="111.85546875" customWidth="1"/>
  </cols>
  <sheetData>
    <row r="1" spans="1:12" ht="28.5" x14ac:dyDescent="0.45">
      <c r="A1" s="190" t="s">
        <v>15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ht="1.5" customHeight="1" x14ac:dyDescent="0.4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15.75" hidden="1" x14ac:dyDescent="0.25">
      <c r="A3" s="51"/>
      <c r="L3" s="52"/>
    </row>
    <row r="4" spans="1:12" s="17" customFormat="1" ht="24.95" customHeight="1" x14ac:dyDescent="0.35">
      <c r="E4" s="210" t="s">
        <v>2</v>
      </c>
      <c r="F4" s="211"/>
      <c r="G4" s="211"/>
      <c r="H4" s="211"/>
      <c r="I4" s="211"/>
      <c r="J4" s="211"/>
      <c r="K4" s="211"/>
      <c r="L4" s="212"/>
    </row>
    <row r="5" spans="1:12" s="17" customFormat="1" ht="70.5" customHeight="1" x14ac:dyDescent="0.25">
      <c r="A5" s="97">
        <v>43266</v>
      </c>
      <c r="B5" s="98" t="s">
        <v>79</v>
      </c>
      <c r="C5" s="98" t="s">
        <v>70</v>
      </c>
      <c r="D5" s="98" t="s">
        <v>83</v>
      </c>
      <c r="E5" s="99" t="s">
        <v>80</v>
      </c>
      <c r="F5" s="99" t="s">
        <v>94</v>
      </c>
      <c r="G5" s="99" t="s">
        <v>95</v>
      </c>
      <c r="H5" s="99" t="s">
        <v>96</v>
      </c>
      <c r="I5" s="99" t="s">
        <v>97</v>
      </c>
      <c r="J5" s="99" t="s">
        <v>68</v>
      </c>
      <c r="K5" s="99" t="s">
        <v>75</v>
      </c>
      <c r="L5" s="53" t="s">
        <v>4</v>
      </c>
    </row>
    <row r="6" spans="1:12" ht="15.75" x14ac:dyDescent="0.25">
      <c r="A6" s="11">
        <v>1</v>
      </c>
      <c r="B6" s="11">
        <v>52</v>
      </c>
      <c r="C6" s="11">
        <v>48.5</v>
      </c>
      <c r="D6" s="11">
        <f>C6-B6</f>
        <v>-3.5</v>
      </c>
      <c r="E6" s="11">
        <v>0</v>
      </c>
      <c r="F6" s="11">
        <v>0</v>
      </c>
      <c r="G6" s="11">
        <v>3.5</v>
      </c>
      <c r="H6" s="11">
        <v>0</v>
      </c>
      <c r="I6" s="11">
        <v>0</v>
      </c>
      <c r="J6" s="11">
        <v>0</v>
      </c>
      <c r="K6" s="11">
        <f t="shared" ref="K6" si="0">SUM(E6:J6)</f>
        <v>3.5</v>
      </c>
      <c r="L6" s="39" t="s">
        <v>124</v>
      </c>
    </row>
    <row r="7" spans="1:12" ht="15.75" x14ac:dyDescent="0.25">
      <c r="A7" s="11">
        <v>2</v>
      </c>
      <c r="B7" s="11">
        <v>52</v>
      </c>
      <c r="C7" s="11">
        <v>48</v>
      </c>
      <c r="D7" s="11">
        <f t="shared" ref="D7" si="1">C7-B7</f>
        <v>-4</v>
      </c>
      <c r="E7" s="11">
        <v>0</v>
      </c>
      <c r="F7" s="11">
        <v>0</v>
      </c>
      <c r="G7" s="11">
        <v>4</v>
      </c>
      <c r="H7" s="11">
        <v>0</v>
      </c>
      <c r="I7" s="11">
        <v>0</v>
      </c>
      <c r="J7" s="11">
        <v>0</v>
      </c>
      <c r="K7" s="11">
        <f t="shared" ref="K7:K34" si="2">SUM(E7:J7)</f>
        <v>4</v>
      </c>
      <c r="L7" s="39" t="s">
        <v>124</v>
      </c>
    </row>
    <row r="8" spans="1:12" ht="15.75" x14ac:dyDescent="0.25">
      <c r="A8" s="11">
        <v>3</v>
      </c>
      <c r="B8" s="11">
        <v>52</v>
      </c>
      <c r="C8" s="11">
        <v>48</v>
      </c>
      <c r="D8" s="11">
        <f t="shared" ref="D8" si="3">C8-B8</f>
        <v>-4</v>
      </c>
      <c r="E8" s="11">
        <v>0</v>
      </c>
      <c r="F8" s="11">
        <v>0</v>
      </c>
      <c r="G8" s="11">
        <v>4</v>
      </c>
      <c r="H8" s="11">
        <v>0</v>
      </c>
      <c r="I8" s="11">
        <v>0</v>
      </c>
      <c r="J8" s="11">
        <v>0</v>
      </c>
      <c r="K8" s="11">
        <f t="shared" ref="K8" si="4">SUM(E8:J8)</f>
        <v>4</v>
      </c>
      <c r="L8" s="39" t="s">
        <v>124</v>
      </c>
    </row>
    <row r="9" spans="1:12" ht="15.75" x14ac:dyDescent="0.25">
      <c r="A9" s="11">
        <v>4</v>
      </c>
      <c r="B9" s="11">
        <v>52</v>
      </c>
      <c r="C9" s="11">
        <v>48</v>
      </c>
      <c r="D9" s="11">
        <f t="shared" ref="D9" si="5">C9-B9</f>
        <v>-4</v>
      </c>
      <c r="E9" s="11">
        <v>0</v>
      </c>
      <c r="F9" s="11">
        <v>0</v>
      </c>
      <c r="G9" s="11">
        <v>4</v>
      </c>
      <c r="H9" s="11">
        <v>0</v>
      </c>
      <c r="I9" s="11">
        <v>0</v>
      </c>
      <c r="J9" s="11">
        <v>0</v>
      </c>
      <c r="K9" s="11">
        <f t="shared" ref="K9" si="6">SUM(E9:J9)</f>
        <v>4</v>
      </c>
      <c r="L9" s="39" t="s">
        <v>124</v>
      </c>
    </row>
    <row r="10" spans="1:12" ht="15.75" x14ac:dyDescent="0.25">
      <c r="A10" s="11">
        <v>5</v>
      </c>
      <c r="B10" s="11">
        <v>52</v>
      </c>
      <c r="C10" s="11">
        <v>48</v>
      </c>
      <c r="D10" s="11">
        <f t="shared" ref="D10" si="7">C10-B10</f>
        <v>-4</v>
      </c>
      <c r="E10" s="11">
        <v>0</v>
      </c>
      <c r="F10" s="11">
        <v>0</v>
      </c>
      <c r="G10" s="11">
        <v>4</v>
      </c>
      <c r="H10" s="11">
        <v>0</v>
      </c>
      <c r="I10" s="11">
        <v>0</v>
      </c>
      <c r="J10" s="11">
        <v>0</v>
      </c>
      <c r="K10" s="11">
        <f t="shared" ref="K10" si="8">SUM(E10:J10)</f>
        <v>4</v>
      </c>
      <c r="L10" s="39" t="s">
        <v>124</v>
      </c>
    </row>
    <row r="11" spans="1:12" ht="15.75" x14ac:dyDescent="0.25">
      <c r="A11" s="11">
        <v>6</v>
      </c>
      <c r="B11" s="11">
        <v>52</v>
      </c>
      <c r="C11" s="11">
        <v>48</v>
      </c>
      <c r="D11" s="11">
        <f t="shared" ref="D11" si="9">C11-B11</f>
        <v>-4</v>
      </c>
      <c r="E11" s="11">
        <v>0</v>
      </c>
      <c r="F11" s="11">
        <v>0</v>
      </c>
      <c r="G11" s="11">
        <v>4</v>
      </c>
      <c r="H11" s="11">
        <v>0</v>
      </c>
      <c r="I11" s="11">
        <v>0</v>
      </c>
      <c r="J11" s="11">
        <v>0</v>
      </c>
      <c r="K11" s="11">
        <f t="shared" ref="K11" si="10">SUM(E11:J11)</f>
        <v>4</v>
      </c>
      <c r="L11" s="39" t="s">
        <v>124</v>
      </c>
    </row>
    <row r="12" spans="1:12" ht="15.75" x14ac:dyDescent="0.25">
      <c r="A12" s="11">
        <v>7</v>
      </c>
      <c r="B12" s="11">
        <v>52</v>
      </c>
      <c r="C12" s="11">
        <v>55</v>
      </c>
      <c r="D12" s="11">
        <f t="shared" ref="D12:D34" si="11">C12-B12</f>
        <v>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f t="shared" si="2"/>
        <v>0</v>
      </c>
      <c r="L12" s="39" t="s">
        <v>147</v>
      </c>
    </row>
    <row r="13" spans="1:12" ht="15.75" x14ac:dyDescent="0.25">
      <c r="A13" s="11">
        <v>8</v>
      </c>
      <c r="B13" s="11">
        <v>52</v>
      </c>
      <c r="C13" s="11">
        <v>48</v>
      </c>
      <c r="D13" s="11">
        <f t="shared" si="11"/>
        <v>-4</v>
      </c>
      <c r="E13" s="11">
        <v>0</v>
      </c>
      <c r="F13" s="11">
        <v>0</v>
      </c>
      <c r="G13" s="11">
        <v>4</v>
      </c>
      <c r="H13" s="11">
        <v>0</v>
      </c>
      <c r="I13" s="11">
        <v>0</v>
      </c>
      <c r="J13" s="11">
        <v>0</v>
      </c>
      <c r="K13" s="11">
        <f t="shared" si="2"/>
        <v>4</v>
      </c>
      <c r="L13" s="39" t="s">
        <v>124</v>
      </c>
    </row>
    <row r="14" spans="1:12" ht="15.75" x14ac:dyDescent="0.25">
      <c r="A14" s="11">
        <v>9</v>
      </c>
      <c r="B14" s="11">
        <v>52</v>
      </c>
      <c r="C14" s="11">
        <v>48</v>
      </c>
      <c r="D14" s="11">
        <f t="shared" ref="D14" si="12">C14-B14</f>
        <v>-4</v>
      </c>
      <c r="E14" s="11">
        <v>0</v>
      </c>
      <c r="F14" s="11">
        <v>0</v>
      </c>
      <c r="G14" s="11">
        <v>4</v>
      </c>
      <c r="H14" s="11">
        <v>0</v>
      </c>
      <c r="I14" s="11">
        <v>0</v>
      </c>
      <c r="J14" s="11">
        <v>0</v>
      </c>
      <c r="K14" s="11">
        <f t="shared" ref="K14" si="13">SUM(E14:J14)</f>
        <v>4</v>
      </c>
      <c r="L14" s="39" t="s">
        <v>124</v>
      </c>
    </row>
    <row r="15" spans="1:12" ht="15.75" x14ac:dyDescent="0.25">
      <c r="A15" s="11">
        <v>10</v>
      </c>
      <c r="B15" s="11">
        <v>52</v>
      </c>
      <c r="C15" s="11">
        <v>32</v>
      </c>
      <c r="D15" s="11">
        <f t="shared" ref="D15" si="14">C15-B15</f>
        <v>-20</v>
      </c>
      <c r="E15" s="11">
        <v>0</v>
      </c>
      <c r="F15" s="11">
        <v>20</v>
      </c>
      <c r="G15" s="11">
        <v>0</v>
      </c>
      <c r="H15" s="11">
        <v>0</v>
      </c>
      <c r="I15" s="11">
        <v>0</v>
      </c>
      <c r="J15" s="11">
        <v>0</v>
      </c>
      <c r="K15" s="11">
        <f t="shared" ref="K15" si="15">SUM(E15:J15)</f>
        <v>20</v>
      </c>
      <c r="L15" s="39" t="s">
        <v>157</v>
      </c>
    </row>
    <row r="16" spans="1:12" ht="15.75" x14ac:dyDescent="0.25">
      <c r="A16" s="11">
        <v>11</v>
      </c>
      <c r="B16" s="11">
        <v>52</v>
      </c>
      <c r="C16" s="11">
        <v>38</v>
      </c>
      <c r="D16" s="11">
        <f t="shared" ref="D16" si="16">C16-B16</f>
        <v>-14</v>
      </c>
      <c r="E16" s="11">
        <v>0</v>
      </c>
      <c r="F16" s="11">
        <v>14</v>
      </c>
      <c r="G16" s="11">
        <v>0</v>
      </c>
      <c r="H16" s="11">
        <v>0</v>
      </c>
      <c r="I16" s="11">
        <v>0</v>
      </c>
      <c r="J16" s="11">
        <v>0</v>
      </c>
      <c r="K16" s="11">
        <f t="shared" ref="K16" si="17">SUM(E16:J16)</f>
        <v>14</v>
      </c>
      <c r="L16" s="155" t="s">
        <v>160</v>
      </c>
    </row>
    <row r="17" spans="1:12" ht="31.5" x14ac:dyDescent="0.25">
      <c r="A17" s="11">
        <v>12</v>
      </c>
      <c r="B17" s="11">
        <v>52</v>
      </c>
      <c r="C17" s="11">
        <v>9</v>
      </c>
      <c r="D17" s="11">
        <f t="shared" ref="D17" si="18">C17-B17</f>
        <v>-43</v>
      </c>
      <c r="E17" s="11">
        <v>0</v>
      </c>
      <c r="F17" s="11">
        <v>20</v>
      </c>
      <c r="G17" s="11">
        <v>0</v>
      </c>
      <c r="H17" s="11">
        <v>23</v>
      </c>
      <c r="I17" s="11">
        <v>0</v>
      </c>
      <c r="J17" s="11">
        <v>0</v>
      </c>
      <c r="K17" s="11">
        <f t="shared" ref="K17" si="19">SUM(E17:J17)</f>
        <v>43</v>
      </c>
      <c r="L17" s="39" t="s">
        <v>165</v>
      </c>
    </row>
    <row r="18" spans="1:12" ht="15.75" x14ac:dyDescent="0.25">
      <c r="A18" s="11">
        <v>13</v>
      </c>
      <c r="B18" s="11">
        <v>52</v>
      </c>
      <c r="C18" s="11">
        <v>20.5</v>
      </c>
      <c r="D18" s="11">
        <f t="shared" si="11"/>
        <v>-31.5</v>
      </c>
      <c r="E18" s="11">
        <v>0</v>
      </c>
      <c r="F18" s="11">
        <v>31.5</v>
      </c>
      <c r="G18" s="11">
        <v>0</v>
      </c>
      <c r="H18" s="11">
        <v>0</v>
      </c>
      <c r="I18" s="11">
        <v>0</v>
      </c>
      <c r="J18" s="11">
        <v>0</v>
      </c>
      <c r="K18" s="11">
        <f t="shared" si="2"/>
        <v>31.5</v>
      </c>
      <c r="L18" s="153" t="s">
        <v>172</v>
      </c>
    </row>
    <row r="19" spans="1:12" ht="15.75" x14ac:dyDescent="0.25">
      <c r="A19" s="11">
        <v>14</v>
      </c>
      <c r="B19" s="11">
        <v>52</v>
      </c>
      <c r="C19" s="11">
        <v>49</v>
      </c>
      <c r="D19" s="11">
        <f t="shared" si="11"/>
        <v>-3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3</v>
      </c>
      <c r="K19" s="11">
        <f t="shared" si="2"/>
        <v>3</v>
      </c>
      <c r="L19" s="151" t="s">
        <v>177</v>
      </c>
    </row>
    <row r="20" spans="1:12" ht="15.75" x14ac:dyDescent="0.25">
      <c r="A20" s="11">
        <v>15</v>
      </c>
      <c r="B20" s="11">
        <v>52</v>
      </c>
      <c r="C20" s="11">
        <v>42</v>
      </c>
      <c r="D20" s="11">
        <f t="shared" si="11"/>
        <v>-10</v>
      </c>
      <c r="E20" s="11">
        <v>0</v>
      </c>
      <c r="F20" s="11">
        <v>0</v>
      </c>
      <c r="G20" s="11">
        <v>10</v>
      </c>
      <c r="H20" s="11">
        <v>0</v>
      </c>
      <c r="I20" s="11">
        <v>0</v>
      </c>
      <c r="J20" s="11">
        <v>0</v>
      </c>
      <c r="K20" s="11">
        <f t="shared" si="2"/>
        <v>10</v>
      </c>
      <c r="L20" s="153" t="s">
        <v>178</v>
      </c>
    </row>
    <row r="21" spans="1:12" ht="15.75" x14ac:dyDescent="0.25">
      <c r="A21" s="11">
        <v>16</v>
      </c>
      <c r="B21" s="11">
        <v>52</v>
      </c>
      <c r="C21" s="11">
        <v>42.5</v>
      </c>
      <c r="D21" s="11">
        <f t="shared" ref="D21" si="20">C21-B21</f>
        <v>-9.5</v>
      </c>
      <c r="E21" s="11">
        <v>0</v>
      </c>
      <c r="F21" s="11">
        <v>0</v>
      </c>
      <c r="G21" s="11">
        <v>9.5</v>
      </c>
      <c r="H21" s="11">
        <v>0</v>
      </c>
      <c r="I21" s="11">
        <v>0</v>
      </c>
      <c r="J21" s="11">
        <v>0</v>
      </c>
      <c r="K21" s="11">
        <f t="shared" ref="K21" si="21">SUM(E21:J21)</f>
        <v>9.5</v>
      </c>
      <c r="L21" s="151" t="s">
        <v>194</v>
      </c>
    </row>
    <row r="22" spans="1:12" ht="15.75" x14ac:dyDescent="0.25">
      <c r="A22" s="11">
        <v>17</v>
      </c>
      <c r="B22" s="11">
        <v>52</v>
      </c>
      <c r="C22" s="11">
        <v>24.5</v>
      </c>
      <c r="D22" s="11">
        <f t="shared" ref="D22" si="22">C22-B22</f>
        <v>-27.5</v>
      </c>
      <c r="E22" s="11">
        <v>0</v>
      </c>
      <c r="F22" s="11">
        <v>0</v>
      </c>
      <c r="G22" s="11">
        <v>7.5</v>
      </c>
      <c r="H22" s="11">
        <v>20</v>
      </c>
      <c r="I22" s="11">
        <v>0</v>
      </c>
      <c r="J22" s="11">
        <v>0</v>
      </c>
      <c r="K22" s="11">
        <f t="shared" ref="K22" si="23">SUM(E22:J22)</f>
        <v>27.5</v>
      </c>
      <c r="L22" s="153" t="s">
        <v>194</v>
      </c>
    </row>
    <row r="23" spans="1:12" ht="15.75" x14ac:dyDescent="0.25">
      <c r="A23" s="11">
        <v>18</v>
      </c>
      <c r="B23" s="11">
        <v>52</v>
      </c>
      <c r="C23" s="11">
        <v>17</v>
      </c>
      <c r="D23" s="11">
        <f t="shared" ref="D23" si="24">C23-B23</f>
        <v>-35</v>
      </c>
      <c r="E23" s="11">
        <v>0</v>
      </c>
      <c r="F23" s="11">
        <v>0</v>
      </c>
      <c r="G23" s="11">
        <v>0</v>
      </c>
      <c r="H23" s="11">
        <v>35</v>
      </c>
      <c r="I23" s="11">
        <v>0</v>
      </c>
      <c r="J23" s="11">
        <v>0</v>
      </c>
      <c r="K23" s="11">
        <f t="shared" ref="K23" si="25">SUM(E23:J23)</f>
        <v>35</v>
      </c>
      <c r="L23" s="161" t="s">
        <v>198</v>
      </c>
    </row>
    <row r="24" spans="1:12" ht="15.75" x14ac:dyDescent="0.25">
      <c r="A24" s="11">
        <v>19</v>
      </c>
      <c r="B24" s="11">
        <v>52</v>
      </c>
      <c r="C24" s="11">
        <v>53</v>
      </c>
      <c r="D24" s="11">
        <f t="shared" si="11"/>
        <v>1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f t="shared" si="2"/>
        <v>0</v>
      </c>
      <c r="L24" s="161" t="s">
        <v>201</v>
      </c>
    </row>
    <row r="25" spans="1:12" ht="15.75" x14ac:dyDescent="0.25">
      <c r="A25" s="11">
        <v>20</v>
      </c>
      <c r="B25" s="11">
        <v>52</v>
      </c>
      <c r="C25" s="11">
        <v>48</v>
      </c>
      <c r="D25" s="11">
        <f t="shared" ref="D25" si="26">C25-B25</f>
        <v>-4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4</v>
      </c>
      <c r="K25" s="11">
        <f t="shared" ref="K25" si="27">SUM(E25:J25)</f>
        <v>4</v>
      </c>
      <c r="L25" s="39" t="s">
        <v>147</v>
      </c>
    </row>
    <row r="26" spans="1:12" ht="15.75" x14ac:dyDescent="0.25">
      <c r="A26" s="11">
        <v>21</v>
      </c>
      <c r="B26" s="11">
        <v>52</v>
      </c>
      <c r="C26" s="11">
        <v>43.5</v>
      </c>
      <c r="D26" s="11">
        <f t="shared" si="11"/>
        <v>-8.5</v>
      </c>
      <c r="E26" s="11">
        <v>0</v>
      </c>
      <c r="F26" s="11">
        <v>0</v>
      </c>
      <c r="G26" s="11">
        <v>8.5</v>
      </c>
      <c r="H26" s="11">
        <v>0</v>
      </c>
      <c r="I26" s="11">
        <v>0</v>
      </c>
      <c r="J26" s="11">
        <v>0</v>
      </c>
      <c r="K26" s="11">
        <f t="shared" si="2"/>
        <v>8.5</v>
      </c>
      <c r="L26" s="153" t="s">
        <v>178</v>
      </c>
    </row>
    <row r="27" spans="1:12" ht="15.75" x14ac:dyDescent="0.25">
      <c r="A27" s="11">
        <v>22</v>
      </c>
      <c r="B27" s="11">
        <v>52</v>
      </c>
      <c r="C27" s="11">
        <v>30.75</v>
      </c>
      <c r="D27" s="11">
        <f t="shared" si="11"/>
        <v>-21.25</v>
      </c>
      <c r="E27" s="11">
        <v>0</v>
      </c>
      <c r="F27" s="11">
        <v>0</v>
      </c>
      <c r="G27" s="11">
        <v>21.25</v>
      </c>
      <c r="H27" s="11">
        <v>0</v>
      </c>
      <c r="I27" s="11">
        <v>0</v>
      </c>
      <c r="J27" s="11">
        <v>0</v>
      </c>
      <c r="K27" s="11">
        <f t="shared" si="2"/>
        <v>21.25</v>
      </c>
      <c r="L27" s="153" t="s">
        <v>212</v>
      </c>
    </row>
    <row r="28" spans="1:12" ht="15.75" x14ac:dyDescent="0.25">
      <c r="A28" s="11">
        <v>23</v>
      </c>
      <c r="B28" s="11">
        <v>52</v>
      </c>
      <c r="C28" s="11">
        <v>37.5</v>
      </c>
      <c r="D28" s="11">
        <f t="shared" si="11"/>
        <v>-14.5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14.5</v>
      </c>
      <c r="K28" s="11">
        <f t="shared" si="2"/>
        <v>14.5</v>
      </c>
      <c r="L28" s="153" t="s">
        <v>212</v>
      </c>
    </row>
    <row r="29" spans="1:12" ht="15.75" x14ac:dyDescent="0.25">
      <c r="A29" s="11">
        <v>24</v>
      </c>
      <c r="B29" s="11">
        <v>52</v>
      </c>
      <c r="C29" s="11">
        <v>30</v>
      </c>
      <c r="D29" s="11">
        <f t="shared" si="11"/>
        <v>-22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22</v>
      </c>
      <c r="K29" s="11">
        <f t="shared" si="2"/>
        <v>22</v>
      </c>
      <c r="L29" s="153" t="s">
        <v>212</v>
      </c>
    </row>
    <row r="30" spans="1:12" ht="15.75" x14ac:dyDescent="0.25">
      <c r="A30" s="11">
        <v>25</v>
      </c>
      <c r="B30" s="11">
        <v>52</v>
      </c>
      <c r="C30" s="11"/>
      <c r="D30" s="11">
        <f t="shared" si="11"/>
        <v>-52</v>
      </c>
      <c r="E30" s="11"/>
      <c r="F30" s="11"/>
      <c r="G30" s="11"/>
      <c r="H30" s="11"/>
      <c r="I30" s="11"/>
      <c r="J30" s="11"/>
      <c r="K30" s="11">
        <f t="shared" si="2"/>
        <v>0</v>
      </c>
      <c r="L30" s="154"/>
    </row>
    <row r="31" spans="1:12" ht="15.75" x14ac:dyDescent="0.25">
      <c r="A31" s="11">
        <v>26</v>
      </c>
      <c r="B31" s="11">
        <v>52</v>
      </c>
      <c r="C31" s="11"/>
      <c r="D31" s="11">
        <f t="shared" si="11"/>
        <v>-52</v>
      </c>
      <c r="E31" s="11"/>
      <c r="F31" s="11"/>
      <c r="G31" s="11"/>
      <c r="H31" s="11"/>
      <c r="I31" s="11"/>
      <c r="J31" s="11"/>
      <c r="K31" s="11">
        <f t="shared" si="2"/>
        <v>0</v>
      </c>
      <c r="L31" s="154"/>
    </row>
    <row r="32" spans="1:12" ht="15.75" x14ac:dyDescent="0.25">
      <c r="A32" s="11">
        <v>27</v>
      </c>
      <c r="B32" s="11">
        <v>52</v>
      </c>
      <c r="C32" s="11"/>
      <c r="D32" s="11">
        <f t="shared" ref="D32" si="28">C32-B32</f>
        <v>-52</v>
      </c>
      <c r="E32" s="11"/>
      <c r="F32" s="11"/>
      <c r="G32" s="11"/>
      <c r="H32" s="11"/>
      <c r="I32" s="11"/>
      <c r="J32" s="11"/>
      <c r="K32" s="11">
        <f t="shared" ref="K32" si="29">SUM(E32:J32)</f>
        <v>0</v>
      </c>
      <c r="L32" s="154"/>
    </row>
    <row r="33" spans="1:12" ht="15.75" x14ac:dyDescent="0.25">
      <c r="A33" s="11">
        <v>28</v>
      </c>
      <c r="B33" s="11">
        <v>52</v>
      </c>
      <c r="C33" s="11"/>
      <c r="D33" s="11">
        <f t="shared" si="11"/>
        <v>-52</v>
      </c>
      <c r="E33" s="11"/>
      <c r="F33" s="11"/>
      <c r="G33" s="11"/>
      <c r="H33" s="11"/>
      <c r="I33" s="11"/>
      <c r="J33" s="11"/>
      <c r="K33" s="11">
        <f t="shared" si="2"/>
        <v>0</v>
      </c>
      <c r="L33" s="154"/>
    </row>
    <row r="34" spans="1:12" ht="15.75" x14ac:dyDescent="0.25">
      <c r="A34" s="11">
        <v>29</v>
      </c>
      <c r="B34" s="11">
        <v>52</v>
      </c>
      <c r="C34" s="11"/>
      <c r="D34" s="11">
        <f t="shared" si="11"/>
        <v>-52</v>
      </c>
      <c r="E34" s="11"/>
      <c r="F34" s="11"/>
      <c r="G34" s="11"/>
      <c r="H34" s="11"/>
      <c r="I34" s="11"/>
      <c r="J34" s="11"/>
      <c r="K34" s="11">
        <f t="shared" si="2"/>
        <v>0</v>
      </c>
      <c r="L34" s="154"/>
    </row>
    <row r="35" spans="1:12" ht="15.75" x14ac:dyDescent="0.25">
      <c r="A35" s="11">
        <v>30</v>
      </c>
      <c r="B35" s="11">
        <v>52</v>
      </c>
      <c r="C35" s="11"/>
      <c r="D35" s="11">
        <f t="shared" ref="D35" si="30">C35-B35</f>
        <v>-52</v>
      </c>
      <c r="E35" s="11"/>
      <c r="F35" s="11"/>
      <c r="G35" s="11"/>
      <c r="H35" s="11"/>
      <c r="I35" s="11"/>
      <c r="J35" s="11"/>
      <c r="K35" s="11">
        <f t="shared" ref="K35" si="31">SUM(E35:J35)</f>
        <v>0</v>
      </c>
      <c r="L35" s="154"/>
    </row>
    <row r="36" spans="1:12" s="2" customFormat="1" ht="15.75" x14ac:dyDescent="0.25">
      <c r="A36" s="14" t="s">
        <v>5</v>
      </c>
      <c r="B36" s="15">
        <f t="shared" ref="B36:K36" si="32">SUM(B6:B35)</f>
        <v>1560</v>
      </c>
      <c r="C36" s="15">
        <f t="shared" si="32"/>
        <v>956.75</v>
      </c>
      <c r="D36" s="15">
        <f t="shared" si="32"/>
        <v>-603.25</v>
      </c>
      <c r="E36" s="15">
        <f t="shared" si="32"/>
        <v>0</v>
      </c>
      <c r="F36" s="15">
        <f t="shared" si="32"/>
        <v>85.5</v>
      </c>
      <c r="G36" s="15">
        <f t="shared" si="32"/>
        <v>88.25</v>
      </c>
      <c r="H36" s="15">
        <f t="shared" si="32"/>
        <v>78</v>
      </c>
      <c r="I36" s="15">
        <f t="shared" si="32"/>
        <v>0</v>
      </c>
      <c r="J36" s="15">
        <f t="shared" si="32"/>
        <v>43.5</v>
      </c>
      <c r="K36" s="15">
        <f t="shared" si="32"/>
        <v>295.25</v>
      </c>
      <c r="L36" s="152"/>
    </row>
    <row r="37" spans="1:12" x14ac:dyDescent="0.25">
      <c r="A37" t="s">
        <v>6</v>
      </c>
    </row>
  </sheetData>
  <mergeCells count="3">
    <mergeCell ref="A1:L1"/>
    <mergeCell ref="A2:L2"/>
    <mergeCell ref="E4:L4"/>
  </mergeCells>
  <pageMargins left="0.17" right="0.17" top="0.27" bottom="0.25" header="0.17" footer="0.17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Production</vt:lpstr>
      <vt:lpstr>CSL</vt:lpstr>
      <vt:lpstr>CSF</vt:lpstr>
      <vt:lpstr>HCL</vt:lpstr>
      <vt:lpstr>SBP</vt:lpstr>
      <vt:lpstr>ALCL3</vt:lpstr>
      <vt:lpstr>CPW</vt:lpstr>
      <vt:lpstr>PAC-L</vt:lpstr>
      <vt:lpstr>PAC-P</vt:lpstr>
      <vt:lpstr>H2 Sales</vt:lpstr>
      <vt:lpstr>H2 Venting </vt:lpstr>
      <vt:lpstr>CSL!Print_Area</vt:lpstr>
      <vt:lpstr>'PAC-L'!Print_Area</vt:lpstr>
      <vt:lpstr>'PAC-P'!Print_Area</vt:lpstr>
      <vt:lpstr>Production!Print_Area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grchm-bhr.itserv</dc:creator>
  <cp:lastModifiedBy>khyati.rathod</cp:lastModifiedBy>
  <cp:lastPrinted>2018-06-25T04:35:53Z</cp:lastPrinted>
  <dcterms:created xsi:type="dcterms:W3CDTF">2014-05-05T05:45:08Z</dcterms:created>
  <dcterms:modified xsi:type="dcterms:W3CDTF">2018-06-25T04:52:10Z</dcterms:modified>
</cp:coreProperties>
</file>