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les\Finance\"/>
    </mc:Choice>
  </mc:AlternateContent>
  <xr:revisionPtr revIDLastSave="0" documentId="13_ncr:1_{30EB405E-8CC2-453A-BFE5-22FE02D346CD}" xr6:coauthVersionLast="47" xr6:coauthVersionMax="47" xr10:uidLastSave="{00000000-0000-0000-0000-000000000000}"/>
  <bookViews>
    <workbookView xWindow="-110" yWindow="-110" windowWidth="19420" windowHeight="11500" tabRatio="851" activeTab="2" xr2:uid="{0F695191-2C68-48A5-BEAB-53D46C0986A1}"/>
  </bookViews>
  <sheets>
    <sheet name="上证50ETF易方达" sheetId="12" r:id="rId1"/>
    <sheet name="旅游ETF" sheetId="9" r:id="rId2"/>
    <sheet name="人工智能ETF" sheetId="10" r:id="rId3"/>
    <sheet name="招商中证白酒指数C" sheetId="6" r:id="rId4"/>
    <sheet name="红利ETF港股" sheetId="14" r:id="rId5"/>
    <sheet name="其他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4" l="1"/>
  <c r="E5" i="14"/>
  <c r="F4" i="14"/>
  <c r="E4" i="14"/>
  <c r="F3" i="14"/>
  <c r="E3" i="14"/>
  <c r="F2" i="14"/>
  <c r="E26" i="6"/>
  <c r="F26" i="6"/>
  <c r="G2" i="10"/>
  <c r="H2" i="10"/>
  <c r="I3" i="10" s="1"/>
  <c r="G3" i="10"/>
  <c r="H3" i="10"/>
  <c r="G4" i="10"/>
  <c r="H4" i="10" s="1"/>
  <c r="G5" i="10"/>
  <c r="H5" i="10" s="1"/>
  <c r="G6" i="10"/>
  <c r="H6" i="10"/>
  <c r="I7" i="10" s="1"/>
  <c r="G7" i="10"/>
  <c r="H7" i="10"/>
  <c r="G8" i="10"/>
  <c r="H8" i="10" s="1"/>
  <c r="G9" i="10"/>
  <c r="H9" i="10"/>
  <c r="G10" i="10"/>
  <c r="H10" i="10"/>
  <c r="I11" i="10" s="1"/>
  <c r="I10" i="10"/>
  <c r="G11" i="10"/>
  <c r="H11" i="10"/>
  <c r="G12" i="10"/>
  <c r="H12" i="10" s="1"/>
  <c r="G13" i="10"/>
  <c r="H13" i="10"/>
  <c r="J13" i="10" s="1"/>
  <c r="G14" i="10"/>
  <c r="H14" i="10"/>
  <c r="I15" i="10" s="1"/>
  <c r="I14" i="10"/>
  <c r="G15" i="10"/>
  <c r="H15" i="10"/>
  <c r="G16" i="10"/>
  <c r="H16" i="10" s="1"/>
  <c r="E16" i="10"/>
  <c r="F16" i="10"/>
  <c r="H17" i="9"/>
  <c r="H15" i="9"/>
  <c r="E18" i="9"/>
  <c r="E17" i="9"/>
  <c r="F17" i="9"/>
  <c r="F18" i="9"/>
  <c r="E15" i="10"/>
  <c r="F15" i="10"/>
  <c r="H16" i="9"/>
  <c r="E16" i="9"/>
  <c r="F16" i="9"/>
  <c r="E25" i="6"/>
  <c r="F25" i="6"/>
  <c r="E15" i="9"/>
  <c r="F15" i="9"/>
  <c r="E14" i="9"/>
  <c r="F14" i="9"/>
  <c r="E13" i="9"/>
  <c r="F13" i="9"/>
  <c r="E12" i="9"/>
  <c r="F12" i="9"/>
  <c r="E14" i="10"/>
  <c r="F14" i="10"/>
  <c r="E13" i="10"/>
  <c r="F13" i="10"/>
  <c r="E14" i="12"/>
  <c r="F14" i="12"/>
  <c r="E24" i="6"/>
  <c r="F24" i="6"/>
  <c r="E23" i="6"/>
  <c r="F23" i="6"/>
  <c r="E13" i="12"/>
  <c r="F13" i="12"/>
  <c r="E11" i="12"/>
  <c r="E12" i="12"/>
  <c r="F12" i="12"/>
  <c r="F11" i="12"/>
  <c r="E9" i="12"/>
  <c r="E10" i="12"/>
  <c r="F10" i="12"/>
  <c r="F9" i="12"/>
  <c r="F8" i="12"/>
  <c r="E8" i="12"/>
  <c r="F7" i="12"/>
  <c r="E7" i="12"/>
  <c r="F5" i="12"/>
  <c r="E5" i="12"/>
  <c r="F4" i="12"/>
  <c r="E4" i="12"/>
  <c r="F3" i="12"/>
  <c r="E3" i="12"/>
  <c r="F2" i="12"/>
  <c r="E22" i="6"/>
  <c r="F22" i="6"/>
  <c r="E12" i="10"/>
  <c r="F12" i="10"/>
  <c r="E11" i="9"/>
  <c r="F11" i="9"/>
  <c r="E11" i="10"/>
  <c r="F11" i="10"/>
  <c r="E21" i="6"/>
  <c r="F21" i="6"/>
  <c r="E10" i="10"/>
  <c r="F10" i="10"/>
  <c r="E9" i="10"/>
  <c r="F9" i="10"/>
  <c r="E10" i="9"/>
  <c r="F10" i="9"/>
  <c r="E8" i="10"/>
  <c r="F8" i="10"/>
  <c r="F6" i="10"/>
  <c r="F7" i="10"/>
  <c r="E6" i="10"/>
  <c r="E7" i="10"/>
  <c r="E20" i="6"/>
  <c r="F20" i="6"/>
  <c r="F4" i="10"/>
  <c r="F5" i="10"/>
  <c r="E4" i="10"/>
  <c r="E5" i="10"/>
  <c r="F9" i="9"/>
  <c r="E8" i="9"/>
  <c r="E9" i="9"/>
  <c r="F8" i="9"/>
  <c r="F3" i="10"/>
  <c r="E3" i="10"/>
  <c r="F7" i="9"/>
  <c r="E7" i="9"/>
  <c r="E6" i="9"/>
  <c r="F6" i="9"/>
  <c r="F5" i="9"/>
  <c r="E5" i="9"/>
  <c r="F3" i="9"/>
  <c r="F4" i="9"/>
  <c r="F2" i="9"/>
  <c r="E4" i="9"/>
  <c r="E3" i="9"/>
  <c r="E2" i="9"/>
  <c r="E19" i="6"/>
  <c r="F19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F2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I5" i="10" l="1"/>
  <c r="J5" i="10"/>
  <c r="I16" i="10"/>
  <c r="J16" i="10"/>
  <c r="I8" i="10"/>
  <c r="J8" i="10"/>
  <c r="I9" i="10"/>
  <c r="I4" i="10"/>
  <c r="J4" i="10"/>
  <c r="I12" i="10"/>
  <c r="J12" i="10"/>
  <c r="J9" i="10"/>
  <c r="I13" i="10"/>
  <c r="J14" i="10"/>
  <c r="J10" i="10"/>
  <c r="I6" i="10"/>
  <c r="J6" i="10"/>
  <c r="J15" i="10"/>
  <c r="J11" i="10"/>
  <c r="J7" i="10"/>
  <c r="J3" i="10"/>
</calcChain>
</file>

<file path=xl/sharedStrings.xml><?xml version="1.0" encoding="utf-8"?>
<sst xmlns="http://schemas.openxmlformats.org/spreadsheetml/2006/main" count="124" uniqueCount="33">
  <si>
    <t>日期</t>
    <phoneticPr fontId="1" type="noConversion"/>
  </si>
  <si>
    <t>备注</t>
    <phoneticPr fontId="1" type="noConversion"/>
  </si>
  <si>
    <t>易方达蓝筹精选混合11月投资统计</t>
  </si>
  <si>
    <t>总份数</t>
  </si>
  <si>
    <t>平均持仓成本</t>
  </si>
  <si>
    <t>注：以上收益率不包含手续费</t>
  </si>
  <si>
    <t>11月30日净值</t>
  </si>
  <si>
    <t>11月30日收益率</t>
  </si>
  <si>
    <t>欲使收益率达到5%的净值</t>
  </si>
  <si>
    <t>净值相对上次买入的变化</t>
    <phoneticPr fontId="1" type="noConversion"/>
  </si>
  <si>
    <t>净值相对初次买入的变化</t>
    <phoneticPr fontId="1" type="noConversion"/>
  </si>
  <si>
    <t>操作</t>
    <phoneticPr fontId="1" type="noConversion"/>
  </si>
  <si>
    <t>买入</t>
    <phoneticPr fontId="1" type="noConversion"/>
  </si>
  <si>
    <t>净值</t>
    <phoneticPr fontId="1" type="noConversion"/>
  </si>
  <si>
    <t>份数</t>
    <phoneticPr fontId="1" type="noConversion"/>
  </si>
  <si>
    <t>成交价</t>
    <phoneticPr fontId="1" type="noConversion"/>
  </si>
  <si>
    <t>成交价相对上次操作的变化</t>
    <phoneticPr fontId="1" type="noConversion"/>
  </si>
  <si>
    <t>成交价相对初次买入的变化</t>
    <phoneticPr fontId="1" type="noConversion"/>
  </si>
  <si>
    <t>卖出</t>
    <phoneticPr fontId="1" type="noConversion"/>
  </si>
  <si>
    <t>买入</t>
    <phoneticPr fontId="1" type="noConversion"/>
  </si>
  <si>
    <t>买入</t>
  </si>
  <si>
    <t>卖出</t>
  </si>
  <si>
    <t>金额</t>
  </si>
  <si>
    <t>净值</t>
  </si>
  <si>
    <t>持仓成本</t>
  </si>
  <si>
    <t>成本相对上次操作的变化</t>
  </si>
  <si>
    <t>成本相对初次买入的变化</t>
  </si>
  <si>
    <t>误操作，实亏172.2</t>
  </si>
  <si>
    <t>股息入账</t>
  </si>
  <si>
    <t>卖出份数：</t>
  </si>
  <si>
    <t>收益率</t>
  </si>
  <si>
    <t>收益</t>
  </si>
  <si>
    <t>卖出净值：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</si>
</sst>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0070C0"/>
      <name val="Calibri"/>
      <family val="3"/>
      <charset val="134"/>
      <scheme val="minor"/>
    </font>
    <font>
      <b/>
      <sz val="11"/>
      <color theme="5"/>
      <name val="Calibri"/>
      <family val="2"/>
      <scheme val="minor"/>
    </font>
    <font>
      <sz val="11"/>
      <color rgb="FFFFC000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>
      <alignment vertical="center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164" fontId="9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0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C919-960D-4056-90EB-5490D52DCFE5}">
  <dimension ref="A1:G14"/>
  <sheetViews>
    <sheetView workbookViewId="0">
      <selection sqref="A1:G5"/>
    </sheetView>
  </sheetViews>
  <sheetFormatPr defaultRowHeight="14.5"/>
  <cols>
    <col min="1" max="1" width="13.36328125" style="4" customWidth="1"/>
    <col min="2" max="2" width="13.36328125" style="8" customWidth="1"/>
    <col min="3" max="4" width="13.36328125" customWidth="1"/>
    <col min="5" max="6" width="13.36328125" style="2" customWidth="1"/>
    <col min="7" max="7" width="13.36328125" customWidth="1"/>
  </cols>
  <sheetData>
    <row r="1" spans="1:7" ht="29">
      <c r="A1" s="5" t="s">
        <v>0</v>
      </c>
      <c r="B1" s="5" t="s">
        <v>11</v>
      </c>
      <c r="C1" s="6" t="s">
        <v>15</v>
      </c>
      <c r="D1" s="6" t="s">
        <v>14</v>
      </c>
      <c r="E1" s="7" t="s">
        <v>16</v>
      </c>
      <c r="F1" s="7" t="s">
        <v>17</v>
      </c>
      <c r="G1" s="6" t="s">
        <v>1</v>
      </c>
    </row>
    <row r="2" spans="1:7">
      <c r="A2" s="4">
        <v>45036</v>
      </c>
      <c r="B2" s="9" t="s">
        <v>20</v>
      </c>
      <c r="C2">
        <v>1.3560000000000001</v>
      </c>
      <c r="D2">
        <v>700</v>
      </c>
      <c r="E2" s="2">
        <v>0</v>
      </c>
      <c r="F2" s="2">
        <f>C2/C$2-1</f>
        <v>0</v>
      </c>
    </row>
    <row r="3" spans="1:7">
      <c r="A3" s="4">
        <v>45190</v>
      </c>
      <c r="B3" s="9" t="s">
        <v>20</v>
      </c>
      <c r="C3">
        <v>1.288</v>
      </c>
      <c r="D3">
        <v>700</v>
      </c>
      <c r="E3" s="2">
        <f>C3/C2-1</f>
        <v>-5.0147492625368773E-2</v>
      </c>
      <c r="F3" s="2">
        <f>C3/C$2-1</f>
        <v>-5.0147492625368773E-2</v>
      </c>
    </row>
    <row r="4" spans="1:7">
      <c r="A4" s="4">
        <v>45218</v>
      </c>
      <c r="B4" s="9" t="s">
        <v>20</v>
      </c>
      <c r="C4">
        <v>1.2495000000000001</v>
      </c>
      <c r="D4">
        <v>400</v>
      </c>
      <c r="E4" s="2">
        <f>C4/C3-1</f>
        <v>-2.9891304347826053E-2</v>
      </c>
      <c r="F4" s="2">
        <f>C4/C$2-1</f>
        <v>-7.8539823008849541E-2</v>
      </c>
    </row>
    <row r="5" spans="1:7">
      <c r="A5" s="4">
        <v>45232</v>
      </c>
      <c r="B5" s="9" t="s">
        <v>20</v>
      </c>
      <c r="C5">
        <v>1.25</v>
      </c>
      <c r="D5">
        <v>300</v>
      </c>
      <c r="E5" s="2">
        <f>C5/C4-1</f>
        <v>4.0016006402554538E-4</v>
      </c>
      <c r="F5" s="2">
        <f>C5/C$2-1</f>
        <v>-7.8171091445427776E-2</v>
      </c>
    </row>
    <row r="6" spans="1:7">
      <c r="A6" s="4">
        <v>45245</v>
      </c>
      <c r="B6" s="20" t="s">
        <v>28</v>
      </c>
      <c r="C6" s="20"/>
      <c r="D6" s="20"/>
      <c r="E6" s="20"/>
      <c r="F6" s="20"/>
    </row>
    <row r="7" spans="1:7">
      <c r="A7" s="4">
        <v>45247</v>
      </c>
      <c r="B7" s="9" t="s">
        <v>20</v>
      </c>
      <c r="C7">
        <v>1.1819999999999999</v>
      </c>
      <c r="D7">
        <v>100</v>
      </c>
      <c r="E7" s="2">
        <f>C7/C5-1</f>
        <v>-5.4400000000000004E-2</v>
      </c>
      <c r="F7" s="2">
        <f t="shared" ref="F7:F14" si="0">C7/C$2-1</f>
        <v>-0.12831858407079655</v>
      </c>
    </row>
    <row r="8" spans="1:7">
      <c r="A8" s="4">
        <v>45247</v>
      </c>
      <c r="B8" s="9" t="s">
        <v>20</v>
      </c>
      <c r="C8">
        <v>1.18</v>
      </c>
      <c r="D8">
        <v>300</v>
      </c>
      <c r="E8" s="2">
        <f>C8/C7-1</f>
        <v>-1.6920473773265332E-3</v>
      </c>
      <c r="F8" s="2">
        <f t="shared" si="0"/>
        <v>-0.12979351032448383</v>
      </c>
    </row>
    <row r="9" spans="1:7">
      <c r="A9" s="4">
        <v>45258</v>
      </c>
      <c r="B9" s="9" t="s">
        <v>20</v>
      </c>
      <c r="C9">
        <v>1.169</v>
      </c>
      <c r="D9">
        <v>200</v>
      </c>
      <c r="E9" s="2">
        <f t="shared" ref="E9:E14" si="1">C9/C8-1</f>
        <v>-9.3220338983049933E-3</v>
      </c>
      <c r="F9" s="2">
        <f t="shared" si="0"/>
        <v>-0.1379056047197641</v>
      </c>
    </row>
    <row r="10" spans="1:7">
      <c r="A10" s="4">
        <v>45265</v>
      </c>
      <c r="B10" s="9" t="s">
        <v>20</v>
      </c>
      <c r="C10">
        <v>1.141</v>
      </c>
      <c r="D10">
        <v>200</v>
      </c>
      <c r="E10" s="2">
        <f t="shared" si="1"/>
        <v>-2.39520958083832E-2</v>
      </c>
      <c r="F10" s="2">
        <f t="shared" si="0"/>
        <v>-0.15855457227138647</v>
      </c>
    </row>
    <row r="11" spans="1:7">
      <c r="A11" s="4">
        <v>45273</v>
      </c>
      <c r="B11" s="9" t="s">
        <v>20</v>
      </c>
      <c r="C11">
        <v>1.117</v>
      </c>
      <c r="D11">
        <v>300</v>
      </c>
      <c r="E11" s="2">
        <f t="shared" si="1"/>
        <v>-2.1034180543383019E-2</v>
      </c>
      <c r="F11" s="2">
        <f t="shared" si="0"/>
        <v>-0.17625368731563429</v>
      </c>
    </row>
    <row r="12" spans="1:7">
      <c r="A12" s="4">
        <v>45398</v>
      </c>
      <c r="B12" s="9" t="s">
        <v>21</v>
      </c>
      <c r="C12">
        <v>1.1990000000000001</v>
      </c>
      <c r="D12">
        <v>-500</v>
      </c>
      <c r="E12" s="2">
        <f t="shared" si="1"/>
        <v>7.3410922112802313E-2</v>
      </c>
      <c r="F12" s="2">
        <f t="shared" si="0"/>
        <v>-0.11578171091445433</v>
      </c>
    </row>
    <row r="13" spans="1:7">
      <c r="A13" s="4">
        <v>45411</v>
      </c>
      <c r="B13" s="8" t="s">
        <v>21</v>
      </c>
      <c r="C13">
        <v>1.228</v>
      </c>
      <c r="D13">
        <v>-500</v>
      </c>
      <c r="E13" s="2">
        <f t="shared" si="1"/>
        <v>2.4186822351959902E-2</v>
      </c>
      <c r="F13" s="2">
        <f t="shared" si="0"/>
        <v>-9.439528023598831E-2</v>
      </c>
    </row>
    <row r="14" spans="1:7">
      <c r="A14" s="4">
        <v>45432</v>
      </c>
      <c r="B14" s="8" t="s">
        <v>21</v>
      </c>
      <c r="C14">
        <v>1.258</v>
      </c>
      <c r="D14">
        <v>-300</v>
      </c>
      <c r="E14" s="2">
        <f t="shared" si="1"/>
        <v>2.4429967426710109E-2</v>
      </c>
      <c r="F14" s="2">
        <f t="shared" si="0"/>
        <v>-7.2271386430678541E-2</v>
      </c>
    </row>
  </sheetData>
  <mergeCells count="1">
    <mergeCell ref="B6:F6"/>
  </mergeCells>
  <conditionalFormatting sqref="B1:B1048576">
    <cfRule type="containsText" dxfId="9" priority="1" operator="containsText" text="卖出">
      <formula>NOT(ISERROR(SEARCH("卖出",B1)))</formula>
    </cfRule>
    <cfRule type="containsText" dxfId="8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9956-CB2E-403D-9CC9-85766E49AF81}">
  <dimension ref="A1:H18"/>
  <sheetViews>
    <sheetView workbookViewId="0">
      <selection activeCell="G15" sqref="G15"/>
    </sheetView>
  </sheetViews>
  <sheetFormatPr defaultRowHeight="14.5"/>
  <cols>
    <col min="1" max="1" width="13.36328125" style="4" customWidth="1"/>
    <col min="2" max="2" width="13.36328125" style="8" customWidth="1"/>
    <col min="3" max="4" width="13.36328125" customWidth="1"/>
    <col min="5" max="6" width="13.36328125" style="2" customWidth="1"/>
    <col min="7" max="7" width="13.36328125" customWidth="1"/>
  </cols>
  <sheetData>
    <row r="1" spans="1:8" ht="29">
      <c r="A1" s="5" t="s">
        <v>0</v>
      </c>
      <c r="B1" s="5" t="s">
        <v>11</v>
      </c>
      <c r="C1" s="6" t="s">
        <v>15</v>
      </c>
      <c r="D1" s="6" t="s">
        <v>14</v>
      </c>
      <c r="E1" s="7" t="s">
        <v>16</v>
      </c>
      <c r="F1" s="7" t="s">
        <v>17</v>
      </c>
      <c r="G1" s="6" t="s">
        <v>1</v>
      </c>
    </row>
    <row r="2" spans="1:8">
      <c r="A2" s="4">
        <v>45184</v>
      </c>
      <c r="B2" s="9" t="s">
        <v>12</v>
      </c>
      <c r="C2">
        <v>0.85599999999999998</v>
      </c>
      <c r="D2">
        <v>9400</v>
      </c>
      <c r="E2" s="2">
        <f>C2/C2-1</f>
        <v>0</v>
      </c>
      <c r="F2" s="2">
        <f>C2/C$2-1</f>
        <v>0</v>
      </c>
    </row>
    <row r="3" spans="1:8">
      <c r="A3" s="4">
        <v>45212</v>
      </c>
      <c r="B3" s="9" t="s">
        <v>12</v>
      </c>
      <c r="C3">
        <v>0.76700000000000002</v>
      </c>
      <c r="D3">
        <v>400</v>
      </c>
      <c r="E3" s="2">
        <f>C3/C2-1</f>
        <v>-0.1039719626168224</v>
      </c>
      <c r="F3" s="2">
        <f t="shared" ref="F3:F18" si="0">C3/C$2-1</f>
        <v>-0.1039719626168224</v>
      </c>
    </row>
    <row r="4" spans="1:8">
      <c r="A4" s="4">
        <v>45322</v>
      </c>
      <c r="B4" s="9" t="s">
        <v>12</v>
      </c>
      <c r="C4">
        <v>0.67200000000000004</v>
      </c>
      <c r="D4">
        <v>2000</v>
      </c>
      <c r="E4" s="2">
        <f>C4/C3-1</f>
        <v>-0.12385919165580184</v>
      </c>
      <c r="F4" s="2">
        <f t="shared" si="0"/>
        <v>-0.2149532710280373</v>
      </c>
    </row>
    <row r="5" spans="1:8">
      <c r="A5" s="4">
        <v>45330</v>
      </c>
      <c r="B5" s="10" t="s">
        <v>18</v>
      </c>
      <c r="C5">
        <v>0.69699999999999995</v>
      </c>
      <c r="D5">
        <v>-2000</v>
      </c>
      <c r="E5" s="2">
        <f>C5/C4-1</f>
        <v>3.7202380952380709E-2</v>
      </c>
      <c r="F5" s="2">
        <f t="shared" si="0"/>
        <v>-0.18574766355140193</v>
      </c>
    </row>
    <row r="6" spans="1:8">
      <c r="A6" s="4">
        <v>45355</v>
      </c>
      <c r="B6" s="10" t="s">
        <v>19</v>
      </c>
      <c r="C6">
        <v>0.70499999999999996</v>
      </c>
      <c r="D6">
        <v>1700</v>
      </c>
      <c r="E6" s="2">
        <f>C6/C5-1</f>
        <v>1.1477761836441891E-2</v>
      </c>
      <c r="F6" s="2">
        <f t="shared" si="0"/>
        <v>-0.17640186915887857</v>
      </c>
    </row>
    <row r="7" spans="1:8">
      <c r="A7" s="4">
        <v>45359</v>
      </c>
      <c r="B7" s="8" t="s">
        <v>20</v>
      </c>
      <c r="C7">
        <v>0.69499999999999995</v>
      </c>
      <c r="D7">
        <v>1300</v>
      </c>
      <c r="E7" s="2">
        <f>C7/C6-1</f>
        <v>-1.4184397163120588E-2</v>
      </c>
      <c r="F7" s="2">
        <f t="shared" si="0"/>
        <v>-0.1880841121495328</v>
      </c>
    </row>
    <row r="8" spans="1:8">
      <c r="A8" s="4">
        <v>45373</v>
      </c>
      <c r="B8" s="8" t="s">
        <v>20</v>
      </c>
      <c r="C8">
        <v>0.72399999999999998</v>
      </c>
      <c r="D8">
        <v>1500</v>
      </c>
      <c r="E8" s="2">
        <f t="shared" ref="E8:E18" si="1">C8/C7-1</f>
        <v>4.1726618705036023E-2</v>
      </c>
      <c r="F8" s="2">
        <f t="shared" si="0"/>
        <v>-0.15420560747663548</v>
      </c>
    </row>
    <row r="9" spans="1:8">
      <c r="A9" s="4">
        <v>45377</v>
      </c>
      <c r="B9" s="8" t="s">
        <v>20</v>
      </c>
      <c r="C9">
        <v>0.70699999999999996</v>
      </c>
      <c r="D9">
        <v>1000</v>
      </c>
      <c r="E9" s="2">
        <f t="shared" si="1"/>
        <v>-2.3480662983425438E-2</v>
      </c>
      <c r="F9" s="2">
        <f t="shared" si="0"/>
        <v>-0.1740654205607477</v>
      </c>
    </row>
    <row r="10" spans="1:8">
      <c r="A10" s="4">
        <v>45398</v>
      </c>
      <c r="B10" s="8" t="s">
        <v>20</v>
      </c>
      <c r="C10">
        <v>0.69950000000000001</v>
      </c>
      <c r="D10">
        <v>4000</v>
      </c>
      <c r="E10" s="2">
        <f t="shared" si="1"/>
        <v>-1.0608203677510586E-2</v>
      </c>
      <c r="F10" s="2">
        <f t="shared" si="0"/>
        <v>-0.18282710280373826</v>
      </c>
      <c r="H10" t="s">
        <v>32</v>
      </c>
    </row>
    <row r="11" spans="1:8">
      <c r="A11" s="4">
        <v>45401</v>
      </c>
      <c r="B11" s="8" t="s">
        <v>20</v>
      </c>
      <c r="C11">
        <v>0.69</v>
      </c>
      <c r="D11">
        <v>2000</v>
      </c>
      <c r="E11" s="2">
        <f t="shared" si="1"/>
        <v>-1.3581129378127277E-2</v>
      </c>
      <c r="F11" s="2">
        <f t="shared" si="0"/>
        <v>-0.19392523364485981</v>
      </c>
      <c r="H11">
        <v>0.73499999999999999</v>
      </c>
    </row>
    <row r="12" spans="1:8">
      <c r="A12" s="4">
        <v>45443</v>
      </c>
      <c r="B12" s="19" t="s">
        <v>20</v>
      </c>
      <c r="C12">
        <v>0.69399999999999995</v>
      </c>
      <c r="D12">
        <v>2000</v>
      </c>
      <c r="E12" s="2">
        <f t="shared" si="1"/>
        <v>5.7971014492754769E-3</v>
      </c>
      <c r="F12" s="2">
        <f t="shared" si="0"/>
        <v>-0.18925233644859818</v>
      </c>
    </row>
    <row r="13" spans="1:8">
      <c r="A13" s="4">
        <v>45446</v>
      </c>
      <c r="B13" s="8" t="s">
        <v>20</v>
      </c>
      <c r="C13">
        <v>0.68400000000000005</v>
      </c>
      <c r="D13">
        <v>2000</v>
      </c>
      <c r="E13" s="2">
        <f t="shared" si="1"/>
        <v>-1.44092219020171E-2</v>
      </c>
      <c r="F13" s="2">
        <f t="shared" si="0"/>
        <v>-0.2009345794392523</v>
      </c>
    </row>
    <row r="14" spans="1:8">
      <c r="A14" s="4">
        <v>45448</v>
      </c>
      <c r="B14" s="8" t="s">
        <v>20</v>
      </c>
      <c r="C14">
        <v>0.69</v>
      </c>
      <c r="D14">
        <v>1800</v>
      </c>
      <c r="E14" s="2">
        <f t="shared" si="1"/>
        <v>8.7719298245612087E-3</v>
      </c>
      <c r="F14" s="2">
        <f t="shared" si="0"/>
        <v>-0.19392523364485981</v>
      </c>
      <c r="H14" t="s">
        <v>29</v>
      </c>
    </row>
    <row r="15" spans="1:8">
      <c r="A15" s="4">
        <v>45449</v>
      </c>
      <c r="B15" s="8" t="s">
        <v>20</v>
      </c>
      <c r="C15">
        <v>0.67869999999999997</v>
      </c>
      <c r="D15">
        <v>3000</v>
      </c>
      <c r="E15" s="2">
        <f t="shared" si="1"/>
        <v>-1.63768115942029E-2</v>
      </c>
      <c r="F15" s="2">
        <f t="shared" si="0"/>
        <v>-0.20712616822429908</v>
      </c>
      <c r="H15">
        <f>SUM(D6:D18)</f>
        <v>22300</v>
      </c>
    </row>
    <row r="16" spans="1:8">
      <c r="A16" s="4">
        <v>45463</v>
      </c>
      <c r="B16" s="8" t="s">
        <v>20</v>
      </c>
      <c r="C16">
        <v>0.64600000000000002</v>
      </c>
      <c r="D16">
        <v>700</v>
      </c>
      <c r="E16" s="2">
        <f t="shared" si="1"/>
        <v>-4.8180344776779016E-2</v>
      </c>
      <c r="F16" s="2">
        <f t="shared" si="0"/>
        <v>-0.24532710280373826</v>
      </c>
      <c r="G16" t="s">
        <v>31</v>
      </c>
      <c r="H16">
        <f>H11*H15-SUMPRODUCT(C6:C17,D6:D17)</f>
        <v>1391.5999999999985</v>
      </c>
    </row>
    <row r="17" spans="1:8">
      <c r="A17" s="4">
        <v>45468</v>
      </c>
      <c r="B17" s="8" t="s">
        <v>20</v>
      </c>
      <c r="C17">
        <v>0.628</v>
      </c>
      <c r="D17">
        <v>700</v>
      </c>
      <c r="E17" s="2">
        <f t="shared" si="1"/>
        <v>-2.786377708978327E-2</v>
      </c>
      <c r="F17" s="2">
        <f t="shared" si="0"/>
        <v>-0.26635514018691586</v>
      </c>
      <c r="G17" t="s">
        <v>30</v>
      </c>
      <c r="H17">
        <f>H16/SUMPRODUCT(C6:C18,D6:D18)</f>
        <v>9.0488792940885673E-2</v>
      </c>
    </row>
    <row r="18" spans="1:8">
      <c r="A18" s="4">
        <v>45471</v>
      </c>
      <c r="B18" s="8" t="s">
        <v>20</v>
      </c>
      <c r="C18">
        <v>0.63300000000000001</v>
      </c>
      <c r="D18">
        <v>600</v>
      </c>
      <c r="E18" s="2">
        <f t="shared" si="1"/>
        <v>7.9617834394904996E-3</v>
      </c>
      <c r="F18" s="2">
        <f t="shared" si="0"/>
        <v>-0.26051401869158874</v>
      </c>
    </row>
  </sheetData>
  <phoneticPr fontId="1" type="noConversion"/>
  <conditionalFormatting sqref="B1:B11 B13:B1048576">
    <cfRule type="containsText" dxfId="7" priority="1" operator="containsText" text="卖出">
      <formula>NOT(ISERROR(SEARCH("卖出",B1)))</formula>
    </cfRule>
    <cfRule type="containsText" dxfId="6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1772-8BE2-4A76-AA0B-4421FE561AEC}">
  <dimension ref="A1:M16"/>
  <sheetViews>
    <sheetView tabSelected="1" workbookViewId="0">
      <selection activeCell="E23" sqref="E23"/>
    </sheetView>
  </sheetViews>
  <sheetFormatPr defaultRowHeight="14.5"/>
  <cols>
    <col min="1" max="1" width="13.36328125" style="1" customWidth="1"/>
    <col min="2" max="2" width="13.36328125" style="8" customWidth="1"/>
    <col min="3" max="4" width="13.36328125" customWidth="1"/>
    <col min="5" max="6" width="13.36328125" style="2" customWidth="1"/>
    <col min="7" max="7" width="13.36328125" customWidth="1"/>
    <col min="8" max="8" width="13.36328125" style="12" customWidth="1"/>
    <col min="9" max="10" width="13.36328125" style="2" customWidth="1"/>
    <col min="11" max="11" width="8.7265625" customWidth="1"/>
    <col min="12" max="12" width="13.6328125" customWidth="1"/>
  </cols>
  <sheetData>
    <row r="1" spans="1:13" ht="29">
      <c r="A1" s="5" t="s">
        <v>0</v>
      </c>
      <c r="B1" s="5" t="s">
        <v>11</v>
      </c>
      <c r="C1" s="6" t="s">
        <v>13</v>
      </c>
      <c r="D1" s="6" t="s">
        <v>14</v>
      </c>
      <c r="E1" s="7" t="s">
        <v>16</v>
      </c>
      <c r="F1" s="7" t="s">
        <v>17</v>
      </c>
      <c r="G1" s="6" t="s">
        <v>3</v>
      </c>
      <c r="H1" s="11" t="s">
        <v>24</v>
      </c>
      <c r="I1" s="7" t="s">
        <v>25</v>
      </c>
      <c r="J1" s="7" t="s">
        <v>26</v>
      </c>
      <c r="L1" s="13"/>
      <c r="M1" s="2"/>
    </row>
    <row r="2" spans="1:13">
      <c r="A2" s="1">
        <v>45355</v>
      </c>
      <c r="B2" s="8" t="s">
        <v>12</v>
      </c>
      <c r="C2">
        <v>0.84</v>
      </c>
      <c r="D2">
        <v>14000</v>
      </c>
      <c r="E2" s="2">
        <v>0</v>
      </c>
      <c r="F2" s="2">
        <v>0</v>
      </c>
      <c r="G2">
        <f>SUM(D$2:D2)</f>
        <v>14000</v>
      </c>
      <c r="H2" s="12">
        <f>SUMPRODUCT(C$2:C2, D$2:D2) / G2</f>
        <v>0.84</v>
      </c>
      <c r="I2" s="2">
        <v>0</v>
      </c>
      <c r="J2" s="2">
        <v>0</v>
      </c>
      <c r="L2" s="4"/>
      <c r="M2" s="14"/>
    </row>
    <row r="3" spans="1:13">
      <c r="A3" s="1">
        <v>45377</v>
      </c>
      <c r="B3" s="8" t="s">
        <v>20</v>
      </c>
      <c r="C3">
        <v>0.81499999999999995</v>
      </c>
      <c r="D3">
        <v>900</v>
      </c>
      <c r="E3" s="2">
        <f t="shared" ref="E3:E16" si="0">C3/C2-1</f>
        <v>-2.9761904761904767E-2</v>
      </c>
      <c r="F3" s="2">
        <f t="shared" ref="F3:F16" si="1">C3/C$2-1</f>
        <v>-2.9761904761904767E-2</v>
      </c>
      <c r="G3">
        <f>SUM(D$2:D3)</f>
        <v>14900</v>
      </c>
      <c r="H3" s="12">
        <f>SUMPRODUCT(C$2:C3, D$2:D3) / G3</f>
        <v>0.83848993288590601</v>
      </c>
      <c r="I3" s="2">
        <f>H3/H2-1</f>
        <v>-1.7976989453499792E-3</v>
      </c>
      <c r="J3" s="2">
        <f>H3/H$2-1</f>
        <v>-1.7976989453499792E-3</v>
      </c>
      <c r="L3" s="4"/>
      <c r="M3" s="15"/>
    </row>
    <row r="4" spans="1:13">
      <c r="A4" s="1">
        <v>45378</v>
      </c>
      <c r="B4" s="8" t="s">
        <v>20</v>
      </c>
      <c r="C4">
        <v>0.78700000000000003</v>
      </c>
      <c r="D4">
        <v>3000</v>
      </c>
      <c r="E4" s="2">
        <f t="shared" si="0"/>
        <v>-3.4355828220858808E-2</v>
      </c>
      <c r="F4" s="2">
        <f t="shared" si="1"/>
        <v>-6.3095238095237982E-2</v>
      </c>
      <c r="G4">
        <f>SUM(D$2:D4)</f>
        <v>17900</v>
      </c>
      <c r="H4" s="12">
        <f>SUMPRODUCT(C$2:C4, D$2:D4) / G4</f>
        <v>0.82986033519553071</v>
      </c>
      <c r="I4" s="2">
        <f t="shared" ref="I4:I7" si="2">H4/H3-1</f>
        <v>-1.0291832199671225E-2</v>
      </c>
      <c r="J4" s="2">
        <f t="shared" ref="J4:J16" si="3">H4/H$2-1</f>
        <v>-1.2071029529130084E-2</v>
      </c>
      <c r="L4" s="4"/>
      <c r="M4" s="16"/>
    </row>
    <row r="5" spans="1:13">
      <c r="A5" s="1">
        <v>45378</v>
      </c>
      <c r="B5" s="8" t="s">
        <v>20</v>
      </c>
      <c r="C5">
        <v>0.78200000000000003</v>
      </c>
      <c r="D5">
        <v>3000</v>
      </c>
      <c r="E5" s="2">
        <f t="shared" si="0"/>
        <v>-6.3532401524777349E-3</v>
      </c>
      <c r="F5" s="2">
        <f t="shared" si="1"/>
        <v>-6.9047619047619024E-2</v>
      </c>
      <c r="G5">
        <f>SUM(D$2:D5)</f>
        <v>20900</v>
      </c>
      <c r="H5" s="12">
        <f>SUMPRODUCT(C$2:C5, D$2:D5) / G5</f>
        <v>0.82299043062200961</v>
      </c>
      <c r="I5" s="2">
        <f t="shared" si="2"/>
        <v>-8.27838647319179E-3</v>
      </c>
      <c r="J5" s="2">
        <f t="shared" si="3"/>
        <v>-2.0249487354750406E-2</v>
      </c>
    </row>
    <row r="6" spans="1:13">
      <c r="A6" s="1">
        <v>45390</v>
      </c>
      <c r="B6" s="8" t="s">
        <v>20</v>
      </c>
      <c r="C6">
        <v>0.78</v>
      </c>
      <c r="D6">
        <v>1500</v>
      </c>
      <c r="E6" s="2">
        <f t="shared" si="0"/>
        <v>-2.5575447570332921E-3</v>
      </c>
      <c r="F6" s="2">
        <f t="shared" si="1"/>
        <v>-7.1428571428571397E-2</v>
      </c>
      <c r="G6">
        <f>SUM(D$2:D6)</f>
        <v>22400</v>
      </c>
      <c r="H6" s="12">
        <f>SUMPRODUCT(C$2:C6, D$2:D6) / G6</f>
        <v>0.82011160714285714</v>
      </c>
      <c r="I6" s="2">
        <f t="shared" si="2"/>
        <v>-3.4980035879356164E-3</v>
      </c>
      <c r="J6" s="2">
        <f t="shared" si="3"/>
        <v>-2.3676658163265252E-2</v>
      </c>
    </row>
    <row r="7" spans="1:13">
      <c r="A7" s="1">
        <v>45391</v>
      </c>
      <c r="B7" s="8" t="s">
        <v>20</v>
      </c>
      <c r="C7">
        <v>0.77200000000000002</v>
      </c>
      <c r="D7">
        <v>1500</v>
      </c>
      <c r="E7" s="2">
        <f t="shared" si="0"/>
        <v>-1.025641025641022E-2</v>
      </c>
      <c r="F7" s="2">
        <f t="shared" si="1"/>
        <v>-8.0952380952380887E-2</v>
      </c>
      <c r="G7">
        <f>SUM(D$2:D7)</f>
        <v>23900</v>
      </c>
      <c r="H7" s="12">
        <f>SUMPRODUCT(C$2:C7, D$2:D7) / G7</f>
        <v>0.81709205020920506</v>
      </c>
      <c r="I7" s="2">
        <f t="shared" si="2"/>
        <v>-3.6818853767620618E-3</v>
      </c>
      <c r="J7" s="2">
        <f t="shared" si="3"/>
        <v>-2.7271368798565399E-2</v>
      </c>
    </row>
    <row r="8" spans="1:13">
      <c r="A8" s="1">
        <v>45392</v>
      </c>
      <c r="B8" s="8" t="s">
        <v>20</v>
      </c>
      <c r="C8">
        <v>0.76200000000000001</v>
      </c>
      <c r="D8">
        <v>3000</v>
      </c>
      <c r="E8" s="2">
        <f t="shared" si="0"/>
        <v>-1.2953367875647714E-2</v>
      </c>
      <c r="F8" s="2">
        <f t="shared" si="1"/>
        <v>-9.285714285714286E-2</v>
      </c>
      <c r="G8">
        <f>SUM(D$2:D8)</f>
        <v>26900</v>
      </c>
      <c r="H8" s="12">
        <f>SUMPRODUCT(C$2:C8, D$2:D8) / G8</f>
        <v>0.8109479553903346</v>
      </c>
      <c r="I8" s="2">
        <f t="shared" ref="I8:I16" si="4">H8/H7-1</f>
        <v>-7.5194646885835548E-3</v>
      </c>
      <c r="J8" s="2">
        <f t="shared" si="3"/>
        <v>-3.4585767392458777E-2</v>
      </c>
    </row>
    <row r="9" spans="1:13">
      <c r="A9" s="1">
        <v>45399</v>
      </c>
      <c r="B9" s="8" t="s">
        <v>21</v>
      </c>
      <c r="C9">
        <v>0.78500000000000003</v>
      </c>
      <c r="D9">
        <v>-3000</v>
      </c>
      <c r="E9" s="2">
        <f t="shared" si="0"/>
        <v>3.0183727034120755E-2</v>
      </c>
      <c r="F9" s="2">
        <f t="shared" si="1"/>
        <v>-6.5476190476190355E-2</v>
      </c>
      <c r="G9">
        <f>SUM(D$2:D9)</f>
        <v>23900</v>
      </c>
      <c r="H9" s="12">
        <f>SUMPRODUCT(C$2:C9, D$2:D9) / G9</f>
        <v>0.81420502092050206</v>
      </c>
      <c r="I9" s="2">
        <f t="shared" si="4"/>
        <v>4.0163681386924388E-3</v>
      </c>
      <c r="J9" s="2">
        <f t="shared" si="3"/>
        <v>-3.0708308427973674E-2</v>
      </c>
    </row>
    <row r="10" spans="1:13">
      <c r="A10" s="1">
        <v>45401</v>
      </c>
      <c r="B10" s="8" t="s">
        <v>20</v>
      </c>
      <c r="C10">
        <v>0.75700000000000001</v>
      </c>
      <c r="D10">
        <v>4000</v>
      </c>
      <c r="E10" s="2">
        <f t="shared" si="0"/>
        <v>-3.566878980891719E-2</v>
      </c>
      <c r="F10" s="2">
        <f t="shared" si="1"/>
        <v>-9.8809523809523792E-2</v>
      </c>
      <c r="G10">
        <f>SUM(D$2:D10)</f>
        <v>27900</v>
      </c>
      <c r="H10" s="12">
        <f>SUMPRODUCT(C$2:C10, D$2:D10) / G10</f>
        <v>0.80600358422939067</v>
      </c>
      <c r="I10" s="2">
        <f t="shared" si="4"/>
        <v>-1.0072937995198372E-2</v>
      </c>
      <c r="J10" s="2">
        <f t="shared" si="3"/>
        <v>-4.0471923536439691E-2</v>
      </c>
    </row>
    <row r="11" spans="1:13">
      <c r="A11" s="1">
        <v>45401</v>
      </c>
      <c r="B11" s="8" t="s">
        <v>20</v>
      </c>
      <c r="C11">
        <v>0.751</v>
      </c>
      <c r="D11">
        <v>3000</v>
      </c>
      <c r="E11" s="2">
        <f t="shared" si="0"/>
        <v>-7.9260237780713894E-3</v>
      </c>
      <c r="F11" s="2">
        <f t="shared" si="1"/>
        <v>-0.10595238095238091</v>
      </c>
      <c r="G11">
        <f>SUM(D$2:D11)</f>
        <v>30900</v>
      </c>
      <c r="H11" s="12">
        <f>SUMPRODUCT(C$2:C11, D$2:D11) / G11</f>
        <v>0.80066343042071197</v>
      </c>
      <c r="I11" s="2">
        <f t="shared" si="4"/>
        <v>-6.6254715402839226E-3</v>
      </c>
      <c r="J11" s="2">
        <f t="shared" si="3"/>
        <v>-4.6829249499152348E-2</v>
      </c>
    </row>
    <row r="12" spans="1:13">
      <c r="A12" s="1">
        <v>45406</v>
      </c>
      <c r="B12" s="8" t="s">
        <v>21</v>
      </c>
      <c r="C12">
        <v>0.754</v>
      </c>
      <c r="D12">
        <v>-15400</v>
      </c>
      <c r="E12" s="2">
        <f t="shared" si="0"/>
        <v>3.9946737683089761E-3</v>
      </c>
      <c r="F12" s="2">
        <f t="shared" si="1"/>
        <v>-0.10238095238095235</v>
      </c>
      <c r="G12">
        <f>SUM(D$2:D12)</f>
        <v>15500</v>
      </c>
      <c r="H12" s="12">
        <f>SUMPRODUCT(C$2:C12, D$2:D12) / G12</f>
        <v>0.84702580645161285</v>
      </c>
      <c r="I12" s="2">
        <f t="shared" si="4"/>
        <v>5.7904950156821178E-2</v>
      </c>
      <c r="J12" s="2">
        <f t="shared" si="3"/>
        <v>8.3640552995392081E-3</v>
      </c>
      <c r="K12" s="18" t="s">
        <v>27</v>
      </c>
    </row>
    <row r="13" spans="1:13">
      <c r="A13" s="1">
        <v>45435</v>
      </c>
      <c r="B13" s="8" t="s">
        <v>20</v>
      </c>
      <c r="C13">
        <v>0.78200000000000003</v>
      </c>
      <c r="D13">
        <v>1000</v>
      </c>
      <c r="E13" s="2">
        <f t="shared" si="0"/>
        <v>3.7135278514588865E-2</v>
      </c>
      <c r="F13" s="2">
        <f t="shared" si="1"/>
        <v>-6.9047619047619024E-2</v>
      </c>
      <c r="G13">
        <f>SUM(D$2:D13)</f>
        <v>16500</v>
      </c>
      <c r="H13" s="12">
        <f>SUMPRODUCT(C$2:C13, D$2:D13) / G13</f>
        <v>0.84308484848484844</v>
      </c>
      <c r="I13" s="2">
        <f t="shared" si="4"/>
        <v>-4.6527011771624327E-3</v>
      </c>
      <c r="J13" s="2">
        <f t="shared" si="3"/>
        <v>3.6724386724387159E-3</v>
      </c>
    </row>
    <row r="14" spans="1:13">
      <c r="A14" s="1">
        <v>45439</v>
      </c>
      <c r="B14" s="8" t="s">
        <v>20</v>
      </c>
      <c r="C14">
        <v>0.76100000000000001</v>
      </c>
      <c r="D14">
        <v>4000</v>
      </c>
      <c r="E14" s="2">
        <f t="shared" si="0"/>
        <v>-2.6854219948849178E-2</v>
      </c>
      <c r="F14" s="2">
        <f t="shared" si="1"/>
        <v>-9.4047619047619047E-2</v>
      </c>
      <c r="G14">
        <f>SUM(D$2:D14)</f>
        <v>20500</v>
      </c>
      <c r="H14" s="12">
        <f>SUMPRODUCT(C$2:C14, D$2:D14) / G14</f>
        <v>0.82706829268292692</v>
      </c>
      <c r="I14" s="2">
        <f t="shared" si="4"/>
        <v>-1.8997560958076365E-2</v>
      </c>
      <c r="J14" s="2">
        <f t="shared" si="3"/>
        <v>-1.5394889663182254E-2</v>
      </c>
    </row>
    <row r="15" spans="1:13">
      <c r="A15" s="1">
        <v>45471</v>
      </c>
      <c r="B15" s="8" t="s">
        <v>20</v>
      </c>
      <c r="C15">
        <v>0.77300000000000002</v>
      </c>
      <c r="D15">
        <v>1000</v>
      </c>
      <c r="E15" s="2">
        <f t="shared" si="0"/>
        <v>1.5768725361366531E-2</v>
      </c>
      <c r="F15" s="2">
        <f t="shared" si="1"/>
        <v>-7.9761904761904701E-2</v>
      </c>
      <c r="G15">
        <f>SUM(D$2:D15)</f>
        <v>21500</v>
      </c>
      <c r="H15" s="12">
        <f>SUMPRODUCT(C$2:C15, D$2:D15) / G15</f>
        <v>0.82455348837209308</v>
      </c>
      <c r="I15" s="2">
        <f t="shared" si="4"/>
        <v>-3.0406247381048468E-3</v>
      </c>
      <c r="J15" s="2">
        <f t="shared" si="3"/>
        <v>-1.8388704318936799E-2</v>
      </c>
    </row>
    <row r="16" spans="1:13">
      <c r="A16" s="1">
        <v>45476</v>
      </c>
      <c r="B16" s="19" t="s">
        <v>20</v>
      </c>
      <c r="C16">
        <v>0.754</v>
      </c>
      <c r="D16">
        <v>500</v>
      </c>
      <c r="E16" s="2">
        <f t="shared" si="0"/>
        <v>-2.4579560155239322E-2</v>
      </c>
      <c r="F16" s="2">
        <f t="shared" si="1"/>
        <v>-0.10238095238095235</v>
      </c>
      <c r="G16">
        <f>SUM(D$2:D16)</f>
        <v>22000</v>
      </c>
      <c r="H16" s="12">
        <f>SUMPRODUCT(C$2:C16, D$2:D16) / G16</f>
        <v>0.82295000000000007</v>
      </c>
      <c r="I16" s="2">
        <f t="shared" si="4"/>
        <v>-1.9446747781745044E-3</v>
      </c>
      <c r="J16" s="2">
        <f t="shared" si="3"/>
        <v>-2.0297619047618953E-2</v>
      </c>
    </row>
  </sheetData>
  <phoneticPr fontId="1" type="noConversion"/>
  <conditionalFormatting sqref="M1:M4 B1:B15 B18:B1048576">
    <cfRule type="containsText" dxfId="5" priority="1" operator="containsText" text="卖出">
      <formula>NOT(ISERROR(SEARCH("卖出",B1)))</formula>
    </cfRule>
    <cfRule type="containsText" dxfId="4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CAAF-F1F6-46E2-96B6-7D6EB4EA26E4}">
  <dimension ref="A1:G26"/>
  <sheetViews>
    <sheetView topLeftCell="A8" workbookViewId="0">
      <selection activeCell="E27" sqref="E27"/>
    </sheetView>
  </sheetViews>
  <sheetFormatPr defaultRowHeight="14.5"/>
  <cols>
    <col min="1" max="1" width="12.453125" style="1" customWidth="1"/>
    <col min="2" max="2" width="13.36328125" style="8" customWidth="1"/>
    <col min="3" max="4" width="12.453125" customWidth="1"/>
    <col min="5" max="6" width="12.453125" style="2" customWidth="1"/>
    <col min="7" max="7" width="12.453125" customWidth="1"/>
  </cols>
  <sheetData>
    <row r="1" spans="1:7" ht="43.5">
      <c r="A1" s="5" t="s">
        <v>0</v>
      </c>
      <c r="B1" s="5" t="s">
        <v>11</v>
      </c>
      <c r="C1" s="6" t="s">
        <v>22</v>
      </c>
      <c r="D1" s="6" t="s">
        <v>23</v>
      </c>
      <c r="E1" s="7" t="s">
        <v>9</v>
      </c>
      <c r="F1" s="7" t="s">
        <v>10</v>
      </c>
      <c r="G1" s="6" t="s">
        <v>1</v>
      </c>
    </row>
    <row r="2" spans="1:7">
      <c r="A2" s="1">
        <v>45155</v>
      </c>
      <c r="B2" s="8" t="s">
        <v>12</v>
      </c>
      <c r="C2">
        <v>800</v>
      </c>
      <c r="D2">
        <v>1.1033999999999999</v>
      </c>
      <c r="E2" s="2">
        <v>0</v>
      </c>
      <c r="F2" s="2">
        <f>D2/D$2-1</f>
        <v>0</v>
      </c>
    </row>
    <row r="3" spans="1:7">
      <c r="A3" s="1">
        <v>45162</v>
      </c>
      <c r="B3" s="8" t="s">
        <v>12</v>
      </c>
      <c r="C3">
        <v>800</v>
      </c>
      <c r="D3">
        <v>1.0896999999999999</v>
      </c>
      <c r="E3" s="2">
        <f>D3/D2-1</f>
        <v>-1.2416168207359135E-2</v>
      </c>
      <c r="F3" s="2">
        <f>D3/D$2-1</f>
        <v>-1.2416168207359135E-2</v>
      </c>
    </row>
    <row r="4" spans="1:7">
      <c r="A4" s="1">
        <v>45169</v>
      </c>
      <c r="B4" s="8" t="s">
        <v>12</v>
      </c>
      <c r="C4">
        <v>800</v>
      </c>
      <c r="D4">
        <v>1.0925</v>
      </c>
      <c r="E4" s="2">
        <f>D4/D3-1</f>
        <v>2.5695145452877544E-3</v>
      </c>
      <c r="F4" s="2">
        <f t="shared" ref="F4:F26" si="0">D4/D$2-1</f>
        <v>-9.8785571868768018E-3</v>
      </c>
    </row>
    <row r="5" spans="1:7">
      <c r="A5" s="1">
        <v>45190</v>
      </c>
      <c r="B5" s="8" t="s">
        <v>12</v>
      </c>
      <c r="C5">
        <v>400</v>
      </c>
      <c r="D5">
        <v>1.069</v>
      </c>
      <c r="E5" s="2">
        <f>D5/D4-1</f>
        <v>-2.1510297482837615E-2</v>
      </c>
      <c r="F5" s="2">
        <f t="shared" si="0"/>
        <v>-3.1176363965923493E-2</v>
      </c>
    </row>
    <row r="6" spans="1:7">
      <c r="A6" s="1">
        <v>45197</v>
      </c>
      <c r="B6" s="8" t="s">
        <v>12</v>
      </c>
      <c r="C6">
        <v>400</v>
      </c>
      <c r="D6">
        <v>1.0568</v>
      </c>
      <c r="E6" s="2">
        <f>D6/D5-1</f>
        <v>-1.1412535079513564E-2</v>
      </c>
      <c r="F6" s="2">
        <f t="shared" si="0"/>
        <v>-4.2233097698024302E-2</v>
      </c>
    </row>
    <row r="7" spans="1:7">
      <c r="A7" s="1">
        <v>45211</v>
      </c>
      <c r="B7" s="8" t="s">
        <v>12</v>
      </c>
      <c r="C7">
        <v>480</v>
      </c>
      <c r="D7">
        <v>1.0427</v>
      </c>
      <c r="E7" s="2">
        <f t="shared" ref="E7:E17" si="1">D7/D6-1</f>
        <v>-1.3342165026495101E-2</v>
      </c>
      <c r="F7" s="2">
        <f t="shared" si="0"/>
        <v>-5.5011781765452183E-2</v>
      </c>
    </row>
    <row r="8" spans="1:7">
      <c r="A8" s="1">
        <v>45218</v>
      </c>
      <c r="B8" s="8" t="s">
        <v>12</v>
      </c>
      <c r="C8">
        <v>560</v>
      </c>
      <c r="D8">
        <v>0.97230000000000005</v>
      </c>
      <c r="E8" s="2">
        <f t="shared" si="1"/>
        <v>-6.7517023113071728E-2</v>
      </c>
      <c r="F8" s="2">
        <f t="shared" si="0"/>
        <v>-0.11881457313757471</v>
      </c>
    </row>
    <row r="9" spans="1:7">
      <c r="A9" s="1">
        <v>45225</v>
      </c>
      <c r="B9" s="8" t="s">
        <v>12</v>
      </c>
      <c r="C9">
        <v>840</v>
      </c>
      <c r="D9">
        <v>1.0105999999999999</v>
      </c>
      <c r="E9" s="2">
        <f t="shared" si="1"/>
        <v>3.9391134423531815E-2</v>
      </c>
      <c r="F9" s="2">
        <f t="shared" si="0"/>
        <v>-8.4103679535979747E-2</v>
      </c>
    </row>
    <row r="10" spans="1:7">
      <c r="A10" s="1">
        <v>45232</v>
      </c>
      <c r="B10" s="8" t="s">
        <v>12</v>
      </c>
      <c r="C10">
        <v>600</v>
      </c>
      <c r="D10">
        <v>1.0441</v>
      </c>
      <c r="E10" s="2">
        <f t="shared" si="1"/>
        <v>3.3148624579457886E-2</v>
      </c>
      <c r="F10" s="2">
        <f t="shared" si="0"/>
        <v>-5.3742976255211072E-2</v>
      </c>
    </row>
    <row r="11" spans="1:7">
      <c r="A11" s="1">
        <v>45239</v>
      </c>
      <c r="B11" s="8" t="s">
        <v>12</v>
      </c>
      <c r="C11">
        <v>2600</v>
      </c>
      <c r="D11">
        <v>1.0441</v>
      </c>
      <c r="E11" s="2">
        <f t="shared" si="1"/>
        <v>0</v>
      </c>
      <c r="F11" s="2">
        <f t="shared" si="0"/>
        <v>-5.3742976255211072E-2</v>
      </c>
    </row>
    <row r="12" spans="1:7">
      <c r="A12" s="1">
        <v>45245</v>
      </c>
      <c r="B12" s="8" t="s">
        <v>12</v>
      </c>
      <c r="C12">
        <v>1000</v>
      </c>
      <c r="D12">
        <v>1.0296000000000001</v>
      </c>
      <c r="E12" s="2">
        <f t="shared" si="1"/>
        <v>-1.3887558662963317E-2</v>
      </c>
      <c r="F12" s="2">
        <f t="shared" si="0"/>
        <v>-6.6884176182707922E-2</v>
      </c>
    </row>
    <row r="13" spans="1:7">
      <c r="A13" s="1">
        <v>45246</v>
      </c>
      <c r="B13" s="8" t="s">
        <v>12</v>
      </c>
      <c r="C13">
        <v>600</v>
      </c>
      <c r="D13">
        <v>1.0193000000000001</v>
      </c>
      <c r="E13" s="2">
        <f t="shared" si="1"/>
        <v>-1.0003885003884938E-2</v>
      </c>
      <c r="F13" s="2">
        <f t="shared" si="0"/>
        <v>-7.6218959579481438E-2</v>
      </c>
    </row>
    <row r="14" spans="1:7">
      <c r="A14" s="1">
        <v>45253</v>
      </c>
      <c r="B14" s="8" t="s">
        <v>12</v>
      </c>
      <c r="C14">
        <v>600</v>
      </c>
      <c r="D14">
        <v>1.0328999999999999</v>
      </c>
      <c r="E14" s="2">
        <f t="shared" si="1"/>
        <v>1.334248994407905E-2</v>
      </c>
      <c r="F14" s="2">
        <f t="shared" si="0"/>
        <v>-6.3893420337139739E-2</v>
      </c>
    </row>
    <row r="15" spans="1:7">
      <c r="A15" s="1">
        <v>45260</v>
      </c>
      <c r="B15" s="8" t="s">
        <v>12</v>
      </c>
      <c r="C15">
        <v>600</v>
      </c>
      <c r="D15">
        <v>1.0088999999999999</v>
      </c>
      <c r="E15" s="2">
        <f t="shared" si="1"/>
        <v>-2.3235550392099902E-2</v>
      </c>
      <c r="F15" s="2">
        <f t="shared" si="0"/>
        <v>-8.5644371941272501E-2</v>
      </c>
    </row>
    <row r="16" spans="1:7">
      <c r="A16" s="1">
        <v>45267</v>
      </c>
      <c r="B16" s="8" t="s">
        <v>12</v>
      </c>
      <c r="C16">
        <v>480</v>
      </c>
      <c r="D16">
        <v>0.95589999999999997</v>
      </c>
      <c r="E16" s="2">
        <f t="shared" si="1"/>
        <v>-5.2532461096243321E-2</v>
      </c>
      <c r="F16" s="2">
        <f t="shared" si="0"/>
        <v>-0.13367772340039874</v>
      </c>
    </row>
    <row r="17" spans="1:6">
      <c r="A17" s="1">
        <v>45271</v>
      </c>
      <c r="B17" s="8" t="s">
        <v>12</v>
      </c>
      <c r="C17">
        <v>200</v>
      </c>
      <c r="D17">
        <v>0.94589999999999996</v>
      </c>
      <c r="E17" s="2">
        <f t="shared" si="1"/>
        <v>-1.0461345329009331E-2</v>
      </c>
      <c r="F17" s="2">
        <f t="shared" si="0"/>
        <v>-0.14274061990212072</v>
      </c>
    </row>
    <row r="18" spans="1:6">
      <c r="A18" s="1">
        <v>45274</v>
      </c>
      <c r="B18" s="8" t="s">
        <v>12</v>
      </c>
      <c r="C18">
        <v>540</v>
      </c>
      <c r="D18">
        <v>0.90329999999999999</v>
      </c>
      <c r="E18" s="2">
        <f t="shared" ref="E18:E26" si="2">D18/D17-1</f>
        <v>-4.5036473200126825E-2</v>
      </c>
      <c r="F18" s="2">
        <f t="shared" si="0"/>
        <v>-0.18134855899945623</v>
      </c>
    </row>
    <row r="19" spans="1:6">
      <c r="A19" s="1">
        <v>45299</v>
      </c>
      <c r="B19" s="8" t="s">
        <v>12</v>
      </c>
      <c r="C19">
        <v>800</v>
      </c>
      <c r="D19">
        <v>0.87360000000000004</v>
      </c>
      <c r="E19" s="2">
        <f t="shared" si="2"/>
        <v>-3.287944204583193E-2</v>
      </c>
      <c r="F19" s="2">
        <f t="shared" si="0"/>
        <v>-0.20826536160957032</v>
      </c>
    </row>
    <row r="20" spans="1:6">
      <c r="A20" s="1">
        <v>45378</v>
      </c>
      <c r="B20" s="8" t="s">
        <v>21</v>
      </c>
      <c r="C20">
        <v>-870.42</v>
      </c>
      <c r="D20">
        <v>0.95050000000000001</v>
      </c>
      <c r="E20" s="2">
        <f t="shared" si="2"/>
        <v>8.8026556776556797E-2</v>
      </c>
      <c r="F20" s="2">
        <f t="shared" si="0"/>
        <v>-0.13857168751132853</v>
      </c>
    </row>
    <row r="21" spans="1:6">
      <c r="A21" s="1">
        <v>45400</v>
      </c>
      <c r="B21" s="8" t="s">
        <v>20</v>
      </c>
      <c r="C21">
        <v>480</v>
      </c>
      <c r="D21">
        <v>0.91759999999999997</v>
      </c>
      <c r="E21" s="2">
        <f t="shared" si="2"/>
        <v>-3.4613361388742825E-2</v>
      </c>
      <c r="F21" s="2">
        <f t="shared" si="0"/>
        <v>-0.16838861700199381</v>
      </c>
    </row>
    <row r="22" spans="1:6">
      <c r="A22" s="1">
        <v>45407</v>
      </c>
      <c r="B22" s="8" t="s">
        <v>20</v>
      </c>
      <c r="C22">
        <v>480</v>
      </c>
      <c r="D22">
        <v>0.93489999999999995</v>
      </c>
      <c r="E22" s="2">
        <f t="shared" si="2"/>
        <v>1.8853530950305064E-2</v>
      </c>
      <c r="F22" s="2">
        <f t="shared" si="0"/>
        <v>-0.15270980605401485</v>
      </c>
    </row>
    <row r="23" spans="1:6">
      <c r="A23" s="1">
        <v>45418</v>
      </c>
      <c r="B23" s="8" t="s">
        <v>20</v>
      </c>
      <c r="C23">
        <v>270</v>
      </c>
      <c r="D23">
        <v>0.99009999999999998</v>
      </c>
      <c r="E23" s="2">
        <f t="shared" si="2"/>
        <v>5.9043747994437901E-2</v>
      </c>
      <c r="F23" s="2">
        <f t="shared" si="0"/>
        <v>-0.10268261736450968</v>
      </c>
    </row>
    <row r="24" spans="1:6">
      <c r="A24" s="1">
        <v>45421</v>
      </c>
      <c r="B24" s="8" t="s">
        <v>20</v>
      </c>
      <c r="C24">
        <v>270</v>
      </c>
      <c r="D24">
        <v>0.98419999999999996</v>
      </c>
      <c r="E24" s="2">
        <f t="shared" si="2"/>
        <v>-5.9589940410059716E-3</v>
      </c>
      <c r="F24" s="2">
        <f t="shared" si="0"/>
        <v>-0.10802972630052565</v>
      </c>
    </row>
    <row r="25" spans="1:6">
      <c r="A25" s="1">
        <v>45460</v>
      </c>
      <c r="B25" s="8" t="s">
        <v>20</v>
      </c>
      <c r="C25">
        <v>1500</v>
      </c>
      <c r="D25">
        <v>0.86780000000000002</v>
      </c>
      <c r="E25" s="2">
        <f t="shared" si="2"/>
        <v>-0.11826864458443398</v>
      </c>
      <c r="F25" s="2">
        <f t="shared" si="0"/>
        <v>-0.21352184158056908</v>
      </c>
    </row>
    <row r="26" spans="1:6">
      <c r="A26" s="1">
        <v>45478</v>
      </c>
      <c r="B26" s="8" t="s">
        <v>20</v>
      </c>
      <c r="C26">
        <v>500</v>
      </c>
      <c r="D26">
        <v>0.78669999999999995</v>
      </c>
      <c r="E26" s="2">
        <f t="shared" si="2"/>
        <v>-9.3454713067527173E-2</v>
      </c>
      <c r="F26" s="2">
        <f t="shared" si="0"/>
        <v>-0.2870219322095342</v>
      </c>
    </row>
  </sheetData>
  <phoneticPr fontId="1" type="noConversion"/>
  <conditionalFormatting sqref="B1:B1048576">
    <cfRule type="containsText" dxfId="3" priority="1" operator="containsText" text="卖出">
      <formula>NOT(ISERROR(SEARCH("卖出",B1)))</formula>
    </cfRule>
    <cfRule type="containsText" dxfId="2" priority="2" operator="containsText" text="买入">
      <formula>NOT(ISERROR(SEARCH("买入",B1)))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FD43-C7BA-4CB9-934A-E9A7F032CD57}">
  <dimension ref="A1:G5"/>
  <sheetViews>
    <sheetView workbookViewId="0">
      <selection activeCell="G5" sqref="G5"/>
    </sheetView>
  </sheetViews>
  <sheetFormatPr defaultRowHeight="14.5"/>
  <cols>
    <col min="1" max="7" width="13.36328125" customWidth="1"/>
  </cols>
  <sheetData>
    <row r="1" spans="1:7" ht="29">
      <c r="A1" s="5" t="s">
        <v>0</v>
      </c>
      <c r="B1" s="5" t="s">
        <v>11</v>
      </c>
      <c r="C1" s="6" t="s">
        <v>15</v>
      </c>
      <c r="D1" s="6" t="s">
        <v>14</v>
      </c>
      <c r="E1" s="7" t="s">
        <v>16</v>
      </c>
      <c r="F1" s="7" t="s">
        <v>17</v>
      </c>
      <c r="G1" s="6" t="s">
        <v>1</v>
      </c>
    </row>
    <row r="2" spans="1:7">
      <c r="A2" s="4">
        <v>45482</v>
      </c>
      <c r="B2" s="9" t="s">
        <v>20</v>
      </c>
      <c r="C2">
        <v>1</v>
      </c>
      <c r="D2">
        <v>5000</v>
      </c>
      <c r="E2" s="2">
        <v>0</v>
      </c>
      <c r="F2" s="2">
        <f>C2/C$2-1</f>
        <v>0</v>
      </c>
    </row>
    <row r="3" spans="1:7">
      <c r="A3" s="4">
        <v>45489</v>
      </c>
      <c r="B3" s="9" t="s">
        <v>20</v>
      </c>
      <c r="C3">
        <v>0.97299999999999998</v>
      </c>
      <c r="D3">
        <v>500</v>
      </c>
      <c r="E3" s="2">
        <f>C3/C2-1</f>
        <v>-2.7000000000000024E-2</v>
      </c>
      <c r="F3" s="2">
        <f>C3/C$2-1</f>
        <v>-2.7000000000000024E-2</v>
      </c>
    </row>
    <row r="4" spans="1:7">
      <c r="A4" s="4">
        <v>45490</v>
      </c>
      <c r="B4" s="9" t="s">
        <v>20</v>
      </c>
      <c r="C4">
        <v>0.94199999999999995</v>
      </c>
      <c r="D4">
        <v>500</v>
      </c>
      <c r="E4" s="2">
        <f>C4/C3-1</f>
        <v>-3.1860226104830414E-2</v>
      </c>
      <c r="F4" s="2">
        <f>C4/C$2-1</f>
        <v>-5.8000000000000052E-2</v>
      </c>
    </row>
    <row r="5" spans="1:7">
      <c r="A5" s="4">
        <v>45498</v>
      </c>
      <c r="B5" s="9" t="s">
        <v>20</v>
      </c>
      <c r="C5">
        <v>0.91400000000000003</v>
      </c>
      <c r="D5">
        <v>200</v>
      </c>
      <c r="E5" s="2">
        <f>C5/C4-1</f>
        <v>-2.972399150743088E-2</v>
      </c>
      <c r="F5" s="2">
        <f>C5/C$2-1</f>
        <v>-8.5999999999999965E-2</v>
      </c>
    </row>
  </sheetData>
  <conditionalFormatting sqref="B1:B5">
    <cfRule type="containsText" dxfId="1" priority="1" operator="containsText" text="卖出">
      <formula>NOT(ISERROR(SEARCH("卖出",B1)))</formula>
    </cfRule>
    <cfRule type="containsText" dxfId="0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288E-82E0-44C3-80D9-35532F2570B7}">
  <dimension ref="A1:B11"/>
  <sheetViews>
    <sheetView workbookViewId="0">
      <selection activeCell="G20" sqref="G20"/>
    </sheetView>
  </sheetViews>
  <sheetFormatPr defaultRowHeight="14.5"/>
  <cols>
    <col min="1" max="1" width="25" customWidth="1"/>
  </cols>
  <sheetData>
    <row r="1" spans="1:2">
      <c r="A1" s="22" t="s">
        <v>2</v>
      </c>
      <c r="B1" s="22"/>
    </row>
    <row r="2" spans="1:2">
      <c r="A2" t="s">
        <v>3</v>
      </c>
      <c r="B2">
        <v>2867.04</v>
      </c>
    </row>
    <row r="3" spans="1:2">
      <c r="A3" t="s">
        <v>4</v>
      </c>
      <c r="B3">
        <v>1.9363999999999999</v>
      </c>
    </row>
    <row r="4" spans="1:2">
      <c r="A4" t="s">
        <v>6</v>
      </c>
      <c r="B4">
        <v>1.8468</v>
      </c>
    </row>
    <row r="5" spans="1:2">
      <c r="A5" t="s">
        <v>7</v>
      </c>
      <c r="B5" s="3">
        <v>-4.6300000000000001E-2</v>
      </c>
    </row>
    <row r="6" spans="1:2">
      <c r="A6" t="s">
        <v>8</v>
      </c>
      <c r="B6">
        <v>2.0331999999999999</v>
      </c>
    </row>
    <row r="8" spans="1:2">
      <c r="A8" s="21" t="s">
        <v>5</v>
      </c>
      <c r="B8" s="21"/>
    </row>
    <row r="11" spans="1:2">
      <c r="A11" s="17"/>
      <c r="B11" s="12"/>
    </row>
  </sheetData>
  <mergeCells count="2">
    <mergeCell ref="A8:B8"/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上证50ETF易方达</vt:lpstr>
      <vt:lpstr>旅游ETF</vt:lpstr>
      <vt:lpstr>人工智能ETF</vt:lpstr>
      <vt:lpstr>招商中证白酒指数C</vt:lpstr>
      <vt:lpstr>红利ETF港股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Shenghao</dc:creator>
  <cp:lastModifiedBy>Chen, Shenghao</cp:lastModifiedBy>
  <dcterms:created xsi:type="dcterms:W3CDTF">2023-12-13T07:40:44Z</dcterms:created>
  <dcterms:modified xsi:type="dcterms:W3CDTF">2024-07-25T02:51:09Z</dcterms:modified>
</cp:coreProperties>
</file>