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<sst xmlns="http://schemas.openxmlformats.org/spreadsheetml/2006/main" uniqueCount="48">
  <si>
    <t>Peptide</t>
  </si>
  <si>
    <t>Charge</t>
  </si>
  <si>
    <t>m/z</t>
  </si>
  <si>
    <t>N</t>
  </si>
  <si>
    <t>LSPVAEEFRDR5</t>
  </si>
  <si>
    <t>3</t>
  </si>
  <si>
    <t>440.22983</t>
  </si>
  <si>
    <t>27.33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</si>
  <si>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</si>
  <si>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</si>
  <si>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</si>
  <si>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</si>
  <si>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</si>
  <si>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</si>
  <si>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</si>
  <si>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</si>
  <si>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</si>
  <si>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</si>
  <si>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</si>
  <si>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</si>
  <si>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</si>
  <si>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</si>
  <si>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</si>
  <si>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</si>
  <si>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</si>
  <si>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</si>
  <si>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SNPTLNEYHTR6</t>
  </si>
  <si>
    <t>2</t>
  </si>
  <si>
    <t>666.32056</t>
  </si>
  <si>
    <t>20.66</t>
  </si>
  <si>
    <t>VAPLGAELQESAR7</t>
  </si>
  <si>
    <t>670.86206</t>
  </si>
  <si>
    <t>36.30</t>
  </si>
  <si>
    <t>TQVQSVIDKASETLTAQ8</t>
  </si>
  <si>
    <t>909.97583</t>
  </si>
  <si>
    <t>34.77</t>
  </si>
  <si>
    <t>LAELKSNPTLNEYHTR9</t>
  </si>
  <si>
    <t>629.33038</t>
  </si>
  <si>
    <t>30.35</t>
  </si>
  <si>
    <t>QKLQELQGR10</t>
  </si>
  <si>
    <t>550.31451</t>
  </si>
  <si>
    <t>23.03</t>
  </si>
  <si>
    <t>WKEDVELYR11</t>
  </si>
  <si>
    <t>413.21188</t>
  </si>
  <si>
    <t>15.42</t>
  </si>
  <si>
    <t>LAELKSNPTLNEYHTR12</t>
  </si>
  <si>
    <t>4</t>
  </si>
  <si>
    <t>472.24960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</si>
</sst>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8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62996880</v>
      </c>
      <c r="C4" t="n">
        <v>43850650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62624110</v>
      </c>
      <c r="C5" t="n">
        <v>41740860</v>
      </c>
      <c r="D5">
        <f>if(and(B5&gt;0,C5&gt;0),C5/(B5+C5),"")</f>
        <v/>
      </c>
    </row>
    <row r="6" spans="1:7">
      <c r="A6" t="s">
        <v>16</v>
      </c>
      <c r="B6" t="n">
        <v>172530700</v>
      </c>
      <c r="C6" t="n">
        <v>135345000</v>
      </c>
      <c r="D6">
        <f>if(and(B6&gt;0,C6&gt;0),C6/(B6+C6),"")</f>
        <v/>
      </c>
      <c r="E6">
        <f>D6-E4</f>
        <v/>
      </c>
      <c r="F6" t="n">
        <v>0.05</v>
      </c>
      <c r="G6">
        <f>E6/F6*100/27.33/8</f>
        <v/>
      </c>
    </row>
    <row r="7" spans="1:7">
      <c r="A7" t="s">
        <v>17</v>
      </c>
      <c r="B7" t="n">
        <v>124361500</v>
      </c>
      <c r="C7" t="n">
        <v>99231490</v>
      </c>
      <c r="D7">
        <f>if(and(B7&gt;0,C7&gt;0),C7/(B7+C7),"")</f>
        <v/>
      </c>
      <c r="E7">
        <f>D7-E4</f>
        <v/>
      </c>
      <c r="F7" t="n">
        <v>0.05</v>
      </c>
      <c r="G7">
        <f>E7/F7*100/27.33/8</f>
        <v/>
      </c>
    </row>
    <row r="8" spans="1:7">
      <c r="A8" t="s">
        <v>18</v>
      </c>
      <c r="B8" t="n">
        <v>47072830</v>
      </c>
      <c r="C8" t="n">
        <v>49841130</v>
      </c>
      <c r="D8">
        <f>if(and(B8&gt;0,C8&gt;0),C8/(B8+C8),"")</f>
        <v/>
      </c>
      <c r="E8">
        <f>D8-E4</f>
        <v/>
      </c>
      <c r="F8" t="n">
        <v>0.05</v>
      </c>
      <c r="G8">
        <f>E8/F8*100/27.33/24</f>
        <v/>
      </c>
    </row>
    <row r="9" spans="1:7">
      <c r="A9" t="s">
        <v>19</v>
      </c>
      <c r="B9" t="n">
        <v>44705150</v>
      </c>
      <c r="C9" t="n">
        <v>45567370</v>
      </c>
      <c r="D9">
        <f>if(and(B9&gt;0,C9&gt;0),C9/(B9+C9),"")</f>
        <v/>
      </c>
      <c r="E9">
        <f>D9-E4</f>
        <v/>
      </c>
      <c r="F9" t="n">
        <v>0.05</v>
      </c>
      <c r="G9">
        <f>E9/F9*100/27.33/24</f>
        <v/>
      </c>
    </row>
    <row r="10" spans="1:7">
      <c r="A10" t="s">
        <v>20</v>
      </c>
      <c r="B10" t="n">
        <v>124202800</v>
      </c>
      <c r="C10" t="n">
        <v>171063600</v>
      </c>
      <c r="D10">
        <f>if(and(B10&gt;0,C10&gt;0),C10/(B10+C10),"")</f>
        <v/>
      </c>
      <c r="E10">
        <f>D10-E4</f>
        <v/>
      </c>
      <c r="F10" t="n">
        <v>0.05</v>
      </c>
      <c r="G10">
        <f>E10/F10*100/27.33/48</f>
        <v/>
      </c>
    </row>
    <row r="11" spans="1:7">
      <c r="A11" t="s">
        <v>21</v>
      </c>
      <c r="B11" t="n">
        <v>126652500</v>
      </c>
      <c r="C11" t="n">
        <v>174287700</v>
      </c>
      <c r="D11">
        <f>if(and(B11&gt;0,C11&gt;0),C11/(B11+C11),"")</f>
        <v/>
      </c>
      <c r="E11">
        <f>D11-E4</f>
        <v/>
      </c>
      <c r="F11" t="n">
        <v>0.05</v>
      </c>
      <c r="G11">
        <f>E11/F11*100/27.33/48</f>
        <v/>
      </c>
    </row>
    <row r="12" spans="1:7">
      <c r="A12" t="s">
        <v>22</v>
      </c>
      <c r="B12" t="n">
        <v>113745500</v>
      </c>
      <c r="C12" t="n">
        <v>180589200</v>
      </c>
      <c r="D12">
        <f>if(and(B12&gt;0,C12&gt;0),C12/(B12+C12),"")</f>
        <v/>
      </c>
      <c r="E12">
        <f>D12-E4</f>
        <v/>
      </c>
      <c r="F12" t="n">
        <v>0.05</v>
      </c>
      <c r="G12">
        <f>E12/F12*100/27.33/96</f>
        <v/>
      </c>
    </row>
    <row r="13" spans="1:7">
      <c r="A13" t="s">
        <v>23</v>
      </c>
      <c r="B13" t="n">
        <v>111116200</v>
      </c>
      <c r="C13" t="n">
        <v>171254600</v>
      </c>
      <c r="D13">
        <f>if(and(B13&gt;0,C13&gt;0),C13/(B13+C13),"")</f>
        <v/>
      </c>
      <c r="E13">
        <f>D13-E4</f>
        <v/>
      </c>
      <c r="F13" t="n">
        <v>0.05</v>
      </c>
      <c r="G13">
        <f>E13/F13*100/27.33/96</f>
        <v/>
      </c>
    </row>
    <row r="14" spans="1:7">
      <c r="A14" t="s">
        <v>24</v>
      </c>
      <c r="B14" t="n">
        <v>263911900</v>
      </c>
      <c r="C14" t="n">
        <v>432135700</v>
      </c>
      <c r="D14">
        <f>if(and(B14&gt;0,C14&gt;0),C14/(B14+C14),"")</f>
        <v/>
      </c>
      <c r="E14">
        <f>D14-E4</f>
        <v/>
      </c>
      <c r="F14" t="n">
        <v>0.05</v>
      </c>
      <c r="G14">
        <f>E14/F14*100/27.33/168</f>
        <v/>
      </c>
    </row>
    <row r="15" spans="1:7">
      <c r="A15" t="s">
        <v>25</v>
      </c>
      <c r="B15" t="n">
        <v>217666100</v>
      </c>
      <c r="C15" t="n">
        <v>361059500</v>
      </c>
      <c r="D15">
        <f>if(and(B15&gt;0,C15&gt;0),C15/(B15+C15),"")</f>
        <v/>
      </c>
      <c r="E15">
        <f>D15-E4</f>
        <v/>
      </c>
      <c r="F15" t="n">
        <v>0.05</v>
      </c>
      <c r="G15">
        <f>E15/F15*100/27.33/168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27</v>
      </c>
      <c r="C18" t="s">
        <v>28</v>
      </c>
      <c r="D18" t="s">
        <v>29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28176490</v>
      </c>
      <c r="C20" t="n">
        <v>19078790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16998730</v>
      </c>
      <c r="C21" t="n">
        <v>11446500</v>
      </c>
      <c r="D21">
        <f>if(and(B21&gt;0,C21&gt;0),C21/(B21+C21),"")</f>
        <v/>
      </c>
    </row>
    <row r="22" spans="1:7">
      <c r="A22" t="s">
        <v>16</v>
      </c>
      <c r="B22" t="n">
        <v>54525400</v>
      </c>
      <c r="C22" t="n">
        <v>42006290</v>
      </c>
      <c r="D22">
        <f>if(and(B22&gt;0,C22&gt;0),C22/(B22+C22),"")</f>
        <v/>
      </c>
      <c r="E22">
        <f>D22-E20</f>
        <v/>
      </c>
      <c r="F22" t="n">
        <v>0.05</v>
      </c>
      <c r="G22">
        <f>E22/F22*100/20.66/8</f>
        <v/>
      </c>
    </row>
    <row r="23" spans="1:7">
      <c r="A23" t="s">
        <v>17</v>
      </c>
      <c r="B23" t="n">
        <v>42423020</v>
      </c>
      <c r="C23" t="n">
        <v>32161670</v>
      </c>
      <c r="D23">
        <f>if(and(B23&gt;0,C23&gt;0),C23/(B23+C23),"")</f>
        <v/>
      </c>
      <c r="E23">
        <f>D23-E20</f>
        <v/>
      </c>
      <c r="F23" t="n">
        <v>0.05</v>
      </c>
      <c r="G23">
        <f>E23/F23*100/20.66/8</f>
        <v/>
      </c>
    </row>
    <row r="24" spans="1:7">
      <c r="A24" t="s">
        <v>18</v>
      </c>
      <c r="B24" t="n">
        <v>12966070</v>
      </c>
      <c r="C24" t="n">
        <v>11711930</v>
      </c>
      <c r="D24">
        <f>if(and(B24&gt;0,C24&gt;0),C24/(B24+C24),"")</f>
        <v/>
      </c>
      <c r="E24">
        <f>D24-E20</f>
        <v/>
      </c>
      <c r="F24" t="n">
        <v>0.05</v>
      </c>
      <c r="G24">
        <f>E24/F24*100/20.66/24</f>
        <v/>
      </c>
    </row>
    <row r="25" spans="1:7">
      <c r="A25" t="s">
        <v>19</v>
      </c>
      <c r="B25" t="n">
        <v>11013080</v>
      </c>
      <c r="C25" t="n">
        <v>9835316</v>
      </c>
      <c r="D25">
        <f>if(and(B25&gt;0,C25&gt;0),C25/(B25+C25),"")</f>
        <v/>
      </c>
      <c r="E25">
        <f>D25-E20</f>
        <v/>
      </c>
      <c r="F25" t="n">
        <v>0.05</v>
      </c>
      <c r="G25">
        <f>E25/F25*100/20.66/24</f>
        <v/>
      </c>
    </row>
    <row r="26" spans="1:7">
      <c r="A26" t="s">
        <v>20</v>
      </c>
      <c r="B26" t="n">
        <v>44408510</v>
      </c>
      <c r="C26" t="n">
        <v>49034490</v>
      </c>
      <c r="D26">
        <f>if(and(B26&gt;0,C26&gt;0),C26/(B26+C26),"")</f>
        <v/>
      </c>
      <c r="E26">
        <f>D26-E20</f>
        <v/>
      </c>
      <c r="F26" t="n">
        <v>0.05</v>
      </c>
      <c r="G26">
        <f>E26/F26*100/20.66/48</f>
        <v/>
      </c>
    </row>
    <row r="27" spans="1:7">
      <c r="A27" t="s">
        <v>21</v>
      </c>
      <c r="B27" t="n">
        <v>36014730</v>
      </c>
      <c r="C27" t="n">
        <v>39554890</v>
      </c>
      <c r="D27">
        <f>if(and(B27&gt;0,C27&gt;0),C27/(B27+C27),"")</f>
        <v/>
      </c>
      <c r="E27">
        <f>D27-E20</f>
        <v/>
      </c>
      <c r="F27" t="n">
        <v>0.05</v>
      </c>
      <c r="G27">
        <f>E27/F27*100/20.66/48</f>
        <v/>
      </c>
    </row>
    <row r="28" spans="1:7">
      <c r="A28" t="s">
        <v>22</v>
      </c>
      <c r="B28" t="n">
        <v>36785910</v>
      </c>
      <c r="C28" t="n">
        <v>44343010</v>
      </c>
      <c r="D28">
        <f>if(and(B28&gt;0,C28&gt;0),C28/(B28+C28),"")</f>
        <v/>
      </c>
      <c r="E28">
        <f>D28-E20</f>
        <v/>
      </c>
      <c r="F28" t="n">
        <v>0.05</v>
      </c>
      <c r="G28">
        <f>E28/F28*100/20.66/96</f>
        <v/>
      </c>
    </row>
    <row r="29" spans="1:7">
      <c r="A29" t="s">
        <v>23</v>
      </c>
      <c r="B29" t="n">
        <v>29976770</v>
      </c>
      <c r="C29" t="n">
        <v>36017000</v>
      </c>
      <c r="D29">
        <f>if(and(B29&gt;0,C29&gt;0),C29/(B29+C29),"")</f>
        <v/>
      </c>
      <c r="E29">
        <f>D29-E20</f>
        <v/>
      </c>
      <c r="F29" t="n">
        <v>0.05</v>
      </c>
      <c r="G29">
        <f>E29/F29*100/20.66/96</f>
        <v/>
      </c>
    </row>
    <row r="30" spans="1:7">
      <c r="A30" t="s">
        <v>24</v>
      </c>
      <c r="B30" t="n">
        <v>3175</v>
      </c>
      <c r="C30" t="n">
        <v>3190</v>
      </c>
      <c r="D30">
        <f>if(and(B30&gt;0,C30&gt;0),C30/(B30+C30),"")</f>
        <v/>
      </c>
      <c r="E30">
        <f>D30-E20</f>
        <v/>
      </c>
      <c r="F30" t="n">
        <v>0.05</v>
      </c>
      <c r="G30">
        <f>E30/F30*100/20.66/168</f>
        <v/>
      </c>
    </row>
    <row r="31" spans="1:7">
      <c r="A31" t="s">
        <v>25</v>
      </c>
      <c r="B31" t="n">
        <v>26100890</v>
      </c>
      <c r="C31" t="n">
        <v>33163330</v>
      </c>
      <c r="D31">
        <f>if(and(B31&gt;0,C31&gt;0),C31/(B31+C31),"")</f>
        <v/>
      </c>
      <c r="E31">
        <f>D31-E20</f>
        <v/>
      </c>
      <c r="F31" t="n">
        <v>0.05</v>
      </c>
      <c r="G31">
        <f>E31/F31*100/20.66/168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30</v>
      </c>
      <c r="B34" t="s">
        <v>27</v>
      </c>
      <c r="C34" t="s">
        <v>31</v>
      </c>
      <c r="D34" t="s">
        <v>32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44013320</v>
      </c>
      <c r="C36" t="n">
        <v>42353790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62122900</v>
      </c>
      <c r="C37" t="n">
        <v>93628290</v>
      </c>
      <c r="D37">
        <f>if(and(B37&gt;0,C37&gt;0),C37/(B37+C37),"")</f>
        <v/>
      </c>
    </row>
    <row r="38" spans="1:7">
      <c r="A38" t="s">
        <v>16</v>
      </c>
      <c r="B38" t="n">
        <v>87480750</v>
      </c>
      <c r="C38" t="n">
        <v>105189200</v>
      </c>
      <c r="D38">
        <f>if(and(B38&gt;0,C38&gt;0),C38/(B38+C38),"")</f>
        <v/>
      </c>
      <c r="E38">
        <f>D38-E36</f>
        <v/>
      </c>
      <c r="F38" t="n">
        <v>0.05</v>
      </c>
      <c r="G38">
        <f>E38/F38*100/36.30/8</f>
        <v/>
      </c>
    </row>
    <row r="39" spans="1:7">
      <c r="A39" t="s">
        <v>17</v>
      </c>
      <c r="B39" t="n">
        <v>103672200</v>
      </c>
      <c r="C39" t="n">
        <v>116786600</v>
      </c>
      <c r="D39">
        <f>if(and(B39&gt;0,C39&gt;0),C39/(B39+C39),"")</f>
        <v/>
      </c>
      <c r="E39">
        <f>D39-E36</f>
        <v/>
      </c>
      <c r="F39" t="n">
        <v>0.05</v>
      </c>
      <c r="G39">
        <f>E39/F39*100/36.30/8</f>
        <v/>
      </c>
    </row>
    <row r="40" spans="1:7">
      <c r="A40" t="s">
        <v>18</v>
      </c>
      <c r="B40" t="n">
        <v>44130660</v>
      </c>
      <c r="C40" t="n">
        <v>110709400</v>
      </c>
      <c r="D40">
        <f>if(and(B40&gt;0,C40&gt;0),C40/(B40+C40),"")</f>
        <v/>
      </c>
      <c r="E40">
        <f>D40-E36</f>
        <v/>
      </c>
      <c r="F40" t="n">
        <v>0.05</v>
      </c>
      <c r="G40">
        <f>E40/F40*100/36.30/24</f>
        <v/>
      </c>
    </row>
    <row r="41" spans="1:7">
      <c r="A41" t="s">
        <v>19</v>
      </c>
      <c r="B41" t="n">
        <v>39515670</v>
      </c>
      <c r="C41" t="n">
        <v>103687800</v>
      </c>
      <c r="D41">
        <f>if(and(B41&gt;0,C41&gt;0),C41/(B41+C41),"")</f>
        <v/>
      </c>
      <c r="E41">
        <f>D41-E36</f>
        <v/>
      </c>
      <c r="F41" t="n">
        <v>0.05</v>
      </c>
      <c r="G41">
        <f>E41/F41*100/36.30/24</f>
        <v/>
      </c>
    </row>
    <row r="42" spans="1:7">
      <c r="A42" t="s">
        <v>20</v>
      </c>
      <c r="B42" t="n">
        <v>58675980</v>
      </c>
      <c r="C42" t="n">
        <v>139499100</v>
      </c>
      <c r="D42">
        <f>if(and(B42&gt;0,C42&gt;0),C42/(B42+C42),"")</f>
        <v/>
      </c>
      <c r="E42">
        <f>D42-E36</f>
        <v/>
      </c>
      <c r="F42" t="n">
        <v>0.05</v>
      </c>
      <c r="G42">
        <f>E42/F42*100/36.30/48</f>
        <v/>
      </c>
    </row>
    <row r="43" spans="1:7">
      <c r="A43" t="s">
        <v>21</v>
      </c>
      <c r="B43" t="n">
        <v>54371790</v>
      </c>
      <c r="C43" t="n">
        <v>128434600</v>
      </c>
      <c r="D43">
        <f>if(and(B43&gt;0,C43&gt;0),C43/(B43+C43),"")</f>
        <v/>
      </c>
      <c r="E43">
        <f>D43-E36</f>
        <v/>
      </c>
      <c r="F43" t="n">
        <v>0.05</v>
      </c>
      <c r="G43">
        <f>E43/F43*100/36.30/48</f>
        <v/>
      </c>
    </row>
    <row r="44" spans="1:7">
      <c r="A44" t="s">
        <v>22</v>
      </c>
      <c r="B44" t="n">
        <v>62707330</v>
      </c>
      <c r="C44" t="n">
        <v>195962000</v>
      </c>
      <c r="D44">
        <f>if(and(B44&gt;0,C44&gt;0),C44/(B44+C44),"")</f>
        <v/>
      </c>
      <c r="E44">
        <f>D44-E36</f>
        <v/>
      </c>
      <c r="F44" t="n">
        <v>0.05</v>
      </c>
      <c r="G44">
        <f>E44/F44*100/36.30/96</f>
        <v/>
      </c>
    </row>
    <row r="45" spans="1:7">
      <c r="A45" t="s">
        <v>23</v>
      </c>
      <c r="B45" t="n">
        <v>63271990</v>
      </c>
      <c r="C45" t="n">
        <v>206567300</v>
      </c>
      <c r="D45">
        <f>if(and(B45&gt;0,C45&gt;0),C45/(B45+C45),"")</f>
        <v/>
      </c>
      <c r="E45">
        <f>D45-E36</f>
        <v/>
      </c>
      <c r="F45" t="n">
        <v>0.05</v>
      </c>
      <c r="G45">
        <f>E45/F45*100/36.30/96</f>
        <v/>
      </c>
    </row>
    <row r="46" spans="1:7">
      <c r="A46" t="s">
        <v>24</v>
      </c>
      <c r="B46" t="n">
        <v>122654700</v>
      </c>
      <c r="C46" t="n">
        <v>403470200</v>
      </c>
      <c r="D46">
        <f>if(and(B46&gt;0,C46&gt;0),C46/(B46+C46),"")</f>
        <v/>
      </c>
      <c r="E46">
        <f>D46-E36</f>
        <v/>
      </c>
      <c r="F46" t="n">
        <v>0.05</v>
      </c>
      <c r="G46">
        <f>E46/F46*100/36.30/168</f>
        <v/>
      </c>
    </row>
    <row r="47" spans="1:7">
      <c r="A47" t="s">
        <v>25</v>
      </c>
      <c r="B47" t="n">
        <v>84998660</v>
      </c>
      <c r="C47" t="n">
        <v>262502800</v>
      </c>
      <c r="D47">
        <f>if(and(B47&gt;0,C47&gt;0),C47/(B47+C47),"")</f>
        <v/>
      </c>
      <c r="E47">
        <f>D47-E36</f>
        <v/>
      </c>
      <c r="F47" t="n">
        <v>0.05</v>
      </c>
      <c r="G47">
        <f>E47/F47*100/36.30/168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33</v>
      </c>
      <c r="B50" t="s">
        <v>27</v>
      </c>
      <c r="C50" t="s">
        <v>34</v>
      </c>
      <c r="D50" t="s">
        <v>35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21819700</v>
      </c>
      <c r="C52" t="n">
        <v>19538410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19357050</v>
      </c>
      <c r="C53" t="n">
        <v>17520710</v>
      </c>
      <c r="D53">
        <f>if(and(B53&gt;0,C53&gt;0),C53/(B53+C53),"")</f>
        <v/>
      </c>
    </row>
    <row r="54" spans="1:7">
      <c r="A54" t="s">
        <v>16</v>
      </c>
      <c r="B54" t="n">
        <v>29580380</v>
      </c>
      <c r="C54" t="n">
        <v>30219530</v>
      </c>
      <c r="D54">
        <f>if(and(B54&gt;0,C54&gt;0),C54/(B54+C54),"")</f>
        <v/>
      </c>
      <c r="E54">
        <f>D54-E52</f>
        <v/>
      </c>
      <c r="F54" t="n">
        <v>0.05</v>
      </c>
      <c r="G54">
        <f>E54/F54*100/34.77/8</f>
        <v/>
      </c>
    </row>
    <row r="55" spans="1:7">
      <c r="A55" t="s">
        <v>17</v>
      </c>
      <c r="B55" t="n">
        <v>38407060</v>
      </c>
      <c r="C55" t="n">
        <v>39737030</v>
      </c>
      <c r="D55">
        <f>if(and(B55&gt;0,C55&gt;0),C55/(B55+C55),"")</f>
        <v/>
      </c>
      <c r="E55">
        <f>D55-E52</f>
        <v/>
      </c>
      <c r="F55" t="n">
        <v>0.05</v>
      </c>
      <c r="G55">
        <f>E55/F55*100/34.77/8</f>
        <v/>
      </c>
    </row>
    <row r="56" spans="1:7">
      <c r="A56" t="s">
        <v>18</v>
      </c>
      <c r="B56" t="n">
        <v>9663203</v>
      </c>
      <c r="C56" t="n">
        <v>11705130</v>
      </c>
      <c r="D56">
        <f>if(and(B56&gt;0,C56&gt;0),C56/(B56+C56),"")</f>
        <v/>
      </c>
      <c r="E56">
        <f>D56-E52</f>
        <v/>
      </c>
      <c r="F56" t="n">
        <v>0.05</v>
      </c>
      <c r="G56">
        <f>E56/F56*100/34.77/24</f>
        <v/>
      </c>
    </row>
    <row r="57" spans="1:7">
      <c r="A57" t="s">
        <v>19</v>
      </c>
      <c r="B57" t="n">
        <v>9673952</v>
      </c>
      <c r="C57" t="n">
        <v>12492260</v>
      </c>
      <c r="D57">
        <f>if(and(B57&gt;0,C57&gt;0),C57/(B57+C57),"")</f>
        <v/>
      </c>
      <c r="E57">
        <f>D57-E52</f>
        <v/>
      </c>
      <c r="F57" t="n">
        <v>0.05</v>
      </c>
      <c r="G57">
        <f>E57/F57*100/34.77/24</f>
        <v/>
      </c>
    </row>
    <row r="58" spans="1:7">
      <c r="A58" t="s">
        <v>20</v>
      </c>
      <c r="B58" t="n">
        <v>22873770</v>
      </c>
      <c r="C58" t="n">
        <v>41013900</v>
      </c>
      <c r="D58">
        <f>if(and(B58&gt;0,C58&gt;0),C58/(B58+C58),"")</f>
        <v/>
      </c>
      <c r="E58">
        <f>D58-E52</f>
        <v/>
      </c>
      <c r="F58" t="n">
        <v>0.05</v>
      </c>
      <c r="G58">
        <f>E58/F58*100/34.77/48</f>
        <v/>
      </c>
    </row>
    <row r="59" spans="1:7">
      <c r="A59" t="s">
        <v>21</v>
      </c>
      <c r="B59" t="n">
        <v>25140360</v>
      </c>
      <c r="C59" t="n">
        <v>43951710</v>
      </c>
      <c r="D59">
        <f>if(and(B59&gt;0,C59&gt;0),C59/(B59+C59),"")</f>
        <v/>
      </c>
      <c r="E59">
        <f>D59-E52</f>
        <v/>
      </c>
      <c r="F59" t="n">
        <v>0.05</v>
      </c>
      <c r="G59">
        <f>E59/F59*100/34.77/48</f>
        <v/>
      </c>
    </row>
    <row r="60" spans="1:7">
      <c r="A60" t="s">
        <v>22</v>
      </c>
      <c r="B60" t="n">
        <v>17864760</v>
      </c>
      <c r="C60" t="n">
        <v>37542960</v>
      </c>
      <c r="D60">
        <f>if(and(B60&gt;0,C60&gt;0),C60/(B60+C60),"")</f>
        <v/>
      </c>
      <c r="E60">
        <f>D60-E52</f>
        <v/>
      </c>
      <c r="F60" t="n">
        <v>0.05</v>
      </c>
      <c r="G60">
        <f>E60/F60*100/34.77/96</f>
        <v/>
      </c>
    </row>
    <row r="61" spans="1:7">
      <c r="A61" t="s">
        <v>23</v>
      </c>
      <c r="B61" t="n">
        <v>18742990</v>
      </c>
      <c r="C61" t="n">
        <v>39779200</v>
      </c>
      <c r="D61">
        <f>if(and(B61&gt;0,C61&gt;0),C61/(B61+C61),"")</f>
        <v/>
      </c>
      <c r="E61">
        <f>D61-E52</f>
        <v/>
      </c>
      <c r="F61" t="n">
        <v>0.05</v>
      </c>
      <c r="G61">
        <f>E61/F61*100/34.77/96</f>
        <v/>
      </c>
    </row>
    <row r="62" spans="1:7">
      <c r="A62" t="s">
        <v>24</v>
      </c>
      <c r="B62" t="n">
        <v>33212590</v>
      </c>
      <c r="C62" t="n">
        <v>74840230</v>
      </c>
      <c r="D62">
        <f>if(and(B62&gt;0,C62&gt;0),C62/(B62+C62),"")</f>
        <v/>
      </c>
      <c r="E62">
        <f>D62-E52</f>
        <v/>
      </c>
      <c r="F62" t="n">
        <v>0.05</v>
      </c>
      <c r="G62">
        <f>E62/F62*100/34.77/168</f>
        <v/>
      </c>
    </row>
    <row r="63" spans="1:7">
      <c r="A63" t="s">
        <v>25</v>
      </c>
      <c r="B63" t="n">
        <v>32386510</v>
      </c>
      <c r="C63" t="n">
        <v>73775090</v>
      </c>
      <c r="D63">
        <f>if(and(B63&gt;0,C63&gt;0),C63/(B63+C63),"")</f>
        <v/>
      </c>
      <c r="E63">
        <f>D63-E52</f>
        <v/>
      </c>
      <c r="F63" t="n">
        <v>0.05</v>
      </c>
      <c r="G63">
        <f>E63/F63*100/34.77/168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36</v>
      </c>
      <c r="B66" t="s">
        <v>5</v>
      </c>
      <c r="C66" t="s">
        <v>37</v>
      </c>
      <c r="D66" t="s">
        <v>38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82598420</v>
      </c>
      <c r="C68" t="n">
        <v>80826920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74320880</v>
      </c>
      <c r="C69" t="n">
        <v>74065450</v>
      </c>
      <c r="D69">
        <f>if(and(B69&gt;0,C69&gt;0),C69/(B69+C69),"")</f>
        <v/>
      </c>
    </row>
    <row r="70" spans="1:7">
      <c r="A70" t="s">
        <v>16</v>
      </c>
      <c r="B70" t="n">
        <v>152860900</v>
      </c>
      <c r="C70" t="n">
        <v>168579600</v>
      </c>
      <c r="D70">
        <f>if(and(B70&gt;0,C70&gt;0),C70/(B70+C70),"")</f>
        <v/>
      </c>
      <c r="E70">
        <f>D70-E68</f>
        <v/>
      </c>
      <c r="F70" t="n">
        <v>0.05</v>
      </c>
      <c r="G70">
        <f>E70/F70*100/30.35/8</f>
        <v/>
      </c>
    </row>
    <row r="71" spans="1:7">
      <c r="A71" t="s">
        <v>17</v>
      </c>
      <c r="B71" t="n">
        <v>150804300</v>
      </c>
      <c r="C71" t="n">
        <v>167682100</v>
      </c>
      <c r="D71">
        <f>if(and(B71&gt;0,C71&gt;0),C71/(B71+C71),"")</f>
        <v/>
      </c>
      <c r="E71">
        <f>D71-E68</f>
        <v/>
      </c>
      <c r="F71" t="n">
        <v>0.05</v>
      </c>
      <c r="G71">
        <f>E71/F71*100/30.35/8</f>
        <v/>
      </c>
    </row>
    <row r="72" spans="1:7">
      <c r="A72" t="s">
        <v>18</v>
      </c>
      <c r="B72" t="n">
        <v>50674860</v>
      </c>
      <c r="C72" t="n">
        <v>67771150</v>
      </c>
      <c r="D72">
        <f>if(and(B72&gt;0,C72&gt;0),C72/(B72+C72),"")</f>
        <v/>
      </c>
      <c r="E72">
        <f>D72-E68</f>
        <v/>
      </c>
      <c r="F72" t="n">
        <v>0.05</v>
      </c>
      <c r="G72">
        <f>E72/F72*100/30.35/24</f>
        <v/>
      </c>
    </row>
    <row r="73" spans="1:7">
      <c r="A73" t="s">
        <v>19</v>
      </c>
      <c r="B73" t="n">
        <v>49171450</v>
      </c>
      <c r="C73" t="n">
        <v>63646070</v>
      </c>
      <c r="D73">
        <f>if(and(B73&gt;0,C73&gt;0),C73/(B73+C73),"")</f>
        <v/>
      </c>
      <c r="E73">
        <f>D73-E68</f>
        <v/>
      </c>
      <c r="F73" t="n">
        <v>0.05</v>
      </c>
      <c r="G73">
        <f>E73/F73*100/30.35/24</f>
        <v/>
      </c>
    </row>
    <row r="74" spans="1:7">
      <c r="A74" t="s">
        <v>20</v>
      </c>
      <c r="B74" t="n">
        <v>116449300</v>
      </c>
      <c r="C74" t="n">
        <v>194512500</v>
      </c>
      <c r="D74">
        <f>if(and(B74&gt;0,C74&gt;0),C74/(B74+C74),"")</f>
        <v/>
      </c>
      <c r="E74">
        <f>D74-E68</f>
        <v/>
      </c>
      <c r="F74" t="n">
        <v>0.05</v>
      </c>
      <c r="G74">
        <f>E74/F74*100/30.35/48</f>
        <v/>
      </c>
    </row>
    <row r="75" spans="1:7">
      <c r="A75" t="s">
        <v>21</v>
      </c>
      <c r="B75" t="n">
        <v>121151700</v>
      </c>
      <c r="C75" t="n">
        <v>201544900</v>
      </c>
      <c r="D75">
        <f>if(and(B75&gt;0,C75&gt;0),C75/(B75+C75),"")</f>
        <v/>
      </c>
      <c r="E75">
        <f>D75-E68</f>
        <v/>
      </c>
      <c r="F75" t="n">
        <v>0.05</v>
      </c>
      <c r="G75">
        <f>E75/F75*100/30.35/48</f>
        <v/>
      </c>
    </row>
    <row r="76" spans="1:7">
      <c r="A76" t="s">
        <v>22</v>
      </c>
      <c r="B76" t="n">
        <v>132418100</v>
      </c>
      <c r="C76" t="n">
        <v>253803400</v>
      </c>
      <c r="D76">
        <f>if(and(B76&gt;0,C76&gt;0),C76/(B76+C76),"")</f>
        <v/>
      </c>
      <c r="E76">
        <f>D76-E68</f>
        <v/>
      </c>
      <c r="F76" t="n">
        <v>0.05</v>
      </c>
      <c r="G76">
        <f>E76/F76*100/30.35/96</f>
        <v/>
      </c>
    </row>
    <row r="77" spans="1:7">
      <c r="A77" t="s">
        <v>23</v>
      </c>
      <c r="B77" t="n">
        <v>108590100</v>
      </c>
      <c r="C77" t="n">
        <v>205105200</v>
      </c>
      <c r="D77">
        <f>if(and(B77&gt;0,C77&gt;0),C77/(B77+C77),"")</f>
        <v/>
      </c>
      <c r="E77">
        <f>D77-E68</f>
        <v/>
      </c>
      <c r="F77" t="n">
        <v>0.05</v>
      </c>
      <c r="G77">
        <f>E77/F77*100/30.35/96</f>
        <v/>
      </c>
    </row>
    <row r="78" spans="1:7">
      <c r="A78" t="s">
        <v>24</v>
      </c>
      <c r="B78" t="n">
        <v>265164100</v>
      </c>
      <c r="C78" t="n">
        <v>534954400</v>
      </c>
      <c r="D78">
        <f>if(and(B78&gt;0,C78&gt;0),C78/(B78+C78),"")</f>
        <v/>
      </c>
      <c r="E78">
        <f>D78-E68</f>
        <v/>
      </c>
      <c r="F78" t="n">
        <v>0.05</v>
      </c>
      <c r="G78">
        <f>E78/F78*100/30.35/168</f>
        <v/>
      </c>
    </row>
    <row r="79" spans="1:7">
      <c r="A79" t="s">
        <v>25</v>
      </c>
      <c r="B79" t="n">
        <v>276800500</v>
      </c>
      <c r="C79" t="n">
        <v>559950700</v>
      </c>
      <c r="D79">
        <f>if(and(B79&gt;0,C79&gt;0),C79/(B79+C79),"")</f>
        <v/>
      </c>
      <c r="E79">
        <f>D79-E68</f>
        <v/>
      </c>
      <c r="F79" t="n">
        <v>0.05</v>
      </c>
      <c r="G79">
        <f>E79/F79*100/30.35/168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39</v>
      </c>
      <c r="B82" t="s">
        <v>27</v>
      </c>
      <c r="C82" t="s">
        <v>40</v>
      </c>
      <c r="D82" t="s">
        <v>41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8598325</v>
      </c>
      <c r="C84" t="n">
        <v>4672421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5153130</v>
      </c>
      <c r="C85" t="n">
        <v>2912919</v>
      </c>
      <c r="D85">
        <f>if(and(B85&gt;0,C85&gt;0),C85/(B85+C85),"")</f>
        <v/>
      </c>
    </row>
    <row r="86" spans="1:7">
      <c r="A86" t="s">
        <v>16</v>
      </c>
      <c r="B86" t="n">
        <v>11874240</v>
      </c>
      <c r="C86" t="n">
        <v>7694814</v>
      </c>
      <c r="D86">
        <f>if(and(B86&gt;0,C86&gt;0),C86/(B86+C86),"")</f>
        <v/>
      </c>
      <c r="E86">
        <f>D86-E84</f>
        <v/>
      </c>
      <c r="F86" t="n">
        <v>0.05</v>
      </c>
      <c r="G86">
        <f>E86/F86*100/23.03/8</f>
        <v/>
      </c>
    </row>
    <row r="87" spans="1:7">
      <c r="A87" t="s">
        <v>17</v>
      </c>
      <c r="B87" t="n">
        <v>9918680</v>
      </c>
      <c r="C87" t="n">
        <v>6560451</v>
      </c>
      <c r="D87">
        <f>if(and(B87&gt;0,C87&gt;0),C87/(B87+C87),"")</f>
        <v/>
      </c>
      <c r="E87">
        <f>D87-E84</f>
        <v/>
      </c>
      <c r="F87" t="n">
        <v>0.05</v>
      </c>
      <c r="G87">
        <f>E87/F87*100/23.03/8</f>
        <v/>
      </c>
    </row>
    <row r="88" spans="1:7">
      <c r="A88" t="s">
        <v>18</v>
      </c>
      <c r="B88" t="n">
        <v>7413861</v>
      </c>
      <c r="C88" t="n">
        <v>6383822</v>
      </c>
      <c r="D88">
        <f>if(and(B88&gt;0,C88&gt;0),C88/(B88+C88),"")</f>
        <v/>
      </c>
      <c r="E88">
        <f>D88-E84</f>
        <v/>
      </c>
      <c r="F88" t="n">
        <v>0.05</v>
      </c>
      <c r="G88">
        <f>E88/F88*100/23.03/24</f>
        <v/>
      </c>
    </row>
    <row r="89" spans="1:7">
      <c r="A89" t="s">
        <v>19</v>
      </c>
      <c r="B89" t="n">
        <v>4507906</v>
      </c>
      <c r="C89" t="n">
        <v>4019094</v>
      </c>
      <c r="D89">
        <f>if(and(B89&gt;0,C89&gt;0),C89/(B89+C89),"")</f>
        <v/>
      </c>
      <c r="E89">
        <f>D89-E84</f>
        <v/>
      </c>
      <c r="F89" t="n">
        <v>0.05</v>
      </c>
      <c r="G89">
        <f>E89/F89*100/23.03/24</f>
        <v/>
      </c>
    </row>
    <row r="90" spans="1:7">
      <c r="A90" t="s">
        <v>20</v>
      </c>
      <c r="B90" t="n">
        <v>10534830</v>
      </c>
      <c r="C90" t="n">
        <v>12385890</v>
      </c>
      <c r="D90">
        <f>if(and(B90&gt;0,C90&gt;0),C90/(B90+C90),"")</f>
        <v/>
      </c>
      <c r="E90">
        <f>D90-E84</f>
        <v/>
      </c>
      <c r="F90" t="n">
        <v>0.05</v>
      </c>
      <c r="G90">
        <f>E90/F90*100/23.03/48</f>
        <v/>
      </c>
    </row>
    <row r="91" spans="1:7">
      <c r="A91" t="s">
        <v>21</v>
      </c>
      <c r="B91" t="n">
        <v>5872481</v>
      </c>
      <c r="C91" t="n">
        <v>6712830</v>
      </c>
      <c r="D91">
        <f>if(and(B91&gt;0,C91&gt;0),C91/(B91+C91),"")</f>
        <v/>
      </c>
      <c r="E91">
        <f>D91-E84</f>
        <v/>
      </c>
      <c r="F91" t="n">
        <v>0.05</v>
      </c>
      <c r="G91">
        <f>E91/F91*100/23.03/48</f>
        <v/>
      </c>
    </row>
    <row r="92" spans="1:7">
      <c r="A92" t="s">
        <v>22</v>
      </c>
      <c r="B92" t="n">
        <v>12918700</v>
      </c>
      <c r="C92" t="n">
        <v>17663990</v>
      </c>
      <c r="D92">
        <f>if(and(B92&gt;0,C92&gt;0),C92/(B92+C92),"")</f>
        <v/>
      </c>
      <c r="E92">
        <f>D92-E84</f>
        <v/>
      </c>
      <c r="F92" t="n">
        <v>0.05</v>
      </c>
      <c r="G92">
        <f>E92/F92*100/23.03/96</f>
        <v/>
      </c>
    </row>
    <row r="93" spans="1:7">
      <c r="A93" t="s">
        <v>23</v>
      </c>
      <c r="B93" t="n">
        <v>13070270</v>
      </c>
      <c r="C93" t="n">
        <v>17892310</v>
      </c>
      <c r="D93">
        <f>if(and(B93&gt;0,C93&gt;0),C93/(B93+C93),"")</f>
        <v/>
      </c>
      <c r="E93">
        <f>D93-E84</f>
        <v/>
      </c>
      <c r="F93" t="n">
        <v>0.05</v>
      </c>
      <c r="G93">
        <f>E93/F93*100/23.03/96</f>
        <v/>
      </c>
    </row>
    <row r="94" spans="1:7">
      <c r="A94" t="s">
        <v>24</v>
      </c>
      <c r="B94" t="n">
        <v>0</v>
      </c>
      <c r="C94" t="n">
        <v>0</v>
      </c>
      <c r="D94">
        <f>if(and(B94&gt;0,C94&gt;0),C94/(B94+C94),"")</f>
        <v/>
      </c>
      <c r="E94">
        <f>D94-E84</f>
        <v/>
      </c>
      <c r="F94" t="n">
        <v>0.05</v>
      </c>
      <c r="G94">
        <f>E94/F94*100/23.03/168</f>
        <v/>
      </c>
    </row>
    <row r="95" spans="1:7">
      <c r="A95" t="s">
        <v>25</v>
      </c>
      <c r="B95" t="n">
        <v>4328947</v>
      </c>
      <c r="C95" t="n">
        <v>5750100</v>
      </c>
      <c r="D95">
        <f>if(and(B95&gt;0,C95&gt;0),C95/(B95+C95),"")</f>
        <v/>
      </c>
      <c r="E95">
        <f>D95-E84</f>
        <v/>
      </c>
      <c r="F95" t="n">
        <v>0.05</v>
      </c>
      <c r="G95">
        <f>E95/F95*100/23.03/168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42</v>
      </c>
      <c r="B98" t="s">
        <v>5</v>
      </c>
      <c r="C98" t="s">
        <v>43</v>
      </c>
      <c r="D98" t="s">
        <v>44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16246400</v>
      </c>
      <c r="C100" t="n">
        <v>10869790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14104130</v>
      </c>
      <c r="C101" t="n">
        <v>8558821</v>
      </c>
      <c r="D101">
        <f>if(and(B101&gt;0,C101&gt;0),C101/(B101+C101),"")</f>
        <v/>
      </c>
    </row>
    <row r="102" spans="1:7">
      <c r="A102" t="s">
        <v>16</v>
      </c>
      <c r="B102" t="n">
        <v>29779250</v>
      </c>
      <c r="C102" t="n">
        <v>21732600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E102/F102*100/15.42/8</f>
        <v/>
      </c>
    </row>
    <row r="103" spans="1:7">
      <c r="A103" t="s">
        <v>17</v>
      </c>
      <c r="B103" t="n">
        <v>33405730</v>
      </c>
      <c r="C103" t="n">
        <v>25499760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E103/F103*100/15.42/8</f>
        <v/>
      </c>
    </row>
    <row r="104" spans="1:7">
      <c r="A104" t="s">
        <v>18</v>
      </c>
      <c r="B104" t="n">
        <v>14052870</v>
      </c>
      <c r="C104" t="n">
        <v>13197740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E104/F104*100/15.42/24</f>
        <v/>
      </c>
    </row>
    <row r="105" spans="1:7">
      <c r="A105" t="s">
        <v>19</v>
      </c>
      <c r="B105" t="n">
        <v>14353400</v>
      </c>
      <c r="C105" t="n">
        <v>13109620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E105/F105*100/15.42/24</f>
        <v/>
      </c>
    </row>
    <row r="106" spans="1:7">
      <c r="A106" t="s">
        <v>20</v>
      </c>
      <c r="B106" t="n">
        <v>24734950</v>
      </c>
      <c r="C106" t="n">
        <v>27097900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E106/F106*100/15.42/48</f>
        <v/>
      </c>
    </row>
    <row r="107" spans="1:7">
      <c r="A107" t="s">
        <v>21</v>
      </c>
      <c r="B107" t="n">
        <v>27200280</v>
      </c>
      <c r="C107" t="n">
        <v>31005370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E107/F107*100/15.42/48</f>
        <v/>
      </c>
    </row>
    <row r="108" spans="1:7">
      <c r="A108" t="s">
        <v>22</v>
      </c>
      <c r="B108" t="n">
        <v>32335850</v>
      </c>
      <c r="C108" t="n">
        <v>41590650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E108/F108*100/15.42/96</f>
        <v/>
      </c>
    </row>
    <row r="109" spans="1:7">
      <c r="A109" t="s">
        <v>23</v>
      </c>
      <c r="B109" t="n">
        <v>26990050</v>
      </c>
      <c r="C109" t="n">
        <v>33768620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E109/F109*100/15.42/96</f>
        <v/>
      </c>
    </row>
    <row r="110" spans="1:7">
      <c r="A110" t="s">
        <v>24</v>
      </c>
      <c r="B110" t="n">
        <v>81191930</v>
      </c>
      <c r="C110" t="n">
        <v>106897300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E110/F110*100/15.42/168</f>
        <v/>
      </c>
    </row>
    <row r="111" spans="1:7">
      <c r="A111" t="s">
        <v>25</v>
      </c>
      <c r="B111" t="n">
        <v>60926000</v>
      </c>
      <c r="C111" t="n">
        <v>78630150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E111/F111*100/15.42/168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45</v>
      </c>
      <c r="B114" t="s">
        <v>46</v>
      </c>
      <c r="C114" t="s">
        <v>47</v>
      </c>
      <c r="D114" t="s">
        <v>38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40266200</v>
      </c>
      <c r="C116" t="n">
        <v>37080660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48772660</v>
      </c>
      <c r="C117" t="n">
        <v>47007520</v>
      </c>
      <c r="D117">
        <f>if(and(B117&gt;0,C117&gt;0),C117/(B117+C117),"")</f>
        <v/>
      </c>
    </row>
    <row r="118" spans="1:7">
      <c r="A118" t="s">
        <v>16</v>
      </c>
      <c r="B118" t="n">
        <v>85192400</v>
      </c>
      <c r="C118" t="n">
        <v>93296660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E118/F118*100/30.35/8</f>
        <v/>
      </c>
    </row>
    <row r="119" spans="1:7">
      <c r="A119" t="s">
        <v>17</v>
      </c>
      <c r="B119" t="n">
        <v>101097000</v>
      </c>
      <c r="C119" t="n">
        <v>107818600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E119/F119*100/30.35/8</f>
        <v/>
      </c>
    </row>
    <row r="120" spans="1:7">
      <c r="A120" t="s">
        <v>18</v>
      </c>
      <c r="B120" t="n">
        <v>27796710</v>
      </c>
      <c r="C120" t="n">
        <v>35114430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E120/F120*100/30.35/24</f>
        <v/>
      </c>
    </row>
    <row r="121" spans="1:7">
      <c r="A121" t="s">
        <v>19</v>
      </c>
      <c r="B121" t="n">
        <v>27616200</v>
      </c>
      <c r="C121" t="n">
        <v>34768730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E121/F121*100/30.35/24</f>
        <v/>
      </c>
    </row>
    <row r="122" spans="1:7">
      <c r="A122" t="s">
        <v>20</v>
      </c>
      <c r="B122" t="n">
        <v>63639610</v>
      </c>
      <c r="C122" t="n">
        <v>106996400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E122/F122*100/30.35/48</f>
        <v/>
      </c>
    </row>
    <row r="123" spans="1:7">
      <c r="A123" t="s">
        <v>21</v>
      </c>
      <c r="B123" t="n">
        <v>75182850</v>
      </c>
      <c r="C123" t="n">
        <v>125149400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E123/F123*100/30.35/48</f>
        <v/>
      </c>
    </row>
    <row r="124" spans="1:7">
      <c r="A124" t="s">
        <v>22</v>
      </c>
      <c r="B124" t="n">
        <v>65943080</v>
      </c>
      <c r="C124" t="n">
        <v>122474500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E124/F124*100/30.35/96</f>
        <v/>
      </c>
    </row>
    <row r="125" spans="1:7">
      <c r="A125" t="s">
        <v>23</v>
      </c>
      <c r="B125" t="n">
        <v>69570140</v>
      </c>
      <c r="C125" t="n">
        <v>127567100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E125/F125*100/30.35/96</f>
        <v/>
      </c>
    </row>
    <row r="126" spans="1:7">
      <c r="A126" t="s">
        <v>24</v>
      </c>
      <c r="B126" t="n">
        <v>232035700</v>
      </c>
      <c r="C126" t="n">
        <v>464238500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E126/F126*100/30.35/168</f>
        <v/>
      </c>
    </row>
    <row r="127" spans="1:7">
      <c r="A127" t="s">
        <v>25</v>
      </c>
      <c r="B127" t="n">
        <v>153591700</v>
      </c>
      <c r="C127" t="n">
        <v>304020000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E127/F127*100/30.35/168</f>
        <v/>
      </c>
    </row>
    <row r="128" spans="1:7">
      <c r="A12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