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<sst xmlns="http://schemas.openxmlformats.org/spreadsheetml/2006/main" uniqueCount="30">
  <si>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Peptide</t>
  </si>
  <si>
    <t>Charge</t>
  </si>
  <si>
    <t>m/z</t>
  </si>
  <si>
    <t>N</t>
  </si>
  <si>
    <t>TVYWDRDM5</t>
  </si>
  <si>
    <t>2</t>
  </si>
  <si>
    <t>543.23969</t>
  </si>
  <si>
    <t>9.59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</si>
  <si>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</si>
  <si>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</si>
  <si>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</si>
  <si>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</si>
  <si>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</si>
  <si>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</si>
  <si>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</si>
  <si>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</si>
  <si>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</si>
  <si>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</si>
  <si>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</si>
  <si>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</si>
  <si>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</si>
  <si>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</si>
  <si>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</si>
  <si>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</si>
  <si>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</si>
  <si>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</si>
  <si>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HASMAEPKTVYWDRDM6</t>
  </si>
  <si>
    <t>3</t>
  </si>
  <si>
    <t>646.29419</t>
  </si>
  <si>
    <t>31.28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</si>
</sst>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57888380</v>
      </c>
      <c r="C4" t="n">
        <v>32172850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63312300</v>
      </c>
      <c r="C5" t="n">
        <v>36288460</v>
      </c>
      <c r="D5">
        <f>if(and(B5&gt;0,C5&gt;0),C5/(B5+C5),"")</f>
        <v/>
      </c>
    </row>
    <row r="6" spans="1:7">
      <c r="A6" t="s">
        <v>16</v>
      </c>
      <c r="B6" t="s"/>
      <c r="C6" t="s"/>
      <c r="D6">
        <f>if(and(B6&gt;0,C6&gt;0),C6/(B6+C6),"")</f>
        <v/>
      </c>
      <c r="E6">
        <f>D6-E4</f>
        <v/>
      </c>
      <c r="F6" t="n">
        <v>0.05</v>
      </c>
      <c r="G6">
        <f>E6/F6*100/9.59/8</f>
        <v/>
      </c>
    </row>
    <row r="7" spans="1:7">
      <c r="A7" t="s">
        <v>17</v>
      </c>
      <c r="B7" t="s"/>
      <c r="C7" t="s"/>
      <c r="D7">
        <f>if(and(B7&gt;0,C7&gt;0),C7/(B7+C7),"")</f>
        <v/>
      </c>
      <c r="E7">
        <f>D7-E4</f>
        <v/>
      </c>
      <c r="F7" t="n">
        <v>0.05</v>
      </c>
      <c r="G7">
        <f>E7/F7*100/9.59/8</f>
        <v/>
      </c>
    </row>
    <row r="8" spans="1:7">
      <c r="A8" t="s">
        <v>18</v>
      </c>
      <c r="B8" t="n">
        <v>57248280</v>
      </c>
      <c r="C8" t="n">
        <v>53643860</v>
      </c>
      <c r="D8">
        <f>if(and(B8&gt;0,C8&gt;0),C8/(B8+C8),"")</f>
        <v/>
      </c>
      <c r="E8">
        <f>D8-E4</f>
        <v/>
      </c>
      <c r="F8" t="n">
        <v>0.05</v>
      </c>
      <c r="G8">
        <f>E8/F8*100/9.59/24</f>
        <v/>
      </c>
    </row>
    <row r="9" spans="1:7">
      <c r="A9" t="s">
        <v>19</v>
      </c>
      <c r="B9" t="n">
        <v>54430340</v>
      </c>
      <c r="C9" t="n">
        <v>50453750</v>
      </c>
      <c r="D9">
        <f>if(and(B9&gt;0,C9&gt;0),C9/(B9+C9),"")</f>
        <v/>
      </c>
      <c r="E9">
        <f>D9-E4</f>
        <v/>
      </c>
      <c r="F9" t="n">
        <v>0.05</v>
      </c>
      <c r="G9">
        <f>E9/F9*100/9.59/24</f>
        <v/>
      </c>
    </row>
    <row r="10" spans="1:7">
      <c r="A10" t="s">
        <v>20</v>
      </c>
      <c r="B10" t="n">
        <v>38636000</v>
      </c>
      <c r="C10" t="n">
        <v>37352710</v>
      </c>
      <c r="D10">
        <f>if(and(B10&gt;0,C10&gt;0),C10/(B10+C10),"")</f>
        <v/>
      </c>
      <c r="E10">
        <f>D10-E4</f>
        <v/>
      </c>
      <c r="F10" t="n">
        <v>0.05</v>
      </c>
      <c r="G10">
        <f>E10/F10*100/9.59/48</f>
        <v/>
      </c>
    </row>
    <row r="11" spans="1:7">
      <c r="A11" t="s">
        <v>21</v>
      </c>
      <c r="B11" t="n">
        <v>36619830</v>
      </c>
      <c r="C11" t="n">
        <v>35369850</v>
      </c>
      <c r="D11">
        <f>if(and(B11&gt;0,C11&gt;0),C11/(B11+C11),"")</f>
        <v/>
      </c>
      <c r="E11">
        <f>D11-E4</f>
        <v/>
      </c>
      <c r="F11" t="n">
        <v>0.05</v>
      </c>
      <c r="G11">
        <f>E11/F11*100/9.59/48</f>
        <v/>
      </c>
    </row>
    <row r="12" spans="1:7">
      <c r="A12" t="s">
        <v>22</v>
      </c>
      <c r="B12" t="n">
        <v>45364580</v>
      </c>
      <c r="C12" t="n">
        <v>44713920</v>
      </c>
      <c r="D12">
        <f>if(and(B12&gt;0,C12&gt;0),C12/(B12+C12),"")</f>
        <v/>
      </c>
      <c r="E12">
        <f>D12-E4</f>
        <v/>
      </c>
      <c r="F12" t="n">
        <v>0.05</v>
      </c>
      <c r="G12">
        <f>E12/F12*100/9.59/96</f>
        <v/>
      </c>
    </row>
    <row r="13" spans="1:7">
      <c r="A13" t="s">
        <v>23</v>
      </c>
      <c r="B13" t="n">
        <v>51635870</v>
      </c>
      <c r="C13" t="n">
        <v>51164340</v>
      </c>
      <c r="D13">
        <f>if(and(B13&gt;0,C13&gt;0),C13/(B13+C13),"")</f>
        <v/>
      </c>
      <c r="E13">
        <f>D13-E4</f>
        <v/>
      </c>
      <c r="F13" t="n">
        <v>0.05</v>
      </c>
      <c r="G13">
        <f>E13/F13*100/9.59/96</f>
        <v/>
      </c>
    </row>
    <row r="14" spans="1:7">
      <c r="A14" t="s">
        <v>24</v>
      </c>
      <c r="B14" t="n">
        <v>61669790</v>
      </c>
      <c r="C14" t="n">
        <v>63720010</v>
      </c>
      <c r="D14">
        <f>if(and(B14&gt;0,C14&gt;0),C14/(B14+C14),"")</f>
        <v/>
      </c>
      <c r="E14">
        <f>D14-E4</f>
        <v/>
      </c>
      <c r="F14" t="n">
        <v>0.05</v>
      </c>
      <c r="G14">
        <f>E14/F14*100/9.59/168</f>
        <v/>
      </c>
    </row>
    <row r="15" spans="1:7">
      <c r="A15" t="s">
        <v>25</v>
      </c>
      <c r="B15" t="n">
        <v>51226530</v>
      </c>
      <c r="C15" t="n">
        <v>52723960</v>
      </c>
      <c r="D15">
        <f>if(and(B15&gt;0,C15&gt;0),C15/(B15+C15),"")</f>
        <v/>
      </c>
      <c r="E15">
        <f>D15-E4</f>
        <v/>
      </c>
      <c r="F15" t="n">
        <v>0.05</v>
      </c>
      <c r="G15">
        <f>E15/F15*100/9.59/168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27</v>
      </c>
      <c r="C18" t="s">
        <v>28</v>
      </c>
      <c r="D18" t="s">
        <v>29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31240340</v>
      </c>
      <c r="C20" t="n">
        <v>36515860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30626240</v>
      </c>
      <c r="C21" t="n">
        <v>34378480</v>
      </c>
      <c r="D21">
        <f>if(and(B21&gt;0,C21&gt;0),C21/(B21+C21),"")</f>
        <v/>
      </c>
    </row>
    <row r="22" spans="1:7">
      <c r="A22" t="s">
        <v>16</v>
      </c>
      <c r="B22" t="s"/>
      <c r="C22" t="s"/>
      <c r="D22">
        <f>if(and(B22&gt;0,C22&gt;0),C22/(B22+C22),"")</f>
        <v/>
      </c>
      <c r="E22">
        <f>D22-E20</f>
        <v/>
      </c>
      <c r="F22" t="n">
        <v>0.05</v>
      </c>
      <c r="G22">
        <f>E22/F22*100/31.28/8</f>
        <v/>
      </c>
    </row>
    <row r="23" spans="1:7">
      <c r="A23" t="s">
        <v>17</v>
      </c>
      <c r="B23" t="s"/>
      <c r="C23" t="s"/>
      <c r="D23">
        <f>if(and(B23&gt;0,C23&gt;0),C23/(B23+C23),"")</f>
        <v/>
      </c>
      <c r="E23">
        <f>D23-E20</f>
        <v/>
      </c>
      <c r="F23" t="n">
        <v>0.05</v>
      </c>
      <c r="G23">
        <f>E23/F23*100/31.28/8</f>
        <v/>
      </c>
    </row>
    <row r="24" spans="1:7">
      <c r="A24" t="s">
        <v>18</v>
      </c>
      <c r="B24" t="n">
        <v>13075540</v>
      </c>
      <c r="C24" t="n">
        <v>24447330</v>
      </c>
      <c r="D24">
        <f>if(and(B24&gt;0,C24&gt;0),C24/(B24+C24),"")</f>
        <v/>
      </c>
      <c r="E24">
        <f>D24-E20</f>
        <v/>
      </c>
      <c r="F24" t="n">
        <v>0.05</v>
      </c>
      <c r="G24">
        <f>E24/F24*100/31.28/24</f>
        <v/>
      </c>
    </row>
    <row r="25" spans="1:7">
      <c r="A25" t="s">
        <v>19</v>
      </c>
      <c r="B25" t="n">
        <v>14559870</v>
      </c>
      <c r="C25" t="n">
        <v>31108850</v>
      </c>
      <c r="D25">
        <f>if(and(B25&gt;0,C25&gt;0),C25/(B25+C25),"")</f>
        <v/>
      </c>
      <c r="E25">
        <f>D25-E20</f>
        <v/>
      </c>
      <c r="F25" t="n">
        <v>0.05</v>
      </c>
      <c r="G25">
        <f>E25/F25*100/31.28/24</f>
        <v/>
      </c>
    </row>
    <row r="26" spans="1:7">
      <c r="A26" t="s">
        <v>20</v>
      </c>
      <c r="B26" t="n">
        <v>7721357</v>
      </c>
      <c r="C26" t="n">
        <v>16415450</v>
      </c>
      <c r="D26">
        <f>if(and(B26&gt;0,C26&gt;0),C26/(B26+C26),"")</f>
        <v/>
      </c>
      <c r="E26">
        <f>D26-E20</f>
        <v/>
      </c>
      <c r="F26" t="n">
        <v>0.05</v>
      </c>
      <c r="G26">
        <f>E26/F26*100/31.28/48</f>
        <v/>
      </c>
    </row>
    <row r="27" spans="1:7">
      <c r="A27" t="s">
        <v>21</v>
      </c>
      <c r="B27" t="n">
        <v>7515059</v>
      </c>
      <c r="C27" t="n">
        <v>15977570</v>
      </c>
      <c r="D27">
        <f>if(and(B27&gt;0,C27&gt;0),C27/(B27+C27),"")</f>
        <v/>
      </c>
      <c r="E27">
        <f>D27-E20</f>
        <v/>
      </c>
      <c r="F27" t="n">
        <v>0.05</v>
      </c>
      <c r="G27">
        <f>E27/F27*100/31.28/48</f>
        <v/>
      </c>
    </row>
    <row r="28" spans="1:7">
      <c r="A28" t="s">
        <v>22</v>
      </c>
      <c r="B28" t="n">
        <v>11797770</v>
      </c>
      <c r="C28" t="n">
        <v>25890250</v>
      </c>
      <c r="D28">
        <f>if(and(B28&gt;0,C28&gt;0),C28/(B28+C28),"")</f>
        <v/>
      </c>
      <c r="E28">
        <f>D28-E20</f>
        <v/>
      </c>
      <c r="F28" t="n">
        <v>0.05</v>
      </c>
      <c r="G28">
        <f>E28/F28*100/31.28/96</f>
        <v/>
      </c>
    </row>
    <row r="29" spans="1:7">
      <c r="A29" t="s">
        <v>23</v>
      </c>
      <c r="B29" t="n">
        <v>12384690</v>
      </c>
      <c r="C29" t="n">
        <v>28523950</v>
      </c>
      <c r="D29">
        <f>if(and(B29&gt;0,C29&gt;0),C29/(B29+C29),"")</f>
        <v/>
      </c>
      <c r="E29">
        <f>D29-E20</f>
        <v/>
      </c>
      <c r="F29" t="n">
        <v>0.05</v>
      </c>
      <c r="G29">
        <f>E29/F29*100/31.28/96</f>
        <v/>
      </c>
    </row>
    <row r="30" spans="1:7">
      <c r="A30" t="s">
        <v>24</v>
      </c>
      <c r="B30" t="n">
        <v>12569600</v>
      </c>
      <c r="C30" t="n">
        <v>27828010</v>
      </c>
      <c r="D30">
        <f>if(and(B30&gt;0,C30&gt;0),C30/(B30+C30),"")</f>
        <v/>
      </c>
      <c r="E30">
        <f>D30-E20</f>
        <v/>
      </c>
      <c r="F30" t="n">
        <v>0.05</v>
      </c>
      <c r="G30">
        <f>E30/F30*100/31.28/168</f>
        <v/>
      </c>
    </row>
    <row r="31" spans="1:7">
      <c r="A31" t="s">
        <v>25</v>
      </c>
      <c r="B31" t="n">
        <v>10102170</v>
      </c>
      <c r="C31" t="n">
        <v>26205540</v>
      </c>
      <c r="D31">
        <f>if(and(B31&gt;0,C31&gt;0),C31/(B31+C31),"")</f>
        <v/>
      </c>
      <c r="E31">
        <f>D31-E20</f>
        <v/>
      </c>
      <c r="F31" t="n">
        <v>0.05</v>
      </c>
      <c r="G31">
        <f>E31/F31*100/31.28/168</f>
        <v/>
      </c>
    </row>
    <row r="32" spans="1:7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