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<sst xmlns="http://schemas.openxmlformats.org/spreadsheetml/2006/main" uniqueCount="47">
  <si>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Peptide</t>
  </si>
  <si>
    <t>Charge</t>
  </si>
  <si>
    <t>m/z</t>
  </si>
  <si>
    <t>N</t>
  </si>
  <si>
    <t>SVQLMER5</t>
  </si>
  <si>
    <t>2</t>
  </si>
  <si>
    <t>431.72620</t>
  </si>
  <si>
    <t>16.22</t>
  </si>
  <si>
    <t>M0</t>
  </si>
  <si>
    <t>M1</t>
  </si>
  <si>
    <t>MPE M1</t>
  </si>
  <si>
    <t>Net Lab</t>
  </si>
  <si>
    <t>BWE</t>
  </si>
  <si>
    <t>k /hr</t>
  </si>
  <si>
    <t>HT16_0a_38</t>
  </si>
  <si>
    <t>HT16_0b_839</t>
  </si>
  <si>
    <t>HT16_8a_840</t>
  </si>
  <si>
    <t>HT16_8b_841</t>
  </si>
  <si>
    <t>HT16_24a_38</t>
  </si>
  <si>
    <t>HT16_24b_38</t>
  </si>
  <si>
    <t>HT16_48a_38</t>
  </si>
  <si>
    <t>HT16_48b_38</t>
  </si>
  <si>
    <t>HT16_96a_38</t>
  </si>
  <si>
    <t>HT16_96b_38</t>
  </si>
  <si>
    <t>HT16_168a_38</t>
  </si>
  <si>
    <t>HT16_168b_38</t>
  </si>
  <si>
    <t>SVQLmER6</t>
  </si>
  <si>
    <t>439.72363</t>
  </si>
  <si>
    <t>SVQLMERR7</t>
  </si>
  <si>
    <t>509.77673</t>
  </si>
  <si>
    <t>19.65</t>
  </si>
  <si>
    <t>LITQGENcIK8</t>
  </si>
  <si>
    <t>588.30804</t>
  </si>
  <si>
    <t>16.81</t>
  </si>
  <si>
    <t>MDKAGQYTDKGLR9</t>
  </si>
  <si>
    <t>3</t>
  </si>
  <si>
    <t>494.91714</t>
  </si>
  <si>
    <t>22.70</t>
  </si>
  <si>
    <t>ccEDGMRDIPMR10</t>
  </si>
  <si>
    <t>513.87720</t>
  </si>
  <si>
    <t>25.72</t>
  </si>
  <si>
    <t>SELEEDIIPEEDIISR11</t>
  </si>
  <si>
    <t>943.96509</t>
  </si>
  <si>
    <t>39.37</t>
  </si>
  <si>
    <t>SSATTFRLLWENGNLLR12</t>
  </si>
  <si>
    <t>660.02167</t>
  </si>
  <si>
    <t>29.07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</si>
</sst>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</row>
    <row r="3" spans="1:7">
      <c r="A3" t="s"/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n">
        <v>283529900</v>
      </c>
      <c r="C4" t="n">
        <v>122191600</v>
      </c>
      <c r="D4">
        <f>if(and(B4&gt;0,C4&gt;0),C4/(B4+C4),"")</f>
        <v/>
      </c>
      <c r="E4">
        <f>average(D4:D5)</f>
        <v/>
      </c>
    </row>
    <row r="5" spans="1:7">
      <c r="A5" t="s">
        <v>15</v>
      </c>
      <c r="B5" t="n">
        <v>203064800</v>
      </c>
      <c r="C5" t="n">
        <v>87548450</v>
      </c>
      <c r="D5">
        <f>if(and(B5&gt;0,C5&gt;0),C5/(B5+C5),"")</f>
        <v/>
      </c>
    </row>
    <row r="6" spans="1:7">
      <c r="A6" t="s">
        <v>16</v>
      </c>
      <c r="B6" t="n">
        <v>286915200</v>
      </c>
      <c r="C6" t="n">
        <v>177138200</v>
      </c>
      <c r="D6">
        <f>if(and(B6&gt;0,C6&gt;0),C6/(B6+C6),"")</f>
        <v/>
      </c>
      <c r="E6">
        <f>D6-E4</f>
        <v/>
      </c>
      <c r="F6" t="n">
        <v>0.05</v>
      </c>
      <c r="G6">
        <f>E6/F6*100/16.22/8</f>
        <v/>
      </c>
    </row>
    <row r="7" spans="1:7">
      <c r="A7" t="s">
        <v>17</v>
      </c>
      <c r="B7" t="n">
        <v>196416600</v>
      </c>
      <c r="C7" t="n">
        <v>120158900</v>
      </c>
      <c r="D7">
        <f>if(and(B7&gt;0,C7&gt;0),C7/(B7+C7),"")</f>
        <v/>
      </c>
      <c r="E7">
        <f>D7-E4</f>
        <v/>
      </c>
      <c r="F7" t="n">
        <v>0.05</v>
      </c>
      <c r="G7">
        <f>E7/F7*100/16.22/8</f>
        <v/>
      </c>
    </row>
    <row r="8" spans="1:7">
      <c r="A8" t="s">
        <v>18</v>
      </c>
      <c r="B8" t="n">
        <v>175936900</v>
      </c>
      <c r="C8" t="n">
        <v>162006400</v>
      </c>
      <c r="D8">
        <f>if(and(B8&gt;0,C8&gt;0),C8/(B8+C8),"")</f>
        <v/>
      </c>
      <c r="E8">
        <f>D8-E4</f>
        <v/>
      </c>
      <c r="F8" t="n">
        <v>0.05</v>
      </c>
      <c r="G8">
        <f>E8/F8*100/16.22/24</f>
        <v/>
      </c>
    </row>
    <row r="9" spans="1:7">
      <c r="A9" t="s">
        <v>19</v>
      </c>
      <c r="B9" t="n">
        <v>152762300</v>
      </c>
      <c r="C9" t="n">
        <v>137713700</v>
      </c>
      <c r="D9">
        <f>if(and(B9&gt;0,C9&gt;0),C9/(B9+C9),"")</f>
        <v/>
      </c>
      <c r="E9">
        <f>D9-E4</f>
        <v/>
      </c>
      <c r="F9" t="n">
        <v>0.05</v>
      </c>
      <c r="G9">
        <f>E9/F9*100/16.22/24</f>
        <v/>
      </c>
    </row>
    <row r="10" spans="1:7">
      <c r="A10" t="s">
        <v>20</v>
      </c>
      <c r="B10" t="n">
        <v>380037900</v>
      </c>
      <c r="C10" t="n">
        <v>390243500</v>
      </c>
      <c r="D10">
        <f>if(and(B10&gt;0,C10&gt;0),C10/(B10+C10),"")</f>
        <v/>
      </c>
      <c r="E10">
        <f>D10-E4</f>
        <v/>
      </c>
      <c r="F10" t="n">
        <v>0.05</v>
      </c>
      <c r="G10">
        <f>E10/F10*100/16.22/48</f>
        <v/>
      </c>
    </row>
    <row r="11" spans="1:7">
      <c r="A11" t="s">
        <v>21</v>
      </c>
      <c r="B11" t="n">
        <v>322146500</v>
      </c>
      <c r="C11" t="n">
        <v>330477700</v>
      </c>
      <c r="D11">
        <f>if(and(B11&gt;0,C11&gt;0),C11/(B11+C11),"")</f>
        <v/>
      </c>
      <c r="E11">
        <f>D11-E4</f>
        <v/>
      </c>
      <c r="F11" t="n">
        <v>0.05</v>
      </c>
      <c r="G11">
        <f>E11/F11*100/16.22/48</f>
        <v/>
      </c>
    </row>
    <row r="12" spans="1:7">
      <c r="A12" t="s">
        <v>22</v>
      </c>
      <c r="B12" t="n">
        <v>217723600</v>
      </c>
      <c r="C12" t="n">
        <v>227459900</v>
      </c>
      <c r="D12">
        <f>if(and(B12&gt;0,C12&gt;0),C12/(B12+C12),"")</f>
        <v/>
      </c>
      <c r="E12">
        <f>D12-E4</f>
        <v/>
      </c>
      <c r="F12" t="n">
        <v>0.05</v>
      </c>
      <c r="G12">
        <f>E12/F12*100/16.22/96</f>
        <v/>
      </c>
    </row>
    <row r="13" spans="1:7">
      <c r="A13" t="s">
        <v>23</v>
      </c>
      <c r="B13" t="n">
        <v>171607400</v>
      </c>
      <c r="C13" t="n">
        <v>177556100</v>
      </c>
      <c r="D13">
        <f>if(and(B13&gt;0,C13&gt;0),C13/(B13+C13),"")</f>
        <v/>
      </c>
      <c r="E13">
        <f>D13-E4</f>
        <v/>
      </c>
      <c r="F13" t="n">
        <v>0.05</v>
      </c>
      <c r="G13">
        <f>E13/F13*100/16.22/96</f>
        <v/>
      </c>
    </row>
    <row r="14" spans="1:7">
      <c r="A14" t="s">
        <v>24</v>
      </c>
      <c r="B14" t="n">
        <v>5666</v>
      </c>
      <c r="C14" t="n">
        <v>4515</v>
      </c>
      <c r="D14">
        <f>if(and(B14&gt;0,C14&gt;0),C14/(B14+C14),"")</f>
        <v/>
      </c>
      <c r="E14">
        <f>D14-E4</f>
        <v/>
      </c>
      <c r="F14" t="n">
        <v>0.05</v>
      </c>
      <c r="G14">
        <f>E14/F14*100/16.22/168</f>
        <v/>
      </c>
    </row>
    <row r="15" spans="1:7">
      <c r="A15" t="s">
        <v>25</v>
      </c>
      <c r="B15" t="n">
        <v>107078200</v>
      </c>
      <c r="C15" t="n">
        <v>112921400</v>
      </c>
      <c r="D15">
        <f>if(and(B15&gt;0,C15&gt;0),C15/(B15+C15),"")</f>
        <v/>
      </c>
      <c r="E15">
        <f>D15-E4</f>
        <v/>
      </c>
      <c r="F15" t="n">
        <v>0.05</v>
      </c>
      <c r="G15">
        <f>E15/F15*100/16.22/168</f>
        <v/>
      </c>
    </row>
    <row r="16" spans="1:7">
      <c r="A16" t="s"/>
    </row>
    <row r="17" spans="1:7">
      <c r="A17" t="s">
        <v>0</v>
      </c>
      <c r="B17" t="s">
        <v>1</v>
      </c>
      <c r="C17" t="s">
        <v>2</v>
      </c>
      <c r="D17" t="s">
        <v>3</v>
      </c>
    </row>
    <row r="18" spans="1:7">
      <c r="A18" t="s">
        <v>26</v>
      </c>
      <c r="B18" t="s">
        <v>5</v>
      </c>
      <c r="C18" t="s">
        <v>27</v>
      </c>
      <c r="D18" t="s">
        <v>7</v>
      </c>
    </row>
    <row r="19" spans="1:7">
      <c r="A19" t="s"/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14</v>
      </c>
      <c r="B20" t="n">
        <v>173084800</v>
      </c>
      <c r="C20" t="n">
        <v>74813580</v>
      </c>
      <c r="D20">
        <f>if(and(B20&gt;0,C20&gt;0),C20/(B20+C20),"")</f>
        <v/>
      </c>
      <c r="E20">
        <f>average(D20:D21)</f>
        <v/>
      </c>
    </row>
    <row r="21" spans="1:7">
      <c r="A21" t="s">
        <v>15</v>
      </c>
      <c r="B21" t="n">
        <v>113041400</v>
      </c>
      <c r="C21" t="n">
        <v>47020260</v>
      </c>
      <c r="D21">
        <f>if(and(B21&gt;0,C21&gt;0),C21/(B21+C21),"")</f>
        <v/>
      </c>
    </row>
    <row r="22" spans="1:7">
      <c r="A22" t="s">
        <v>16</v>
      </c>
      <c r="B22" t="n">
        <v>140670100</v>
      </c>
      <c r="C22" t="n">
        <v>85729370</v>
      </c>
      <c r="D22">
        <f>if(and(B22&gt;0,C22&gt;0),C22/(B22+C22),"")</f>
        <v/>
      </c>
      <c r="E22">
        <f>D22-E20</f>
        <v/>
      </c>
      <c r="F22" t="n">
        <v>0.05</v>
      </c>
      <c r="G22">
        <f>E22/F22*100/16.22/8</f>
        <v/>
      </c>
    </row>
    <row r="23" spans="1:7">
      <c r="A23" t="s">
        <v>17</v>
      </c>
      <c r="B23" t="n">
        <v>61011580</v>
      </c>
      <c r="C23" t="n">
        <v>35823790</v>
      </c>
      <c r="D23">
        <f>if(and(B23&gt;0,C23&gt;0),C23/(B23+C23),"")</f>
        <v/>
      </c>
      <c r="E23">
        <f>D23-E20</f>
        <v/>
      </c>
      <c r="F23" t="n">
        <v>0.05</v>
      </c>
      <c r="G23">
        <f>E23/F23*100/16.22/8</f>
        <v/>
      </c>
    </row>
    <row r="24" spans="1:7">
      <c r="A24" t="s">
        <v>18</v>
      </c>
      <c r="B24" t="n">
        <v>55224600</v>
      </c>
      <c r="C24" t="n">
        <v>48623990</v>
      </c>
      <c r="D24">
        <f>if(and(B24&gt;0,C24&gt;0),C24/(B24+C24),"")</f>
        <v/>
      </c>
      <c r="E24">
        <f>D24-E20</f>
        <v/>
      </c>
      <c r="F24" t="n">
        <v>0.05</v>
      </c>
      <c r="G24">
        <f>E24/F24*100/16.22/24</f>
        <v/>
      </c>
    </row>
    <row r="25" spans="1:7">
      <c r="A25" t="s">
        <v>19</v>
      </c>
      <c r="B25" t="n">
        <v>43787410</v>
      </c>
      <c r="C25" t="n">
        <v>38560120</v>
      </c>
      <c r="D25">
        <f>if(and(B25&gt;0,C25&gt;0),C25/(B25+C25),"")</f>
        <v/>
      </c>
      <c r="E25">
        <f>D25-E20</f>
        <v/>
      </c>
      <c r="F25" t="n">
        <v>0.05</v>
      </c>
      <c r="G25">
        <f>E25/F25*100/16.22/24</f>
        <v/>
      </c>
    </row>
    <row r="26" spans="1:7">
      <c r="A26" t="s">
        <v>20</v>
      </c>
      <c r="B26" t="n">
        <v>118103100</v>
      </c>
      <c r="C26" t="n">
        <v>118641700</v>
      </c>
      <c r="D26">
        <f>if(and(B26&gt;0,C26&gt;0),C26/(B26+C26),"")</f>
        <v/>
      </c>
      <c r="E26">
        <f>D26-E20</f>
        <v/>
      </c>
      <c r="F26" t="n">
        <v>0.05</v>
      </c>
      <c r="G26">
        <f>E26/F26*100/16.22/48</f>
        <v/>
      </c>
    </row>
    <row r="27" spans="1:7">
      <c r="A27" t="s">
        <v>21</v>
      </c>
      <c r="B27" t="n">
        <v>81315750</v>
      </c>
      <c r="C27" t="n">
        <v>81822250</v>
      </c>
      <c r="D27">
        <f>if(and(B27&gt;0,C27&gt;0),C27/(B27+C27),"")</f>
        <v/>
      </c>
      <c r="E27">
        <f>D27-E20</f>
        <v/>
      </c>
      <c r="F27" t="n">
        <v>0.05</v>
      </c>
      <c r="G27">
        <f>E27/F27*100/16.22/48</f>
        <v/>
      </c>
    </row>
    <row r="28" spans="1:7">
      <c r="A28" t="s">
        <v>22</v>
      </c>
      <c r="B28" t="n">
        <v>76009270</v>
      </c>
      <c r="C28" t="n">
        <v>76835970</v>
      </c>
      <c r="D28">
        <f>if(and(B28&gt;0,C28&gt;0),C28/(B28+C28),"")</f>
        <v/>
      </c>
      <c r="E28">
        <f>D28-E20</f>
        <v/>
      </c>
      <c r="F28" t="n">
        <v>0.05</v>
      </c>
      <c r="G28">
        <f>E28/F28*100/16.22/96</f>
        <v/>
      </c>
    </row>
    <row r="29" spans="1:7">
      <c r="A29" t="s">
        <v>23</v>
      </c>
      <c r="B29" t="n">
        <v>79981280</v>
      </c>
      <c r="C29" t="n">
        <v>79466370</v>
      </c>
      <c r="D29">
        <f>if(and(B29&gt;0,C29&gt;0),C29/(B29+C29),"")</f>
        <v/>
      </c>
      <c r="E29">
        <f>D29-E20</f>
        <v/>
      </c>
      <c r="F29" t="n">
        <v>0.05</v>
      </c>
      <c r="G29">
        <f>E29/F29*100/16.22/96</f>
        <v/>
      </c>
    </row>
    <row r="30" spans="1:7">
      <c r="A30" t="s">
        <v>24</v>
      </c>
      <c r="B30" t="n">
        <v>0</v>
      </c>
      <c r="C30" t="n">
        <v>0</v>
      </c>
      <c r="D30">
        <f>if(and(B30&gt;0,C30&gt;0),C30/(B30+C30),"")</f>
        <v/>
      </c>
      <c r="E30">
        <f>D30-E20</f>
        <v/>
      </c>
      <c r="F30" t="n">
        <v>0.05</v>
      </c>
      <c r="G30">
        <f>E30/F30*100/16.22/168</f>
        <v/>
      </c>
    </row>
    <row r="31" spans="1:7">
      <c r="A31" t="s">
        <v>25</v>
      </c>
      <c r="B31" t="n">
        <v>29404530</v>
      </c>
      <c r="C31" t="n">
        <v>29557910</v>
      </c>
      <c r="D31">
        <f>if(and(B31&gt;0,C31&gt;0),C31/(B31+C31),"")</f>
        <v/>
      </c>
      <c r="E31">
        <f>D31-E20</f>
        <v/>
      </c>
      <c r="F31" t="n">
        <v>0.05</v>
      </c>
      <c r="G31">
        <f>E31/F31*100/16.22/168</f>
        <v/>
      </c>
    </row>
    <row r="32" spans="1:7">
      <c r="A32" t="s"/>
    </row>
    <row r="33" spans="1:7">
      <c r="A33" t="s">
        <v>0</v>
      </c>
      <c r="B33" t="s">
        <v>1</v>
      </c>
      <c r="C33" t="s">
        <v>2</v>
      </c>
      <c r="D33" t="s">
        <v>3</v>
      </c>
    </row>
    <row r="34" spans="1:7">
      <c r="A34" t="s">
        <v>28</v>
      </c>
      <c r="B34" t="s">
        <v>5</v>
      </c>
      <c r="C34" t="s">
        <v>29</v>
      </c>
      <c r="D34" t="s">
        <v>30</v>
      </c>
    </row>
    <row r="35" spans="1:7">
      <c r="A35" t="s"/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t="s">
        <v>14</v>
      </c>
      <c r="B36" t="n">
        <v>80121940</v>
      </c>
      <c r="C36" t="n">
        <v>42315310</v>
      </c>
      <c r="D36">
        <f>if(and(B36&gt;0,C36&gt;0),C36/(B36+C36),"")</f>
        <v/>
      </c>
      <c r="E36">
        <f>average(D36:D37)</f>
        <v/>
      </c>
    </row>
    <row r="37" spans="1:7">
      <c r="A37" t="s">
        <v>15</v>
      </c>
      <c r="B37" t="n">
        <v>50156680</v>
      </c>
      <c r="C37" t="n">
        <v>25927580</v>
      </c>
      <c r="D37">
        <f>if(and(B37&gt;0,C37&gt;0),C37/(B37+C37),"")</f>
        <v/>
      </c>
    </row>
    <row r="38" spans="1:7">
      <c r="A38" t="s">
        <v>16</v>
      </c>
      <c r="B38" t="n">
        <v>51521660</v>
      </c>
      <c r="C38" t="n">
        <v>37504540</v>
      </c>
      <c r="D38">
        <f>if(and(B38&gt;0,C38&gt;0),C38/(B38+C38),"")</f>
        <v/>
      </c>
      <c r="E38">
        <f>D38-E36</f>
        <v/>
      </c>
      <c r="F38" t="n">
        <v>0.05</v>
      </c>
      <c r="G38">
        <f>E38/F38*100/19.65/8</f>
        <v/>
      </c>
    </row>
    <row r="39" spans="1:7">
      <c r="A39" t="s">
        <v>17</v>
      </c>
      <c r="B39" t="n">
        <v>47330210</v>
      </c>
      <c r="C39" t="n">
        <v>33650980</v>
      </c>
      <c r="D39">
        <f>if(and(B39&gt;0,C39&gt;0),C39/(B39+C39),"")</f>
        <v/>
      </c>
      <c r="E39">
        <f>D39-E36</f>
        <v/>
      </c>
      <c r="F39" t="n">
        <v>0.05</v>
      </c>
      <c r="G39">
        <f>E39/F39*100/19.65/8</f>
        <v/>
      </c>
    </row>
    <row r="40" spans="1:7">
      <c r="A40" t="s">
        <v>18</v>
      </c>
      <c r="B40" t="n">
        <v>32256720</v>
      </c>
      <c r="C40" t="n">
        <v>33536650</v>
      </c>
      <c r="D40">
        <f>if(and(B40&gt;0,C40&gt;0),C40/(B40+C40),"")</f>
        <v/>
      </c>
      <c r="E40">
        <f>D40-E36</f>
        <v/>
      </c>
      <c r="F40" t="n">
        <v>0.05</v>
      </c>
      <c r="G40">
        <f>E40/F40*100/19.65/24</f>
        <v/>
      </c>
    </row>
    <row r="41" spans="1:7">
      <c r="A41" t="s">
        <v>19</v>
      </c>
      <c r="B41" t="n">
        <v>30504110</v>
      </c>
      <c r="C41" t="n">
        <v>32234910</v>
      </c>
      <c r="D41">
        <f>if(and(B41&gt;0,C41&gt;0),C41/(B41+C41),"")</f>
        <v/>
      </c>
      <c r="E41">
        <f>D41-E36</f>
        <v/>
      </c>
      <c r="F41" t="n">
        <v>0.05</v>
      </c>
      <c r="G41">
        <f>E41/F41*100/19.65/24</f>
        <v/>
      </c>
    </row>
    <row r="42" spans="1:7">
      <c r="A42" t="s">
        <v>20</v>
      </c>
      <c r="B42" t="n">
        <v>68447270</v>
      </c>
      <c r="C42" t="n">
        <v>82120400</v>
      </c>
      <c r="D42">
        <f>if(and(B42&gt;0,C42&gt;0),C42/(B42+C42),"")</f>
        <v/>
      </c>
      <c r="E42">
        <f>D42-E36</f>
        <v/>
      </c>
      <c r="F42" t="n">
        <v>0.05</v>
      </c>
      <c r="G42">
        <f>E42/F42*100/19.65/48</f>
        <v/>
      </c>
    </row>
    <row r="43" spans="1:7">
      <c r="A43" t="s">
        <v>21</v>
      </c>
      <c r="B43" t="n">
        <v>59905940</v>
      </c>
      <c r="C43" t="n">
        <v>70237430</v>
      </c>
      <c r="D43">
        <f>if(and(B43&gt;0,C43&gt;0),C43/(B43+C43),"")</f>
        <v/>
      </c>
      <c r="E43">
        <f>D43-E36</f>
        <v/>
      </c>
      <c r="F43" t="n">
        <v>0.05</v>
      </c>
      <c r="G43">
        <f>E43/F43*100/19.65/48</f>
        <v/>
      </c>
    </row>
    <row r="44" spans="1:7">
      <c r="A44" t="s">
        <v>22</v>
      </c>
      <c r="B44" t="n">
        <v>38940970</v>
      </c>
      <c r="C44" t="n">
        <v>47063350</v>
      </c>
      <c r="D44">
        <f>if(and(B44&gt;0,C44&gt;0),C44/(B44+C44),"")</f>
        <v/>
      </c>
      <c r="E44">
        <f>D44-E36</f>
        <v/>
      </c>
      <c r="F44" t="n">
        <v>0.05</v>
      </c>
      <c r="G44">
        <f>E44/F44*100/19.65/96</f>
        <v/>
      </c>
    </row>
    <row r="45" spans="1:7">
      <c r="A45" t="s">
        <v>23</v>
      </c>
      <c r="B45" t="n">
        <v>34057780</v>
      </c>
      <c r="C45" t="n">
        <v>41134090</v>
      </c>
      <c r="D45">
        <f>if(and(B45&gt;0,C45&gt;0),C45/(B45+C45),"")</f>
        <v/>
      </c>
      <c r="E45">
        <f>D45-E36</f>
        <v/>
      </c>
      <c r="F45" t="n">
        <v>0.05</v>
      </c>
      <c r="G45">
        <f>E45/F45*100/19.65/96</f>
        <v/>
      </c>
    </row>
    <row r="46" spans="1:7">
      <c r="A46" t="s">
        <v>24</v>
      </c>
      <c r="B46" t="n">
        <v>5389</v>
      </c>
      <c r="C46" t="n">
        <v>745</v>
      </c>
      <c r="D46">
        <f>if(and(B46&gt;0,C46&gt;0),C46/(B46+C46),"")</f>
        <v/>
      </c>
      <c r="E46">
        <f>D46-E36</f>
        <v/>
      </c>
      <c r="F46" t="n">
        <v>0.05</v>
      </c>
      <c r="G46">
        <f>E46/F46*100/19.65/168</f>
        <v/>
      </c>
    </row>
    <row r="47" spans="1:7">
      <c r="A47" t="s">
        <v>25</v>
      </c>
      <c r="B47" t="n">
        <v>24465970</v>
      </c>
      <c r="C47" t="n">
        <v>30430410</v>
      </c>
      <c r="D47">
        <f>if(and(B47&gt;0,C47&gt;0),C47/(B47+C47),"")</f>
        <v/>
      </c>
      <c r="E47">
        <f>D47-E36</f>
        <v/>
      </c>
      <c r="F47" t="n">
        <v>0.05</v>
      </c>
      <c r="G47">
        <f>E47/F47*100/19.65/168</f>
        <v/>
      </c>
    </row>
    <row r="48" spans="1:7">
      <c r="A48" t="s"/>
    </row>
    <row r="49" spans="1:7">
      <c r="A49" t="s">
        <v>0</v>
      </c>
      <c r="B49" t="s">
        <v>1</v>
      </c>
      <c r="C49" t="s">
        <v>2</v>
      </c>
      <c r="D49" t="s">
        <v>3</v>
      </c>
    </row>
    <row r="50" spans="1:7">
      <c r="A50" t="s">
        <v>31</v>
      </c>
      <c r="B50" t="s">
        <v>5</v>
      </c>
      <c r="C50" t="s">
        <v>32</v>
      </c>
      <c r="D50" t="s">
        <v>33</v>
      </c>
    </row>
    <row r="51" spans="1:7">
      <c r="A51" t="s"/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 t="s">
        <v>14</v>
      </c>
      <c r="B52" t="n">
        <v>33051220</v>
      </c>
      <c r="C52" t="n">
        <v>19315700</v>
      </c>
      <c r="D52">
        <f>if(and(B52&gt;0,C52&gt;0),C52/(B52+C52),"")</f>
        <v/>
      </c>
      <c r="E52">
        <f>average(D52:D53)</f>
        <v/>
      </c>
    </row>
    <row r="53" spans="1:7">
      <c r="A53" t="s">
        <v>15</v>
      </c>
      <c r="B53" t="n">
        <v>41114840</v>
      </c>
      <c r="C53" t="n">
        <v>23827210</v>
      </c>
      <c r="D53">
        <f>if(and(B53&gt;0,C53&gt;0),C53/(B53+C53),"")</f>
        <v/>
      </c>
    </row>
    <row r="54" spans="1:7">
      <c r="A54" t="s">
        <v>16</v>
      </c>
      <c r="B54" t="n">
        <v>42555960</v>
      </c>
      <c r="C54" t="n">
        <v>33140950</v>
      </c>
      <c r="D54">
        <f>if(and(B54&gt;0,C54&gt;0),C54/(B54+C54),"")</f>
        <v/>
      </c>
      <c r="E54">
        <f>D54-E52</f>
        <v/>
      </c>
      <c r="F54" t="n">
        <v>0.05</v>
      </c>
      <c r="G54">
        <f>E54/F54*100/16.81/8</f>
        <v/>
      </c>
    </row>
    <row r="55" spans="1:7">
      <c r="A55" t="s">
        <v>17</v>
      </c>
      <c r="B55" t="n">
        <v>39840490</v>
      </c>
      <c r="C55" t="n">
        <v>31598510</v>
      </c>
      <c r="D55">
        <f>if(and(B55&gt;0,C55&gt;0),C55/(B55+C55),"")</f>
        <v/>
      </c>
      <c r="E55">
        <f>D55-E52</f>
        <v/>
      </c>
      <c r="F55" t="n">
        <v>0.05</v>
      </c>
      <c r="G55">
        <f>E55/F55*100/16.81/8</f>
        <v/>
      </c>
    </row>
    <row r="56" spans="1:7">
      <c r="A56" t="s">
        <v>18</v>
      </c>
      <c r="B56" t="n">
        <v>30600890</v>
      </c>
      <c r="C56" t="n">
        <v>34220760</v>
      </c>
      <c r="D56">
        <f>if(and(B56&gt;0,C56&gt;0),C56/(B56+C56),"")</f>
        <v/>
      </c>
      <c r="E56">
        <f>D56-E52</f>
        <v/>
      </c>
      <c r="F56" t="n">
        <v>0.05</v>
      </c>
      <c r="G56">
        <f>E56/F56*100/16.81/24</f>
        <v/>
      </c>
    </row>
    <row r="57" spans="1:7">
      <c r="A57" t="s">
        <v>19</v>
      </c>
      <c r="B57" t="n">
        <v>29410990</v>
      </c>
      <c r="C57" t="n">
        <v>32191360</v>
      </c>
      <c r="D57">
        <f>if(and(B57&gt;0,C57&gt;0),C57/(B57+C57),"")</f>
        <v/>
      </c>
      <c r="E57">
        <f>D57-E52</f>
        <v/>
      </c>
      <c r="F57" t="n">
        <v>0.05</v>
      </c>
      <c r="G57">
        <f>E57/F57*100/16.81/24</f>
        <v/>
      </c>
    </row>
    <row r="58" spans="1:7">
      <c r="A58" t="s">
        <v>20</v>
      </c>
      <c r="B58" t="n">
        <v>48181790</v>
      </c>
      <c r="C58" t="n">
        <v>60085900</v>
      </c>
      <c r="D58">
        <f>if(and(B58&gt;0,C58&gt;0),C58/(B58+C58),"")</f>
        <v/>
      </c>
      <c r="E58">
        <f>D58-E52</f>
        <v/>
      </c>
      <c r="F58" t="n">
        <v>0.05</v>
      </c>
      <c r="G58">
        <f>E58/F58*100/16.81/48</f>
        <v/>
      </c>
    </row>
    <row r="59" spans="1:7">
      <c r="A59" t="s">
        <v>21</v>
      </c>
      <c r="B59" t="n">
        <v>50446000</v>
      </c>
      <c r="C59" t="n">
        <v>62544320</v>
      </c>
      <c r="D59">
        <f>if(and(B59&gt;0,C59&gt;0),C59/(B59+C59),"")</f>
        <v/>
      </c>
      <c r="E59">
        <f>D59-E52</f>
        <v/>
      </c>
      <c r="F59" t="n">
        <v>0.05</v>
      </c>
      <c r="G59">
        <f>E59/F59*100/16.81/48</f>
        <v/>
      </c>
    </row>
    <row r="60" spans="1:7">
      <c r="A60" t="s">
        <v>22</v>
      </c>
      <c r="B60" t="n">
        <v>38303400</v>
      </c>
      <c r="C60" t="n">
        <v>47069890</v>
      </c>
      <c r="D60">
        <f>if(and(B60&gt;0,C60&gt;0),C60/(B60+C60),"")</f>
        <v/>
      </c>
      <c r="E60">
        <f>D60-E52</f>
        <v/>
      </c>
      <c r="F60" t="n">
        <v>0.05</v>
      </c>
      <c r="G60">
        <f>E60/F60*100/16.81/96</f>
        <v/>
      </c>
    </row>
    <row r="61" spans="1:7">
      <c r="A61" t="s">
        <v>23</v>
      </c>
      <c r="B61" t="n">
        <v>35107440</v>
      </c>
      <c r="C61" t="n">
        <v>43683000</v>
      </c>
      <c r="D61">
        <f>if(and(B61&gt;0,C61&gt;0),C61/(B61+C61),"")</f>
        <v/>
      </c>
      <c r="E61">
        <f>D61-E52</f>
        <v/>
      </c>
      <c r="F61" t="n">
        <v>0.05</v>
      </c>
      <c r="G61">
        <f>E61/F61*100/16.81/96</f>
        <v/>
      </c>
    </row>
    <row r="62" spans="1:7">
      <c r="A62" t="s">
        <v>24</v>
      </c>
      <c r="B62" t="n">
        <v>175798</v>
      </c>
      <c r="C62" t="n">
        <v>248366</v>
      </c>
      <c r="D62">
        <f>if(and(B62&gt;0,C62&gt;0),C62/(B62+C62),"")</f>
        <v/>
      </c>
      <c r="E62">
        <f>D62-E52</f>
        <v/>
      </c>
      <c r="F62" t="n">
        <v>0.05</v>
      </c>
      <c r="G62">
        <f>E62/F62*100/16.81/168</f>
        <v/>
      </c>
    </row>
    <row r="63" spans="1:7">
      <c r="A63" t="s">
        <v>25</v>
      </c>
      <c r="B63" t="n">
        <v>33061240</v>
      </c>
      <c r="C63" t="n">
        <v>41529560</v>
      </c>
      <c r="D63">
        <f>if(and(B63&gt;0,C63&gt;0),C63/(B63+C63),"")</f>
        <v/>
      </c>
      <c r="E63">
        <f>D63-E52</f>
        <v/>
      </c>
      <c r="F63" t="n">
        <v>0.05</v>
      </c>
      <c r="G63">
        <f>E63/F63*100/16.81/168</f>
        <v/>
      </c>
    </row>
    <row r="64" spans="1:7">
      <c r="A64" t="s"/>
    </row>
    <row r="65" spans="1:7">
      <c r="A65" t="s">
        <v>0</v>
      </c>
      <c r="B65" t="s">
        <v>1</v>
      </c>
      <c r="C65" t="s">
        <v>2</v>
      </c>
      <c r="D65" t="s">
        <v>3</v>
      </c>
    </row>
    <row r="66" spans="1:7">
      <c r="A66" t="s">
        <v>34</v>
      </c>
      <c r="B66" t="s">
        <v>35</v>
      </c>
      <c r="C66" t="s">
        <v>36</v>
      </c>
      <c r="D66" t="s">
        <v>37</v>
      </c>
    </row>
    <row r="67" spans="1:7">
      <c r="A67" t="s"/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>
      <c r="A68" t="s">
        <v>14</v>
      </c>
      <c r="B68" t="n">
        <v>18677440</v>
      </c>
      <c r="C68" t="n">
        <v>13732040</v>
      </c>
      <c r="D68">
        <f>if(and(B68&gt;0,C68&gt;0),C68/(B68+C68),"")</f>
        <v/>
      </c>
      <c r="E68">
        <f>average(D68:D69)</f>
        <v/>
      </c>
    </row>
    <row r="69" spans="1:7">
      <c r="A69" t="s">
        <v>15</v>
      </c>
      <c r="B69" t="n">
        <v>13162670</v>
      </c>
      <c r="C69" t="n">
        <v>9559739</v>
      </c>
      <c r="D69">
        <f>if(and(B69&gt;0,C69&gt;0),C69/(B69+C69),"")</f>
        <v/>
      </c>
    </row>
    <row r="70" spans="1:7">
      <c r="A70" t="s">
        <v>16</v>
      </c>
      <c r="B70" t="n">
        <v>15714200</v>
      </c>
      <c r="C70" t="n">
        <v>15334150</v>
      </c>
      <c r="D70">
        <f>if(and(B70&gt;0,C70&gt;0),C70/(B70+C70),"")</f>
        <v/>
      </c>
      <c r="E70">
        <f>D70-E68</f>
        <v/>
      </c>
      <c r="F70" t="n">
        <v>0.05</v>
      </c>
      <c r="G70">
        <f>E70/F70*100/22.70/8</f>
        <v/>
      </c>
    </row>
    <row r="71" spans="1:7">
      <c r="A71" t="s">
        <v>17</v>
      </c>
      <c r="B71" t="n">
        <v>11968370</v>
      </c>
      <c r="C71" t="n">
        <v>10966280</v>
      </c>
      <c r="D71">
        <f>if(and(B71&gt;0,C71&gt;0),C71/(B71+C71),"")</f>
        <v/>
      </c>
      <c r="E71">
        <f>D71-E68</f>
        <v/>
      </c>
      <c r="F71" t="n">
        <v>0.05</v>
      </c>
      <c r="G71">
        <f>E71/F71*100/22.70/8</f>
        <v/>
      </c>
    </row>
    <row r="72" spans="1:7">
      <c r="A72" t="s">
        <v>18</v>
      </c>
      <c r="B72" t="n">
        <v>5966494</v>
      </c>
      <c r="C72" t="n">
        <v>9027729</v>
      </c>
      <c r="D72">
        <f>if(and(B72&gt;0,C72&gt;0),C72/(B72+C72),"")</f>
        <v/>
      </c>
      <c r="E72">
        <f>D72-E68</f>
        <v/>
      </c>
      <c r="F72" t="n">
        <v>0.05</v>
      </c>
      <c r="G72">
        <f>E72/F72*100/22.70/24</f>
        <v/>
      </c>
    </row>
    <row r="73" spans="1:7">
      <c r="A73" t="s">
        <v>19</v>
      </c>
      <c r="B73" t="n">
        <v>6134775</v>
      </c>
      <c r="C73" t="n">
        <v>8248073</v>
      </c>
      <c r="D73">
        <f>if(and(B73&gt;0,C73&gt;0),C73/(B73+C73),"")</f>
        <v/>
      </c>
      <c r="E73">
        <f>D73-E68</f>
        <v/>
      </c>
      <c r="F73" t="n">
        <v>0.05</v>
      </c>
      <c r="G73">
        <f>E73/F73*100/22.70/24</f>
        <v/>
      </c>
    </row>
    <row r="74" spans="1:7">
      <c r="A74" t="s">
        <v>20</v>
      </c>
      <c r="B74" t="n">
        <v>16051320</v>
      </c>
      <c r="C74" t="n">
        <v>27788870</v>
      </c>
      <c r="D74">
        <f>if(and(B74&gt;0,C74&gt;0),C74/(B74+C74),"")</f>
        <v/>
      </c>
      <c r="E74">
        <f>D74-E68</f>
        <v/>
      </c>
      <c r="F74" t="n">
        <v>0.05</v>
      </c>
      <c r="G74">
        <f>E74/F74*100/22.70/48</f>
        <v/>
      </c>
    </row>
    <row r="75" spans="1:7">
      <c r="A75" t="s">
        <v>21</v>
      </c>
      <c r="B75" t="n">
        <v>16696580</v>
      </c>
      <c r="C75" t="n">
        <v>27976710</v>
      </c>
      <c r="D75">
        <f>if(and(B75&gt;0,C75&gt;0),C75/(B75+C75),"")</f>
        <v/>
      </c>
      <c r="E75">
        <f>D75-E68</f>
        <v/>
      </c>
      <c r="F75" t="n">
        <v>0.05</v>
      </c>
      <c r="G75">
        <f>E75/F75*100/22.70/48</f>
        <v/>
      </c>
    </row>
    <row r="76" spans="1:7">
      <c r="A76" t="s">
        <v>22</v>
      </c>
      <c r="B76" t="n">
        <v>8610610</v>
      </c>
      <c r="C76" t="n">
        <v>14868950</v>
      </c>
      <c r="D76">
        <f>if(and(B76&gt;0,C76&gt;0),C76/(B76+C76),"")</f>
        <v/>
      </c>
      <c r="E76">
        <f>D76-E68</f>
        <v/>
      </c>
      <c r="F76" t="n">
        <v>0.05</v>
      </c>
      <c r="G76">
        <f>E76/F76*100/22.70/96</f>
        <v/>
      </c>
    </row>
    <row r="77" spans="1:7">
      <c r="A77" t="s">
        <v>23</v>
      </c>
      <c r="B77" t="n">
        <v>7733999</v>
      </c>
      <c r="C77" t="n">
        <v>13124540</v>
      </c>
      <c r="D77">
        <f>if(and(B77&gt;0,C77&gt;0),C77/(B77+C77),"")</f>
        <v/>
      </c>
      <c r="E77">
        <f>D77-E68</f>
        <v/>
      </c>
      <c r="F77" t="n">
        <v>0.05</v>
      </c>
      <c r="G77">
        <f>E77/F77*100/22.70/96</f>
        <v/>
      </c>
    </row>
    <row r="78" spans="1:7">
      <c r="A78" t="s">
        <v>24</v>
      </c>
      <c r="B78" t="n">
        <v>3627</v>
      </c>
      <c r="C78" t="n">
        <v>3709</v>
      </c>
      <c r="D78">
        <f>if(and(B78&gt;0,C78&gt;0),C78/(B78+C78),"")</f>
        <v/>
      </c>
      <c r="E78">
        <f>D78-E68</f>
        <v/>
      </c>
      <c r="F78" t="n">
        <v>0.05</v>
      </c>
      <c r="G78">
        <f>E78/F78*100/22.70/168</f>
        <v/>
      </c>
    </row>
    <row r="79" spans="1:7">
      <c r="A79" t="s">
        <v>25</v>
      </c>
      <c r="B79" t="n">
        <v>7142869</v>
      </c>
      <c r="C79" t="n">
        <v>13177970</v>
      </c>
      <c r="D79">
        <f>if(and(B79&gt;0,C79&gt;0),C79/(B79+C79),"")</f>
        <v/>
      </c>
      <c r="E79">
        <f>D79-E68</f>
        <v/>
      </c>
      <c r="F79" t="n">
        <v>0.05</v>
      </c>
      <c r="G79">
        <f>E79/F79*100/22.70/168</f>
        <v/>
      </c>
    </row>
    <row r="80" spans="1:7">
      <c r="A80" t="s"/>
    </row>
    <row r="81" spans="1:7">
      <c r="A81" t="s">
        <v>0</v>
      </c>
      <c r="B81" t="s">
        <v>1</v>
      </c>
      <c r="C81" t="s">
        <v>2</v>
      </c>
      <c r="D81" t="s">
        <v>3</v>
      </c>
    </row>
    <row r="82" spans="1:7">
      <c r="A82" t="s">
        <v>38</v>
      </c>
      <c r="B82" t="s">
        <v>35</v>
      </c>
      <c r="C82" t="s">
        <v>39</v>
      </c>
      <c r="D82" t="s">
        <v>40</v>
      </c>
    </row>
    <row r="83" spans="1:7">
      <c r="A83" t="s"/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t="s">
        <v>13</v>
      </c>
    </row>
    <row r="84" spans="1:7">
      <c r="A84" t="s">
        <v>14</v>
      </c>
      <c r="B84" t="n">
        <v>10207130</v>
      </c>
      <c r="C84" t="n">
        <v>7124549</v>
      </c>
      <c r="D84">
        <f>if(and(B84&gt;0,C84&gt;0),C84/(B84+C84),"")</f>
        <v/>
      </c>
      <c r="E84">
        <f>average(D84:D85)</f>
        <v/>
      </c>
    </row>
    <row r="85" spans="1:7">
      <c r="A85" t="s">
        <v>15</v>
      </c>
      <c r="B85" t="n">
        <v>14133500</v>
      </c>
      <c r="C85" t="n">
        <v>10489450</v>
      </c>
      <c r="D85">
        <f>if(and(B85&gt;0,C85&gt;0),C85/(B85+C85),"")</f>
        <v/>
      </c>
    </row>
    <row r="86" spans="1:7">
      <c r="A86" t="s">
        <v>16</v>
      </c>
      <c r="B86" t="n">
        <v>10406920</v>
      </c>
      <c r="C86" t="n">
        <v>10355940</v>
      </c>
      <c r="D86">
        <f>if(and(B86&gt;0,C86&gt;0),C86/(B86+C86),"")</f>
        <v/>
      </c>
      <c r="E86">
        <f>D86-E84</f>
        <v/>
      </c>
      <c r="F86" t="n">
        <v>0.05</v>
      </c>
      <c r="G86">
        <f>E86/F86*100/25.72/8</f>
        <v/>
      </c>
    </row>
    <row r="87" spans="1:7">
      <c r="A87" t="s">
        <v>17</v>
      </c>
      <c r="B87" t="n">
        <v>9235410</v>
      </c>
      <c r="C87" t="n">
        <v>8119215</v>
      </c>
      <c r="D87">
        <f>if(and(B87&gt;0,C87&gt;0),C87/(B87+C87),"")</f>
        <v/>
      </c>
      <c r="E87">
        <f>D87-E84</f>
        <v/>
      </c>
      <c r="F87" t="n">
        <v>0.05</v>
      </c>
      <c r="G87">
        <f>E87/F87*100/25.72/8</f>
        <v/>
      </c>
    </row>
    <row r="88" spans="1:7">
      <c r="A88" t="s">
        <v>18</v>
      </c>
      <c r="B88" t="n">
        <v>7197045</v>
      </c>
      <c r="C88" t="n">
        <v>9552676</v>
      </c>
      <c r="D88">
        <f>if(and(B88&gt;0,C88&gt;0),C88/(B88+C88),"")</f>
        <v/>
      </c>
      <c r="E88">
        <f>D88-E84</f>
        <v/>
      </c>
      <c r="F88" t="n">
        <v>0.05</v>
      </c>
      <c r="G88">
        <f>E88/F88*100/25.72/24</f>
        <v/>
      </c>
    </row>
    <row r="89" spans="1:7">
      <c r="A89" t="s">
        <v>19</v>
      </c>
      <c r="B89" t="n">
        <v>8355096</v>
      </c>
      <c r="C89" t="n">
        <v>10665080</v>
      </c>
      <c r="D89">
        <f>if(and(B89&gt;0,C89&gt;0),C89/(B89+C89),"")</f>
        <v/>
      </c>
      <c r="E89">
        <f>D89-E84</f>
        <v/>
      </c>
      <c r="F89" t="n">
        <v>0.05</v>
      </c>
      <c r="G89">
        <f>E89/F89*100/25.72/24</f>
        <v/>
      </c>
    </row>
    <row r="90" spans="1:7">
      <c r="A90" t="s">
        <v>20</v>
      </c>
      <c r="B90" t="n">
        <v>8598075</v>
      </c>
      <c r="C90" t="n">
        <v>13883580</v>
      </c>
      <c r="D90">
        <f>if(and(B90&gt;0,C90&gt;0),C90/(B90+C90),"")</f>
        <v/>
      </c>
      <c r="E90">
        <f>D90-E84</f>
        <v/>
      </c>
      <c r="F90" t="n">
        <v>0.05</v>
      </c>
      <c r="G90">
        <f>E90/F90*100/25.72/48</f>
        <v/>
      </c>
    </row>
    <row r="91" spans="1:7">
      <c r="A91" t="s">
        <v>21</v>
      </c>
      <c r="B91" t="n">
        <v>6103875</v>
      </c>
      <c r="C91" t="n">
        <v>8984500</v>
      </c>
      <c r="D91">
        <f>if(and(B91&gt;0,C91&gt;0),C91/(B91+C91),"")</f>
        <v/>
      </c>
      <c r="E91">
        <f>D91-E84</f>
        <v/>
      </c>
      <c r="F91" t="n">
        <v>0.05</v>
      </c>
      <c r="G91">
        <f>E91/F91*100/25.72/48</f>
        <v/>
      </c>
    </row>
    <row r="92" spans="1:7">
      <c r="A92" t="s">
        <v>22</v>
      </c>
      <c r="B92" t="n">
        <v>12634710</v>
      </c>
      <c r="C92" t="n">
        <v>19498390</v>
      </c>
      <c r="D92">
        <f>if(and(B92&gt;0,C92&gt;0),C92/(B92+C92),"")</f>
        <v/>
      </c>
      <c r="E92">
        <f>D92-E84</f>
        <v/>
      </c>
      <c r="F92" t="n">
        <v>0.05</v>
      </c>
      <c r="G92">
        <f>E92/F92*100/25.72/96</f>
        <v/>
      </c>
    </row>
    <row r="93" spans="1:7">
      <c r="A93" t="s">
        <v>23</v>
      </c>
      <c r="B93" t="n">
        <v>9086217</v>
      </c>
      <c r="C93" t="n">
        <v>14563960</v>
      </c>
      <c r="D93">
        <f>if(and(B93&gt;0,C93&gt;0),C93/(B93+C93),"")</f>
        <v/>
      </c>
      <c r="E93">
        <f>D93-E84</f>
        <v/>
      </c>
      <c r="F93" t="n">
        <v>0.05</v>
      </c>
      <c r="G93">
        <f>E93/F93*100/25.72/96</f>
        <v/>
      </c>
    </row>
    <row r="94" spans="1:7">
      <c r="A94" t="s">
        <v>24</v>
      </c>
      <c r="B94" t="n">
        <v>4235402</v>
      </c>
      <c r="C94" t="n">
        <v>6753751</v>
      </c>
      <c r="D94">
        <f>if(and(B94&gt;0,C94&gt;0),C94/(B94+C94),"")</f>
        <v/>
      </c>
      <c r="E94">
        <f>D94-E84</f>
        <v/>
      </c>
      <c r="F94" t="n">
        <v>0.05</v>
      </c>
      <c r="G94">
        <f>E94/F94*100/25.72/168</f>
        <v/>
      </c>
    </row>
    <row r="95" spans="1:7">
      <c r="A95" t="s">
        <v>25</v>
      </c>
      <c r="B95" t="n">
        <v>0</v>
      </c>
      <c r="C95" t="n">
        <v>0</v>
      </c>
      <c r="D95">
        <f>if(and(B95&gt;0,C95&gt;0),C95/(B95+C95),"")</f>
        <v/>
      </c>
      <c r="E95">
        <f>D95-E84</f>
        <v/>
      </c>
      <c r="F95" t="n">
        <v>0.05</v>
      </c>
      <c r="G95">
        <f>E95/F95*100/25.72/168</f>
        <v/>
      </c>
    </row>
    <row r="96" spans="1:7">
      <c r="A96" t="s"/>
    </row>
    <row r="97" spans="1:7">
      <c r="A97" t="s">
        <v>0</v>
      </c>
      <c r="B97" t="s">
        <v>1</v>
      </c>
      <c r="C97" t="s">
        <v>2</v>
      </c>
      <c r="D97" t="s">
        <v>3</v>
      </c>
    </row>
    <row r="98" spans="1:7">
      <c r="A98" t="s">
        <v>41</v>
      </c>
      <c r="B98" t="s">
        <v>5</v>
      </c>
      <c r="C98" t="s">
        <v>42</v>
      </c>
      <c r="D98" t="s">
        <v>43</v>
      </c>
    </row>
    <row r="99" spans="1:7">
      <c r="A99" t="s"/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</row>
    <row r="100" spans="1:7">
      <c r="A100" t="s">
        <v>14</v>
      </c>
      <c r="B100" t="n">
        <v>4450864</v>
      </c>
      <c r="C100" t="n">
        <v>4593370</v>
      </c>
      <c r="D100">
        <f>if(and(B100&gt;0,C100&gt;0),C100/(B100+C100),"")</f>
        <v/>
      </c>
      <c r="E100">
        <f>average(D100:D101)</f>
        <v/>
      </c>
    </row>
    <row r="101" spans="1:7">
      <c r="A101" t="s">
        <v>15</v>
      </c>
      <c r="B101" t="n">
        <v>5274991</v>
      </c>
      <c r="C101" t="n">
        <v>5670906</v>
      </c>
      <c r="D101">
        <f>if(and(B101&gt;0,C101&gt;0),C101/(B101+C101),"")</f>
        <v/>
      </c>
    </row>
    <row r="102" spans="1:7">
      <c r="A102" t="s">
        <v>16</v>
      </c>
      <c r="B102" t="n">
        <v>6845833</v>
      </c>
      <c r="C102" t="n">
        <v>8429331</v>
      </c>
      <c r="D102">
        <f>if(and(B102&gt;0,C102&gt;0),C102/(B102+C102),"")</f>
        <v/>
      </c>
      <c r="E102">
        <f>D102-E100</f>
        <v/>
      </c>
      <c r="F102" t="n">
        <v>0.05</v>
      </c>
      <c r="G102">
        <f>E102/F102*100/39.37/8</f>
        <v/>
      </c>
    </row>
    <row r="103" spans="1:7">
      <c r="A103" t="s">
        <v>17</v>
      </c>
      <c r="B103" t="n">
        <v>7166379</v>
      </c>
      <c r="C103" t="n">
        <v>9104926</v>
      </c>
      <c r="D103">
        <f>if(and(B103&gt;0,C103&gt;0),C103/(B103+C103),"")</f>
        <v/>
      </c>
      <c r="E103">
        <f>D103-E100</f>
        <v/>
      </c>
      <c r="F103" t="n">
        <v>0.05</v>
      </c>
      <c r="G103">
        <f>E103/F103*100/39.37/8</f>
        <v/>
      </c>
    </row>
    <row r="104" spans="1:7">
      <c r="A104" t="s">
        <v>18</v>
      </c>
      <c r="B104" t="n">
        <v>173794</v>
      </c>
      <c r="C104" t="n">
        <v>679763</v>
      </c>
      <c r="D104">
        <f>if(and(B104&gt;0,C104&gt;0),C104/(B104+C104),"")</f>
        <v/>
      </c>
      <c r="E104">
        <f>D104-E100</f>
        <v/>
      </c>
      <c r="F104" t="n">
        <v>0.05</v>
      </c>
      <c r="G104">
        <f>E104/F104*100/39.37/24</f>
        <v/>
      </c>
    </row>
    <row r="105" spans="1:7">
      <c r="A105" t="s">
        <v>19</v>
      </c>
      <c r="B105" t="n">
        <v>466313</v>
      </c>
      <c r="C105" t="n">
        <v>1144404</v>
      </c>
      <c r="D105">
        <f>if(and(B105&gt;0,C105&gt;0),C105/(B105+C105),"")</f>
        <v/>
      </c>
      <c r="E105">
        <f>D105-E100</f>
        <v/>
      </c>
      <c r="F105" t="n">
        <v>0.05</v>
      </c>
      <c r="G105">
        <f>E105/F105*100/39.37/24</f>
        <v/>
      </c>
    </row>
    <row r="106" spans="1:7">
      <c r="A106" t="s">
        <v>20</v>
      </c>
      <c r="B106" t="n">
        <v>2455633</v>
      </c>
      <c r="C106" t="n">
        <v>7360725</v>
      </c>
      <c r="D106">
        <f>if(and(B106&gt;0,C106&gt;0),C106/(B106+C106),"")</f>
        <v/>
      </c>
      <c r="E106">
        <f>D106-E100</f>
        <v/>
      </c>
      <c r="F106" t="n">
        <v>0.05</v>
      </c>
      <c r="G106">
        <f>E106/F106*100/39.37/48</f>
        <v/>
      </c>
    </row>
    <row r="107" spans="1:7">
      <c r="A107" t="s">
        <v>21</v>
      </c>
      <c r="B107" t="n">
        <v>2976962</v>
      </c>
      <c r="C107" t="n">
        <v>9205892</v>
      </c>
      <c r="D107">
        <f>if(and(B107&gt;0,C107&gt;0),C107/(B107+C107),"")</f>
        <v/>
      </c>
      <c r="E107">
        <f>D107-E100</f>
        <v/>
      </c>
      <c r="F107" t="n">
        <v>0.05</v>
      </c>
      <c r="G107">
        <f>E107/F107*100/39.37/48</f>
        <v/>
      </c>
    </row>
    <row r="108" spans="1:7">
      <c r="A108" t="s">
        <v>22</v>
      </c>
      <c r="B108" t="n">
        <v>47527</v>
      </c>
      <c r="C108" t="n">
        <v>181372</v>
      </c>
      <c r="D108">
        <f>if(and(B108&gt;0,C108&gt;0),C108/(B108+C108),"")</f>
        <v/>
      </c>
      <c r="E108">
        <f>D108-E100</f>
        <v/>
      </c>
      <c r="F108" t="n">
        <v>0.05</v>
      </c>
      <c r="G108">
        <f>E108/F108*100/39.37/96</f>
        <v/>
      </c>
    </row>
    <row r="109" spans="1:7">
      <c r="A109" t="s">
        <v>23</v>
      </c>
      <c r="B109" t="n">
        <v>216248</v>
      </c>
      <c r="C109" t="n">
        <v>424060</v>
      </c>
      <c r="D109">
        <f>if(and(B109&gt;0,C109&gt;0),C109/(B109+C109),"")</f>
        <v/>
      </c>
      <c r="E109">
        <f>D109-E100</f>
        <v/>
      </c>
      <c r="F109" t="n">
        <v>0.05</v>
      </c>
      <c r="G109">
        <f>E109/F109*100/39.37/96</f>
        <v/>
      </c>
    </row>
    <row r="110" spans="1:7">
      <c r="A110" t="s">
        <v>24</v>
      </c>
      <c r="B110" t="n">
        <v>3895855</v>
      </c>
      <c r="C110" t="n">
        <v>10840070</v>
      </c>
      <c r="D110">
        <f>if(and(B110&gt;0,C110&gt;0),C110/(B110+C110),"")</f>
        <v/>
      </c>
      <c r="E110">
        <f>D110-E100</f>
        <v/>
      </c>
      <c r="F110" t="n">
        <v>0.05</v>
      </c>
      <c r="G110">
        <f>E110/F110*100/39.37/168</f>
        <v/>
      </c>
    </row>
    <row r="111" spans="1:7">
      <c r="A111" t="s">
        <v>25</v>
      </c>
      <c r="B111" t="n">
        <v>3542597</v>
      </c>
      <c r="C111" t="n">
        <v>10851850</v>
      </c>
      <c r="D111">
        <f>if(and(B111&gt;0,C111&gt;0),C111/(B111+C111),"")</f>
        <v/>
      </c>
      <c r="E111">
        <f>D111-E100</f>
        <v/>
      </c>
      <c r="F111" t="n">
        <v>0.05</v>
      </c>
      <c r="G111">
        <f>E111/F111*100/39.37/168</f>
        <v/>
      </c>
    </row>
    <row r="112" spans="1:7">
      <c r="A112" t="s"/>
    </row>
    <row r="113" spans="1:7">
      <c r="A113" t="s">
        <v>0</v>
      </c>
      <c r="B113" t="s">
        <v>1</v>
      </c>
      <c r="C113" t="s">
        <v>2</v>
      </c>
      <c r="D113" t="s">
        <v>3</v>
      </c>
    </row>
    <row r="114" spans="1:7">
      <c r="A114" t="s">
        <v>44</v>
      </c>
      <c r="B114" t="s">
        <v>35</v>
      </c>
      <c r="C114" t="s">
        <v>45</v>
      </c>
      <c r="D114" t="s">
        <v>46</v>
      </c>
    </row>
    <row r="115" spans="1:7">
      <c r="A115" t="s"/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 t="s">
        <v>13</v>
      </c>
    </row>
    <row r="116" spans="1:7">
      <c r="A116" t="s">
        <v>14</v>
      </c>
      <c r="B116" t="n">
        <v>13556680</v>
      </c>
      <c r="C116" t="n">
        <v>13411490</v>
      </c>
      <c r="D116">
        <f>if(and(B116&gt;0,C116&gt;0),C116/(B116+C116),"")</f>
        <v/>
      </c>
      <c r="E116">
        <f>average(D116:D117)</f>
        <v/>
      </c>
    </row>
    <row r="117" spans="1:7">
      <c r="A117" t="s">
        <v>15</v>
      </c>
      <c r="B117" t="n">
        <v>12735810</v>
      </c>
      <c r="C117" t="n">
        <v>14386410</v>
      </c>
      <c r="D117">
        <f>if(and(B117&gt;0,C117&gt;0),C117/(B117+C117),"")</f>
        <v/>
      </c>
    </row>
    <row r="118" spans="1:7">
      <c r="A118" t="s">
        <v>16</v>
      </c>
      <c r="B118" t="n">
        <v>13268000</v>
      </c>
      <c r="C118" t="n">
        <v>17860380</v>
      </c>
      <c r="D118">
        <f>if(and(B118&gt;0,C118&gt;0),C118/(B118+C118),"")</f>
        <v/>
      </c>
      <c r="E118">
        <f>D118-E116</f>
        <v/>
      </c>
      <c r="F118" t="n">
        <v>0.05</v>
      </c>
      <c r="G118">
        <f>E118/F118*100/29.07/8</f>
        <v/>
      </c>
    </row>
    <row r="119" spans="1:7">
      <c r="A119" t="s">
        <v>17</v>
      </c>
      <c r="B119" t="n">
        <v>13968730</v>
      </c>
      <c r="C119" t="n">
        <v>18043060</v>
      </c>
      <c r="D119">
        <f>if(and(B119&gt;0,C119&gt;0),C119/(B119+C119),"")</f>
        <v/>
      </c>
      <c r="E119">
        <f>D119-E116</f>
        <v/>
      </c>
      <c r="F119" t="n">
        <v>0.05</v>
      </c>
      <c r="G119">
        <f>E119/F119*100/29.07/8</f>
        <v/>
      </c>
    </row>
    <row r="120" spans="1:7">
      <c r="A120" t="s">
        <v>18</v>
      </c>
      <c r="B120" t="n">
        <v>7212183</v>
      </c>
      <c r="C120" t="n">
        <v>12799020</v>
      </c>
      <c r="D120">
        <f>if(and(B120&gt;0,C120&gt;0),C120/(B120+C120),"")</f>
        <v/>
      </c>
      <c r="E120">
        <f>D120-E116</f>
        <v/>
      </c>
      <c r="F120" t="n">
        <v>0.05</v>
      </c>
      <c r="G120">
        <f>E120/F120*100/29.07/24</f>
        <v/>
      </c>
    </row>
    <row r="121" spans="1:7">
      <c r="A121" t="s">
        <v>19</v>
      </c>
      <c r="B121" t="n">
        <v>7040817</v>
      </c>
      <c r="C121" t="n">
        <v>13651820</v>
      </c>
      <c r="D121">
        <f>if(and(B121&gt;0,C121&gt;0),C121/(B121+C121),"")</f>
        <v/>
      </c>
      <c r="E121">
        <f>D121-E116</f>
        <v/>
      </c>
      <c r="F121" t="n">
        <v>0.05</v>
      </c>
      <c r="G121">
        <f>E121/F121*100/29.07/24</f>
        <v/>
      </c>
    </row>
    <row r="122" spans="1:7">
      <c r="A122" t="s">
        <v>20</v>
      </c>
      <c r="B122" t="n">
        <v>16799280</v>
      </c>
      <c r="C122" t="n">
        <v>33869570</v>
      </c>
      <c r="D122">
        <f>if(and(B122&gt;0,C122&gt;0),C122/(B122+C122),"")</f>
        <v/>
      </c>
      <c r="E122">
        <f>D122-E116</f>
        <v/>
      </c>
      <c r="F122" t="n">
        <v>0.05</v>
      </c>
      <c r="G122">
        <f>E122/F122*100/29.07/48</f>
        <v/>
      </c>
    </row>
    <row r="123" spans="1:7">
      <c r="A123" t="s">
        <v>21</v>
      </c>
      <c r="B123" t="n">
        <v>17886840</v>
      </c>
      <c r="C123" t="n">
        <v>37641250</v>
      </c>
      <c r="D123">
        <f>if(and(B123&gt;0,C123&gt;0),C123/(B123+C123),"")</f>
        <v/>
      </c>
      <c r="E123">
        <f>D123-E116</f>
        <v/>
      </c>
      <c r="F123" t="n">
        <v>0.05</v>
      </c>
      <c r="G123">
        <f>E123/F123*100/29.07/48</f>
        <v/>
      </c>
    </row>
    <row r="124" spans="1:7">
      <c r="A124" t="s">
        <v>22</v>
      </c>
      <c r="B124" t="n">
        <v>9446699</v>
      </c>
      <c r="C124" t="n">
        <v>19029190</v>
      </c>
      <c r="D124">
        <f>if(and(B124&gt;0,C124&gt;0),C124/(B124+C124),"")</f>
        <v/>
      </c>
      <c r="E124">
        <f>D124-E116</f>
        <v/>
      </c>
      <c r="F124" t="n">
        <v>0.05</v>
      </c>
      <c r="G124">
        <f>E124/F124*100/29.07/96</f>
        <v/>
      </c>
    </row>
    <row r="125" spans="1:7">
      <c r="A125" t="s">
        <v>23</v>
      </c>
      <c r="B125" t="n">
        <v>10061440</v>
      </c>
      <c r="C125" t="n">
        <v>19039690</v>
      </c>
      <c r="D125">
        <f>if(and(B125&gt;0,C125&gt;0),C125/(B125+C125),"")</f>
        <v/>
      </c>
      <c r="E125">
        <f>D125-E116</f>
        <v/>
      </c>
      <c r="F125" t="n">
        <v>0.05</v>
      </c>
      <c r="G125">
        <f>E125/F125*100/29.07/96</f>
        <v/>
      </c>
    </row>
    <row r="126" spans="1:7">
      <c r="A126" t="s">
        <v>24</v>
      </c>
      <c r="B126" t="n">
        <v>8233476</v>
      </c>
      <c r="C126" t="n">
        <v>17894070</v>
      </c>
      <c r="D126">
        <f>if(and(B126&gt;0,C126&gt;0),C126/(B126+C126),"")</f>
        <v/>
      </c>
      <c r="E126">
        <f>D126-E116</f>
        <v/>
      </c>
      <c r="F126" t="n">
        <v>0.05</v>
      </c>
      <c r="G126">
        <f>E126/F126*100/29.07/168</f>
        <v/>
      </c>
    </row>
    <row r="127" spans="1:7">
      <c r="A127" t="s">
        <v>25</v>
      </c>
      <c r="B127" t="n">
        <v>10222870</v>
      </c>
      <c r="C127" t="n">
        <v>21649050</v>
      </c>
      <c r="D127">
        <f>if(and(B127&gt;0,C127&gt;0),C127/(B127+C127),"")</f>
        <v/>
      </c>
      <c r="E127">
        <f>D127-E116</f>
        <v/>
      </c>
      <c r="F127" t="n">
        <v>0.05</v>
      </c>
      <c r="G127">
        <f>E127/F127*100/29.07/168</f>
        <v/>
      </c>
    </row>
    <row r="128" spans="1:7">
      <c r="A12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2018-07-21T13:28:54Z</dcterms:created>
  <dcterms:modified xsi:type="dcterms:W3CDTF">2018-07-21T13:28:54Z</dcterms:modified>
</cp:coreProperties>
</file>