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<sst xmlns="http://schemas.openxmlformats.org/spreadsheetml/2006/main" uniqueCount="35">
  <si>
    <t>Peptide</t>
  </si>
  <si>
    <t>Charge</t>
  </si>
  <si>
    <t>m/z</t>
  </si>
  <si>
    <t>N</t>
  </si>
  <si>
    <t>NYVVTDHGScVR5</t>
  </si>
  <si>
    <t>2</t>
  </si>
  <si>
    <t>703.82770</t>
  </si>
  <si>
    <t>18.68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</si>
  <si>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</si>
  <si>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</si>
  <si>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</si>
  <si>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</si>
  <si>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</si>
  <si>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</si>
  <si>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</si>
  <si>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</si>
  <si>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</si>
  <si>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</si>
  <si>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</si>
  <si>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</si>
  <si>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</si>
  <si>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</si>
  <si>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</si>
  <si>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</si>
  <si>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</si>
  <si>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</si>
  <si>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NYVVTDHGScVR6</t>
  </si>
  <si>
    <t>3</t>
  </si>
  <si>
    <t>469.55423</t>
  </si>
  <si>
    <t>AcGPDYYEVEEDGIRK7</t>
  </si>
  <si>
    <t>634.28424</t>
  </si>
  <si>
    <t>34.33</t>
  </si>
  <si>
    <t>AVNHVcNPLcSSEGcWGPEPR8</t>
  </si>
  <si>
    <t>809.35266</t>
  </si>
  <si>
    <t>45.76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</si>
</sst>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4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67377810</v>
      </c>
      <c r="C4" t="n">
        <v>48053930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48704260</v>
      </c>
      <c r="C5" t="n">
        <v>34116290</v>
      </c>
      <c r="D5">
        <f>if(and(B5&gt;0,C5&gt;0),C5/(B5+C5),"")</f>
        <v/>
      </c>
    </row>
    <row r="6" spans="1:7">
      <c r="A6" t="s">
        <v>16</v>
      </c>
      <c r="B6" t="n">
        <v>43151710</v>
      </c>
      <c r="C6" t="n">
        <v>34181600</v>
      </c>
      <c r="D6">
        <f>if(and(B6&gt;0,C6&gt;0),C6/(B6+C6),"")</f>
        <v/>
      </c>
      <c r="E6">
        <f>D6-E4</f>
        <v/>
      </c>
      <c r="F6" t="n">
        <v>0.05</v>
      </c>
      <c r="G6">
        <f>E6/F6*100/18.68/8</f>
        <v/>
      </c>
    </row>
    <row r="7" spans="1:7">
      <c r="A7" t="s">
        <v>17</v>
      </c>
      <c r="B7" t="n">
        <v>51225260</v>
      </c>
      <c r="C7" t="n">
        <v>40433960</v>
      </c>
      <c r="D7">
        <f>if(and(B7&gt;0,C7&gt;0),C7/(B7+C7),"")</f>
        <v/>
      </c>
      <c r="E7">
        <f>D7-E4</f>
        <v/>
      </c>
      <c r="F7" t="n">
        <v>0.05</v>
      </c>
      <c r="G7">
        <f>E7/F7*100/18.68/8</f>
        <v/>
      </c>
    </row>
    <row r="8" spans="1:7">
      <c r="A8" t="s">
        <v>18</v>
      </c>
      <c r="B8" t="n">
        <v>36110460</v>
      </c>
      <c r="C8" t="n">
        <v>34613400</v>
      </c>
      <c r="D8">
        <f>if(and(B8&gt;0,C8&gt;0),C8/(B8+C8),"")</f>
        <v/>
      </c>
      <c r="E8">
        <f>D8-E4</f>
        <v/>
      </c>
      <c r="F8" t="n">
        <v>0.05</v>
      </c>
      <c r="G8">
        <f>E8/F8*100/18.68/24</f>
        <v/>
      </c>
    </row>
    <row r="9" spans="1:7">
      <c r="A9" t="s">
        <v>19</v>
      </c>
      <c r="B9" t="n">
        <v>38393160</v>
      </c>
      <c r="C9" t="n">
        <v>36436790</v>
      </c>
      <c r="D9">
        <f>if(and(B9&gt;0,C9&gt;0),C9/(B9+C9),"")</f>
        <v/>
      </c>
      <c r="E9">
        <f>D9-E4</f>
        <v/>
      </c>
      <c r="F9" t="n">
        <v>0.05</v>
      </c>
      <c r="G9">
        <f>E9/F9*100/18.68/24</f>
        <v/>
      </c>
    </row>
    <row r="10" spans="1:7">
      <c r="A10" t="s">
        <v>20</v>
      </c>
      <c r="B10" t="n">
        <v>25745310</v>
      </c>
      <c r="C10" t="n">
        <v>30054970</v>
      </c>
      <c r="D10">
        <f>if(and(B10&gt;0,C10&gt;0),C10/(B10+C10),"")</f>
        <v/>
      </c>
      <c r="E10">
        <f>D10-E4</f>
        <v/>
      </c>
      <c r="F10" t="n">
        <v>0.05</v>
      </c>
      <c r="G10">
        <f>E10/F10*100/18.68/48</f>
        <v/>
      </c>
    </row>
    <row r="11" spans="1:7">
      <c r="A11" t="s">
        <v>21</v>
      </c>
      <c r="B11" t="n">
        <v>22924040</v>
      </c>
      <c r="C11" t="n">
        <v>26724370</v>
      </c>
      <c r="D11">
        <f>if(and(B11&gt;0,C11&gt;0),C11/(B11+C11),"")</f>
        <v/>
      </c>
      <c r="E11">
        <f>D11-E4</f>
        <v/>
      </c>
      <c r="F11" t="n">
        <v>0.05</v>
      </c>
      <c r="G11">
        <f>E11/F11*100/18.68/48</f>
        <v/>
      </c>
    </row>
    <row r="12" spans="1:7">
      <c r="A12" t="s">
        <v>22</v>
      </c>
      <c r="B12" t="n">
        <v>26828090</v>
      </c>
      <c r="C12" t="n">
        <v>34973450</v>
      </c>
      <c r="D12">
        <f>if(and(B12&gt;0,C12&gt;0),C12/(B12+C12),"")</f>
        <v/>
      </c>
      <c r="E12">
        <f>D12-E4</f>
        <v/>
      </c>
      <c r="F12" t="n">
        <v>0.05</v>
      </c>
      <c r="G12">
        <f>E12/F12*100/18.68/96</f>
        <v/>
      </c>
    </row>
    <row r="13" spans="1:7">
      <c r="A13" t="s">
        <v>23</v>
      </c>
      <c r="B13" t="n">
        <v>26649450</v>
      </c>
      <c r="C13" t="n">
        <v>34095380</v>
      </c>
      <c r="D13">
        <f>if(and(B13&gt;0,C13&gt;0),C13/(B13+C13),"")</f>
        <v/>
      </c>
      <c r="E13">
        <f>D13-E4</f>
        <v/>
      </c>
      <c r="F13" t="n">
        <v>0.05</v>
      </c>
      <c r="G13">
        <f>E13/F13*100/18.68/96</f>
        <v/>
      </c>
    </row>
    <row r="14" spans="1:7">
      <c r="A14" t="s">
        <v>24</v>
      </c>
      <c r="B14" t="n">
        <v>0</v>
      </c>
      <c r="C14" t="n">
        <v>0</v>
      </c>
      <c r="D14">
        <f>if(and(B14&gt;0,C14&gt;0),C14/(B14+C14),"")</f>
        <v/>
      </c>
      <c r="E14">
        <f>D14-E4</f>
        <v/>
      </c>
      <c r="F14" t="n">
        <v>0.05</v>
      </c>
      <c r="G14">
        <f>E14/F14*100/18.68/168</f>
        <v/>
      </c>
    </row>
    <row r="15" spans="1:7">
      <c r="A15" t="s">
        <v>25</v>
      </c>
      <c r="B15" t="n">
        <v>22885910</v>
      </c>
      <c r="C15" t="n">
        <v>32572350</v>
      </c>
      <c r="D15">
        <f>if(and(B15&gt;0,C15&gt;0),C15/(B15+C15),"")</f>
        <v/>
      </c>
      <c r="E15">
        <f>D15-E4</f>
        <v/>
      </c>
      <c r="F15" t="n">
        <v>0.05</v>
      </c>
      <c r="G15">
        <f>E15/F15*100/18.68/168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27</v>
      </c>
      <c r="C18" t="s">
        <v>28</v>
      </c>
      <c r="D18" t="s">
        <v>7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61274720</v>
      </c>
      <c r="C20" t="n">
        <v>44716670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55742410</v>
      </c>
      <c r="C21" t="n">
        <v>38966170</v>
      </c>
      <c r="D21">
        <f>if(and(B21&gt;0,C21&gt;0),C21/(B21+C21),"")</f>
        <v/>
      </c>
    </row>
    <row r="22" spans="1:7">
      <c r="A22" t="s">
        <v>16</v>
      </c>
      <c r="B22" t="n">
        <v>58781390</v>
      </c>
      <c r="C22" t="n">
        <v>47723680</v>
      </c>
      <c r="D22">
        <f>if(and(B22&gt;0,C22&gt;0),C22/(B22+C22),"")</f>
        <v/>
      </c>
      <c r="E22">
        <f>D22-E20</f>
        <v/>
      </c>
      <c r="F22" t="n">
        <v>0.05</v>
      </c>
      <c r="G22">
        <f>E22/F22*100/18.68/8</f>
        <v/>
      </c>
    </row>
    <row r="23" spans="1:7">
      <c r="A23" t="s">
        <v>17</v>
      </c>
      <c r="B23" t="n">
        <v>48524950</v>
      </c>
      <c r="C23" t="n">
        <v>38716830</v>
      </c>
      <c r="D23">
        <f>if(and(B23&gt;0,C23&gt;0),C23/(B23+C23),"")</f>
        <v/>
      </c>
      <c r="E23">
        <f>D23-E20</f>
        <v/>
      </c>
      <c r="F23" t="n">
        <v>0.05</v>
      </c>
      <c r="G23">
        <f>E23/F23*100/18.68/8</f>
        <v/>
      </c>
    </row>
    <row r="24" spans="1:7">
      <c r="A24" t="s">
        <v>18</v>
      </c>
      <c r="B24" t="n">
        <v>32385480</v>
      </c>
      <c r="C24" t="n">
        <v>31421070</v>
      </c>
      <c r="D24">
        <f>if(and(B24&gt;0,C24&gt;0),C24/(B24+C24),"")</f>
        <v/>
      </c>
      <c r="E24">
        <f>D24-E20</f>
        <v/>
      </c>
      <c r="F24" t="n">
        <v>0.05</v>
      </c>
      <c r="G24">
        <f>E24/F24*100/18.68/24</f>
        <v/>
      </c>
    </row>
    <row r="25" spans="1:7">
      <c r="A25" t="s">
        <v>19</v>
      </c>
      <c r="B25" t="n">
        <v>43170940</v>
      </c>
      <c r="C25" t="n">
        <v>42186900</v>
      </c>
      <c r="D25">
        <f>if(and(B25&gt;0,C25&gt;0),C25/(B25+C25),"")</f>
        <v/>
      </c>
      <c r="E25">
        <f>D25-E20</f>
        <v/>
      </c>
      <c r="F25" t="n">
        <v>0.05</v>
      </c>
      <c r="G25">
        <f>E25/F25*100/18.68/24</f>
        <v/>
      </c>
    </row>
    <row r="26" spans="1:7">
      <c r="A26" t="s">
        <v>20</v>
      </c>
      <c r="B26" t="n">
        <v>48473830</v>
      </c>
      <c r="C26" t="n">
        <v>56712040</v>
      </c>
      <c r="D26">
        <f>if(and(B26&gt;0,C26&gt;0),C26/(B26+C26),"")</f>
        <v/>
      </c>
      <c r="E26">
        <f>D26-E20</f>
        <v/>
      </c>
      <c r="F26" t="n">
        <v>0.05</v>
      </c>
      <c r="G26">
        <f>E26/F26*100/18.68/48</f>
        <v/>
      </c>
    </row>
    <row r="27" spans="1:7">
      <c r="A27" t="s">
        <v>21</v>
      </c>
      <c r="B27" t="n">
        <v>36328100</v>
      </c>
      <c r="C27" t="n">
        <v>42872240</v>
      </c>
      <c r="D27">
        <f>if(and(B27&gt;0,C27&gt;0),C27/(B27+C27),"")</f>
        <v/>
      </c>
      <c r="E27">
        <f>D27-E20</f>
        <v/>
      </c>
      <c r="F27" t="n">
        <v>0.05</v>
      </c>
      <c r="G27">
        <f>E27/F27*100/18.68/48</f>
        <v/>
      </c>
    </row>
    <row r="28" spans="1:7">
      <c r="A28" t="s">
        <v>22</v>
      </c>
      <c r="B28" t="n">
        <v>46186020</v>
      </c>
      <c r="C28" t="n">
        <v>62293610</v>
      </c>
      <c r="D28">
        <f>if(and(B28&gt;0,C28&gt;0),C28/(B28+C28),"")</f>
        <v/>
      </c>
      <c r="E28">
        <f>D28-E20</f>
        <v/>
      </c>
      <c r="F28" t="n">
        <v>0.05</v>
      </c>
      <c r="G28">
        <f>E28/F28*100/18.68/96</f>
        <v/>
      </c>
    </row>
    <row r="29" spans="1:7">
      <c r="A29" t="s">
        <v>23</v>
      </c>
      <c r="B29" t="n">
        <v>28723900</v>
      </c>
      <c r="C29" t="n">
        <v>37908040</v>
      </c>
      <c r="D29">
        <f>if(and(B29&gt;0,C29&gt;0),C29/(B29+C29),"")</f>
        <v/>
      </c>
      <c r="E29">
        <f>D29-E20</f>
        <v/>
      </c>
      <c r="F29" t="n">
        <v>0.05</v>
      </c>
      <c r="G29">
        <f>E29/F29*100/18.68/96</f>
        <v/>
      </c>
    </row>
    <row r="30" spans="1:7">
      <c r="A30" t="s">
        <v>24</v>
      </c>
      <c r="B30" t="n">
        <v>297564</v>
      </c>
      <c r="C30" t="n">
        <v>513443</v>
      </c>
      <c r="D30">
        <f>if(and(B30&gt;0,C30&gt;0),C30/(B30+C30),"")</f>
        <v/>
      </c>
      <c r="E30">
        <f>D30-E20</f>
        <v/>
      </c>
      <c r="F30" t="n">
        <v>0.05</v>
      </c>
      <c r="G30">
        <f>E30/F30*100/18.68/168</f>
        <v/>
      </c>
    </row>
    <row r="31" spans="1:7">
      <c r="A31" t="s">
        <v>25</v>
      </c>
      <c r="B31" t="n">
        <v>48919060</v>
      </c>
      <c r="C31" t="n">
        <v>68057690</v>
      </c>
      <c r="D31">
        <f>if(and(B31&gt;0,C31&gt;0),C31/(B31+C31),"")</f>
        <v/>
      </c>
      <c r="E31">
        <f>D31-E20</f>
        <v/>
      </c>
      <c r="F31" t="n">
        <v>0.05</v>
      </c>
      <c r="G31">
        <f>E31/F31*100/18.68/168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27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13067480</v>
      </c>
      <c r="C36" t="n">
        <v>12245130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14326310</v>
      </c>
      <c r="C37" t="n">
        <v>14007490</v>
      </c>
      <c r="D37">
        <f>if(and(B37&gt;0,C37&gt;0),C37/(B37+C37),"")</f>
        <v/>
      </c>
    </row>
    <row r="38" spans="1:7">
      <c r="A38" t="s">
        <v>16</v>
      </c>
      <c r="B38" t="n">
        <v>10060180</v>
      </c>
      <c r="C38" t="n">
        <v>10341440</v>
      </c>
      <c r="D38">
        <f>if(and(B38&gt;0,C38&gt;0),C38/(B38+C38),"")</f>
        <v/>
      </c>
      <c r="E38">
        <f>D38-E36</f>
        <v/>
      </c>
      <c r="F38" t="n">
        <v>0.05</v>
      </c>
      <c r="G38">
        <f>E38/F38*100/34.33/8</f>
        <v/>
      </c>
    </row>
    <row r="39" spans="1:7">
      <c r="A39" t="s">
        <v>17</v>
      </c>
      <c r="B39" t="n">
        <v>10890730</v>
      </c>
      <c r="C39" t="n">
        <v>11789610</v>
      </c>
      <c r="D39">
        <f>if(and(B39&gt;0,C39&gt;0),C39/(B39+C39),"")</f>
        <v/>
      </c>
      <c r="E39">
        <f>D39-E36</f>
        <v/>
      </c>
      <c r="F39" t="n">
        <v>0.05</v>
      </c>
      <c r="G39">
        <f>E39/F39*100/34.33/8</f>
        <v/>
      </c>
    </row>
    <row r="40" spans="1:7">
      <c r="A40" t="s">
        <v>18</v>
      </c>
      <c r="B40" t="n">
        <v>10739210</v>
      </c>
      <c r="C40" t="n">
        <v>13606690</v>
      </c>
      <c r="D40">
        <f>if(and(B40&gt;0,C40&gt;0),C40/(B40+C40),"")</f>
        <v/>
      </c>
      <c r="E40">
        <f>D40-E36</f>
        <v/>
      </c>
      <c r="F40" t="n">
        <v>0.05</v>
      </c>
      <c r="G40">
        <f>E40/F40*100/34.33/24</f>
        <v/>
      </c>
    </row>
    <row r="41" spans="1:7">
      <c r="A41" t="s">
        <v>19</v>
      </c>
      <c r="B41" t="n">
        <v>9908679</v>
      </c>
      <c r="C41" t="n">
        <v>13093300</v>
      </c>
      <c r="D41">
        <f>if(and(B41&gt;0,C41&gt;0),C41/(B41+C41),"")</f>
        <v/>
      </c>
      <c r="E41">
        <f>D41-E36</f>
        <v/>
      </c>
      <c r="F41" t="n">
        <v>0.05</v>
      </c>
      <c r="G41">
        <f>E41/F41*100/34.33/24</f>
        <v/>
      </c>
    </row>
    <row r="42" spans="1:7">
      <c r="A42" t="s">
        <v>20</v>
      </c>
      <c r="B42" t="n">
        <v>5372151</v>
      </c>
      <c r="C42" t="n">
        <v>8847754</v>
      </c>
      <c r="D42">
        <f>if(and(B42&gt;0,C42&gt;0),C42/(B42+C42),"")</f>
        <v/>
      </c>
      <c r="E42">
        <f>D42-E36</f>
        <v/>
      </c>
      <c r="F42" t="n">
        <v>0.05</v>
      </c>
      <c r="G42">
        <f>E42/F42*100/34.33/48</f>
        <v/>
      </c>
    </row>
    <row r="43" spans="1:7">
      <c r="A43" t="s">
        <v>21</v>
      </c>
      <c r="B43" t="n">
        <v>5558842</v>
      </c>
      <c r="C43" t="n">
        <v>8817223</v>
      </c>
      <c r="D43">
        <f>if(and(B43&gt;0,C43&gt;0),C43/(B43+C43),"")</f>
        <v/>
      </c>
      <c r="E43">
        <f>D43-E36</f>
        <v/>
      </c>
      <c r="F43" t="n">
        <v>0.05</v>
      </c>
      <c r="G43">
        <f>E43/F43*100/34.33/48</f>
        <v/>
      </c>
    </row>
    <row r="44" spans="1:7">
      <c r="A44" t="s">
        <v>22</v>
      </c>
      <c r="B44" t="n">
        <v>3981364</v>
      </c>
      <c r="C44" t="n">
        <v>8692226</v>
      </c>
      <c r="D44">
        <f>if(and(B44&gt;0,C44&gt;0),C44/(B44+C44),"")</f>
        <v/>
      </c>
      <c r="E44">
        <f>D44-E36</f>
        <v/>
      </c>
      <c r="F44" t="n">
        <v>0.05</v>
      </c>
      <c r="G44">
        <f>E44/F44*100/34.33/96</f>
        <v/>
      </c>
    </row>
    <row r="45" spans="1:7">
      <c r="A45" t="s">
        <v>23</v>
      </c>
      <c r="B45" t="n">
        <v>4996178</v>
      </c>
      <c r="C45" t="n">
        <v>9828709</v>
      </c>
      <c r="D45">
        <f>if(and(B45&gt;0,C45&gt;0),C45/(B45+C45),"")</f>
        <v/>
      </c>
      <c r="E45">
        <f>D45-E36</f>
        <v/>
      </c>
      <c r="F45" t="n">
        <v>0.05</v>
      </c>
      <c r="G45">
        <f>E45/F45*100/34.33/96</f>
        <v/>
      </c>
    </row>
    <row r="46" spans="1:7">
      <c r="A46" t="s">
        <v>24</v>
      </c>
      <c r="B46" t="n">
        <v>8549718</v>
      </c>
      <c r="C46" t="n">
        <v>16191370</v>
      </c>
      <c r="D46">
        <f>if(and(B46&gt;0,C46&gt;0),C46/(B46+C46),"")</f>
        <v/>
      </c>
      <c r="E46">
        <f>D46-E36</f>
        <v/>
      </c>
      <c r="F46" t="n">
        <v>0.05</v>
      </c>
      <c r="G46">
        <f>E46/F46*100/34.33/168</f>
        <v/>
      </c>
    </row>
    <row r="47" spans="1:7">
      <c r="A47" t="s">
        <v>25</v>
      </c>
      <c r="B47" t="n">
        <v>4407871</v>
      </c>
      <c r="C47" t="n">
        <v>10186940</v>
      </c>
      <c r="D47">
        <f>if(and(B47&gt;0,C47&gt;0),C47/(B47+C47),"")</f>
        <v/>
      </c>
      <c r="E47">
        <f>D47-E36</f>
        <v/>
      </c>
      <c r="F47" t="n">
        <v>0.05</v>
      </c>
      <c r="G47">
        <f>E47/F47*100/34.33/168</f>
        <v/>
      </c>
    </row>
    <row r="48" spans="1:7">
      <c r="A48" t="s"/>
    </row>
    <row r="49" spans="1:7">
      <c r="A49" t="s">
        <v>0</v>
      </c>
      <c r="B49" t="s">
        <v>1</v>
      </c>
      <c r="C49" t="s">
        <v>2</v>
      </c>
      <c r="D49" t="s">
        <v>3</v>
      </c>
    </row>
    <row r="50" spans="1:7">
      <c r="A50" t="s">
        <v>32</v>
      </c>
      <c r="B50" t="s">
        <v>27</v>
      </c>
      <c r="C50" t="s">
        <v>33</v>
      </c>
      <c r="D50" t="s">
        <v>34</v>
      </c>
    </row>
    <row r="51" spans="1:7">
      <c r="A51" t="s"/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7">
      <c r="A52" t="s">
        <v>14</v>
      </c>
      <c r="B52" t="n">
        <v>6198536</v>
      </c>
      <c r="C52" t="n">
        <v>7733711</v>
      </c>
      <c r="D52">
        <f>if(and(B52&gt;0,C52&gt;0),C52/(B52+C52),"")</f>
        <v/>
      </c>
      <c r="E52">
        <f>average(D52:D53)</f>
        <v/>
      </c>
    </row>
    <row r="53" spans="1:7">
      <c r="A53" t="s">
        <v>15</v>
      </c>
      <c r="B53" t="n">
        <v>6002067</v>
      </c>
      <c r="C53" t="n">
        <v>6959621</v>
      </c>
      <c r="D53">
        <f>if(and(B53&gt;0,C53&gt;0),C53/(B53+C53),"")</f>
        <v/>
      </c>
    </row>
    <row r="54" spans="1:7">
      <c r="A54" t="s">
        <v>16</v>
      </c>
      <c r="B54" t="n">
        <v>5837169</v>
      </c>
      <c r="C54" t="n">
        <v>6516575</v>
      </c>
      <c r="D54">
        <f>if(and(B54&gt;0,C54&gt;0),C54/(B54+C54),"")</f>
        <v/>
      </c>
      <c r="E54">
        <f>D54-E52</f>
        <v/>
      </c>
      <c r="F54" t="n">
        <v>0.05</v>
      </c>
      <c r="G54">
        <f>E54/F54*100/45.76/8</f>
        <v/>
      </c>
    </row>
    <row r="55" spans="1:7">
      <c r="A55" t="s">
        <v>17</v>
      </c>
      <c r="B55" t="n">
        <v>6441684</v>
      </c>
      <c r="C55" t="n">
        <v>7231505</v>
      </c>
      <c r="D55">
        <f>if(and(B55&gt;0,C55&gt;0),C55/(B55+C55),"")</f>
        <v/>
      </c>
      <c r="E55">
        <f>D55-E52</f>
        <v/>
      </c>
      <c r="F55" t="n">
        <v>0.05</v>
      </c>
      <c r="G55">
        <f>E55/F55*100/45.76/8</f>
        <v/>
      </c>
    </row>
    <row r="56" spans="1:7">
      <c r="A56" t="s">
        <v>18</v>
      </c>
      <c r="B56" t="n">
        <v>4807538</v>
      </c>
      <c r="C56" t="n">
        <v>7026604</v>
      </c>
      <c r="D56">
        <f>if(and(B56&gt;0,C56&gt;0),C56/(B56+C56),"")</f>
        <v/>
      </c>
      <c r="E56">
        <f>D56-E52</f>
        <v/>
      </c>
      <c r="F56" t="n">
        <v>0.05</v>
      </c>
      <c r="G56">
        <f>E56/F56*100/45.76/24</f>
        <v/>
      </c>
    </row>
    <row r="57" spans="1:7">
      <c r="A57" t="s">
        <v>19</v>
      </c>
      <c r="B57" t="n">
        <v>5274234</v>
      </c>
      <c r="C57" t="n">
        <v>7809069</v>
      </c>
      <c r="D57">
        <f>if(and(B57&gt;0,C57&gt;0),C57/(B57+C57),"")</f>
        <v/>
      </c>
      <c r="E57">
        <f>D57-E52</f>
        <v/>
      </c>
      <c r="F57" t="n">
        <v>0.05</v>
      </c>
      <c r="G57">
        <f>E57/F57*100/45.76/24</f>
        <v/>
      </c>
    </row>
    <row r="58" spans="1:7">
      <c r="A58" t="s">
        <v>20</v>
      </c>
      <c r="B58" t="n">
        <v>3086821</v>
      </c>
      <c r="C58" t="n">
        <v>3120562</v>
      </c>
      <c r="D58">
        <f>if(and(B58&gt;0,C58&gt;0),C58/(B58+C58),"")</f>
        <v/>
      </c>
      <c r="E58">
        <f>D58-E52</f>
        <v/>
      </c>
      <c r="F58" t="n">
        <v>0.05</v>
      </c>
      <c r="G58">
        <f>E58/F58*100/45.76/48</f>
        <v/>
      </c>
    </row>
    <row r="59" spans="1:7">
      <c r="A59" t="s">
        <v>21</v>
      </c>
      <c r="B59" t="n">
        <v>3346432</v>
      </c>
      <c r="C59" t="n">
        <v>3019662</v>
      </c>
      <c r="D59">
        <f>if(and(B59&gt;0,C59&gt;0),C59/(B59+C59),"")</f>
        <v/>
      </c>
      <c r="E59">
        <f>D59-E52</f>
        <v/>
      </c>
      <c r="F59" t="n">
        <v>0.05</v>
      </c>
      <c r="G59">
        <f>E59/F59*100/45.76/48</f>
        <v/>
      </c>
    </row>
    <row r="60" spans="1:7">
      <c r="A60" t="s">
        <v>22</v>
      </c>
      <c r="B60" t="n">
        <v>1521699</v>
      </c>
      <c r="C60" t="n">
        <v>4206755</v>
      </c>
      <c r="D60">
        <f>if(and(B60&gt;0,C60&gt;0),C60/(B60+C60),"")</f>
        <v/>
      </c>
      <c r="E60">
        <f>D60-E52</f>
        <v/>
      </c>
      <c r="F60" t="n">
        <v>0.05</v>
      </c>
      <c r="G60">
        <f>E60/F60*100/45.76/96</f>
        <v/>
      </c>
    </row>
    <row r="61" spans="1:7">
      <c r="A61" t="s">
        <v>23</v>
      </c>
      <c r="B61" t="n">
        <v>2279219</v>
      </c>
      <c r="C61" t="n">
        <v>4591148</v>
      </c>
      <c r="D61">
        <f>if(and(B61&gt;0,C61&gt;0),C61/(B61+C61),"")</f>
        <v/>
      </c>
      <c r="E61">
        <f>D61-E52</f>
        <v/>
      </c>
      <c r="F61" t="n">
        <v>0.05</v>
      </c>
      <c r="G61">
        <f>E61/F61*100/45.76/96</f>
        <v/>
      </c>
    </row>
    <row r="62" spans="1:7">
      <c r="A62" t="s">
        <v>24</v>
      </c>
      <c r="B62" t="n">
        <v>2959112</v>
      </c>
      <c r="C62" t="n">
        <v>5322791</v>
      </c>
      <c r="D62">
        <f>if(and(B62&gt;0,C62&gt;0),C62/(B62+C62),"")</f>
        <v/>
      </c>
      <c r="E62">
        <f>D62-E52</f>
        <v/>
      </c>
      <c r="F62" t="n">
        <v>0.05</v>
      </c>
      <c r="G62">
        <f>E62/F62*100/45.76/168</f>
        <v/>
      </c>
    </row>
    <row r="63" spans="1:7">
      <c r="A63" t="s">
        <v>25</v>
      </c>
      <c r="B63" t="n">
        <v>2389138</v>
      </c>
      <c r="C63" t="n">
        <v>4731968</v>
      </c>
      <c r="D63">
        <f>if(and(B63&gt;0,C63&gt;0),C63/(B63+C63),"")</f>
        <v/>
      </c>
      <c r="E63">
        <f>D63-E52</f>
        <v/>
      </c>
      <c r="F63" t="n">
        <v>0.05</v>
      </c>
      <c r="G63">
        <f>E63/F63*100/45.76/168</f>
        <v/>
      </c>
    </row>
    <row r="64" spans="1:7">
      <c r="A6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