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<sst xmlns="http://schemas.openxmlformats.org/spreadsheetml/2006/main" uniqueCount="77">
  <si>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Peptide</t>
  </si>
  <si>
    <t>Charge</t>
  </si>
  <si>
    <t>m/z</t>
  </si>
  <si>
    <t>N</t>
  </si>
  <si>
    <t>VGQPGAAGPVSPMcPGR5</t>
  </si>
  <si>
    <t>2</t>
  </si>
  <si>
    <t>819.39795</t>
  </si>
  <si>
    <t>40.45</t>
  </si>
  <si>
    <t>M0</t>
  </si>
  <si>
    <t>M1</t>
  </si>
  <si>
    <t>MPE M1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</si>
  <si>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</si>
  <si>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</si>
  <si>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</si>
  <si>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</si>
  <si>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</si>
  <si>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</si>
  <si>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</si>
  <si>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</si>
  <si>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</si>
  <si>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</si>
  <si>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</si>
  <si>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</si>
  <si>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</si>
  <si>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</si>
  <si>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</si>
  <si>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VGQPGAAGPVSPmcPGR6</t>
  </si>
  <si>
    <t>827.39545</t>
  </si>
  <si>
    <t>QVLNQIDKVKVWSR7</t>
  </si>
  <si>
    <t>3</t>
  </si>
  <si>
    <t>571.66504</t>
  </si>
  <si>
    <t>22.16</t>
  </si>
  <si>
    <t>ANLMHNLGGEEVSVAcK8</t>
  </si>
  <si>
    <t>914.93762</t>
  </si>
  <si>
    <t>34.89</t>
  </si>
  <si>
    <t>ANLMHNLGGEEVSVAcK9</t>
  </si>
  <si>
    <t>610.29419</t>
  </si>
  <si>
    <t>ANLmHNLGGEEVSVAcK10</t>
  </si>
  <si>
    <t>615.62585</t>
  </si>
  <si>
    <t>VGQPGAAGPVSPMcPGRIR11</t>
  </si>
  <si>
    <t>636.32947</t>
  </si>
  <si>
    <t>44.88</t>
  </si>
  <si>
    <t>QLTEHAVEGDcDFHILK12</t>
  </si>
  <si>
    <t>671.32294</t>
  </si>
  <si>
    <t>32.89</t>
  </si>
  <si>
    <t>HAFSPVASVESASGETLHSPK13</t>
  </si>
  <si>
    <t>1069.52930</t>
  </si>
  <si>
    <t>48.73</t>
  </si>
  <si>
    <t>HAFSPVASVESASGETLHSPK14</t>
  </si>
  <si>
    <t>713.35529</t>
  </si>
  <si>
    <t>HAFSPVASVESASGETLHSPK15</t>
  </si>
  <si>
    <t>4</t>
  </si>
  <si>
    <t>535.26825</t>
  </si>
  <si>
    <t>QLTEHAVEGDcDFHILKQDGQFR16</t>
  </si>
  <si>
    <t>915.10126</t>
  </si>
  <si>
    <t>48.49</t>
  </si>
  <si>
    <t>QLTEHAVEGDcDFHILKQDGQFR17</t>
  </si>
  <si>
    <t>686.57776</t>
  </si>
  <si>
    <t>TYHDLRHAFSPVASVESASGETLHSPK18</t>
  </si>
  <si>
    <t>5</t>
  </si>
  <si>
    <t>585.49249</t>
  </si>
  <si>
    <t>58.15</t>
  </si>
  <si>
    <t>TYHDLRHAFSPVASVESASGETLHSPK19</t>
  </si>
  <si>
    <t>731.61377</t>
  </si>
  <si>
    <t>GLSDHRTYHDLRHAFSPVASVESASGETLHSPK20</t>
  </si>
  <si>
    <t>897.94489</t>
  </si>
  <si>
    <t>71.62</t>
  </si>
  <si>
    <t>HAFSPVASVESASGETLHSPKVGQPGAAGPVSPMcPGR21</t>
  </si>
  <si>
    <t>939.96100</t>
  </si>
  <si>
    <t>89.18</t>
  </si>
  <si>
    <t>HAFSPVASVESASGETLHSPKVGQPGAAGPVSPMcPGR22</t>
  </si>
  <si>
    <t>752.17023</t>
  </si>
  <si>
    <t>HAFSPVASVESASGETLHSPKVGQPGAAGPVSPMcPGRIR23</t>
  </si>
  <si>
    <t>806.00726</t>
  </si>
  <si>
    <t>93.61</t>
  </si>
  <si>
    <t>VGQPGAAGPVSPMcPGR24</t>
  </si>
  <si>
    <t>546.60107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</si>
</sst>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n">
        <v>677473500</v>
      </c>
      <c r="C4" t="n">
        <v>582779500</v>
      </c>
      <c r="D4">
        <f>if(and(B4&gt;0,C4&gt;0),C4/(B4+C4),"")</f>
        <v/>
      </c>
      <c r="E4">
        <f>average(D4:D5)</f>
        <v/>
      </c>
    </row>
    <row r="5" spans="1:7">
      <c r="A5" t="s">
        <v>15</v>
      </c>
      <c r="B5" t="n">
        <v>501817100</v>
      </c>
      <c r="C5" t="n">
        <v>432079600</v>
      </c>
      <c r="D5">
        <f>if(and(B5&gt;0,C5&gt;0),C5/(B5+C5),"")</f>
        <v/>
      </c>
    </row>
    <row r="6" spans="1:7">
      <c r="A6" t="s">
        <v>16</v>
      </c>
      <c r="B6" t="n">
        <v>375127000</v>
      </c>
      <c r="C6" t="n">
        <v>392647100</v>
      </c>
      <c r="D6">
        <f>if(and(B6&gt;0,C6&gt;0),C6/(B6+C6),"")</f>
        <v/>
      </c>
      <c r="E6">
        <f>D6-E4</f>
        <v/>
      </c>
      <c r="F6" t="n">
        <v>0.05</v>
      </c>
      <c r="G6">
        <f>E6/F6*100/40.45/8</f>
        <v/>
      </c>
    </row>
    <row r="7" spans="1:7">
      <c r="A7" t="s">
        <v>17</v>
      </c>
      <c r="B7" t="n">
        <v>418535100</v>
      </c>
      <c r="C7" t="n">
        <v>438152700</v>
      </c>
      <c r="D7">
        <f>if(and(B7&gt;0,C7&gt;0),C7/(B7+C7),"")</f>
        <v/>
      </c>
      <c r="E7">
        <f>D7-E4</f>
        <v/>
      </c>
      <c r="F7" t="n">
        <v>0.05</v>
      </c>
      <c r="G7">
        <f>E7/F7*100/40.45/8</f>
        <v/>
      </c>
    </row>
    <row r="8" spans="1:7">
      <c r="A8" t="s">
        <v>18</v>
      </c>
      <c r="B8" t="n">
        <v>331388500</v>
      </c>
      <c r="C8" t="n">
        <v>453581500</v>
      </c>
      <c r="D8">
        <f>if(and(B8&gt;0,C8&gt;0),C8/(B8+C8),"")</f>
        <v/>
      </c>
      <c r="E8">
        <f>D8-E4</f>
        <v/>
      </c>
      <c r="F8" t="n">
        <v>0.05</v>
      </c>
      <c r="G8">
        <f>E8/F8*100/40.45/24</f>
        <v/>
      </c>
    </row>
    <row r="9" spans="1:7">
      <c r="A9" t="s">
        <v>19</v>
      </c>
      <c r="B9" t="n">
        <v>359337500</v>
      </c>
      <c r="C9" t="n">
        <v>492529800</v>
      </c>
      <c r="D9">
        <f>if(and(B9&gt;0,C9&gt;0),C9/(B9+C9),"")</f>
        <v/>
      </c>
      <c r="E9">
        <f>D9-E4</f>
        <v/>
      </c>
      <c r="F9" t="n">
        <v>0.05</v>
      </c>
      <c r="G9">
        <f>E9/F9*100/40.45/24</f>
        <v/>
      </c>
    </row>
    <row r="10" spans="1:7">
      <c r="A10" t="s">
        <v>20</v>
      </c>
      <c r="B10" t="n">
        <v>352200000</v>
      </c>
      <c r="C10" t="n">
        <v>626202900</v>
      </c>
      <c r="D10">
        <f>if(and(B10&gt;0,C10&gt;0),C10/(B10+C10),"")</f>
        <v/>
      </c>
      <c r="E10">
        <f>D10-E4</f>
        <v/>
      </c>
      <c r="F10" t="n">
        <v>0.05</v>
      </c>
      <c r="G10">
        <f>E10/F10*100/40.45/48</f>
        <v/>
      </c>
    </row>
    <row r="11" spans="1:7">
      <c r="A11" t="s">
        <v>21</v>
      </c>
      <c r="B11" t="n">
        <v>310010900</v>
      </c>
      <c r="C11" t="n">
        <v>552265300</v>
      </c>
      <c r="D11">
        <f>if(and(B11&gt;0,C11&gt;0),C11/(B11+C11),"")</f>
        <v/>
      </c>
      <c r="E11">
        <f>D11-E4</f>
        <v/>
      </c>
      <c r="F11" t="n">
        <v>0.05</v>
      </c>
      <c r="G11">
        <f>E11/F11*100/40.45/48</f>
        <v/>
      </c>
    </row>
    <row r="12" spans="1:7">
      <c r="A12" t="s">
        <v>22</v>
      </c>
      <c r="B12" t="n">
        <v>249433000</v>
      </c>
      <c r="C12" t="n">
        <v>523367800</v>
      </c>
      <c r="D12">
        <f>if(and(B12&gt;0,C12&gt;0),C12/(B12+C12),"")</f>
        <v/>
      </c>
      <c r="E12">
        <f>D12-E4</f>
        <v/>
      </c>
      <c r="F12" t="n">
        <v>0.05</v>
      </c>
      <c r="G12">
        <f>E12/F12*100/40.45/96</f>
        <v/>
      </c>
    </row>
    <row r="13" spans="1:7">
      <c r="A13" t="s">
        <v>23</v>
      </c>
      <c r="B13" t="n">
        <v>228816000</v>
      </c>
      <c r="C13" t="n">
        <v>476283100</v>
      </c>
      <c r="D13">
        <f>if(and(B13&gt;0,C13&gt;0),C13/(B13+C13),"")</f>
        <v/>
      </c>
      <c r="E13">
        <f>D13-E4</f>
        <v/>
      </c>
      <c r="F13" t="n">
        <v>0.05</v>
      </c>
      <c r="G13">
        <f>E13/F13*100/40.45/96</f>
        <v/>
      </c>
    </row>
    <row r="14" spans="1:7">
      <c r="A14" t="s">
        <v>24</v>
      </c>
      <c r="B14" t="n">
        <v>198525700</v>
      </c>
      <c r="C14" t="n">
        <v>439935300</v>
      </c>
      <c r="D14">
        <f>if(and(B14&gt;0,C14&gt;0),C14/(B14+C14),"")</f>
        <v/>
      </c>
      <c r="E14">
        <f>D14-E4</f>
        <v/>
      </c>
      <c r="F14" t="n">
        <v>0.05</v>
      </c>
      <c r="G14">
        <f>E14/F14*100/40.45/168</f>
        <v/>
      </c>
    </row>
    <row r="15" spans="1:7">
      <c r="A15" t="s">
        <v>25</v>
      </c>
      <c r="B15" t="n">
        <v>206764200</v>
      </c>
      <c r="C15" t="n">
        <v>457093600</v>
      </c>
      <c r="D15">
        <f>if(and(B15&gt;0,C15&gt;0),C15/(B15+C15),"")</f>
        <v/>
      </c>
      <c r="E15">
        <f>D15-E4</f>
        <v/>
      </c>
      <c r="F15" t="n">
        <v>0.05</v>
      </c>
      <c r="G15">
        <f>E15/F15*100/40.45/168</f>
        <v/>
      </c>
    </row>
    <row r="16" spans="1:7">
      <c r="A16" t="s"/>
    </row>
    <row r="17" spans="1:7">
      <c r="A17" t="s">
        <v>0</v>
      </c>
      <c r="B17" t="s">
        <v>1</v>
      </c>
      <c r="C17" t="s">
        <v>2</v>
      </c>
      <c r="D17" t="s">
        <v>3</v>
      </c>
    </row>
    <row r="18" spans="1:7">
      <c r="A18" t="s">
        <v>26</v>
      </c>
      <c r="B18" t="s">
        <v>5</v>
      </c>
      <c r="C18" t="s">
        <v>27</v>
      </c>
      <c r="D18" t="s">
        <v>7</v>
      </c>
    </row>
    <row r="19" spans="1:7">
      <c r="A19" t="s"/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14</v>
      </c>
      <c r="B20" t="n">
        <v>355939900</v>
      </c>
      <c r="C20" t="n">
        <v>310191800</v>
      </c>
      <c r="D20">
        <f>if(and(B20&gt;0,C20&gt;0),C20/(B20+C20),"")</f>
        <v/>
      </c>
      <c r="E20">
        <f>average(D20:D21)</f>
        <v/>
      </c>
    </row>
    <row r="21" spans="1:7">
      <c r="A21" t="s">
        <v>15</v>
      </c>
      <c r="B21" t="n">
        <v>469555800</v>
      </c>
      <c r="C21" t="n">
        <v>403987400</v>
      </c>
      <c r="D21">
        <f>if(and(B21&gt;0,C21&gt;0),C21/(B21+C21),"")</f>
        <v/>
      </c>
    </row>
    <row r="22" spans="1:7">
      <c r="A22" t="s">
        <v>16</v>
      </c>
      <c r="B22" t="n">
        <v>100115600</v>
      </c>
      <c r="C22" t="n">
        <v>104745100</v>
      </c>
      <c r="D22">
        <f>if(and(B22&gt;0,C22&gt;0),C22/(B22+C22),"")</f>
        <v/>
      </c>
      <c r="E22">
        <f>D22-E20</f>
        <v/>
      </c>
      <c r="F22" t="n">
        <v>0.05</v>
      </c>
      <c r="G22">
        <f>E22/F22*100/40.45/8</f>
        <v/>
      </c>
    </row>
    <row r="23" spans="1:7">
      <c r="A23" t="s">
        <v>17</v>
      </c>
      <c r="B23" t="n">
        <v>73164310</v>
      </c>
      <c r="C23" t="n">
        <v>76642610</v>
      </c>
      <c r="D23">
        <f>if(and(B23&gt;0,C23&gt;0),C23/(B23+C23),"")</f>
        <v/>
      </c>
      <c r="E23">
        <f>D23-E20</f>
        <v/>
      </c>
      <c r="F23" t="n">
        <v>0.05</v>
      </c>
      <c r="G23">
        <f>E23/F23*100/40.45/8</f>
        <v/>
      </c>
    </row>
    <row r="24" spans="1:7">
      <c r="A24" t="s">
        <v>18</v>
      </c>
      <c r="B24" t="n">
        <v>306690200</v>
      </c>
      <c r="C24" t="n">
        <v>412883200</v>
      </c>
      <c r="D24">
        <f>if(and(B24&gt;0,C24&gt;0),C24/(B24+C24),"")</f>
        <v/>
      </c>
      <c r="E24">
        <f>D24-E20</f>
        <v/>
      </c>
      <c r="F24" t="n">
        <v>0.05</v>
      </c>
      <c r="G24">
        <f>E24/F24*100/40.45/24</f>
        <v/>
      </c>
    </row>
    <row r="25" spans="1:7">
      <c r="A25" t="s">
        <v>19</v>
      </c>
      <c r="B25" t="n">
        <v>291391700</v>
      </c>
      <c r="C25" t="n">
        <v>396083200</v>
      </c>
      <c r="D25">
        <f>if(and(B25&gt;0,C25&gt;0),C25/(B25+C25),"")</f>
        <v/>
      </c>
      <c r="E25">
        <f>D25-E20</f>
        <v/>
      </c>
      <c r="F25" t="n">
        <v>0.05</v>
      </c>
      <c r="G25">
        <f>E25/F25*100/40.45/24</f>
        <v/>
      </c>
    </row>
    <row r="26" spans="1:7">
      <c r="A26" t="s">
        <v>20</v>
      </c>
      <c r="B26" t="n">
        <v>65050190</v>
      </c>
      <c r="C26" t="n">
        <v>113433500</v>
      </c>
      <c r="D26">
        <f>if(and(B26&gt;0,C26&gt;0),C26/(B26+C26),"")</f>
        <v/>
      </c>
      <c r="E26">
        <f>D26-E20</f>
        <v/>
      </c>
      <c r="F26" t="n">
        <v>0.05</v>
      </c>
      <c r="G26">
        <f>E26/F26*100/40.45/48</f>
        <v/>
      </c>
    </row>
    <row r="27" spans="1:7">
      <c r="A27" t="s">
        <v>21</v>
      </c>
      <c r="B27" t="n">
        <v>64342100</v>
      </c>
      <c r="C27" t="n">
        <v>112121700</v>
      </c>
      <c r="D27">
        <f>if(and(B27&gt;0,C27&gt;0),C27/(B27+C27),"")</f>
        <v/>
      </c>
      <c r="E27">
        <f>D27-E20</f>
        <v/>
      </c>
      <c r="F27" t="n">
        <v>0.05</v>
      </c>
      <c r="G27">
        <f>E27/F27*100/40.45/48</f>
        <v/>
      </c>
    </row>
    <row r="28" spans="1:7">
      <c r="A28" t="s">
        <v>22</v>
      </c>
      <c r="B28" t="n">
        <v>204905300</v>
      </c>
      <c r="C28" t="n">
        <v>423779700</v>
      </c>
      <c r="D28">
        <f>if(and(B28&gt;0,C28&gt;0),C28/(B28+C28),"")</f>
        <v/>
      </c>
      <c r="E28">
        <f>D28-E20</f>
        <v/>
      </c>
      <c r="F28" t="n">
        <v>0.05</v>
      </c>
      <c r="G28">
        <f>E28/F28*100/40.45/96</f>
        <v/>
      </c>
    </row>
    <row r="29" spans="1:7">
      <c r="A29" t="s">
        <v>23</v>
      </c>
      <c r="B29" t="n">
        <v>154509600</v>
      </c>
      <c r="C29" t="n">
        <v>313278400</v>
      </c>
      <c r="D29">
        <f>if(and(B29&gt;0,C29&gt;0),C29/(B29+C29),"")</f>
        <v/>
      </c>
      <c r="E29">
        <f>D29-E20</f>
        <v/>
      </c>
      <c r="F29" t="n">
        <v>0.05</v>
      </c>
      <c r="G29">
        <f>E29/F29*100/40.45/96</f>
        <v/>
      </c>
    </row>
    <row r="30" spans="1:7">
      <c r="A30" t="s">
        <v>24</v>
      </c>
      <c r="B30" t="n">
        <v>288150100</v>
      </c>
      <c r="C30" t="n">
        <v>632430700</v>
      </c>
      <c r="D30">
        <f>if(and(B30&gt;0,C30&gt;0),C30/(B30+C30),"")</f>
        <v/>
      </c>
      <c r="E30">
        <f>D30-E20</f>
        <v/>
      </c>
      <c r="F30" t="n">
        <v>0.05</v>
      </c>
      <c r="G30">
        <f>E30/F30*100/40.45/168</f>
        <v/>
      </c>
    </row>
    <row r="31" spans="1:7">
      <c r="A31" t="s">
        <v>25</v>
      </c>
      <c r="B31" t="n">
        <v>80524920</v>
      </c>
      <c r="C31" t="n">
        <v>176851700</v>
      </c>
      <c r="D31">
        <f>if(and(B31&gt;0,C31&gt;0),C31/(B31+C31),"")</f>
        <v/>
      </c>
      <c r="E31">
        <f>D31-E20</f>
        <v/>
      </c>
      <c r="F31" t="n">
        <v>0.05</v>
      </c>
      <c r="G31">
        <f>E31/F31*100/40.45/168</f>
        <v/>
      </c>
    </row>
    <row r="32" spans="1:7">
      <c r="A32" t="s"/>
    </row>
    <row r="33" spans="1:7">
      <c r="A33" t="s">
        <v>0</v>
      </c>
      <c r="B33" t="s">
        <v>1</v>
      </c>
      <c r="C33" t="s">
        <v>2</v>
      </c>
      <c r="D33" t="s">
        <v>3</v>
      </c>
    </row>
    <row r="34" spans="1:7">
      <c r="A34" t="s">
        <v>28</v>
      </c>
      <c r="B34" t="s">
        <v>29</v>
      </c>
      <c r="C34" t="s">
        <v>30</v>
      </c>
      <c r="D34" t="s">
        <v>31</v>
      </c>
    </row>
    <row r="35" spans="1:7">
      <c r="A35" t="s"/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14</v>
      </c>
      <c r="B36" t="n">
        <v>19850080</v>
      </c>
      <c r="C36" t="n">
        <v>19388790</v>
      </c>
      <c r="D36">
        <f>if(and(B36&gt;0,C36&gt;0),C36/(B36+C36),"")</f>
        <v/>
      </c>
      <c r="E36">
        <f>average(D36:D37)</f>
        <v/>
      </c>
    </row>
    <row r="37" spans="1:7">
      <c r="A37" t="s">
        <v>15</v>
      </c>
      <c r="B37" t="n">
        <v>19299060</v>
      </c>
      <c r="C37" t="n">
        <v>17523760</v>
      </c>
      <c r="D37">
        <f>if(and(B37&gt;0,C37&gt;0),C37/(B37+C37),"")</f>
        <v/>
      </c>
    </row>
    <row r="38" spans="1:7">
      <c r="A38" t="s">
        <v>16</v>
      </c>
      <c r="B38" t="n">
        <v>9745830</v>
      </c>
      <c r="C38" t="n">
        <v>10586020</v>
      </c>
      <c r="D38">
        <f>if(and(B38&gt;0,C38&gt;0),C38/(B38+C38),"")</f>
        <v/>
      </c>
      <c r="E38">
        <f>D38-E36</f>
        <v/>
      </c>
      <c r="F38" t="n">
        <v>0.05</v>
      </c>
      <c r="G38">
        <f>E38/F38*100/22.16/8</f>
        <v/>
      </c>
    </row>
    <row r="39" spans="1:7">
      <c r="A39" t="s">
        <v>17</v>
      </c>
      <c r="B39" t="n">
        <v>11470460</v>
      </c>
      <c r="C39" t="n">
        <v>12514190</v>
      </c>
      <c r="D39">
        <f>if(and(B39&gt;0,C39&gt;0),C39/(B39+C39),"")</f>
        <v/>
      </c>
      <c r="E39">
        <f>D39-E36</f>
        <v/>
      </c>
      <c r="F39" t="n">
        <v>0.05</v>
      </c>
      <c r="G39">
        <f>E39/F39*100/22.16/8</f>
        <v/>
      </c>
    </row>
    <row r="40" spans="1:7">
      <c r="A40" t="s">
        <v>18</v>
      </c>
      <c r="B40" t="n">
        <v>13409500</v>
      </c>
      <c r="C40" t="n">
        <v>18466410</v>
      </c>
      <c r="D40">
        <f>if(and(B40&gt;0,C40&gt;0),C40/(B40+C40),"")</f>
        <v/>
      </c>
      <c r="E40">
        <f>D40-E36</f>
        <v/>
      </c>
      <c r="F40" t="n">
        <v>0.05</v>
      </c>
      <c r="G40">
        <f>E40/F40*100/22.16/24</f>
        <v/>
      </c>
    </row>
    <row r="41" spans="1:7">
      <c r="A41" t="s">
        <v>19</v>
      </c>
      <c r="B41" t="n">
        <v>14264120</v>
      </c>
      <c r="C41" t="n">
        <v>19133910</v>
      </c>
      <c r="D41">
        <f>if(and(B41&gt;0,C41&gt;0),C41/(B41+C41),"")</f>
        <v/>
      </c>
      <c r="E41">
        <f>D41-E36</f>
        <v/>
      </c>
      <c r="F41" t="n">
        <v>0.05</v>
      </c>
      <c r="G41">
        <f>E41/F41*100/22.16/24</f>
        <v/>
      </c>
    </row>
    <row r="42" spans="1:7">
      <c r="A42" t="s">
        <v>20</v>
      </c>
      <c r="B42" t="n">
        <v>7852638</v>
      </c>
      <c r="C42" t="n">
        <v>13171240</v>
      </c>
      <c r="D42">
        <f>if(and(B42&gt;0,C42&gt;0),C42/(B42+C42),"")</f>
        <v/>
      </c>
      <c r="E42">
        <f>D42-E36</f>
        <v/>
      </c>
      <c r="F42" t="n">
        <v>0.05</v>
      </c>
      <c r="G42">
        <f>E42/F42*100/22.16/48</f>
        <v/>
      </c>
    </row>
    <row r="43" spans="1:7">
      <c r="A43" t="s">
        <v>21</v>
      </c>
      <c r="B43" t="n">
        <v>7944974</v>
      </c>
      <c r="C43" t="n">
        <v>13338370</v>
      </c>
      <c r="D43">
        <f>if(and(B43&gt;0,C43&gt;0),C43/(B43+C43),"")</f>
        <v/>
      </c>
      <c r="E43">
        <f>D43-E36</f>
        <v/>
      </c>
      <c r="F43" t="n">
        <v>0.05</v>
      </c>
      <c r="G43">
        <f>E43/F43*100/22.16/48</f>
        <v/>
      </c>
    </row>
    <row r="44" spans="1:7">
      <c r="A44" t="s">
        <v>22</v>
      </c>
      <c r="B44" t="n">
        <v>14038480</v>
      </c>
      <c r="C44" t="n">
        <v>25068240</v>
      </c>
      <c r="D44">
        <f>if(and(B44&gt;0,C44&gt;0),C44/(B44+C44),"")</f>
        <v/>
      </c>
      <c r="E44">
        <f>D44-E36</f>
        <v/>
      </c>
      <c r="F44" t="n">
        <v>0.05</v>
      </c>
      <c r="G44">
        <f>E44/F44*100/22.16/96</f>
        <v/>
      </c>
    </row>
    <row r="45" spans="1:7">
      <c r="A45" t="s">
        <v>23</v>
      </c>
      <c r="B45" t="n">
        <v>14052330</v>
      </c>
      <c r="C45" t="n">
        <v>23790400</v>
      </c>
      <c r="D45">
        <f>if(and(B45&gt;0,C45&gt;0),C45/(B45+C45),"")</f>
        <v/>
      </c>
      <c r="E45">
        <f>D45-E36</f>
        <v/>
      </c>
      <c r="F45" t="n">
        <v>0.05</v>
      </c>
      <c r="G45">
        <f>E45/F45*100/22.16/96</f>
        <v/>
      </c>
    </row>
    <row r="46" spans="1:7">
      <c r="A46" t="s">
        <v>24</v>
      </c>
      <c r="B46" t="n">
        <v>6307059</v>
      </c>
      <c r="C46" t="n">
        <v>12080900</v>
      </c>
      <c r="D46">
        <f>if(and(B46&gt;0,C46&gt;0),C46/(B46+C46),"")</f>
        <v/>
      </c>
      <c r="E46">
        <f>D46-E36</f>
        <v/>
      </c>
      <c r="F46" t="n">
        <v>0.05</v>
      </c>
      <c r="G46">
        <f>E46/F46*100/22.16/168</f>
        <v/>
      </c>
    </row>
    <row r="47" spans="1:7">
      <c r="A47" t="s">
        <v>25</v>
      </c>
      <c r="B47" t="n">
        <v>6733015</v>
      </c>
      <c r="C47" t="n">
        <v>12013320</v>
      </c>
      <c r="D47">
        <f>if(and(B47&gt;0,C47&gt;0),C47/(B47+C47),"")</f>
        <v/>
      </c>
      <c r="E47">
        <f>D47-E36</f>
        <v/>
      </c>
      <c r="F47" t="n">
        <v>0.05</v>
      </c>
      <c r="G47">
        <f>E47/F47*100/22.16/168</f>
        <v/>
      </c>
    </row>
    <row r="48" spans="1:7">
      <c r="A48" t="s"/>
    </row>
    <row r="49" spans="1:7">
      <c r="A49" t="s">
        <v>0</v>
      </c>
      <c r="B49" t="s">
        <v>1</v>
      </c>
      <c r="C49" t="s">
        <v>2</v>
      </c>
      <c r="D49" t="s">
        <v>3</v>
      </c>
    </row>
    <row r="50" spans="1:7">
      <c r="A50" t="s">
        <v>32</v>
      </c>
      <c r="B50" t="s">
        <v>5</v>
      </c>
      <c r="C50" t="s">
        <v>33</v>
      </c>
      <c r="D50" t="s">
        <v>34</v>
      </c>
    </row>
    <row r="51" spans="1:7">
      <c r="A51" t="s"/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14</v>
      </c>
      <c r="B52" t="n">
        <v>11120960</v>
      </c>
      <c r="C52" t="n">
        <v>10773730</v>
      </c>
      <c r="D52">
        <f>if(and(B52&gt;0,C52&gt;0),C52/(B52+C52),"")</f>
        <v/>
      </c>
      <c r="E52">
        <f>average(D52:D53)</f>
        <v/>
      </c>
    </row>
    <row r="53" spans="1:7">
      <c r="A53" t="s">
        <v>15</v>
      </c>
      <c r="B53" t="n">
        <v>9951976</v>
      </c>
      <c r="C53" t="n">
        <v>9341055</v>
      </c>
      <c r="D53">
        <f>if(and(B53&gt;0,C53&gt;0),C53/(B53+C53),"")</f>
        <v/>
      </c>
    </row>
    <row r="54" spans="1:7">
      <c r="A54" t="s">
        <v>16</v>
      </c>
      <c r="B54" t="n">
        <v>7508315</v>
      </c>
      <c r="C54" t="n">
        <v>8897868</v>
      </c>
      <c r="D54">
        <f>if(and(B54&gt;0,C54&gt;0),C54/(B54+C54),"")</f>
        <v/>
      </c>
      <c r="E54">
        <f>D54-E52</f>
        <v/>
      </c>
      <c r="F54" t="n">
        <v>0.05</v>
      </c>
      <c r="G54">
        <f>E54/F54*100/34.89/8</f>
        <v/>
      </c>
    </row>
    <row r="55" spans="1:7">
      <c r="A55" t="s">
        <v>17</v>
      </c>
      <c r="B55" t="n">
        <v>7823761</v>
      </c>
      <c r="C55" t="n">
        <v>9483762</v>
      </c>
      <c r="D55">
        <f>if(and(B55&gt;0,C55&gt;0),C55/(B55+C55),"")</f>
        <v/>
      </c>
      <c r="E55">
        <f>D55-E52</f>
        <v/>
      </c>
      <c r="F55" t="n">
        <v>0.05</v>
      </c>
      <c r="G55">
        <f>E55/F55*100/34.89/8</f>
        <v/>
      </c>
    </row>
    <row r="56" spans="1:7">
      <c r="A56" t="s">
        <v>18</v>
      </c>
      <c r="B56" t="n">
        <v>7743721</v>
      </c>
      <c r="C56" t="n">
        <v>11915930</v>
      </c>
      <c r="D56">
        <f>if(and(B56&gt;0,C56&gt;0),C56/(B56+C56),"")</f>
        <v/>
      </c>
      <c r="E56">
        <f>D56-E52</f>
        <v/>
      </c>
      <c r="F56" t="n">
        <v>0.05</v>
      </c>
      <c r="G56">
        <f>E56/F56*100/34.89/24</f>
        <v/>
      </c>
    </row>
    <row r="57" spans="1:7">
      <c r="A57" t="s">
        <v>19</v>
      </c>
      <c r="B57" t="n">
        <v>7202085</v>
      </c>
      <c r="C57" t="n">
        <v>11087540</v>
      </c>
      <c r="D57">
        <f>if(and(B57&gt;0,C57&gt;0),C57/(B57+C57),"")</f>
        <v/>
      </c>
      <c r="E57">
        <f>D57-E52</f>
        <v/>
      </c>
      <c r="F57" t="n">
        <v>0.05</v>
      </c>
      <c r="G57">
        <f>E57/F57*100/34.89/24</f>
        <v/>
      </c>
    </row>
    <row r="58" spans="1:7">
      <c r="A58" t="s">
        <v>20</v>
      </c>
      <c r="B58" t="n">
        <v>5704317</v>
      </c>
      <c r="C58" t="n">
        <v>11878570</v>
      </c>
      <c r="D58">
        <f>if(and(B58&gt;0,C58&gt;0),C58/(B58+C58),"")</f>
        <v/>
      </c>
      <c r="E58">
        <f>D58-E52</f>
        <v/>
      </c>
      <c r="F58" t="n">
        <v>0.05</v>
      </c>
      <c r="G58">
        <f>E58/F58*100/34.89/48</f>
        <v/>
      </c>
    </row>
    <row r="59" spans="1:7">
      <c r="A59" t="s">
        <v>21</v>
      </c>
      <c r="B59" t="n">
        <v>5993817</v>
      </c>
      <c r="C59" t="n">
        <v>11936380</v>
      </c>
      <c r="D59">
        <f>if(and(B59&gt;0,C59&gt;0),C59/(B59+C59),"")</f>
        <v/>
      </c>
      <c r="E59">
        <f>D59-E52</f>
        <v/>
      </c>
      <c r="F59" t="n">
        <v>0.05</v>
      </c>
      <c r="G59">
        <f>E59/F59*100/34.89/48</f>
        <v/>
      </c>
    </row>
    <row r="60" spans="1:7">
      <c r="A60" t="s">
        <v>22</v>
      </c>
      <c r="B60" t="n">
        <v>6972406</v>
      </c>
      <c r="C60" t="n">
        <v>15630520</v>
      </c>
      <c r="D60">
        <f>if(and(B60&gt;0,C60&gt;0),C60/(B60+C60),"")</f>
        <v/>
      </c>
      <c r="E60">
        <f>D60-E52</f>
        <v/>
      </c>
      <c r="F60" t="n">
        <v>0.05</v>
      </c>
      <c r="G60">
        <f>E60/F60*100/34.89/96</f>
        <v/>
      </c>
    </row>
    <row r="61" spans="1:7">
      <c r="A61" t="s">
        <v>23</v>
      </c>
      <c r="B61" t="n">
        <v>6751234</v>
      </c>
      <c r="C61" t="n">
        <v>15202270</v>
      </c>
      <c r="D61">
        <f>if(and(B61&gt;0,C61&gt;0),C61/(B61+C61),"")</f>
        <v/>
      </c>
      <c r="E61">
        <f>D61-E52</f>
        <v/>
      </c>
      <c r="F61" t="n">
        <v>0.05</v>
      </c>
      <c r="G61">
        <f>E61/F61*100/34.89/96</f>
        <v/>
      </c>
    </row>
    <row r="62" spans="1:7">
      <c r="A62" t="s">
        <v>24</v>
      </c>
      <c r="B62" t="n">
        <v>4155391</v>
      </c>
      <c r="C62" t="n">
        <v>9979083</v>
      </c>
      <c r="D62">
        <f>if(and(B62&gt;0,C62&gt;0),C62/(B62+C62),"")</f>
        <v/>
      </c>
      <c r="E62">
        <f>D62-E52</f>
        <v/>
      </c>
      <c r="F62" t="n">
        <v>0.05</v>
      </c>
      <c r="G62">
        <f>E62/F62*100/34.89/168</f>
        <v/>
      </c>
    </row>
    <row r="63" spans="1:7">
      <c r="A63" t="s">
        <v>25</v>
      </c>
      <c r="B63" t="n">
        <v>3710366</v>
      </c>
      <c r="C63" t="n">
        <v>8524563</v>
      </c>
      <c r="D63">
        <f>if(and(B63&gt;0,C63&gt;0),C63/(B63+C63),"")</f>
        <v/>
      </c>
      <c r="E63">
        <f>D63-E52</f>
        <v/>
      </c>
      <c r="F63" t="n">
        <v>0.05</v>
      </c>
      <c r="G63">
        <f>E63/F63*100/34.89/168</f>
        <v/>
      </c>
    </row>
    <row r="64" spans="1:7">
      <c r="A64" t="s"/>
    </row>
    <row r="65" spans="1:7">
      <c r="A65" t="s">
        <v>0</v>
      </c>
      <c r="B65" t="s">
        <v>1</v>
      </c>
      <c r="C65" t="s">
        <v>2</v>
      </c>
      <c r="D65" t="s">
        <v>3</v>
      </c>
    </row>
    <row r="66" spans="1:7">
      <c r="A66" t="s">
        <v>35</v>
      </c>
      <c r="B66" t="s">
        <v>29</v>
      </c>
      <c r="C66" t="s">
        <v>36</v>
      </c>
      <c r="D66" t="s">
        <v>34</v>
      </c>
    </row>
    <row r="67" spans="1:7">
      <c r="A67" t="s"/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14</v>
      </c>
      <c r="B68" t="n">
        <v>70672320</v>
      </c>
      <c r="C68" t="n">
        <v>65796830</v>
      </c>
      <c r="D68">
        <f>if(and(B68&gt;0,C68&gt;0),C68/(B68+C68),"")</f>
        <v/>
      </c>
      <c r="E68">
        <f>average(D68:D69)</f>
        <v/>
      </c>
    </row>
    <row r="69" spans="1:7">
      <c r="A69" t="s">
        <v>15</v>
      </c>
      <c r="B69" t="n">
        <v>69522080</v>
      </c>
      <c r="C69" t="n">
        <v>65104010</v>
      </c>
      <c r="D69">
        <f>if(and(B69&gt;0,C69&gt;0),C69/(B69+C69),"")</f>
        <v/>
      </c>
    </row>
    <row r="70" spans="1:7">
      <c r="A70" t="s">
        <v>16</v>
      </c>
      <c r="B70" t="n">
        <v>47410650</v>
      </c>
      <c r="C70" t="n">
        <v>55147910</v>
      </c>
      <c r="D70">
        <f>if(and(B70&gt;0,C70&gt;0),C70/(B70+C70),"")</f>
        <v/>
      </c>
      <c r="E70">
        <f>D70-E68</f>
        <v/>
      </c>
      <c r="F70" t="n">
        <v>0.05</v>
      </c>
      <c r="G70">
        <f>E70/F70*100/34.89/8</f>
        <v/>
      </c>
    </row>
    <row r="71" spans="1:7">
      <c r="A71" t="s">
        <v>17</v>
      </c>
      <c r="B71" t="n">
        <v>54572440</v>
      </c>
      <c r="C71" t="n">
        <v>63790610</v>
      </c>
      <c r="D71">
        <f>if(and(B71&gt;0,C71&gt;0),C71/(B71+C71),"")</f>
        <v/>
      </c>
      <c r="E71">
        <f>D71-E68</f>
        <v/>
      </c>
      <c r="F71" t="n">
        <v>0.05</v>
      </c>
      <c r="G71">
        <f>E71/F71*100/34.89/8</f>
        <v/>
      </c>
    </row>
    <row r="72" spans="1:7">
      <c r="A72" t="s">
        <v>18</v>
      </c>
      <c r="B72" t="n">
        <v>46443480</v>
      </c>
      <c r="C72" t="n">
        <v>68628710</v>
      </c>
      <c r="D72">
        <f>if(and(B72&gt;0,C72&gt;0),C72/(B72+C72),"")</f>
        <v/>
      </c>
      <c r="E72">
        <f>D72-E68</f>
        <v/>
      </c>
      <c r="F72" t="n">
        <v>0.05</v>
      </c>
      <c r="G72">
        <f>E72/F72*100/34.89/24</f>
        <v/>
      </c>
    </row>
    <row r="73" spans="1:7">
      <c r="A73" t="s">
        <v>19</v>
      </c>
      <c r="B73" t="n">
        <v>45637290</v>
      </c>
      <c r="C73" t="n">
        <v>69248130</v>
      </c>
      <c r="D73">
        <f>if(and(B73&gt;0,C73&gt;0),C73/(B73+C73),"")</f>
        <v/>
      </c>
      <c r="E73">
        <f>D73-E68</f>
        <v/>
      </c>
      <c r="F73" t="n">
        <v>0.05</v>
      </c>
      <c r="G73">
        <f>E73/F73*100/34.89/24</f>
        <v/>
      </c>
    </row>
    <row r="74" spans="1:7">
      <c r="A74" t="s">
        <v>20</v>
      </c>
      <c r="B74" t="n">
        <v>36657240</v>
      </c>
      <c r="C74" t="n">
        <v>71885410</v>
      </c>
      <c r="D74">
        <f>if(and(B74&gt;0,C74&gt;0),C74/(B74+C74),"")</f>
        <v/>
      </c>
      <c r="E74">
        <f>D74-E68</f>
        <v/>
      </c>
      <c r="F74" t="n">
        <v>0.05</v>
      </c>
      <c r="G74">
        <f>E74/F74*100/34.89/48</f>
        <v/>
      </c>
    </row>
    <row r="75" spans="1:7">
      <c r="A75" t="s">
        <v>21</v>
      </c>
      <c r="B75" t="n">
        <v>38592710</v>
      </c>
      <c r="C75" t="n">
        <v>73950530</v>
      </c>
      <c r="D75">
        <f>if(and(B75&gt;0,C75&gt;0),C75/(B75+C75),"")</f>
        <v/>
      </c>
      <c r="E75">
        <f>D75-E68</f>
        <v/>
      </c>
      <c r="F75" t="n">
        <v>0.05</v>
      </c>
      <c r="G75">
        <f>E75/F75*100/34.89/48</f>
        <v/>
      </c>
    </row>
    <row r="76" spans="1:7">
      <c r="A76" t="s">
        <v>22</v>
      </c>
      <c r="B76" t="n">
        <v>39835500</v>
      </c>
      <c r="C76" t="n">
        <v>87705410</v>
      </c>
      <c r="D76">
        <f>if(and(B76&gt;0,C76&gt;0),C76/(B76+C76),"")</f>
        <v/>
      </c>
      <c r="E76">
        <f>D76-E68</f>
        <v/>
      </c>
      <c r="F76" t="n">
        <v>0.05</v>
      </c>
      <c r="G76">
        <f>E76/F76*100/34.89/96</f>
        <v/>
      </c>
    </row>
    <row r="77" spans="1:7">
      <c r="A77" t="s">
        <v>23</v>
      </c>
      <c r="B77" t="n">
        <v>41394340</v>
      </c>
      <c r="C77" t="n">
        <v>92342570</v>
      </c>
      <c r="D77">
        <f>if(and(B77&gt;0,C77&gt;0),C77/(B77+C77),"")</f>
        <v/>
      </c>
      <c r="E77">
        <f>D77-E68</f>
        <v/>
      </c>
      <c r="F77" t="n">
        <v>0.05</v>
      </c>
      <c r="G77">
        <f>E77/F77*100/34.89/96</f>
        <v/>
      </c>
    </row>
    <row r="78" spans="1:7">
      <c r="A78" t="s">
        <v>24</v>
      </c>
      <c r="B78" t="n">
        <v>28860500</v>
      </c>
      <c r="C78" t="n">
        <v>66254030</v>
      </c>
      <c r="D78">
        <f>if(and(B78&gt;0,C78&gt;0),C78/(B78+C78),"")</f>
        <v/>
      </c>
      <c r="E78">
        <f>D78-E68</f>
        <v/>
      </c>
      <c r="F78" t="n">
        <v>0.05</v>
      </c>
      <c r="G78">
        <f>E78/F78*100/34.89/168</f>
        <v/>
      </c>
    </row>
    <row r="79" spans="1:7">
      <c r="A79" t="s">
        <v>25</v>
      </c>
      <c r="B79" t="n">
        <v>23307690</v>
      </c>
      <c r="C79" t="n">
        <v>52359290</v>
      </c>
      <c r="D79">
        <f>if(and(B79&gt;0,C79&gt;0),C79/(B79+C79),"")</f>
        <v/>
      </c>
      <c r="E79">
        <f>D79-E68</f>
        <v/>
      </c>
      <c r="F79" t="n">
        <v>0.05</v>
      </c>
      <c r="G79">
        <f>E79/F79*100/34.89/168</f>
        <v/>
      </c>
    </row>
    <row r="80" spans="1:7">
      <c r="A80" t="s"/>
    </row>
    <row r="81" spans="1:7">
      <c r="A81" t="s">
        <v>0</v>
      </c>
      <c r="B81" t="s">
        <v>1</v>
      </c>
      <c r="C81" t="s">
        <v>2</v>
      </c>
      <c r="D81" t="s">
        <v>3</v>
      </c>
    </row>
    <row r="82" spans="1:7">
      <c r="A82" t="s">
        <v>37</v>
      </c>
      <c r="B82" t="s">
        <v>29</v>
      </c>
      <c r="C82" t="s">
        <v>38</v>
      </c>
      <c r="D82" t="s">
        <v>34</v>
      </c>
    </row>
    <row r="83" spans="1:7">
      <c r="A83" t="s"/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t="s">
        <v>14</v>
      </c>
      <c r="B84" t="n">
        <v>7370048</v>
      </c>
      <c r="C84" t="n">
        <v>6549708</v>
      </c>
      <c r="D84">
        <f>if(and(B84&gt;0,C84&gt;0),C84/(B84+C84),"")</f>
        <v/>
      </c>
      <c r="E84">
        <f>average(D84:D85)</f>
        <v/>
      </c>
    </row>
    <row r="85" spans="1:7">
      <c r="A85" t="s">
        <v>15</v>
      </c>
      <c r="B85" t="n">
        <v>5577249</v>
      </c>
      <c r="C85" t="n">
        <v>5086022</v>
      </c>
      <c r="D85">
        <f>if(and(B85&gt;0,C85&gt;0),C85/(B85+C85),"")</f>
        <v/>
      </c>
    </row>
    <row r="86" spans="1:7">
      <c r="A86" t="s">
        <v>16</v>
      </c>
      <c r="B86" t="n">
        <v>12230910</v>
      </c>
      <c r="C86" t="n">
        <v>14399150</v>
      </c>
      <c r="D86">
        <f>if(and(B86&gt;0,C86&gt;0),C86/(B86+C86),"")</f>
        <v/>
      </c>
      <c r="E86">
        <f>D86-E84</f>
        <v/>
      </c>
      <c r="F86" t="n">
        <v>0.05</v>
      </c>
      <c r="G86">
        <f>E86/F86*100/34.89/8</f>
        <v/>
      </c>
    </row>
    <row r="87" spans="1:7">
      <c r="A87" t="s">
        <v>17</v>
      </c>
      <c r="B87" t="n">
        <v>9223153</v>
      </c>
      <c r="C87" t="n">
        <v>11515140</v>
      </c>
      <c r="D87">
        <f>if(and(B87&gt;0,C87&gt;0),C87/(B87+C87),"")</f>
        <v/>
      </c>
      <c r="E87">
        <f>D87-E84</f>
        <v/>
      </c>
      <c r="F87" t="n">
        <v>0.05</v>
      </c>
      <c r="G87">
        <f>E87/F87*100/34.89/8</f>
        <v/>
      </c>
    </row>
    <row r="88" spans="1:7">
      <c r="A88" t="s">
        <v>18</v>
      </c>
      <c r="B88" t="n">
        <v>3524411</v>
      </c>
      <c r="C88" t="n">
        <v>5721009</v>
      </c>
      <c r="D88">
        <f>if(and(B88&gt;0,C88&gt;0),C88/(B88+C88),"")</f>
        <v/>
      </c>
      <c r="E88">
        <f>D88-E84</f>
        <v/>
      </c>
      <c r="F88" t="n">
        <v>0.05</v>
      </c>
      <c r="G88">
        <f>E88/F88*100/34.89/24</f>
        <v/>
      </c>
    </row>
    <row r="89" spans="1:7">
      <c r="A89" t="s">
        <v>19</v>
      </c>
      <c r="B89" t="n">
        <v>2964172</v>
      </c>
      <c r="C89" t="n">
        <v>5069283</v>
      </c>
      <c r="D89">
        <f>if(and(B89&gt;0,C89&gt;0),C89/(B89+C89),"")</f>
        <v/>
      </c>
      <c r="E89">
        <f>D89-E84</f>
        <v/>
      </c>
      <c r="F89" t="n">
        <v>0.05</v>
      </c>
      <c r="G89">
        <f>E89/F89*100/34.89/24</f>
        <v/>
      </c>
    </row>
    <row r="90" spans="1:7">
      <c r="A90" t="s">
        <v>20</v>
      </c>
      <c r="B90" t="n">
        <v>9559741</v>
      </c>
      <c r="C90" t="n">
        <v>19944300</v>
      </c>
      <c r="D90">
        <f>if(and(B90&gt;0,C90&gt;0),C90/(B90+C90),"")</f>
        <v/>
      </c>
      <c r="E90">
        <f>D90-E84</f>
        <v/>
      </c>
      <c r="F90" t="n">
        <v>0.05</v>
      </c>
      <c r="G90">
        <f>E90/F90*100/34.89/48</f>
        <v/>
      </c>
    </row>
    <row r="91" spans="1:7">
      <c r="A91" t="s">
        <v>21</v>
      </c>
      <c r="B91" t="n">
        <v>9501412</v>
      </c>
      <c r="C91" t="n">
        <v>18391950</v>
      </c>
      <c r="D91">
        <f>if(and(B91&gt;0,C91&gt;0),C91/(B91+C91),"")</f>
        <v/>
      </c>
      <c r="E91">
        <f>D91-E84</f>
        <v/>
      </c>
      <c r="F91" t="n">
        <v>0.05</v>
      </c>
      <c r="G91">
        <f>E91/F91*100/34.89/48</f>
        <v/>
      </c>
    </row>
    <row r="92" spans="1:7">
      <c r="A92" t="s">
        <v>22</v>
      </c>
      <c r="B92" t="n">
        <v>3995044</v>
      </c>
      <c r="C92" t="n">
        <v>9914461</v>
      </c>
      <c r="D92">
        <f>if(and(B92&gt;0,C92&gt;0),C92/(B92+C92),"")</f>
        <v/>
      </c>
      <c r="E92">
        <f>D92-E84</f>
        <v/>
      </c>
      <c r="F92" t="n">
        <v>0.05</v>
      </c>
      <c r="G92">
        <f>E92/F92*100/34.89/96</f>
        <v/>
      </c>
    </row>
    <row r="93" spans="1:7">
      <c r="A93" t="s">
        <v>23</v>
      </c>
      <c r="B93" t="n">
        <v>2543061</v>
      </c>
      <c r="C93" t="n">
        <v>6733623</v>
      </c>
      <c r="D93">
        <f>if(and(B93&gt;0,C93&gt;0),C93/(B93+C93),"")</f>
        <v/>
      </c>
      <c r="E93">
        <f>D93-E84</f>
        <v/>
      </c>
      <c r="F93" t="n">
        <v>0.05</v>
      </c>
      <c r="G93">
        <f>E93/F93*100/34.89/96</f>
        <v/>
      </c>
    </row>
    <row r="94" spans="1:7">
      <c r="A94" t="s">
        <v>24</v>
      </c>
      <c r="B94" t="n">
        <v>6751200</v>
      </c>
      <c r="C94" t="n">
        <v>15942440</v>
      </c>
      <c r="D94">
        <f>if(and(B94&gt;0,C94&gt;0),C94/(B94+C94),"")</f>
        <v/>
      </c>
      <c r="E94">
        <f>D94-E84</f>
        <v/>
      </c>
      <c r="F94" t="n">
        <v>0.05</v>
      </c>
      <c r="G94">
        <f>E94/F94*100/34.89/168</f>
        <v/>
      </c>
    </row>
    <row r="95" spans="1:7">
      <c r="A95" t="s">
        <v>25</v>
      </c>
      <c r="B95" t="n">
        <v>5012060</v>
      </c>
      <c r="C95" t="n">
        <v>13602020</v>
      </c>
      <c r="D95">
        <f>if(and(B95&gt;0,C95&gt;0),C95/(B95+C95),"")</f>
        <v/>
      </c>
      <c r="E95">
        <f>D95-E84</f>
        <v/>
      </c>
      <c r="F95" t="n">
        <v>0.05</v>
      </c>
      <c r="G95">
        <f>E95/F95*100/34.89/168</f>
        <v/>
      </c>
    </row>
    <row r="96" spans="1:7">
      <c r="A96" t="s"/>
    </row>
    <row r="97" spans="1:7">
      <c r="A97" t="s">
        <v>0</v>
      </c>
      <c r="B97" t="s">
        <v>1</v>
      </c>
      <c r="C97" t="s">
        <v>2</v>
      </c>
      <c r="D97" t="s">
        <v>3</v>
      </c>
    </row>
    <row r="98" spans="1:7">
      <c r="A98" t="s">
        <v>39</v>
      </c>
      <c r="B98" t="s">
        <v>29</v>
      </c>
      <c r="C98" t="s">
        <v>40</v>
      </c>
      <c r="D98" t="s">
        <v>41</v>
      </c>
    </row>
    <row r="99" spans="1:7">
      <c r="A99" t="s"/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14</v>
      </c>
      <c r="B100" t="n">
        <v>558151100</v>
      </c>
      <c r="C100" t="n">
        <v>573898100</v>
      </c>
      <c r="D100">
        <f>if(and(B100&gt;0,C100&gt;0),C100/(B100+C100),"")</f>
        <v/>
      </c>
      <c r="E100">
        <f>average(D100:D101)</f>
        <v/>
      </c>
    </row>
    <row r="101" spans="1:7">
      <c r="A101" t="s">
        <v>15</v>
      </c>
      <c r="B101" t="n">
        <v>358817000</v>
      </c>
      <c r="C101" t="n">
        <v>366749500</v>
      </c>
      <c r="D101">
        <f>if(and(B101&gt;0,C101&gt;0),C101/(B101+C101),"")</f>
        <v/>
      </c>
    </row>
    <row r="102" spans="1:7">
      <c r="A102" t="s">
        <v>16</v>
      </c>
      <c r="B102" t="n">
        <v>258485700</v>
      </c>
      <c r="C102" t="n">
        <v>314045400</v>
      </c>
      <c r="D102">
        <f>if(and(B102&gt;0,C102&gt;0),C102/(B102+C102),"")</f>
        <v/>
      </c>
      <c r="E102">
        <f>D102-E100</f>
        <v/>
      </c>
      <c r="F102" t="n">
        <v>0.05</v>
      </c>
      <c r="G102">
        <f>E102/F102*100/44.88/8</f>
        <v/>
      </c>
    </row>
    <row r="103" spans="1:7">
      <c r="A103" t="s">
        <v>17</v>
      </c>
      <c r="B103" t="n">
        <v>247234500</v>
      </c>
      <c r="C103" t="n">
        <v>289691000</v>
      </c>
      <c r="D103">
        <f>if(and(B103&gt;0,C103&gt;0),C103/(B103+C103),"")</f>
        <v/>
      </c>
      <c r="E103">
        <f>D103-E100</f>
        <v/>
      </c>
      <c r="F103" t="n">
        <v>0.05</v>
      </c>
      <c r="G103">
        <f>E103/F103*100/44.88/8</f>
        <v/>
      </c>
    </row>
    <row r="104" spans="1:7">
      <c r="A104" t="s">
        <v>18</v>
      </c>
      <c r="B104" t="n">
        <v>166520900</v>
      </c>
      <c r="C104" t="n">
        <v>258790200</v>
      </c>
      <c r="D104">
        <f>if(and(B104&gt;0,C104&gt;0),C104/(B104+C104),"")</f>
        <v/>
      </c>
      <c r="E104">
        <f>D104-E100</f>
        <v/>
      </c>
      <c r="F104" t="n">
        <v>0.05</v>
      </c>
      <c r="G104">
        <f>E104/F104*100/44.88/24</f>
        <v/>
      </c>
    </row>
    <row r="105" spans="1:7">
      <c r="A105" t="s">
        <v>19</v>
      </c>
      <c r="B105" t="n">
        <v>195460300</v>
      </c>
      <c r="C105" t="n">
        <v>307728900</v>
      </c>
      <c r="D105">
        <f>if(and(B105&gt;0,C105&gt;0),C105/(B105+C105),"")</f>
        <v/>
      </c>
      <c r="E105">
        <f>D105-E100</f>
        <v/>
      </c>
      <c r="F105" t="n">
        <v>0.05</v>
      </c>
      <c r="G105">
        <f>E105/F105*100/44.88/24</f>
        <v/>
      </c>
    </row>
    <row r="106" spans="1:7">
      <c r="A106" t="s">
        <v>20</v>
      </c>
      <c r="B106" t="n">
        <v>191175900</v>
      </c>
      <c r="C106" t="n">
        <v>387075100</v>
      </c>
      <c r="D106">
        <f>if(and(B106&gt;0,C106&gt;0),C106/(B106+C106),"")</f>
        <v/>
      </c>
      <c r="E106">
        <f>D106-E100</f>
        <v/>
      </c>
      <c r="F106" t="n">
        <v>0.05</v>
      </c>
      <c r="G106">
        <f>E106/F106*100/44.88/48</f>
        <v/>
      </c>
    </row>
    <row r="107" spans="1:7">
      <c r="A107" t="s">
        <v>21</v>
      </c>
      <c r="B107" t="n">
        <v>180900000</v>
      </c>
      <c r="C107" t="n">
        <v>371629700</v>
      </c>
      <c r="D107">
        <f>if(and(B107&gt;0,C107&gt;0),C107/(B107+C107),"")</f>
        <v/>
      </c>
      <c r="E107">
        <f>D107-E100</f>
        <v/>
      </c>
      <c r="F107" t="n">
        <v>0.05</v>
      </c>
      <c r="G107">
        <f>E107/F107*100/44.88/48</f>
        <v/>
      </c>
    </row>
    <row r="108" spans="1:7">
      <c r="A108" t="s">
        <v>22</v>
      </c>
      <c r="B108" t="n">
        <v>159904800</v>
      </c>
      <c r="C108" t="n">
        <v>384734200</v>
      </c>
      <c r="D108">
        <f>if(and(B108&gt;0,C108&gt;0),C108/(B108+C108),"")</f>
        <v/>
      </c>
      <c r="E108">
        <f>D108-E100</f>
        <v/>
      </c>
      <c r="F108" t="n">
        <v>0.05</v>
      </c>
      <c r="G108">
        <f>E108/F108*100/44.88/96</f>
        <v/>
      </c>
    </row>
    <row r="109" spans="1:7">
      <c r="A109" t="s">
        <v>23</v>
      </c>
      <c r="B109" t="n">
        <v>92676040</v>
      </c>
      <c r="C109" t="n">
        <v>224659200</v>
      </c>
      <c r="D109">
        <f>if(and(B109&gt;0,C109&gt;0),C109/(B109+C109),"")</f>
        <v/>
      </c>
      <c r="E109">
        <f>D109-E100</f>
        <v/>
      </c>
      <c r="F109" t="n">
        <v>0.05</v>
      </c>
      <c r="G109">
        <f>E109/F109*100/44.88/96</f>
        <v/>
      </c>
    </row>
    <row r="110" spans="1:7">
      <c r="A110" t="s">
        <v>24</v>
      </c>
      <c r="B110" t="n">
        <v>112685300</v>
      </c>
      <c r="C110" t="n">
        <v>290757200</v>
      </c>
      <c r="D110">
        <f>if(and(B110&gt;0,C110&gt;0),C110/(B110+C110),"")</f>
        <v/>
      </c>
      <c r="E110">
        <f>D110-E100</f>
        <v/>
      </c>
      <c r="F110" t="n">
        <v>0.05</v>
      </c>
      <c r="G110">
        <f>E110/F110*100/44.88/168</f>
        <v/>
      </c>
    </row>
    <row r="111" spans="1:7">
      <c r="A111" t="s">
        <v>25</v>
      </c>
      <c r="B111" t="n">
        <v>101890500</v>
      </c>
      <c r="C111" t="n">
        <v>259393500</v>
      </c>
      <c r="D111">
        <f>if(and(B111&gt;0,C111&gt;0),C111/(B111+C111),"")</f>
        <v/>
      </c>
      <c r="E111">
        <f>D111-E100</f>
        <v/>
      </c>
      <c r="F111" t="n">
        <v>0.05</v>
      </c>
      <c r="G111">
        <f>E111/F111*100/44.88/168</f>
        <v/>
      </c>
    </row>
    <row r="112" spans="1:7">
      <c r="A112" t="s"/>
    </row>
    <row r="113" spans="1:7">
      <c r="A113" t="s">
        <v>0</v>
      </c>
      <c r="B113" t="s">
        <v>1</v>
      </c>
      <c r="C113" t="s">
        <v>2</v>
      </c>
      <c r="D113" t="s">
        <v>3</v>
      </c>
    </row>
    <row r="114" spans="1:7">
      <c r="A114" t="s">
        <v>42</v>
      </c>
      <c r="B114" t="s">
        <v>29</v>
      </c>
      <c r="C114" t="s">
        <v>43</v>
      </c>
      <c r="D114" t="s">
        <v>44</v>
      </c>
    </row>
    <row r="115" spans="1:7">
      <c r="A115" t="s"/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t="s">
        <v>14</v>
      </c>
      <c r="B116" t="n">
        <v>24287620</v>
      </c>
      <c r="C116" t="n">
        <v>25131630</v>
      </c>
      <c r="D116">
        <f>if(and(B116&gt;0,C116&gt;0),C116/(B116+C116),"")</f>
        <v/>
      </c>
      <c r="E116">
        <f>average(D116:D117)</f>
        <v/>
      </c>
    </row>
    <row r="117" spans="1:7">
      <c r="A117" t="s">
        <v>15</v>
      </c>
      <c r="B117" t="n">
        <v>21264370</v>
      </c>
      <c r="C117" t="n">
        <v>21396410</v>
      </c>
      <c r="D117">
        <f>if(and(B117&gt;0,C117&gt;0),C117/(B117+C117),"")</f>
        <v/>
      </c>
    </row>
    <row r="118" spans="1:7">
      <c r="A118" t="s">
        <v>16</v>
      </c>
      <c r="B118" t="n">
        <v>16850500</v>
      </c>
      <c r="C118" t="n">
        <v>18310180</v>
      </c>
      <c r="D118">
        <f>if(and(B118&gt;0,C118&gt;0),C118/(B118+C118),"")</f>
        <v/>
      </c>
      <c r="E118">
        <f>D118-E116</f>
        <v/>
      </c>
      <c r="F118" t="n">
        <v>0.05</v>
      </c>
      <c r="G118">
        <f>E118/F118*100/32.89/8</f>
        <v/>
      </c>
    </row>
    <row r="119" spans="1:7">
      <c r="A119" t="s">
        <v>17</v>
      </c>
      <c r="B119" t="n">
        <v>20249280</v>
      </c>
      <c r="C119" t="n">
        <v>21432160</v>
      </c>
      <c r="D119">
        <f>if(and(B119&gt;0,C119&gt;0),C119/(B119+C119),"")</f>
        <v/>
      </c>
      <c r="E119">
        <f>D119-E116</f>
        <v/>
      </c>
      <c r="F119" t="n">
        <v>0.05</v>
      </c>
      <c r="G119">
        <f>E119/F119*100/32.89/8</f>
        <v/>
      </c>
    </row>
    <row r="120" spans="1:7">
      <c r="A120" t="s">
        <v>18</v>
      </c>
      <c r="B120" t="n">
        <v>12151920</v>
      </c>
      <c r="C120" t="n">
        <v>18828390</v>
      </c>
      <c r="D120">
        <f>if(and(B120&gt;0,C120&gt;0),C120/(B120+C120),"")</f>
        <v/>
      </c>
      <c r="E120">
        <f>D120-E116</f>
        <v/>
      </c>
      <c r="F120" t="n">
        <v>0.05</v>
      </c>
      <c r="G120">
        <f>E120/F120*100/32.89/24</f>
        <v/>
      </c>
    </row>
    <row r="121" spans="1:7">
      <c r="A121" t="s">
        <v>19</v>
      </c>
      <c r="B121" t="n">
        <v>12302420</v>
      </c>
      <c r="C121" t="n">
        <v>17313420</v>
      </c>
      <c r="D121">
        <f>if(and(B121&gt;0,C121&gt;0),C121/(B121+C121),"")</f>
        <v/>
      </c>
      <c r="E121">
        <f>D121-E116</f>
        <v/>
      </c>
      <c r="F121" t="n">
        <v>0.05</v>
      </c>
      <c r="G121">
        <f>E121/F121*100/32.89/24</f>
        <v/>
      </c>
    </row>
    <row r="122" spans="1:7">
      <c r="A122" t="s">
        <v>20</v>
      </c>
      <c r="B122" t="n">
        <v>40774990</v>
      </c>
      <c r="C122" t="n">
        <v>10345090</v>
      </c>
      <c r="D122">
        <f>if(and(B122&gt;0,C122&gt;0),C122/(B122+C122),"")</f>
        <v/>
      </c>
      <c r="E122">
        <f>D122-E116</f>
        <v/>
      </c>
      <c r="F122" t="n">
        <v>0.05</v>
      </c>
      <c r="G122">
        <f>E122/F122*100/32.89/48</f>
        <v/>
      </c>
    </row>
    <row r="123" spans="1:7">
      <c r="A123" t="s">
        <v>21</v>
      </c>
      <c r="B123" t="n">
        <v>11584230</v>
      </c>
      <c r="C123" t="n">
        <v>10794060</v>
      </c>
      <c r="D123">
        <f>if(and(B123&gt;0,C123&gt;0),C123/(B123+C123),"")</f>
        <v/>
      </c>
      <c r="E123">
        <f>D123-E116</f>
        <v/>
      </c>
      <c r="F123" t="n">
        <v>0.05</v>
      </c>
      <c r="G123">
        <f>E123/F123*100/32.89/48</f>
        <v/>
      </c>
    </row>
    <row r="124" spans="1:7">
      <c r="A124" t="s">
        <v>22</v>
      </c>
      <c r="B124" t="n">
        <v>10106840</v>
      </c>
      <c r="C124" t="n">
        <v>19891540</v>
      </c>
      <c r="D124">
        <f>if(and(B124&gt;0,C124&gt;0),C124/(B124+C124),"")</f>
        <v/>
      </c>
      <c r="E124">
        <f>D124-E116</f>
        <v/>
      </c>
      <c r="F124" t="n">
        <v>0.05</v>
      </c>
      <c r="G124">
        <f>E124/F124*100/32.89/96</f>
        <v/>
      </c>
    </row>
    <row r="125" spans="1:7">
      <c r="A125" t="s">
        <v>23</v>
      </c>
      <c r="B125" t="n">
        <v>9954609</v>
      </c>
      <c r="C125" t="n">
        <v>20384240</v>
      </c>
      <c r="D125">
        <f>if(and(B125&gt;0,C125&gt;0),C125/(B125+C125),"")</f>
        <v/>
      </c>
      <c r="E125">
        <f>D125-E116</f>
        <v/>
      </c>
      <c r="F125" t="n">
        <v>0.05</v>
      </c>
      <c r="G125">
        <f>E125/F125*100/32.89/96</f>
        <v/>
      </c>
    </row>
    <row r="126" spans="1:7">
      <c r="A126" t="s">
        <v>24</v>
      </c>
      <c r="B126" t="n">
        <v>148979100</v>
      </c>
      <c r="C126" t="n">
        <v>13855310</v>
      </c>
      <c r="D126">
        <f>if(and(B126&gt;0,C126&gt;0),C126/(B126+C126),"")</f>
        <v/>
      </c>
      <c r="E126">
        <f>D126-E116</f>
        <v/>
      </c>
      <c r="F126" t="n">
        <v>0.05</v>
      </c>
      <c r="G126">
        <f>E126/F126*100/32.89/168</f>
        <v/>
      </c>
    </row>
    <row r="127" spans="1:7">
      <c r="A127" t="s">
        <v>25</v>
      </c>
      <c r="B127" t="n">
        <v>13576240</v>
      </c>
      <c r="C127" t="n">
        <v>12774540</v>
      </c>
      <c r="D127">
        <f>if(and(B127&gt;0,C127&gt;0),C127/(B127+C127),"")</f>
        <v/>
      </c>
      <c r="E127">
        <f>D127-E116</f>
        <v/>
      </c>
      <c r="F127" t="n">
        <v>0.05</v>
      </c>
      <c r="G127">
        <f>E127/F127*100/32.89/168</f>
        <v/>
      </c>
    </row>
    <row r="128" spans="1:7">
      <c r="A128" t="s"/>
    </row>
    <row r="129" spans="1:7">
      <c r="A129" t="s">
        <v>0</v>
      </c>
      <c r="B129" t="s">
        <v>1</v>
      </c>
      <c r="C129" t="s">
        <v>2</v>
      </c>
      <c r="D129" t="s">
        <v>3</v>
      </c>
    </row>
    <row r="130" spans="1:7">
      <c r="A130" t="s">
        <v>45</v>
      </c>
      <c r="B130" t="s">
        <v>5</v>
      </c>
      <c r="C130" t="s">
        <v>46</v>
      </c>
      <c r="D130" t="s">
        <v>47</v>
      </c>
    </row>
    <row r="131" spans="1:7">
      <c r="A131" t="s"/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>
      <c r="A132" t="s">
        <v>14</v>
      </c>
      <c r="B132" t="n">
        <v>13739610</v>
      </c>
      <c r="C132" t="n">
        <v>15796630</v>
      </c>
      <c r="D132">
        <f>if(and(B132&gt;0,C132&gt;0),C132/(B132+C132),"")</f>
        <v/>
      </c>
      <c r="E132">
        <f>average(D132:D133)</f>
        <v/>
      </c>
    </row>
    <row r="133" spans="1:7">
      <c r="A133" t="s">
        <v>15</v>
      </c>
      <c r="B133" t="n">
        <v>12909910</v>
      </c>
      <c r="C133" t="n">
        <v>14644870</v>
      </c>
      <c r="D133">
        <f>if(and(B133&gt;0,C133&gt;0),C133/(B133+C133),"")</f>
        <v/>
      </c>
    </row>
    <row r="134" spans="1:7">
      <c r="A134" t="s">
        <v>16</v>
      </c>
      <c r="B134" t="n">
        <v>12364040</v>
      </c>
      <c r="C134" t="n">
        <v>14992280</v>
      </c>
      <c r="D134">
        <f>if(and(B134&gt;0,C134&gt;0),C134/(B134+C134),"")</f>
        <v/>
      </c>
      <c r="E134">
        <f>D134-E132</f>
        <v/>
      </c>
      <c r="F134" t="n">
        <v>0.05</v>
      </c>
      <c r="G134">
        <f>E134/F134*100/48.73/8</f>
        <v/>
      </c>
    </row>
    <row r="135" spans="1:7">
      <c r="A135" t="s">
        <v>17</v>
      </c>
      <c r="B135" t="n">
        <v>14023860</v>
      </c>
      <c r="C135" t="n">
        <v>16412570</v>
      </c>
      <c r="D135">
        <f>if(and(B135&gt;0,C135&gt;0),C135/(B135+C135),"")</f>
        <v/>
      </c>
      <c r="E135">
        <f>D135-E132</f>
        <v/>
      </c>
      <c r="F135" t="n">
        <v>0.05</v>
      </c>
      <c r="G135">
        <f>E135/F135*100/48.73/8</f>
        <v/>
      </c>
    </row>
    <row r="136" spans="1:7">
      <c r="A136" t="s">
        <v>18</v>
      </c>
      <c r="B136" t="n">
        <v>10152450</v>
      </c>
      <c r="C136" t="n">
        <v>15400740</v>
      </c>
      <c r="D136">
        <f>if(and(B136&gt;0,C136&gt;0),C136/(B136+C136),"")</f>
        <v/>
      </c>
      <c r="E136">
        <f>D136-E132</f>
        <v/>
      </c>
      <c r="F136" t="n">
        <v>0.05</v>
      </c>
      <c r="G136">
        <f>E136/F136*100/48.73/24</f>
        <v/>
      </c>
    </row>
    <row r="137" spans="1:7">
      <c r="A137" t="s">
        <v>19</v>
      </c>
      <c r="B137" t="n">
        <v>8257814</v>
      </c>
      <c r="C137" t="n">
        <v>12872190</v>
      </c>
      <c r="D137">
        <f>if(and(B137&gt;0,C137&gt;0),C137/(B137+C137),"")</f>
        <v/>
      </c>
      <c r="E137">
        <f>D137-E132</f>
        <v/>
      </c>
      <c r="F137" t="n">
        <v>0.05</v>
      </c>
      <c r="G137">
        <f>E137/F137*100/48.73/24</f>
        <v/>
      </c>
    </row>
    <row r="138" spans="1:7">
      <c r="A138" t="s">
        <v>20</v>
      </c>
      <c r="B138" t="n">
        <v>6127000</v>
      </c>
      <c r="C138" t="n">
        <v>12840180</v>
      </c>
      <c r="D138">
        <f>if(and(B138&gt;0,C138&gt;0),C138/(B138+C138),"")</f>
        <v/>
      </c>
      <c r="E138">
        <f>D138-E132</f>
        <v/>
      </c>
      <c r="F138" t="n">
        <v>0.05</v>
      </c>
      <c r="G138">
        <f>E138/F138*100/48.73/48</f>
        <v/>
      </c>
    </row>
    <row r="139" spans="1:7">
      <c r="A139" t="s">
        <v>21</v>
      </c>
      <c r="B139" t="n">
        <v>4598905</v>
      </c>
      <c r="C139" t="n">
        <v>10459560</v>
      </c>
      <c r="D139">
        <f>if(and(B139&gt;0,C139&gt;0),C139/(B139+C139),"")</f>
        <v/>
      </c>
      <c r="E139">
        <f>D139-E132</f>
        <v/>
      </c>
      <c r="F139" t="n">
        <v>0.05</v>
      </c>
      <c r="G139">
        <f>E139/F139*100/48.73/48</f>
        <v/>
      </c>
    </row>
    <row r="140" spans="1:7">
      <c r="A140" t="s">
        <v>22</v>
      </c>
      <c r="B140" t="n">
        <v>4225581</v>
      </c>
      <c r="C140" t="n">
        <v>11445750</v>
      </c>
      <c r="D140">
        <f>if(and(B140&gt;0,C140&gt;0),C140/(B140+C140),"")</f>
        <v/>
      </c>
      <c r="E140">
        <f>D140-E132</f>
        <v/>
      </c>
      <c r="F140" t="n">
        <v>0.05</v>
      </c>
      <c r="G140">
        <f>E140/F140*100/48.73/96</f>
        <v/>
      </c>
    </row>
    <row r="141" spans="1:7">
      <c r="A141" t="s">
        <v>23</v>
      </c>
      <c r="B141" t="n">
        <v>4031363</v>
      </c>
      <c r="C141" t="n">
        <v>10954270</v>
      </c>
      <c r="D141">
        <f>if(and(B141&gt;0,C141&gt;0),C141/(B141+C141),"")</f>
        <v/>
      </c>
      <c r="E141">
        <f>D141-E132</f>
        <v/>
      </c>
      <c r="F141" t="n">
        <v>0.05</v>
      </c>
      <c r="G141">
        <f>E141/F141*100/48.73/96</f>
        <v/>
      </c>
    </row>
    <row r="142" spans="1:7">
      <c r="A142" t="s">
        <v>24</v>
      </c>
      <c r="B142" t="n">
        <v>3777519</v>
      </c>
      <c r="C142" t="n">
        <v>11582490</v>
      </c>
      <c r="D142">
        <f>if(and(B142&gt;0,C142&gt;0),C142/(B142+C142),"")</f>
        <v/>
      </c>
      <c r="E142">
        <f>D142-E132</f>
        <v/>
      </c>
      <c r="F142" t="n">
        <v>0.05</v>
      </c>
      <c r="G142">
        <f>E142/F142*100/48.73/168</f>
        <v/>
      </c>
    </row>
    <row r="143" spans="1:7">
      <c r="A143" t="s">
        <v>25</v>
      </c>
      <c r="B143" t="n">
        <v>3155587</v>
      </c>
      <c r="C143" t="n">
        <v>9474558</v>
      </c>
      <c r="D143">
        <f>if(and(B143&gt;0,C143&gt;0),C143/(B143+C143),"")</f>
        <v/>
      </c>
      <c r="E143">
        <f>D143-E132</f>
        <v/>
      </c>
      <c r="F143" t="n">
        <v>0.05</v>
      </c>
      <c r="G143">
        <f>E143/F143*100/48.73/168</f>
        <v/>
      </c>
    </row>
    <row r="144" spans="1:7">
      <c r="A144" t="s"/>
    </row>
    <row r="145" spans="1:7">
      <c r="A145" t="s">
        <v>0</v>
      </c>
      <c r="B145" t="s">
        <v>1</v>
      </c>
      <c r="C145" t="s">
        <v>2</v>
      </c>
      <c r="D145" t="s">
        <v>3</v>
      </c>
    </row>
    <row r="146" spans="1:7">
      <c r="A146" t="s">
        <v>48</v>
      </c>
      <c r="B146" t="s">
        <v>29</v>
      </c>
      <c r="C146" t="s">
        <v>49</v>
      </c>
      <c r="D146" t="s">
        <v>47</v>
      </c>
    </row>
    <row r="147" spans="1:7">
      <c r="A147" t="s"/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t="s">
        <v>14</v>
      </c>
      <c r="B148" t="n">
        <v>404328100</v>
      </c>
      <c r="C148" t="n">
        <v>457308800</v>
      </c>
      <c r="D148">
        <f>if(and(B148&gt;0,C148&gt;0),C148/(B148+C148),"")</f>
        <v/>
      </c>
      <c r="E148">
        <f>average(D148:D149)</f>
        <v/>
      </c>
    </row>
    <row r="149" spans="1:7">
      <c r="A149" t="s">
        <v>15</v>
      </c>
      <c r="B149" t="n">
        <v>423781600</v>
      </c>
      <c r="C149" t="n">
        <v>475869700</v>
      </c>
      <c r="D149">
        <f>if(and(B149&gt;0,C149&gt;0),C149/(B149+C149),"")</f>
        <v/>
      </c>
    </row>
    <row r="150" spans="1:7">
      <c r="A150" t="s">
        <v>16</v>
      </c>
      <c r="B150" t="n">
        <v>370382100</v>
      </c>
      <c r="C150" t="n">
        <v>450965700</v>
      </c>
      <c r="D150">
        <f>if(and(B150&gt;0,C150&gt;0),C150/(B150+C150),"")</f>
        <v/>
      </c>
      <c r="E150">
        <f>D150-E148</f>
        <v/>
      </c>
      <c r="F150" t="n">
        <v>0.05</v>
      </c>
      <c r="G150">
        <f>E150/F150*100/48.73/8</f>
        <v/>
      </c>
    </row>
    <row r="151" spans="1:7">
      <c r="A151" t="s">
        <v>17</v>
      </c>
      <c r="B151" t="n">
        <v>401454300</v>
      </c>
      <c r="C151" t="n">
        <v>486740300</v>
      </c>
      <c r="D151">
        <f>if(and(B151&gt;0,C151&gt;0),C151/(B151+C151),"")</f>
        <v/>
      </c>
      <c r="E151">
        <f>D151-E148</f>
        <v/>
      </c>
      <c r="F151" t="n">
        <v>0.05</v>
      </c>
      <c r="G151">
        <f>E151/F151*100/48.73/8</f>
        <v/>
      </c>
    </row>
    <row r="152" spans="1:7">
      <c r="A152" t="s">
        <v>18</v>
      </c>
      <c r="B152" t="n">
        <v>242764300</v>
      </c>
      <c r="C152" t="n">
        <v>381792600</v>
      </c>
      <c r="D152">
        <f>if(and(B152&gt;0,C152&gt;0),C152/(B152+C152),"")</f>
        <v/>
      </c>
      <c r="E152">
        <f>D152-E148</f>
        <v/>
      </c>
      <c r="F152" t="n">
        <v>0.05</v>
      </c>
      <c r="G152">
        <f>E152/F152*100/48.73/24</f>
        <v/>
      </c>
    </row>
    <row r="153" spans="1:7">
      <c r="A153" t="s">
        <v>19</v>
      </c>
      <c r="B153" t="n">
        <v>246786300</v>
      </c>
      <c r="C153" t="n">
        <v>382895200</v>
      </c>
      <c r="D153">
        <f>if(and(B153&gt;0,C153&gt;0),C153/(B153+C153),"")</f>
        <v/>
      </c>
      <c r="E153">
        <f>D153-E148</f>
        <v/>
      </c>
      <c r="F153" t="n">
        <v>0.05</v>
      </c>
      <c r="G153">
        <f>E153/F153*100/48.73/24</f>
        <v/>
      </c>
    </row>
    <row r="154" spans="1:7">
      <c r="A154" t="s">
        <v>20</v>
      </c>
      <c r="B154" t="n">
        <v>162125900</v>
      </c>
      <c r="C154" t="n">
        <v>336695900</v>
      </c>
      <c r="D154">
        <f>if(and(B154&gt;0,C154&gt;0),C154/(B154+C154),"")</f>
        <v/>
      </c>
      <c r="E154">
        <f>D154-E148</f>
        <v/>
      </c>
      <c r="F154" t="n">
        <v>0.05</v>
      </c>
      <c r="G154">
        <f>E154/F154*100/48.73/48</f>
        <v/>
      </c>
    </row>
    <row r="155" spans="1:7">
      <c r="A155" t="s">
        <v>21</v>
      </c>
      <c r="B155" t="n">
        <v>155680800</v>
      </c>
      <c r="C155" t="n">
        <v>315900900</v>
      </c>
      <c r="D155">
        <f>if(and(B155&gt;0,C155&gt;0),C155/(B155+C155),"")</f>
        <v/>
      </c>
      <c r="E155">
        <f>D155-E148</f>
        <v/>
      </c>
      <c r="F155" t="n">
        <v>0.05</v>
      </c>
      <c r="G155">
        <f>E155/F155*100/48.73/48</f>
        <v/>
      </c>
    </row>
    <row r="156" spans="1:7">
      <c r="A156" t="s">
        <v>22</v>
      </c>
      <c r="B156" t="n">
        <v>130767600</v>
      </c>
      <c r="C156" t="n">
        <v>349587600</v>
      </c>
      <c r="D156">
        <f>if(and(B156&gt;0,C156&gt;0),C156/(B156+C156),"")</f>
        <v/>
      </c>
      <c r="E156">
        <f>D156-E148</f>
        <v/>
      </c>
      <c r="F156" t="n">
        <v>0.05</v>
      </c>
      <c r="G156">
        <f>E156/F156*100/48.73/96</f>
        <v/>
      </c>
    </row>
    <row r="157" spans="1:7">
      <c r="A157" t="s">
        <v>23</v>
      </c>
      <c r="B157" t="n">
        <v>123446300</v>
      </c>
      <c r="C157" t="n">
        <v>327306000</v>
      </c>
      <c r="D157">
        <f>if(and(B157&gt;0,C157&gt;0),C157/(B157+C157),"")</f>
        <v/>
      </c>
      <c r="E157">
        <f>D157-E148</f>
        <v/>
      </c>
      <c r="F157" t="n">
        <v>0.05</v>
      </c>
      <c r="G157">
        <f>E157/F157*100/48.73/96</f>
        <v/>
      </c>
    </row>
    <row r="158" spans="1:7">
      <c r="A158" t="s">
        <v>24</v>
      </c>
      <c r="B158" t="n">
        <v>101561900</v>
      </c>
      <c r="C158" t="n">
        <v>286160000</v>
      </c>
      <c r="D158">
        <f>if(and(B158&gt;0,C158&gt;0),C158/(B158+C158),"")</f>
        <v/>
      </c>
      <c r="E158">
        <f>D158-E148</f>
        <v/>
      </c>
      <c r="F158" t="n">
        <v>0.05</v>
      </c>
      <c r="G158">
        <f>E158/F158*100/48.73/168</f>
        <v/>
      </c>
    </row>
    <row r="159" spans="1:7">
      <c r="A159" t="s">
        <v>25</v>
      </c>
      <c r="B159" t="n">
        <v>98664140</v>
      </c>
      <c r="C159" t="n">
        <v>277508900</v>
      </c>
      <c r="D159">
        <f>if(and(B159&gt;0,C159&gt;0),C159/(B159+C159),"")</f>
        <v/>
      </c>
      <c r="E159">
        <f>D159-E148</f>
        <v/>
      </c>
      <c r="F159" t="n">
        <v>0.05</v>
      </c>
      <c r="G159">
        <f>E159/F159*100/48.73/168</f>
        <v/>
      </c>
    </row>
    <row r="160" spans="1:7">
      <c r="A160" t="s"/>
    </row>
    <row r="161" spans="1:7">
      <c r="A161" t="s">
        <v>0</v>
      </c>
      <c r="B161" t="s">
        <v>1</v>
      </c>
      <c r="C161" t="s">
        <v>2</v>
      </c>
      <c r="D161" t="s">
        <v>3</v>
      </c>
    </row>
    <row r="162" spans="1:7">
      <c r="A162" t="s">
        <v>50</v>
      </c>
      <c r="B162" t="s">
        <v>51</v>
      </c>
      <c r="C162" t="s">
        <v>52</v>
      </c>
      <c r="D162" t="s">
        <v>47</v>
      </c>
    </row>
    <row r="163" spans="1:7">
      <c r="A163" t="s"/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</row>
    <row r="164" spans="1:7">
      <c r="A164" t="s">
        <v>14</v>
      </c>
      <c r="B164" t="n">
        <v>12458670</v>
      </c>
      <c r="C164" t="n">
        <v>14081320</v>
      </c>
      <c r="D164">
        <f>if(and(B164&gt;0,C164&gt;0),C164/(B164+C164),"")</f>
        <v/>
      </c>
      <c r="E164">
        <f>average(D164:D165)</f>
        <v/>
      </c>
    </row>
    <row r="165" spans="1:7">
      <c r="A165" t="s">
        <v>15</v>
      </c>
      <c r="B165" t="n">
        <v>13227310</v>
      </c>
      <c r="C165" t="n">
        <v>15397600</v>
      </c>
      <c r="D165">
        <f>if(and(B165&gt;0,C165&gt;0),C165/(B165+C165),"")</f>
        <v/>
      </c>
    </row>
    <row r="166" spans="1:7">
      <c r="A166" t="s">
        <v>16</v>
      </c>
      <c r="B166" t="n">
        <v>11798060</v>
      </c>
      <c r="C166" t="n">
        <v>14677970</v>
      </c>
      <c r="D166">
        <f>if(and(B166&gt;0,C166&gt;0),C166/(B166+C166),"")</f>
        <v/>
      </c>
      <c r="E166">
        <f>D166-E164</f>
        <v/>
      </c>
      <c r="F166" t="n">
        <v>0.05</v>
      </c>
      <c r="G166">
        <f>E166/F166*100/48.73/8</f>
        <v/>
      </c>
    </row>
    <row r="167" spans="1:7">
      <c r="A167" t="s">
        <v>17</v>
      </c>
      <c r="B167" t="n">
        <v>12712140</v>
      </c>
      <c r="C167" t="n">
        <v>15825300</v>
      </c>
      <c r="D167">
        <f>if(and(B167&gt;0,C167&gt;0),C167/(B167+C167),"")</f>
        <v/>
      </c>
      <c r="E167">
        <f>D167-E164</f>
        <v/>
      </c>
      <c r="F167" t="n">
        <v>0.05</v>
      </c>
      <c r="G167">
        <f>E167/F167*100/48.73/8</f>
        <v/>
      </c>
    </row>
    <row r="168" spans="1:7">
      <c r="A168" t="s">
        <v>18</v>
      </c>
      <c r="B168" t="n">
        <v>6784878</v>
      </c>
      <c r="C168" t="n">
        <v>10894800</v>
      </c>
      <c r="D168">
        <f>if(and(B168&gt;0,C168&gt;0),C168/(B168+C168),"")</f>
        <v/>
      </c>
      <c r="E168">
        <f>D168-E164</f>
        <v/>
      </c>
      <c r="F168" t="n">
        <v>0.05</v>
      </c>
      <c r="G168">
        <f>E168/F168*100/48.73/24</f>
        <v/>
      </c>
    </row>
    <row r="169" spans="1:7">
      <c r="A169" t="s">
        <v>19</v>
      </c>
      <c r="B169" t="n">
        <v>6558880</v>
      </c>
      <c r="C169" t="n">
        <v>10297360</v>
      </c>
      <c r="D169">
        <f>if(and(B169&gt;0,C169&gt;0),C169/(B169+C169),"")</f>
        <v/>
      </c>
      <c r="E169">
        <f>D169-E164</f>
        <v/>
      </c>
      <c r="F169" t="n">
        <v>0.05</v>
      </c>
      <c r="G169">
        <f>E169/F169*100/48.73/24</f>
        <v/>
      </c>
    </row>
    <row r="170" spans="1:7">
      <c r="A170" t="s">
        <v>20</v>
      </c>
      <c r="B170" t="n">
        <v>4286457</v>
      </c>
      <c r="C170" t="n">
        <v>8654052</v>
      </c>
      <c r="D170">
        <f>if(and(B170&gt;0,C170&gt;0),C170/(B170+C170),"")</f>
        <v/>
      </c>
      <c r="E170">
        <f>D170-E164</f>
        <v/>
      </c>
      <c r="F170" t="n">
        <v>0.05</v>
      </c>
      <c r="G170">
        <f>E170/F170*100/48.73/48</f>
        <v/>
      </c>
    </row>
    <row r="171" spans="1:7">
      <c r="A171" t="s">
        <v>21</v>
      </c>
      <c r="B171" t="n">
        <v>4081569</v>
      </c>
      <c r="C171" t="n">
        <v>7981255</v>
      </c>
      <c r="D171">
        <f>if(and(B171&gt;0,C171&gt;0),C171/(B171+C171),"")</f>
        <v/>
      </c>
      <c r="E171">
        <f>D171-E164</f>
        <v/>
      </c>
      <c r="F171" t="n">
        <v>0.05</v>
      </c>
      <c r="G171">
        <f>E171/F171*100/48.73/48</f>
        <v/>
      </c>
    </row>
    <row r="172" spans="1:7">
      <c r="A172" t="s">
        <v>22</v>
      </c>
      <c r="B172" t="n">
        <v>3293214</v>
      </c>
      <c r="C172" t="n">
        <v>8700639</v>
      </c>
      <c r="D172">
        <f>if(and(B172&gt;0,C172&gt;0),C172/(B172+C172),"")</f>
        <v/>
      </c>
      <c r="E172">
        <f>D172-E164</f>
        <v/>
      </c>
      <c r="F172" t="n">
        <v>0.05</v>
      </c>
      <c r="G172">
        <f>E172/F172*100/48.73/96</f>
        <v/>
      </c>
    </row>
    <row r="173" spans="1:7">
      <c r="A173" t="s">
        <v>23</v>
      </c>
      <c r="B173" t="n">
        <v>4262464</v>
      </c>
      <c r="C173" t="n">
        <v>9972259</v>
      </c>
      <c r="D173">
        <f>if(and(B173&gt;0,C173&gt;0),C173/(B173+C173),"")</f>
        <v/>
      </c>
      <c r="E173">
        <f>D173-E164</f>
        <v/>
      </c>
      <c r="F173" t="n">
        <v>0.05</v>
      </c>
      <c r="G173">
        <f>E173/F173*100/48.73/96</f>
        <v/>
      </c>
    </row>
    <row r="174" spans="1:7">
      <c r="A174" t="s">
        <v>24</v>
      </c>
      <c r="B174" t="n">
        <v>1843113</v>
      </c>
      <c r="C174" t="n">
        <v>6120659</v>
      </c>
      <c r="D174">
        <f>if(and(B174&gt;0,C174&gt;0),C174/(B174+C174),"")</f>
        <v/>
      </c>
      <c r="E174">
        <f>D174-E164</f>
        <v/>
      </c>
      <c r="F174" t="n">
        <v>0.05</v>
      </c>
      <c r="G174">
        <f>E174/F174*100/48.73/168</f>
        <v/>
      </c>
    </row>
    <row r="175" spans="1:7">
      <c r="A175" t="s">
        <v>25</v>
      </c>
      <c r="B175" t="n">
        <v>2480585</v>
      </c>
      <c r="C175" t="n">
        <v>6860816</v>
      </c>
      <c r="D175">
        <f>if(and(B175&gt;0,C175&gt;0),C175/(B175+C175),"")</f>
        <v/>
      </c>
      <c r="E175">
        <f>D175-E164</f>
        <v/>
      </c>
      <c r="F175" t="n">
        <v>0.05</v>
      </c>
      <c r="G175">
        <f>E175/F175*100/48.73/168</f>
        <v/>
      </c>
    </row>
    <row r="176" spans="1:7">
      <c r="A176" t="s"/>
    </row>
    <row r="177" spans="1:7">
      <c r="A177" t="s">
        <v>0</v>
      </c>
      <c r="B177" t="s">
        <v>1</v>
      </c>
      <c r="C177" t="s">
        <v>2</v>
      </c>
      <c r="D177" t="s">
        <v>3</v>
      </c>
    </row>
    <row r="178" spans="1:7">
      <c r="A178" t="s">
        <v>53</v>
      </c>
      <c r="B178" t="s">
        <v>29</v>
      </c>
      <c r="C178" t="s">
        <v>54</v>
      </c>
      <c r="D178" t="s">
        <v>55</v>
      </c>
    </row>
    <row r="179" spans="1:7">
      <c r="A179" t="s"/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</row>
    <row r="180" spans="1:7">
      <c r="A180" t="s">
        <v>14</v>
      </c>
      <c r="B180" t="n">
        <v>23450500</v>
      </c>
      <c r="C180" t="n">
        <v>33642420</v>
      </c>
      <c r="D180">
        <f>if(and(B180&gt;0,C180&gt;0),C180/(B180+C180),"")</f>
        <v/>
      </c>
      <c r="E180">
        <f>average(D180:D181)</f>
        <v/>
      </c>
    </row>
    <row r="181" spans="1:7">
      <c r="A181" t="s">
        <v>15</v>
      </c>
      <c r="B181" t="n">
        <v>20489920</v>
      </c>
      <c r="C181" t="n">
        <v>29800560</v>
      </c>
      <c r="D181">
        <f>if(and(B181&gt;0,C181&gt;0),C181/(B181+C181),"")</f>
        <v/>
      </c>
    </row>
    <row r="182" spans="1:7">
      <c r="A182" t="s">
        <v>16</v>
      </c>
      <c r="B182" t="n">
        <v>8424384</v>
      </c>
      <c r="C182" t="n">
        <v>14099510</v>
      </c>
      <c r="D182">
        <f>if(and(B182&gt;0,C182&gt;0),C182/(B182+C182),"")</f>
        <v/>
      </c>
      <c r="E182">
        <f>D182-E180</f>
        <v/>
      </c>
      <c r="F182" t="n">
        <v>0.05</v>
      </c>
      <c r="G182">
        <f>E182/F182*100/48.49/8</f>
        <v/>
      </c>
    </row>
    <row r="183" spans="1:7">
      <c r="A183" t="s">
        <v>17</v>
      </c>
      <c r="B183" t="n">
        <v>9028349</v>
      </c>
      <c r="C183" t="n">
        <v>14018390</v>
      </c>
      <c r="D183">
        <f>if(and(B183&gt;0,C183&gt;0),C183/(B183+C183),"")</f>
        <v/>
      </c>
      <c r="E183">
        <f>D183-E180</f>
        <v/>
      </c>
      <c r="F183" t="n">
        <v>0.05</v>
      </c>
      <c r="G183">
        <f>E183/F183*100/48.49/8</f>
        <v/>
      </c>
    </row>
    <row r="184" spans="1:7">
      <c r="A184" t="s">
        <v>18</v>
      </c>
      <c r="B184" t="n">
        <v>9950733</v>
      </c>
      <c r="C184" t="n">
        <v>19545030</v>
      </c>
      <c r="D184">
        <f>if(and(B184&gt;0,C184&gt;0),C184/(B184+C184),"")</f>
        <v/>
      </c>
      <c r="E184">
        <f>D184-E180</f>
        <v/>
      </c>
      <c r="F184" t="n">
        <v>0.05</v>
      </c>
      <c r="G184">
        <f>E184/F184*100/48.49/24</f>
        <v/>
      </c>
    </row>
    <row r="185" spans="1:7">
      <c r="A185" t="s">
        <v>19</v>
      </c>
      <c r="B185" t="n">
        <v>9017965</v>
      </c>
      <c r="C185" t="n">
        <v>17995520</v>
      </c>
      <c r="D185">
        <f>if(and(B185&gt;0,C185&gt;0),C185/(B185+C185),"")</f>
        <v/>
      </c>
      <c r="E185">
        <f>D185-E180</f>
        <v/>
      </c>
      <c r="F185" t="n">
        <v>0.05</v>
      </c>
      <c r="G185">
        <f>E185/F185*100/48.49/24</f>
        <v/>
      </c>
    </row>
    <row r="186" spans="1:7">
      <c r="A186" t="s">
        <v>20</v>
      </c>
      <c r="B186" t="n">
        <v>2477205</v>
      </c>
      <c r="C186" t="n">
        <v>6083108</v>
      </c>
      <c r="D186">
        <f>if(and(B186&gt;0,C186&gt;0),C186/(B186+C186),"")</f>
        <v/>
      </c>
      <c r="E186">
        <f>D186-E180</f>
        <v/>
      </c>
      <c r="F186" t="n">
        <v>0.05</v>
      </c>
      <c r="G186">
        <f>E186/F186*100/48.49/48</f>
        <v/>
      </c>
    </row>
    <row r="187" spans="1:7">
      <c r="A187" t="s">
        <v>21</v>
      </c>
      <c r="B187" t="n">
        <v>2632062</v>
      </c>
      <c r="C187" t="n">
        <v>7551161</v>
      </c>
      <c r="D187">
        <f>if(and(B187&gt;0,C187&gt;0),C187/(B187+C187),"")</f>
        <v/>
      </c>
      <c r="E187">
        <f>D187-E180</f>
        <v/>
      </c>
      <c r="F187" t="n">
        <v>0.05</v>
      </c>
      <c r="G187">
        <f>E187/F187*100/48.49/48</f>
        <v/>
      </c>
    </row>
    <row r="188" spans="1:7">
      <c r="A188" t="s">
        <v>22</v>
      </c>
      <c r="B188" t="n">
        <v>4342935</v>
      </c>
      <c r="C188" t="n">
        <v>14634600</v>
      </c>
      <c r="D188">
        <f>if(and(B188&gt;0,C188&gt;0),C188/(B188+C188),"")</f>
        <v/>
      </c>
      <c r="E188">
        <f>D188-E180</f>
        <v/>
      </c>
      <c r="F188" t="n">
        <v>0.05</v>
      </c>
      <c r="G188">
        <f>E188/F188*100/48.49/96</f>
        <v/>
      </c>
    </row>
    <row r="189" spans="1:7">
      <c r="A189" t="s">
        <v>23</v>
      </c>
      <c r="B189" t="n">
        <v>4155261</v>
      </c>
      <c r="C189" t="n">
        <v>13654110</v>
      </c>
      <c r="D189">
        <f>if(and(B189&gt;0,C189&gt;0),C189/(B189+C189),"")</f>
        <v/>
      </c>
      <c r="E189">
        <f>D189-E180</f>
        <v/>
      </c>
      <c r="F189" t="n">
        <v>0.05</v>
      </c>
      <c r="G189">
        <f>E189/F189*100/48.49/96</f>
        <v/>
      </c>
    </row>
    <row r="190" spans="1:7">
      <c r="A190" t="s">
        <v>24</v>
      </c>
      <c r="B190" t="n">
        <v>1272493</v>
      </c>
      <c r="C190" t="n">
        <v>4501153</v>
      </c>
      <c r="D190">
        <f>if(and(B190&gt;0,C190&gt;0),C190/(B190+C190),"")</f>
        <v/>
      </c>
      <c r="E190">
        <f>D190-E180</f>
        <v/>
      </c>
      <c r="F190" t="n">
        <v>0.05</v>
      </c>
      <c r="G190">
        <f>E190/F190*100/48.49/168</f>
        <v/>
      </c>
    </row>
    <row r="191" spans="1:7">
      <c r="A191" t="s">
        <v>25</v>
      </c>
      <c r="B191" t="n">
        <v>1429736</v>
      </c>
      <c r="C191" t="n">
        <v>6183438</v>
      </c>
      <c r="D191">
        <f>if(and(B191&gt;0,C191&gt;0),C191/(B191+C191),"")</f>
        <v/>
      </c>
      <c r="E191">
        <f>D191-E180</f>
        <v/>
      </c>
      <c r="F191" t="n">
        <v>0.05</v>
      </c>
      <c r="G191">
        <f>E191/F191*100/48.49/168</f>
        <v/>
      </c>
    </row>
    <row r="192" spans="1:7">
      <c r="A192" t="s"/>
    </row>
    <row r="193" spans="1:7">
      <c r="A193" t="s">
        <v>0</v>
      </c>
      <c r="B193" t="s">
        <v>1</v>
      </c>
      <c r="C193" t="s">
        <v>2</v>
      </c>
      <c r="D193" t="s">
        <v>3</v>
      </c>
    </row>
    <row r="194" spans="1:7">
      <c r="A194" t="s">
        <v>56</v>
      </c>
      <c r="B194" t="s">
        <v>51</v>
      </c>
      <c r="C194" t="s">
        <v>57</v>
      </c>
      <c r="D194" t="s">
        <v>55</v>
      </c>
    </row>
    <row r="195" spans="1:7">
      <c r="A195" t="s"/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</row>
    <row r="196" spans="1:7">
      <c r="A196" t="s">
        <v>14</v>
      </c>
      <c r="B196" t="n">
        <v>140695000</v>
      </c>
      <c r="C196" t="n">
        <v>201154300</v>
      </c>
      <c r="D196">
        <f>if(and(B196&gt;0,C196&gt;0),C196/(B196+C196),"")</f>
        <v/>
      </c>
      <c r="E196">
        <f>average(D196:D197)</f>
        <v/>
      </c>
    </row>
    <row r="197" spans="1:7">
      <c r="A197" t="s">
        <v>15</v>
      </c>
      <c r="B197" t="n">
        <v>135617200</v>
      </c>
      <c r="C197" t="n">
        <v>201087000</v>
      </c>
      <c r="D197">
        <f>if(and(B197&gt;0,C197&gt;0),C197/(B197+C197),"")</f>
        <v/>
      </c>
    </row>
    <row r="198" spans="1:7">
      <c r="A198" t="s">
        <v>16</v>
      </c>
      <c r="B198" t="n">
        <v>55799920</v>
      </c>
      <c r="C198" t="n">
        <v>92076310</v>
      </c>
      <c r="D198">
        <f>if(and(B198&gt;0,C198&gt;0),C198/(B198+C198),"")</f>
        <v/>
      </c>
      <c r="E198">
        <f>D198-E196</f>
        <v/>
      </c>
      <c r="F198" t="n">
        <v>0.05</v>
      </c>
      <c r="G198">
        <f>E198/F198*100/48.49/8</f>
        <v/>
      </c>
    </row>
    <row r="199" spans="1:7">
      <c r="A199" t="s">
        <v>17</v>
      </c>
      <c r="B199" t="n">
        <v>57112170</v>
      </c>
      <c r="C199" t="n">
        <v>97083400</v>
      </c>
      <c r="D199">
        <f>if(and(B199&gt;0,C199&gt;0),C199/(B199+C199),"")</f>
        <v/>
      </c>
      <c r="E199">
        <f>D199-E196</f>
        <v/>
      </c>
      <c r="F199" t="n">
        <v>0.05</v>
      </c>
      <c r="G199">
        <f>E199/F199*100/48.49/8</f>
        <v/>
      </c>
    </row>
    <row r="200" spans="1:7">
      <c r="A200" t="s">
        <v>18</v>
      </c>
      <c r="B200" t="n">
        <v>62737630</v>
      </c>
      <c r="C200" t="n">
        <v>124791200</v>
      </c>
      <c r="D200">
        <f>if(and(B200&gt;0,C200&gt;0),C200/(B200+C200),"")</f>
        <v/>
      </c>
      <c r="E200">
        <f>D200-E196</f>
        <v/>
      </c>
      <c r="F200" t="n">
        <v>0.05</v>
      </c>
      <c r="G200">
        <f>E200/F200*100/48.49/24</f>
        <v/>
      </c>
    </row>
    <row r="201" spans="1:7">
      <c r="A201" t="s">
        <v>19</v>
      </c>
      <c r="B201" t="n">
        <v>57049580</v>
      </c>
      <c r="C201" t="n">
        <v>112533000</v>
      </c>
      <c r="D201">
        <f>if(and(B201&gt;0,C201&gt;0),C201/(B201+C201),"")</f>
        <v/>
      </c>
      <c r="E201">
        <f>D201-E196</f>
        <v/>
      </c>
      <c r="F201" t="n">
        <v>0.05</v>
      </c>
      <c r="G201">
        <f>E201/F201*100/48.49/24</f>
        <v/>
      </c>
    </row>
    <row r="202" spans="1:7">
      <c r="A202" t="s">
        <v>20</v>
      </c>
      <c r="B202" t="n">
        <v>18032960</v>
      </c>
      <c r="C202" t="n">
        <v>47308140</v>
      </c>
      <c r="D202">
        <f>if(and(B202&gt;0,C202&gt;0),C202/(B202+C202),"")</f>
        <v/>
      </c>
      <c r="E202">
        <f>D202-E196</f>
        <v/>
      </c>
      <c r="F202" t="n">
        <v>0.05</v>
      </c>
      <c r="G202">
        <f>E202/F202*100/48.49/48</f>
        <v/>
      </c>
    </row>
    <row r="203" spans="1:7">
      <c r="A203" t="s">
        <v>21</v>
      </c>
      <c r="B203" t="n">
        <v>20017800</v>
      </c>
      <c r="C203" t="n">
        <v>54285410</v>
      </c>
      <c r="D203">
        <f>if(and(B203&gt;0,C203&gt;0),C203/(B203+C203),"")</f>
        <v/>
      </c>
      <c r="E203">
        <f>D203-E196</f>
        <v/>
      </c>
      <c r="F203" t="n">
        <v>0.05</v>
      </c>
      <c r="G203">
        <f>E203/F203*100/48.49/48</f>
        <v/>
      </c>
    </row>
    <row r="204" spans="1:7">
      <c r="A204" t="s">
        <v>22</v>
      </c>
      <c r="B204" t="n">
        <v>27419460</v>
      </c>
      <c r="C204" t="n">
        <v>95428090</v>
      </c>
      <c r="D204">
        <f>if(and(B204&gt;0,C204&gt;0),C204/(B204+C204),"")</f>
        <v/>
      </c>
      <c r="E204">
        <f>D204-E196</f>
        <v/>
      </c>
      <c r="F204" t="n">
        <v>0.05</v>
      </c>
      <c r="G204">
        <f>E204/F204*100/48.49/96</f>
        <v/>
      </c>
    </row>
    <row r="205" spans="1:7">
      <c r="A205" t="s">
        <v>23</v>
      </c>
      <c r="B205" t="n">
        <v>27974300</v>
      </c>
      <c r="C205" t="n">
        <v>92946710</v>
      </c>
      <c r="D205">
        <f>if(and(B205&gt;0,C205&gt;0),C205/(B205+C205),"")</f>
        <v/>
      </c>
      <c r="E205">
        <f>D205-E196</f>
        <v/>
      </c>
      <c r="F205" t="n">
        <v>0.05</v>
      </c>
      <c r="G205">
        <f>E205/F205*100/48.49/96</f>
        <v/>
      </c>
    </row>
    <row r="206" spans="1:7">
      <c r="A206" t="s">
        <v>24</v>
      </c>
      <c r="B206" t="n">
        <v>14936950</v>
      </c>
      <c r="C206" t="n">
        <v>55201900</v>
      </c>
      <c r="D206">
        <f>if(and(B206&gt;0,C206&gt;0),C206/(B206+C206),"")</f>
        <v/>
      </c>
      <c r="E206">
        <f>D206-E196</f>
        <v/>
      </c>
      <c r="F206" t="n">
        <v>0.05</v>
      </c>
      <c r="G206">
        <f>E206/F206*100/48.49/168</f>
        <v/>
      </c>
    </row>
    <row r="207" spans="1:7">
      <c r="A207" t="s">
        <v>25</v>
      </c>
      <c r="B207" t="n">
        <v>12667640</v>
      </c>
      <c r="C207" t="n">
        <v>45332820</v>
      </c>
      <c r="D207">
        <f>if(and(B207&gt;0,C207&gt;0),C207/(B207+C207),"")</f>
        <v/>
      </c>
      <c r="E207">
        <f>D207-E196</f>
        <v/>
      </c>
      <c r="F207" t="n">
        <v>0.05</v>
      </c>
      <c r="G207">
        <f>E207/F207*100/48.49/168</f>
        <v/>
      </c>
    </row>
    <row r="208" spans="1:7">
      <c r="A208" t="s"/>
    </row>
    <row r="209" spans="1:7">
      <c r="A209" t="s">
        <v>0</v>
      </c>
      <c r="B209" t="s">
        <v>1</v>
      </c>
      <c r="C209" t="s">
        <v>2</v>
      </c>
      <c r="D209" t="s">
        <v>3</v>
      </c>
    </row>
    <row r="210" spans="1:7">
      <c r="A210" t="s">
        <v>58</v>
      </c>
      <c r="B210" t="s">
        <v>59</v>
      </c>
      <c r="C210" t="s">
        <v>60</v>
      </c>
      <c r="D210" t="s">
        <v>61</v>
      </c>
    </row>
    <row r="211" spans="1:7">
      <c r="A211" t="s"/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</row>
    <row r="212" spans="1:7">
      <c r="A212" t="s">
        <v>14</v>
      </c>
      <c r="B212" t="n">
        <v>26655310</v>
      </c>
      <c r="C212" t="n">
        <v>41223050</v>
      </c>
      <c r="D212">
        <f>if(and(B212&gt;0,C212&gt;0),C212/(B212+C212),"")</f>
        <v/>
      </c>
      <c r="E212">
        <f>average(D212:D213)</f>
        <v/>
      </c>
    </row>
    <row r="213" spans="1:7">
      <c r="A213" t="s">
        <v>15</v>
      </c>
      <c r="B213" t="n">
        <v>28277130</v>
      </c>
      <c r="C213" t="n">
        <v>42879080</v>
      </c>
      <c r="D213">
        <f>if(and(B213&gt;0,C213&gt;0),C213/(B213+C213),"")</f>
        <v/>
      </c>
    </row>
    <row r="214" spans="1:7">
      <c r="A214" t="s">
        <v>16</v>
      </c>
      <c r="B214" t="n">
        <v>28329770</v>
      </c>
      <c r="C214" t="n">
        <v>46539440</v>
      </c>
      <c r="D214">
        <f>if(and(B214&gt;0,C214&gt;0),C214/(B214+C214),"")</f>
        <v/>
      </c>
      <c r="E214">
        <f>D214-E212</f>
        <v/>
      </c>
      <c r="F214" t="n">
        <v>0.05</v>
      </c>
      <c r="G214">
        <f>E214/F214*100/58.15/8</f>
        <v/>
      </c>
    </row>
    <row r="215" spans="1:7">
      <c r="A215" t="s">
        <v>17</v>
      </c>
      <c r="B215" t="n">
        <v>32091630</v>
      </c>
      <c r="C215" t="n">
        <v>53187260</v>
      </c>
      <c r="D215">
        <f>if(and(B215&gt;0,C215&gt;0),C215/(B215+C215),"")</f>
        <v/>
      </c>
      <c r="E215">
        <f>D215-E212</f>
        <v/>
      </c>
      <c r="F215" t="n">
        <v>0.05</v>
      </c>
      <c r="G215">
        <f>E215/F215*100/58.15/8</f>
        <v/>
      </c>
    </row>
    <row r="216" spans="1:7">
      <c r="A216" t="s">
        <v>18</v>
      </c>
      <c r="B216" t="n">
        <v>17970210</v>
      </c>
      <c r="C216" t="n">
        <v>35911430</v>
      </c>
      <c r="D216">
        <f>if(and(B216&gt;0,C216&gt;0),C216/(B216+C216),"")</f>
        <v/>
      </c>
      <c r="E216">
        <f>D216-E212</f>
        <v/>
      </c>
      <c r="F216" t="n">
        <v>0.05</v>
      </c>
      <c r="G216">
        <f>E216/F216*100/58.15/24</f>
        <v/>
      </c>
    </row>
    <row r="217" spans="1:7">
      <c r="A217" t="s">
        <v>19</v>
      </c>
      <c r="B217" t="n">
        <v>17955360</v>
      </c>
      <c r="C217" t="n">
        <v>34255990</v>
      </c>
      <c r="D217">
        <f>if(and(B217&gt;0,C217&gt;0),C217/(B217+C217),"")</f>
        <v/>
      </c>
      <c r="E217">
        <f>D217-E212</f>
        <v/>
      </c>
      <c r="F217" t="n">
        <v>0.05</v>
      </c>
      <c r="G217">
        <f>E217/F217*100/58.15/24</f>
        <v/>
      </c>
    </row>
    <row r="218" spans="1:7">
      <c r="A218" t="s">
        <v>20</v>
      </c>
      <c r="B218" t="n">
        <v>7106191</v>
      </c>
      <c r="C218" t="n">
        <v>19130390</v>
      </c>
      <c r="D218">
        <f>if(and(B218&gt;0,C218&gt;0),C218/(B218+C218),"")</f>
        <v/>
      </c>
      <c r="E218">
        <f>D218-E212</f>
        <v/>
      </c>
      <c r="F218" t="n">
        <v>0.05</v>
      </c>
      <c r="G218">
        <f>E218/F218*100/58.15/48</f>
        <v/>
      </c>
    </row>
    <row r="219" spans="1:7">
      <c r="A219" t="s">
        <v>21</v>
      </c>
      <c r="B219" t="n">
        <v>7915670</v>
      </c>
      <c r="C219" t="n">
        <v>18153380</v>
      </c>
      <c r="D219">
        <f>if(and(B219&gt;0,C219&gt;0),C219/(B219+C219),"")</f>
        <v/>
      </c>
      <c r="E219">
        <f>D219-E212</f>
        <v/>
      </c>
      <c r="F219" t="n">
        <v>0.05</v>
      </c>
      <c r="G219">
        <f>E219/F219*100/58.15/48</f>
        <v/>
      </c>
    </row>
    <row r="220" spans="1:7">
      <c r="A220" t="s">
        <v>22</v>
      </c>
      <c r="B220" t="n">
        <v>5817199</v>
      </c>
      <c r="C220" t="n">
        <v>19594910</v>
      </c>
      <c r="D220">
        <f>if(and(B220&gt;0,C220&gt;0),C220/(B220+C220),"")</f>
        <v/>
      </c>
      <c r="E220">
        <f>D220-E212</f>
        <v/>
      </c>
      <c r="F220" t="n">
        <v>0.05</v>
      </c>
      <c r="G220">
        <f>E220/F220*100/58.15/96</f>
        <v/>
      </c>
    </row>
    <row r="221" spans="1:7">
      <c r="A221" t="s">
        <v>23</v>
      </c>
      <c r="B221" t="n">
        <v>5505533</v>
      </c>
      <c r="C221" t="n">
        <v>18927790</v>
      </c>
      <c r="D221">
        <f>if(and(B221&gt;0,C221&gt;0),C221/(B221+C221),"")</f>
        <v/>
      </c>
      <c r="E221">
        <f>D221-E212</f>
        <v/>
      </c>
      <c r="F221" t="n">
        <v>0.05</v>
      </c>
      <c r="G221">
        <f>E221/F221*100/58.15/96</f>
        <v/>
      </c>
    </row>
    <row r="222" spans="1:7">
      <c r="A222" t="s">
        <v>24</v>
      </c>
      <c r="B222" t="n">
        <v>4940235</v>
      </c>
      <c r="C222" t="n">
        <v>18086950</v>
      </c>
      <c r="D222">
        <f>if(and(B222&gt;0,C222&gt;0),C222/(B222+C222),"")</f>
        <v/>
      </c>
      <c r="E222">
        <f>D222-E212</f>
        <v/>
      </c>
      <c r="F222" t="n">
        <v>0.05</v>
      </c>
      <c r="G222">
        <f>E222/F222*100/58.15/168</f>
        <v/>
      </c>
    </row>
    <row r="223" spans="1:7">
      <c r="A223" t="s">
        <v>25</v>
      </c>
      <c r="B223" t="n">
        <v>4783917</v>
      </c>
      <c r="C223" t="n">
        <v>14982760</v>
      </c>
      <c r="D223">
        <f>if(and(B223&gt;0,C223&gt;0),C223/(B223+C223),"")</f>
        <v/>
      </c>
      <c r="E223">
        <f>D223-E212</f>
        <v/>
      </c>
      <c r="F223" t="n">
        <v>0.05</v>
      </c>
      <c r="G223">
        <f>E223/F223*100/58.15/168</f>
        <v/>
      </c>
    </row>
    <row r="224" spans="1:7">
      <c r="A224" t="s"/>
    </row>
    <row r="225" spans="1:7">
      <c r="A225" t="s">
        <v>0</v>
      </c>
      <c r="B225" t="s">
        <v>1</v>
      </c>
      <c r="C225" t="s">
        <v>2</v>
      </c>
      <c r="D225" t="s">
        <v>3</v>
      </c>
    </row>
    <row r="226" spans="1:7">
      <c r="A226" t="s">
        <v>62</v>
      </c>
      <c r="B226" t="s">
        <v>51</v>
      </c>
      <c r="C226" t="s">
        <v>63</v>
      </c>
      <c r="D226" t="s">
        <v>61</v>
      </c>
    </row>
    <row r="227" spans="1:7">
      <c r="A227" t="s"/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</row>
    <row r="228" spans="1:7">
      <c r="A228" t="s">
        <v>14</v>
      </c>
      <c r="B228" t="n">
        <v>15336500</v>
      </c>
      <c r="C228" t="n">
        <v>23577630</v>
      </c>
      <c r="D228">
        <f>if(and(B228&gt;0,C228&gt;0),C228/(B228+C228),"")</f>
        <v/>
      </c>
      <c r="E228">
        <f>average(D228:D229)</f>
        <v/>
      </c>
    </row>
    <row r="229" spans="1:7">
      <c r="A229" t="s">
        <v>15</v>
      </c>
      <c r="B229" t="n">
        <v>17704700</v>
      </c>
      <c r="C229" t="n">
        <v>26119720</v>
      </c>
      <c r="D229">
        <f>if(and(B229&gt;0,C229&gt;0),C229/(B229+C229),"")</f>
        <v/>
      </c>
    </row>
    <row r="230" spans="1:7">
      <c r="A230" t="s">
        <v>16</v>
      </c>
      <c r="B230" t="n">
        <v>17349410</v>
      </c>
      <c r="C230" t="n">
        <v>27304280</v>
      </c>
      <c r="D230">
        <f>if(and(B230&gt;0,C230&gt;0),C230/(B230+C230),"")</f>
        <v/>
      </c>
      <c r="E230">
        <f>D230-E228</f>
        <v/>
      </c>
      <c r="F230" t="n">
        <v>0.05</v>
      </c>
      <c r="G230">
        <f>E230/F230*100/58.15/8</f>
        <v/>
      </c>
    </row>
    <row r="231" spans="1:7">
      <c r="A231" t="s">
        <v>17</v>
      </c>
      <c r="B231" t="n">
        <v>19244610</v>
      </c>
      <c r="C231" t="n">
        <v>32133830</v>
      </c>
      <c r="D231">
        <f>if(and(B231&gt;0,C231&gt;0),C231/(B231+C231),"")</f>
        <v/>
      </c>
      <c r="E231">
        <f>D231-E228</f>
        <v/>
      </c>
      <c r="F231" t="n">
        <v>0.05</v>
      </c>
      <c r="G231">
        <f>E231/F231*100/58.15/8</f>
        <v/>
      </c>
    </row>
    <row r="232" spans="1:7">
      <c r="A232" t="s">
        <v>18</v>
      </c>
      <c r="B232" t="n">
        <v>11778890</v>
      </c>
      <c r="C232" t="n">
        <v>23005320</v>
      </c>
      <c r="D232">
        <f>if(and(B232&gt;0,C232&gt;0),C232/(B232+C232),"")</f>
        <v/>
      </c>
      <c r="E232">
        <f>D232-E228</f>
        <v/>
      </c>
      <c r="F232" t="n">
        <v>0.05</v>
      </c>
      <c r="G232">
        <f>E232/F232*100/58.15/24</f>
        <v/>
      </c>
    </row>
    <row r="233" spans="1:7">
      <c r="A233" t="s">
        <v>19</v>
      </c>
      <c r="B233" t="n">
        <v>10906070</v>
      </c>
      <c r="C233" t="n">
        <v>20997300</v>
      </c>
      <c r="D233">
        <f>if(and(B233&gt;0,C233&gt;0),C233/(B233+C233),"")</f>
        <v/>
      </c>
      <c r="E233">
        <f>D233-E228</f>
        <v/>
      </c>
      <c r="F233" t="n">
        <v>0.05</v>
      </c>
      <c r="G233">
        <f>E233/F233*100/58.15/24</f>
        <v/>
      </c>
    </row>
    <row r="234" spans="1:7">
      <c r="A234" t="s">
        <v>20</v>
      </c>
      <c r="B234" t="n">
        <v>4742405</v>
      </c>
      <c r="C234" t="n">
        <v>11701220</v>
      </c>
      <c r="D234">
        <f>if(and(B234&gt;0,C234&gt;0),C234/(B234+C234),"")</f>
        <v/>
      </c>
      <c r="E234">
        <f>D234-E228</f>
        <v/>
      </c>
      <c r="F234" t="n">
        <v>0.05</v>
      </c>
      <c r="G234">
        <f>E234/F234*100/58.15/48</f>
        <v/>
      </c>
    </row>
    <row r="235" spans="1:7">
      <c r="A235" t="s">
        <v>21</v>
      </c>
      <c r="B235" t="n">
        <v>4730876</v>
      </c>
      <c r="C235" t="n">
        <v>11765850</v>
      </c>
      <c r="D235">
        <f>if(and(B235&gt;0,C235&gt;0),C235/(B235+C235),"")</f>
        <v/>
      </c>
      <c r="E235">
        <f>D235-E228</f>
        <v/>
      </c>
      <c r="F235" t="n">
        <v>0.05</v>
      </c>
      <c r="G235">
        <f>E235/F235*100/58.15/48</f>
        <v/>
      </c>
    </row>
    <row r="236" spans="1:7">
      <c r="A236" t="s">
        <v>22</v>
      </c>
      <c r="B236" t="n">
        <v>4054313</v>
      </c>
      <c r="C236" t="n">
        <v>11715960</v>
      </c>
      <c r="D236">
        <f>if(and(B236&gt;0,C236&gt;0),C236/(B236+C236),"")</f>
        <v/>
      </c>
      <c r="E236">
        <f>D236-E228</f>
        <v/>
      </c>
      <c r="F236" t="n">
        <v>0.05</v>
      </c>
      <c r="G236">
        <f>E236/F236*100/58.15/96</f>
        <v/>
      </c>
    </row>
    <row r="237" spans="1:7">
      <c r="A237" t="s">
        <v>23</v>
      </c>
      <c r="B237" t="n">
        <v>3141872</v>
      </c>
      <c r="C237" t="n">
        <v>11265510</v>
      </c>
      <c r="D237">
        <f>if(and(B237&gt;0,C237&gt;0),C237/(B237+C237),"")</f>
        <v/>
      </c>
      <c r="E237">
        <f>D237-E228</f>
        <v/>
      </c>
      <c r="F237" t="n">
        <v>0.05</v>
      </c>
      <c r="G237">
        <f>E237/F237*100/58.15/96</f>
        <v/>
      </c>
    </row>
    <row r="238" spans="1:7">
      <c r="A238" t="s">
        <v>24</v>
      </c>
      <c r="B238" t="n">
        <v>2646619</v>
      </c>
      <c r="C238" t="n">
        <v>9779786</v>
      </c>
      <c r="D238">
        <f>if(and(B238&gt;0,C238&gt;0),C238/(B238+C238),"")</f>
        <v/>
      </c>
      <c r="E238">
        <f>D238-E228</f>
        <v/>
      </c>
      <c r="F238" t="n">
        <v>0.05</v>
      </c>
      <c r="G238">
        <f>E238/F238*100/58.15/168</f>
        <v/>
      </c>
    </row>
    <row r="239" spans="1:7">
      <c r="A239" t="s">
        <v>25</v>
      </c>
      <c r="B239" t="n">
        <v>2209790</v>
      </c>
      <c r="C239" t="n">
        <v>10157700</v>
      </c>
      <c r="D239">
        <f>if(and(B239&gt;0,C239&gt;0),C239/(B239+C239),"")</f>
        <v/>
      </c>
      <c r="E239">
        <f>D239-E228</f>
        <v/>
      </c>
      <c r="F239" t="n">
        <v>0.05</v>
      </c>
      <c r="G239">
        <f>E239/F239*100/58.15/168</f>
        <v/>
      </c>
    </row>
    <row r="240" spans="1:7">
      <c r="A240" t="s"/>
    </row>
    <row r="241" spans="1:7">
      <c r="A241" t="s">
        <v>0</v>
      </c>
      <c r="B241" t="s">
        <v>1</v>
      </c>
      <c r="C241" t="s">
        <v>2</v>
      </c>
      <c r="D241" t="s">
        <v>3</v>
      </c>
    </row>
    <row r="242" spans="1:7">
      <c r="A242" t="s">
        <v>64</v>
      </c>
      <c r="B242" t="s">
        <v>51</v>
      </c>
      <c r="C242" t="s">
        <v>65</v>
      </c>
      <c r="D242" t="s">
        <v>66</v>
      </c>
    </row>
    <row r="243" spans="1:7">
      <c r="A243" t="s"/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</row>
    <row r="244" spans="1:7">
      <c r="A244" t="s">
        <v>14</v>
      </c>
      <c r="B244" t="n">
        <v>15570050</v>
      </c>
      <c r="C244" t="n">
        <v>32043640</v>
      </c>
      <c r="D244">
        <f>if(and(B244&gt;0,C244&gt;0),C244/(B244+C244),"")</f>
        <v/>
      </c>
      <c r="E244">
        <f>average(D244:D245)</f>
        <v/>
      </c>
    </row>
    <row r="245" spans="1:7">
      <c r="A245" t="s">
        <v>15</v>
      </c>
      <c r="B245" t="n">
        <v>14253190</v>
      </c>
      <c r="C245" t="n">
        <v>29083590</v>
      </c>
      <c r="D245">
        <f>if(and(B245&gt;0,C245&gt;0),C245/(B245+C245),"")</f>
        <v/>
      </c>
    </row>
    <row r="246" spans="1:7">
      <c r="A246" t="s">
        <v>16</v>
      </c>
      <c r="B246" t="n">
        <v>13587170</v>
      </c>
      <c r="C246" t="n">
        <v>27851910</v>
      </c>
      <c r="D246">
        <f>if(and(B246&gt;0,C246&gt;0),C246/(B246+C246),"")</f>
        <v/>
      </c>
      <c r="E246">
        <f>D246-E244</f>
        <v/>
      </c>
      <c r="F246" t="n">
        <v>0.05</v>
      </c>
      <c r="G246">
        <f>E246/F246*100/71.62/8</f>
        <v/>
      </c>
    </row>
    <row r="247" spans="1:7">
      <c r="A247" t="s">
        <v>17</v>
      </c>
      <c r="B247" t="n">
        <v>17361850</v>
      </c>
      <c r="C247" t="n">
        <v>33642770</v>
      </c>
      <c r="D247">
        <f>if(and(B247&gt;0,C247&gt;0),C247/(B247+C247),"")</f>
        <v/>
      </c>
      <c r="E247">
        <f>D247-E244</f>
        <v/>
      </c>
      <c r="F247" t="n">
        <v>0.05</v>
      </c>
      <c r="G247">
        <f>E247/F247*100/71.62/8</f>
        <v/>
      </c>
    </row>
    <row r="248" spans="1:7">
      <c r="A248" t="s">
        <v>18</v>
      </c>
      <c r="B248" t="n">
        <v>8658158</v>
      </c>
      <c r="C248" t="n">
        <v>20097210</v>
      </c>
      <c r="D248">
        <f>if(and(B248&gt;0,C248&gt;0),C248/(B248+C248),"")</f>
        <v/>
      </c>
      <c r="E248">
        <f>D248-E244</f>
        <v/>
      </c>
      <c r="F248" t="n">
        <v>0.05</v>
      </c>
      <c r="G248">
        <f>E248/F248*100/71.62/24</f>
        <v/>
      </c>
    </row>
    <row r="249" spans="1:7">
      <c r="A249" t="s">
        <v>19</v>
      </c>
      <c r="B249" t="n">
        <v>8791248</v>
      </c>
      <c r="C249" t="n">
        <v>20934240</v>
      </c>
      <c r="D249">
        <f>if(and(B249&gt;0,C249&gt;0),C249/(B249+C249),"")</f>
        <v/>
      </c>
      <c r="E249">
        <f>D249-E244</f>
        <v/>
      </c>
      <c r="F249" t="n">
        <v>0.05</v>
      </c>
      <c r="G249">
        <f>E249/F249*100/71.62/24</f>
        <v/>
      </c>
    </row>
    <row r="250" spans="1:7">
      <c r="A250" t="s">
        <v>20</v>
      </c>
      <c r="B250" t="n">
        <v>4038041</v>
      </c>
      <c r="C250" t="n">
        <v>10631310</v>
      </c>
      <c r="D250">
        <f>if(and(B250&gt;0,C250&gt;0),C250/(B250+C250),"")</f>
        <v/>
      </c>
      <c r="E250">
        <f>D250-E244</f>
        <v/>
      </c>
      <c r="F250" t="n">
        <v>0.05</v>
      </c>
      <c r="G250">
        <f>E250/F250*100/71.62/48</f>
        <v/>
      </c>
    </row>
    <row r="251" spans="1:7">
      <c r="A251" t="s">
        <v>21</v>
      </c>
      <c r="B251" t="n">
        <v>3488444</v>
      </c>
      <c r="C251" t="n">
        <v>10303960</v>
      </c>
      <c r="D251">
        <f>if(and(B251&gt;0,C251&gt;0),C251/(B251+C251),"")</f>
        <v/>
      </c>
      <c r="E251">
        <f>D251-E244</f>
        <v/>
      </c>
      <c r="F251" t="n">
        <v>0.05</v>
      </c>
      <c r="G251">
        <f>E251/F251*100/71.62/48</f>
        <v/>
      </c>
    </row>
    <row r="252" spans="1:7">
      <c r="A252" t="s">
        <v>22</v>
      </c>
      <c r="B252" t="n">
        <v>1530028</v>
      </c>
      <c r="C252" t="n">
        <v>6941854</v>
      </c>
      <c r="D252">
        <f>if(and(B252&gt;0,C252&gt;0),C252/(B252+C252),"")</f>
        <v/>
      </c>
      <c r="E252">
        <f>D252-E244</f>
        <v/>
      </c>
      <c r="F252" t="n">
        <v>0.05</v>
      </c>
      <c r="G252">
        <f>E252/F252*100/71.62/96</f>
        <v/>
      </c>
    </row>
    <row r="253" spans="1:7">
      <c r="A253" t="s">
        <v>23</v>
      </c>
      <c r="B253" t="n">
        <v>1796507</v>
      </c>
      <c r="C253" t="n">
        <v>7170857</v>
      </c>
      <c r="D253">
        <f>if(and(B253&gt;0,C253&gt;0),C253/(B253+C253),"")</f>
        <v/>
      </c>
      <c r="E253">
        <f>D253-E244</f>
        <v/>
      </c>
      <c r="F253" t="n">
        <v>0.05</v>
      </c>
      <c r="G253">
        <f>E253/F253*100/71.62/96</f>
        <v/>
      </c>
    </row>
    <row r="254" spans="1:7">
      <c r="A254" t="s">
        <v>24</v>
      </c>
      <c r="B254" t="n">
        <v>170083</v>
      </c>
      <c r="C254" t="n">
        <v>839462</v>
      </c>
      <c r="D254">
        <f>if(and(B254&gt;0,C254&gt;0),C254/(B254+C254),"")</f>
        <v/>
      </c>
      <c r="E254">
        <f>D254-E244</f>
        <v/>
      </c>
      <c r="F254" t="n">
        <v>0.05</v>
      </c>
      <c r="G254">
        <f>E254/F254*100/71.62/168</f>
        <v/>
      </c>
    </row>
    <row r="255" spans="1:7">
      <c r="A255" t="s">
        <v>25</v>
      </c>
      <c r="B255" t="n">
        <v>719162</v>
      </c>
      <c r="C255" t="n">
        <v>4268768</v>
      </c>
      <c r="D255">
        <f>if(and(B255&gt;0,C255&gt;0),C255/(B255+C255),"")</f>
        <v/>
      </c>
      <c r="E255">
        <f>D255-E244</f>
        <v/>
      </c>
      <c r="F255" t="n">
        <v>0.05</v>
      </c>
      <c r="G255">
        <f>E255/F255*100/71.62/168</f>
        <v/>
      </c>
    </row>
    <row r="256" spans="1:7">
      <c r="A256" t="s"/>
    </row>
    <row r="257" spans="1:7">
      <c r="A257" t="s">
        <v>0</v>
      </c>
      <c r="B257" t="s">
        <v>1</v>
      </c>
      <c r="C257" t="s">
        <v>2</v>
      </c>
      <c r="D257" t="s">
        <v>3</v>
      </c>
    </row>
    <row r="258" spans="1:7">
      <c r="A258" t="s">
        <v>67</v>
      </c>
      <c r="B258" t="s">
        <v>51</v>
      </c>
      <c r="C258" t="s">
        <v>68</v>
      </c>
      <c r="D258" t="s">
        <v>69</v>
      </c>
    </row>
    <row r="259" spans="1:7">
      <c r="A259" t="s"/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t="s">
        <v>13</v>
      </c>
    </row>
    <row r="260" spans="1:7">
      <c r="A260" t="s">
        <v>14</v>
      </c>
      <c r="B260" t="n">
        <v>46005980</v>
      </c>
      <c r="C260" t="n">
        <v>88483140</v>
      </c>
      <c r="D260">
        <f>if(and(B260&gt;0,C260&gt;0),C260/(B260+C260),"")</f>
        <v/>
      </c>
      <c r="E260">
        <f>average(D260:D261)</f>
        <v/>
      </c>
    </row>
    <row r="261" spans="1:7">
      <c r="A261" t="s">
        <v>15</v>
      </c>
      <c r="B261" t="n">
        <v>45643130</v>
      </c>
      <c r="C261" t="n">
        <v>91233680</v>
      </c>
      <c r="D261">
        <f>if(and(B261&gt;0,C261&gt;0),C261/(B261+C261),"")</f>
        <v/>
      </c>
    </row>
    <row r="262" spans="1:7">
      <c r="A262" t="s">
        <v>16</v>
      </c>
      <c r="B262" t="n">
        <v>36857510</v>
      </c>
      <c r="C262" t="n">
        <v>76934690</v>
      </c>
      <c r="D262">
        <f>if(and(B262&gt;0,C262&gt;0),C262/(B262+C262),"")</f>
        <v/>
      </c>
      <c r="E262">
        <f>D262-E260</f>
        <v/>
      </c>
      <c r="F262" t="n">
        <v>0.05</v>
      </c>
      <c r="G262">
        <f>E262/F262*100/89.18/8</f>
        <v/>
      </c>
    </row>
    <row r="263" spans="1:7">
      <c r="A263" t="s">
        <v>17</v>
      </c>
      <c r="B263" t="n">
        <v>46493520</v>
      </c>
      <c r="C263" t="n">
        <v>94726020</v>
      </c>
      <c r="D263">
        <f>if(and(B263&gt;0,C263&gt;0),C263/(B263+C263),"")</f>
        <v/>
      </c>
      <c r="E263">
        <f>D263-E260</f>
        <v/>
      </c>
      <c r="F263" t="n">
        <v>0.05</v>
      </c>
      <c r="G263">
        <f>E263/F263*100/89.18/8</f>
        <v/>
      </c>
    </row>
    <row r="264" spans="1:7">
      <c r="A264" t="s">
        <v>18</v>
      </c>
      <c r="B264" t="n">
        <v>22090090</v>
      </c>
      <c r="C264" t="n">
        <v>48132280</v>
      </c>
      <c r="D264">
        <f>if(and(B264&gt;0,C264&gt;0),C264/(B264+C264),"")</f>
        <v/>
      </c>
      <c r="E264">
        <f>D264-E260</f>
        <v/>
      </c>
      <c r="F264" t="n">
        <v>0.05</v>
      </c>
      <c r="G264">
        <f>E264/F264*100/89.18/24</f>
        <v/>
      </c>
    </row>
    <row r="265" spans="1:7">
      <c r="A265" t="s">
        <v>19</v>
      </c>
      <c r="B265" t="n">
        <v>25101090</v>
      </c>
      <c r="C265" t="n">
        <v>55524850</v>
      </c>
      <c r="D265">
        <f>if(and(B265&gt;0,C265&gt;0),C265/(B265+C265),"")</f>
        <v/>
      </c>
      <c r="E265">
        <f>D265-E260</f>
        <v/>
      </c>
      <c r="F265" t="n">
        <v>0.05</v>
      </c>
      <c r="G265">
        <f>E265/F265*100/89.18/24</f>
        <v/>
      </c>
    </row>
    <row r="266" spans="1:7">
      <c r="A266" t="s">
        <v>20</v>
      </c>
      <c r="B266" t="n">
        <v>11034190</v>
      </c>
      <c r="C266" t="n">
        <v>31143850</v>
      </c>
      <c r="D266">
        <f>if(and(B266&gt;0,C266&gt;0),C266/(B266+C266),"")</f>
        <v/>
      </c>
      <c r="E266">
        <f>D266-E260</f>
        <v/>
      </c>
      <c r="F266" t="n">
        <v>0.05</v>
      </c>
      <c r="G266">
        <f>E266/F266*100/89.18/48</f>
        <v/>
      </c>
    </row>
    <row r="267" spans="1:7">
      <c r="A267" t="s">
        <v>21</v>
      </c>
      <c r="B267" t="n">
        <v>10472590</v>
      </c>
      <c r="C267" t="n">
        <v>28955890</v>
      </c>
      <c r="D267">
        <f>if(and(B267&gt;0,C267&gt;0),C267/(B267+C267),"")</f>
        <v/>
      </c>
      <c r="E267">
        <f>D267-E260</f>
        <v/>
      </c>
      <c r="F267" t="n">
        <v>0.05</v>
      </c>
      <c r="G267">
        <f>E267/F267*100/89.18/48</f>
        <v/>
      </c>
    </row>
    <row r="268" spans="1:7">
      <c r="A268" t="s">
        <v>22</v>
      </c>
      <c r="B268" t="n">
        <v>5485859</v>
      </c>
      <c r="C268" t="n">
        <v>20497340</v>
      </c>
      <c r="D268">
        <f>if(and(B268&gt;0,C268&gt;0),C268/(B268+C268),"")</f>
        <v/>
      </c>
      <c r="E268">
        <f>D268-E260</f>
        <v/>
      </c>
      <c r="F268" t="n">
        <v>0.05</v>
      </c>
      <c r="G268">
        <f>E268/F268*100/89.18/96</f>
        <v/>
      </c>
    </row>
    <row r="269" spans="1:7">
      <c r="A269" t="s">
        <v>23</v>
      </c>
      <c r="B269" t="n">
        <v>5540762</v>
      </c>
      <c r="C269" t="n">
        <v>22753860</v>
      </c>
      <c r="D269">
        <f>if(and(B269&gt;0,C269&gt;0),C269/(B269+C269),"")</f>
        <v/>
      </c>
      <c r="E269">
        <f>D269-E260</f>
        <v/>
      </c>
      <c r="F269" t="n">
        <v>0.05</v>
      </c>
      <c r="G269">
        <f>E269/F269*100/89.18/96</f>
        <v/>
      </c>
    </row>
    <row r="270" spans="1:7">
      <c r="A270" t="s">
        <v>24</v>
      </c>
      <c r="B270" t="n">
        <v>3103859</v>
      </c>
      <c r="C270" t="n">
        <v>14258780</v>
      </c>
      <c r="D270">
        <f>if(and(B270&gt;0,C270&gt;0),C270/(B270+C270),"")</f>
        <v/>
      </c>
      <c r="E270">
        <f>D270-E260</f>
        <v/>
      </c>
      <c r="F270" t="n">
        <v>0.05</v>
      </c>
      <c r="G270">
        <f>E270/F270*100/89.18/168</f>
        <v/>
      </c>
    </row>
    <row r="271" spans="1:7">
      <c r="A271" t="s">
        <v>25</v>
      </c>
      <c r="B271" t="n">
        <v>4198143</v>
      </c>
      <c r="C271" t="n">
        <v>18342640</v>
      </c>
      <c r="D271">
        <f>if(and(B271&gt;0,C271&gt;0),C271/(B271+C271),"")</f>
        <v/>
      </c>
      <c r="E271">
        <f>D271-E260</f>
        <v/>
      </c>
      <c r="F271" t="n">
        <v>0.05</v>
      </c>
      <c r="G271">
        <f>E271/F271*100/89.18/168</f>
        <v/>
      </c>
    </row>
    <row r="272" spans="1:7">
      <c r="A272" t="s"/>
    </row>
    <row r="273" spans="1:7">
      <c r="A273" t="s">
        <v>0</v>
      </c>
      <c r="B273" t="s">
        <v>1</v>
      </c>
      <c r="C273" t="s">
        <v>2</v>
      </c>
      <c r="D273" t="s">
        <v>3</v>
      </c>
    </row>
    <row r="274" spans="1:7">
      <c r="A274" t="s">
        <v>70</v>
      </c>
      <c r="B274" t="s">
        <v>59</v>
      </c>
      <c r="C274" t="s">
        <v>71</v>
      </c>
      <c r="D274" t="s">
        <v>69</v>
      </c>
    </row>
    <row r="275" spans="1:7">
      <c r="A275" t="s"/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</row>
    <row r="276" spans="1:7">
      <c r="A276" t="s">
        <v>14</v>
      </c>
      <c r="B276" t="n">
        <v>47499420</v>
      </c>
      <c r="C276" t="n">
        <v>65642950</v>
      </c>
      <c r="D276">
        <f>if(and(B276&gt;0,C276&gt;0),C276/(B276+C276),"")</f>
        <v/>
      </c>
      <c r="E276">
        <f>average(D276:D277)</f>
        <v/>
      </c>
    </row>
    <row r="277" spans="1:7">
      <c r="A277" t="s">
        <v>15</v>
      </c>
      <c r="B277" t="n">
        <v>32581680</v>
      </c>
      <c r="C277" t="n">
        <v>62451320</v>
      </c>
      <c r="D277">
        <f>if(and(B277&gt;0,C277&gt;0),C277/(B277+C277),"")</f>
        <v/>
      </c>
    </row>
    <row r="278" spans="1:7">
      <c r="A278" t="s">
        <v>16</v>
      </c>
      <c r="B278" t="n">
        <v>0</v>
      </c>
      <c r="C278" t="n">
        <v>0</v>
      </c>
      <c r="D278">
        <f>if(and(B278&gt;0,C278&gt;0),C278/(B278+C278),"")</f>
        <v/>
      </c>
      <c r="E278">
        <f>D278-E276</f>
        <v/>
      </c>
      <c r="F278" t="n">
        <v>0.05</v>
      </c>
      <c r="G278">
        <f>E278/F278*100/89.18/8</f>
        <v/>
      </c>
    </row>
    <row r="279" spans="1:7">
      <c r="A279" t="s">
        <v>17</v>
      </c>
      <c r="B279" t="n">
        <v>0</v>
      </c>
      <c r="C279" t="n">
        <v>0</v>
      </c>
      <c r="D279">
        <f>if(and(B279&gt;0,C279&gt;0),C279/(B279+C279),"")</f>
        <v/>
      </c>
      <c r="E279">
        <f>D279-E276</f>
        <v/>
      </c>
      <c r="F279" t="n">
        <v>0.05</v>
      </c>
      <c r="G279">
        <f>E279/F279*100/89.18/8</f>
        <v/>
      </c>
    </row>
    <row r="280" spans="1:7">
      <c r="A280" t="s">
        <v>18</v>
      </c>
      <c r="B280" t="n">
        <v>0</v>
      </c>
      <c r="C280" t="n">
        <v>0</v>
      </c>
      <c r="D280">
        <f>if(and(B280&gt;0,C280&gt;0),C280/(B280+C280),"")</f>
        <v/>
      </c>
      <c r="E280">
        <f>D280-E276</f>
        <v/>
      </c>
      <c r="F280" t="n">
        <v>0.05</v>
      </c>
      <c r="G280">
        <f>E280/F280*100/89.18/24</f>
        <v/>
      </c>
    </row>
    <row r="281" spans="1:7">
      <c r="A281" t="s">
        <v>19</v>
      </c>
      <c r="B281" t="n">
        <v>0</v>
      </c>
      <c r="C281" t="n">
        <v>0</v>
      </c>
      <c r="D281">
        <f>if(and(B281&gt;0,C281&gt;0),C281/(B281+C281),"")</f>
        <v/>
      </c>
      <c r="E281">
        <f>D281-E276</f>
        <v/>
      </c>
      <c r="F281" t="n">
        <v>0.05</v>
      </c>
      <c r="G281">
        <f>E281/F281*100/89.18/24</f>
        <v/>
      </c>
    </row>
    <row r="282" spans="1:7">
      <c r="A282" t="s">
        <v>20</v>
      </c>
      <c r="B282" t="n">
        <v>0</v>
      </c>
      <c r="C282" t="n">
        <v>0</v>
      </c>
      <c r="D282">
        <f>if(and(B282&gt;0,C282&gt;0),C282/(B282+C282),"")</f>
        <v/>
      </c>
      <c r="E282">
        <f>D282-E276</f>
        <v/>
      </c>
      <c r="F282" t="n">
        <v>0.05</v>
      </c>
      <c r="G282">
        <f>E282/F282*100/89.18/48</f>
        <v/>
      </c>
    </row>
    <row r="283" spans="1:7">
      <c r="A283" t="s">
        <v>21</v>
      </c>
      <c r="B283" t="n">
        <v>0</v>
      </c>
      <c r="C283" t="n">
        <v>0</v>
      </c>
      <c r="D283">
        <f>if(and(B283&gt;0,C283&gt;0),C283/(B283+C283),"")</f>
        <v/>
      </c>
      <c r="E283">
        <f>D283-E276</f>
        <v/>
      </c>
      <c r="F283" t="n">
        <v>0.05</v>
      </c>
      <c r="G283">
        <f>E283/F283*100/89.18/48</f>
        <v/>
      </c>
    </row>
    <row r="284" spans="1:7">
      <c r="A284" t="s">
        <v>22</v>
      </c>
      <c r="B284" t="n">
        <v>0</v>
      </c>
      <c r="C284" t="n">
        <v>0</v>
      </c>
      <c r="D284">
        <f>if(and(B284&gt;0,C284&gt;0),C284/(B284+C284),"")</f>
        <v/>
      </c>
      <c r="E284">
        <f>D284-E276</f>
        <v/>
      </c>
      <c r="F284" t="n">
        <v>0.05</v>
      </c>
      <c r="G284">
        <f>E284/F284*100/89.18/96</f>
        <v/>
      </c>
    </row>
    <row r="285" spans="1:7">
      <c r="A285" t="s">
        <v>23</v>
      </c>
      <c r="B285" t="n">
        <v>0</v>
      </c>
      <c r="C285" t="n">
        <v>0</v>
      </c>
      <c r="D285">
        <f>if(and(B285&gt;0,C285&gt;0),C285/(B285+C285),"")</f>
        <v/>
      </c>
      <c r="E285">
        <f>D285-E276</f>
        <v/>
      </c>
      <c r="F285" t="n">
        <v>0.05</v>
      </c>
      <c r="G285">
        <f>E285/F285*100/89.18/96</f>
        <v/>
      </c>
    </row>
    <row r="286" spans="1:7">
      <c r="A286" t="s">
        <v>24</v>
      </c>
      <c r="B286" t="n">
        <v>0</v>
      </c>
      <c r="C286" t="n">
        <v>0</v>
      </c>
      <c r="D286">
        <f>if(and(B286&gt;0,C286&gt;0),C286/(B286+C286),"")</f>
        <v/>
      </c>
      <c r="E286">
        <f>D286-E276</f>
        <v/>
      </c>
      <c r="F286" t="n">
        <v>0.05</v>
      </c>
      <c r="G286">
        <f>E286/F286*100/89.18/168</f>
        <v/>
      </c>
    </row>
    <row r="287" spans="1:7">
      <c r="A287" t="s">
        <v>25</v>
      </c>
      <c r="B287" t="n">
        <v>0</v>
      </c>
      <c r="C287" t="n">
        <v>0</v>
      </c>
      <c r="D287">
        <f>if(and(B287&gt;0,C287&gt;0),C287/(B287+C287),"")</f>
        <v/>
      </c>
      <c r="E287">
        <f>D287-E276</f>
        <v/>
      </c>
      <c r="F287" t="n">
        <v>0.05</v>
      </c>
      <c r="G287">
        <f>E287/F287*100/89.18/168</f>
        <v/>
      </c>
    </row>
    <row r="288" spans="1:7">
      <c r="A288" t="s"/>
    </row>
    <row r="289" spans="1:7">
      <c r="A289" t="s">
        <v>0</v>
      </c>
      <c r="B289" t="s">
        <v>1</v>
      </c>
      <c r="C289" t="s">
        <v>2</v>
      </c>
      <c r="D289" t="s">
        <v>3</v>
      </c>
    </row>
    <row r="290" spans="1:7">
      <c r="A290" t="s">
        <v>72</v>
      </c>
      <c r="B290" t="s">
        <v>59</v>
      </c>
      <c r="C290" t="s">
        <v>73</v>
      </c>
      <c r="D290" t="s">
        <v>74</v>
      </c>
    </row>
    <row r="291" spans="1:7">
      <c r="A291" t="s"/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 t="s">
        <v>13</v>
      </c>
    </row>
    <row r="292" spans="1:7">
      <c r="A292" t="s">
        <v>14</v>
      </c>
      <c r="B292" t="n">
        <v>46088470</v>
      </c>
      <c r="C292" t="n">
        <v>99115540</v>
      </c>
      <c r="D292">
        <f>if(and(B292&gt;0,C292&gt;0),C292/(B292+C292),"")</f>
        <v/>
      </c>
      <c r="E292">
        <f>average(D292:D293)</f>
        <v/>
      </c>
    </row>
    <row r="293" spans="1:7">
      <c r="A293" t="s">
        <v>15</v>
      </c>
      <c r="B293" t="n">
        <v>39915310</v>
      </c>
      <c r="C293" t="n">
        <v>83714390</v>
      </c>
      <c r="D293">
        <f>if(and(B293&gt;0,C293&gt;0),C293/(B293+C293),"")</f>
        <v/>
      </c>
    </row>
    <row r="294" spans="1:7">
      <c r="A294" t="s">
        <v>16</v>
      </c>
      <c r="B294" t="n">
        <v>34998990</v>
      </c>
      <c r="C294" t="n">
        <v>73742500</v>
      </c>
      <c r="D294">
        <f>if(and(B294&gt;0,C294&gt;0),C294/(B294+C294),"")</f>
        <v/>
      </c>
      <c r="E294">
        <f>D294-E292</f>
        <v/>
      </c>
      <c r="F294" t="n">
        <v>0.05</v>
      </c>
      <c r="G294">
        <f>E294/F294*100/93.61/8</f>
        <v/>
      </c>
    </row>
    <row r="295" spans="1:7">
      <c r="A295" t="s">
        <v>17</v>
      </c>
      <c r="B295" t="n">
        <v>37608690</v>
      </c>
      <c r="C295" t="n">
        <v>82549450</v>
      </c>
      <c r="D295">
        <f>if(and(B295&gt;0,C295&gt;0),C295/(B295+C295),"")</f>
        <v/>
      </c>
      <c r="E295">
        <f>D295-E292</f>
        <v/>
      </c>
      <c r="F295" t="n">
        <v>0.05</v>
      </c>
      <c r="G295">
        <f>E295/F295*100/93.61/8</f>
        <v/>
      </c>
    </row>
    <row r="296" spans="1:7">
      <c r="A296" t="s">
        <v>18</v>
      </c>
      <c r="B296" t="n">
        <v>18432930</v>
      </c>
      <c r="C296" t="n">
        <v>43574020</v>
      </c>
      <c r="D296">
        <f>if(and(B296&gt;0,C296&gt;0),C296/(B296+C296),"")</f>
        <v/>
      </c>
      <c r="E296">
        <f>D296-E292</f>
        <v/>
      </c>
      <c r="F296" t="n">
        <v>0.05</v>
      </c>
      <c r="G296">
        <f>E296/F296*100/93.61/24</f>
        <v/>
      </c>
    </row>
    <row r="297" spans="1:7">
      <c r="A297" t="s">
        <v>19</v>
      </c>
      <c r="B297" t="n">
        <v>17856750</v>
      </c>
      <c r="C297" t="n">
        <v>43127270</v>
      </c>
      <c r="D297">
        <f>if(and(B297&gt;0,C297&gt;0),C297/(B297+C297),"")</f>
        <v/>
      </c>
      <c r="E297">
        <f>D297-E292</f>
        <v/>
      </c>
      <c r="F297" t="n">
        <v>0.05</v>
      </c>
      <c r="G297">
        <f>E297/F297*100/93.61/24</f>
        <v/>
      </c>
    </row>
    <row r="298" spans="1:7">
      <c r="A298" t="s">
        <v>20</v>
      </c>
      <c r="B298" t="n">
        <v>7891449</v>
      </c>
      <c r="C298" t="n">
        <v>22490030</v>
      </c>
      <c r="D298">
        <f>if(and(B298&gt;0,C298&gt;0),C298/(B298+C298),"")</f>
        <v/>
      </c>
      <c r="E298">
        <f>D298-E292</f>
        <v/>
      </c>
      <c r="F298" t="n">
        <v>0.05</v>
      </c>
      <c r="G298">
        <f>E298/F298*100/93.61/48</f>
        <v/>
      </c>
    </row>
    <row r="299" spans="1:7">
      <c r="A299" t="s">
        <v>21</v>
      </c>
      <c r="B299" t="n">
        <v>8047328</v>
      </c>
      <c r="C299" t="n">
        <v>22327080</v>
      </c>
      <c r="D299">
        <f>if(and(B299&gt;0,C299&gt;0),C299/(B299+C299),"")</f>
        <v/>
      </c>
      <c r="E299">
        <f>D299-E292</f>
        <v/>
      </c>
      <c r="F299" t="n">
        <v>0.05</v>
      </c>
      <c r="G299">
        <f>E299/F299*100/93.61/48</f>
        <v/>
      </c>
    </row>
    <row r="300" spans="1:7">
      <c r="A300" t="s">
        <v>22</v>
      </c>
      <c r="B300" t="n">
        <v>3421389</v>
      </c>
      <c r="C300" t="n">
        <v>15233800</v>
      </c>
      <c r="D300">
        <f>if(and(B300&gt;0,C300&gt;0),C300/(B300+C300),"")</f>
        <v/>
      </c>
      <c r="E300">
        <f>D300-E292</f>
        <v/>
      </c>
      <c r="F300" t="n">
        <v>0.05</v>
      </c>
      <c r="G300">
        <f>E300/F300*100/93.61/96</f>
        <v/>
      </c>
    </row>
    <row r="301" spans="1:7">
      <c r="A301" t="s">
        <v>23</v>
      </c>
      <c r="B301" t="n">
        <v>3700368</v>
      </c>
      <c r="C301" t="n">
        <v>14168950</v>
      </c>
      <c r="D301">
        <f>if(and(B301&gt;0,C301&gt;0),C301/(B301+C301),"")</f>
        <v/>
      </c>
      <c r="E301">
        <f>D301-E292</f>
        <v/>
      </c>
      <c r="F301" t="n">
        <v>0.05</v>
      </c>
      <c r="G301">
        <f>E301/F301*100/93.61/96</f>
        <v/>
      </c>
    </row>
    <row r="302" spans="1:7">
      <c r="A302" t="s">
        <v>24</v>
      </c>
      <c r="B302" t="n">
        <v>2780691</v>
      </c>
      <c r="C302" t="n">
        <v>13495610</v>
      </c>
      <c r="D302">
        <f>if(and(B302&gt;0,C302&gt;0),C302/(B302+C302),"")</f>
        <v/>
      </c>
      <c r="E302">
        <f>D302-E292</f>
        <v/>
      </c>
      <c r="F302" t="n">
        <v>0.05</v>
      </c>
      <c r="G302">
        <f>E302/F302*100/93.61/168</f>
        <v/>
      </c>
    </row>
    <row r="303" spans="1:7">
      <c r="A303" t="s">
        <v>25</v>
      </c>
      <c r="B303" t="n">
        <v>2684961</v>
      </c>
      <c r="C303" t="n">
        <v>11895100</v>
      </c>
      <c r="D303">
        <f>if(and(B303&gt;0,C303&gt;0),C303/(B303+C303),"")</f>
        <v/>
      </c>
      <c r="E303">
        <f>D303-E292</f>
        <v/>
      </c>
      <c r="F303" t="n">
        <v>0.05</v>
      </c>
      <c r="G303">
        <f>E303/F303*100/93.61/168</f>
        <v/>
      </c>
    </row>
    <row r="304" spans="1:7">
      <c r="A304" t="s"/>
    </row>
    <row r="305" spans="1:7">
      <c r="A305" t="s">
        <v>0</v>
      </c>
      <c r="B305" t="s">
        <v>1</v>
      </c>
      <c r="C305" t="s">
        <v>2</v>
      </c>
      <c r="D305" t="s">
        <v>3</v>
      </c>
    </row>
    <row r="306" spans="1:7">
      <c r="A306" t="s">
        <v>75</v>
      </c>
      <c r="B306" t="s">
        <v>29</v>
      </c>
      <c r="C306" t="s">
        <v>76</v>
      </c>
      <c r="D306" t="s">
        <v>7</v>
      </c>
    </row>
    <row r="307" spans="1:7">
      <c r="A307" t="s"/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</row>
    <row r="308" spans="1:7">
      <c r="A308" t="s">
        <v>14</v>
      </c>
      <c r="B308" t="n">
        <v>12638760</v>
      </c>
      <c r="C308" t="n">
        <v>9671436</v>
      </c>
      <c r="D308">
        <f>if(and(B308&gt;0,C308&gt;0),C308/(B308+C308),"")</f>
        <v/>
      </c>
      <c r="E308">
        <f>average(D308:D309)</f>
        <v/>
      </c>
    </row>
    <row r="309" spans="1:7">
      <c r="A309" t="s">
        <v>15</v>
      </c>
      <c r="B309" t="n">
        <v>25767930</v>
      </c>
      <c r="C309" t="n">
        <v>21073380</v>
      </c>
      <c r="D309">
        <f>if(and(B309&gt;0,C309&gt;0),C309/(B309+C309),"")</f>
        <v/>
      </c>
    </row>
    <row r="310" spans="1:7">
      <c r="A310" t="s">
        <v>16</v>
      </c>
      <c r="B310" t="n">
        <v>18522290</v>
      </c>
      <c r="C310" t="n">
        <v>18717880</v>
      </c>
      <c r="D310">
        <f>if(and(B310&gt;0,C310&gt;0),C310/(B310+C310),"")</f>
        <v/>
      </c>
      <c r="E310">
        <f>D310-E308</f>
        <v/>
      </c>
      <c r="F310" t="n">
        <v>0.05</v>
      </c>
      <c r="G310">
        <f>E310/F310*100/40.45/8</f>
        <v/>
      </c>
    </row>
    <row r="311" spans="1:7">
      <c r="A311" t="s">
        <v>17</v>
      </c>
      <c r="B311" t="n">
        <v>21445570</v>
      </c>
      <c r="C311" t="n">
        <v>20309900</v>
      </c>
      <c r="D311">
        <f>if(and(B311&gt;0,C311&gt;0),C311/(B311+C311),"")</f>
        <v/>
      </c>
      <c r="E311">
        <f>D311-E308</f>
        <v/>
      </c>
      <c r="F311" t="n">
        <v>0.05</v>
      </c>
      <c r="G311">
        <f>E311/F311*100/40.45/8</f>
        <v/>
      </c>
    </row>
    <row r="312" spans="1:7">
      <c r="A312" t="s">
        <v>18</v>
      </c>
      <c r="B312" t="n">
        <v>17875300</v>
      </c>
      <c r="C312" t="n">
        <v>23081240</v>
      </c>
      <c r="D312">
        <f>if(and(B312&gt;0,C312&gt;0),C312/(B312+C312),"")</f>
        <v/>
      </c>
      <c r="E312">
        <f>D312-E308</f>
        <v/>
      </c>
      <c r="F312" t="n">
        <v>0.05</v>
      </c>
      <c r="G312">
        <f>E312/F312*100/40.45/24</f>
        <v/>
      </c>
    </row>
    <row r="313" spans="1:7">
      <c r="A313" t="s">
        <v>19</v>
      </c>
      <c r="B313" t="n">
        <v>19254650</v>
      </c>
      <c r="C313" t="n">
        <v>24818570</v>
      </c>
      <c r="D313">
        <f>if(and(B313&gt;0,C313&gt;0),C313/(B313+C313),"")</f>
        <v/>
      </c>
      <c r="E313">
        <f>D313-E308</f>
        <v/>
      </c>
      <c r="F313" t="n">
        <v>0.05</v>
      </c>
      <c r="G313">
        <f>E313/F313*100/40.45/24</f>
        <v/>
      </c>
    </row>
    <row r="314" spans="1:7">
      <c r="A314" t="s">
        <v>20</v>
      </c>
      <c r="B314" t="n">
        <v>7174525</v>
      </c>
      <c r="C314" t="n">
        <v>12755370</v>
      </c>
      <c r="D314">
        <f>if(and(B314&gt;0,C314&gt;0),C314/(B314+C314),"")</f>
        <v/>
      </c>
      <c r="E314">
        <f>D314-E308</f>
        <v/>
      </c>
      <c r="F314" t="n">
        <v>0.05</v>
      </c>
      <c r="G314">
        <f>E314/F314*100/40.45/48</f>
        <v/>
      </c>
    </row>
    <row r="315" spans="1:7">
      <c r="A315" t="s">
        <v>21</v>
      </c>
      <c r="B315" t="n">
        <v>5997946</v>
      </c>
      <c r="C315" t="n">
        <v>10306130</v>
      </c>
      <c r="D315">
        <f>if(and(B315&gt;0,C315&gt;0),C315/(B315+C315),"")</f>
        <v/>
      </c>
      <c r="E315">
        <f>D315-E308</f>
        <v/>
      </c>
      <c r="F315" t="n">
        <v>0.05</v>
      </c>
      <c r="G315">
        <f>E315/F315*100/40.45/48</f>
        <v/>
      </c>
    </row>
    <row r="316" spans="1:7">
      <c r="A316" t="s">
        <v>22</v>
      </c>
      <c r="B316" t="n">
        <v>22347120</v>
      </c>
      <c r="C316" t="n">
        <v>12940460</v>
      </c>
      <c r="D316">
        <f>if(and(B316&gt;0,C316&gt;0),C316/(B316+C316),"")</f>
        <v/>
      </c>
      <c r="E316">
        <f>D316-E308</f>
        <v/>
      </c>
      <c r="F316" t="n">
        <v>0.05</v>
      </c>
      <c r="G316">
        <f>E316/F316*100/40.45/96</f>
        <v/>
      </c>
    </row>
    <row r="317" spans="1:7">
      <c r="A317" t="s">
        <v>23</v>
      </c>
      <c r="B317" t="n">
        <v>12272340</v>
      </c>
      <c r="C317" t="n">
        <v>22852010</v>
      </c>
      <c r="D317">
        <f>if(and(B317&gt;0,C317&gt;0),C317/(B317+C317),"")</f>
        <v/>
      </c>
      <c r="E317">
        <f>D317-E308</f>
        <v/>
      </c>
      <c r="F317" t="n">
        <v>0.05</v>
      </c>
      <c r="G317">
        <f>E317/F317*100/40.45/96</f>
        <v/>
      </c>
    </row>
    <row r="318" spans="1:7">
      <c r="A318" t="s">
        <v>24</v>
      </c>
      <c r="B318" t="n">
        <v>25266320</v>
      </c>
      <c r="C318" t="n">
        <v>16745840</v>
      </c>
      <c r="D318">
        <f>if(and(B318&gt;0,C318&gt;0),C318/(B318+C318),"")</f>
        <v/>
      </c>
      <c r="E318">
        <f>D318-E308</f>
        <v/>
      </c>
      <c r="F318" t="n">
        <v>0.05</v>
      </c>
      <c r="G318">
        <f>E318/F318*100/40.45/168</f>
        <v/>
      </c>
    </row>
    <row r="319" spans="1:7">
      <c r="A319" t="s">
        <v>25</v>
      </c>
      <c r="B319" t="n">
        <v>16439950</v>
      </c>
      <c r="C319" t="n">
        <v>9861210</v>
      </c>
      <c r="D319">
        <f>if(and(B319&gt;0,C319&gt;0),C319/(B319+C319),"")</f>
        <v/>
      </c>
      <c r="E319">
        <f>D319-E308</f>
        <v/>
      </c>
      <c r="F319" t="n">
        <v>0.05</v>
      </c>
      <c r="G319">
        <f>E319/F319*100/40.45/168</f>
        <v/>
      </c>
    </row>
    <row r="320" spans="1:7">
      <c r="A3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2018-07-21T13:28:54Z</dcterms:created>
  <dcterms:modified xsi:type="dcterms:W3CDTF">2018-07-21T13:28:54Z</dcterms:modified>
</cp:coreProperties>
</file>