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<sst xmlns="http://schemas.openxmlformats.org/spreadsheetml/2006/main" uniqueCount="79">
  <si>
    <t>Peptide</t>
  </si>
  <si>
    <t>Charge</t>
  </si>
  <si>
    <t>m/z</t>
  </si>
  <si>
    <t>N</t>
  </si>
  <si>
    <t>VGQPGAAGPVSPMcPGR5</t>
  </si>
  <si>
    <t>2</t>
  </si>
  <si>
    <t>819.39795</t>
  </si>
  <si>
    <t>40.45</t>
  </si>
  <si>
    <t>M0</t>
  </si>
  <si>
    <t>M1</t>
  </si>
  <si>
    <t>M2</t>
  </si>
  <si>
    <t>Sum</t>
  </si>
  <si>
    <t>Total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</si>
  <si>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</si>
  <si>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</si>
  <si>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</si>
  <si>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</si>
  <si>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</si>
  <si>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</si>
  <si>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</si>
  <si>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</si>
  <si>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</si>
  <si>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</si>
  <si>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</si>
  <si>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</si>
  <si>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</si>
  <si>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</si>
  <si>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</si>
  <si>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VGQPGAAGPVSPmcPGR6</t>
  </si>
  <si>
    <t>827.39545</t>
  </si>
  <si>
    <t>QVLNQIDKVKVWSR7</t>
  </si>
  <si>
    <t>3</t>
  </si>
  <si>
    <t>571.66504</t>
  </si>
  <si>
    <t>22.16</t>
  </si>
  <si>
    <t>ANLMHNLGGEEVSVAcK8</t>
  </si>
  <si>
    <t>914.93762</t>
  </si>
  <si>
    <t>34.89</t>
  </si>
  <si>
    <t>ANLMHNLGGEEVSVAcK9</t>
  </si>
  <si>
    <t>610.29419</t>
  </si>
  <si>
    <t>ANLmHNLGGEEVSVAcK10</t>
  </si>
  <si>
    <t>615.62585</t>
  </si>
  <si>
    <t>VGQPGAAGPVSPMcPGRIR11</t>
  </si>
  <si>
    <t>636.32947</t>
  </si>
  <si>
    <t>44.88</t>
  </si>
  <si>
    <t>QLTEHAVEGDcDFHILK12</t>
  </si>
  <si>
    <t>671.32294</t>
  </si>
  <si>
    <t>32.89</t>
  </si>
  <si>
    <t>HAFSPVASVESASGETLHSPK13</t>
  </si>
  <si>
    <t>1069.52930</t>
  </si>
  <si>
    <t>48.73</t>
  </si>
  <si>
    <t>HAFSPVASVESASGETLHSPK14</t>
  </si>
  <si>
    <t>713.35529</t>
  </si>
  <si>
    <t>HAFSPVASVESASGETLHSPK15</t>
  </si>
  <si>
    <t>4</t>
  </si>
  <si>
    <t>535.26825</t>
  </si>
  <si>
    <t>QLTEHAVEGDcDFHILKQDGQFR16</t>
  </si>
  <si>
    <t>915.10126</t>
  </si>
  <si>
    <t>48.49</t>
  </si>
  <si>
    <t>QLTEHAVEGDcDFHILKQDGQFR17</t>
  </si>
  <si>
    <t>686.57776</t>
  </si>
  <si>
    <t>TYHDLRHAFSPVASVESASGETLHSPK18</t>
  </si>
  <si>
    <t>5</t>
  </si>
  <si>
    <t>585.49249</t>
  </si>
  <si>
    <t>58.15</t>
  </si>
  <si>
    <t>TYHDLRHAFSPVASVESASGETLHSPK19</t>
  </si>
  <si>
    <t>731.61377</t>
  </si>
  <si>
    <t>GLSDHRTYHDLRHAFSPVASVESASGETLHSPK20</t>
  </si>
  <si>
    <t>897.94489</t>
  </si>
  <si>
    <t>71.62</t>
  </si>
  <si>
    <t>HAFSPVASVESASGETLHSPKVGQPGAAGPVSPMcPGR21</t>
  </si>
  <si>
    <t>939.96100</t>
  </si>
  <si>
    <t>89.18</t>
  </si>
  <si>
    <t>HAFSPVASVESASGETLHSPKVGQPGAAGPVSPMcPGR22</t>
  </si>
  <si>
    <t>752.17023</t>
  </si>
  <si>
    <t>HAFSPVASVESASGETLHSPKVGQPGAAGPVSPMcPGRIR23</t>
  </si>
  <si>
    <t>806.00726</t>
  </si>
  <si>
    <t>93.61</t>
  </si>
  <si>
    <t>VGQPGAAGPVSPMcPGR24</t>
  </si>
  <si>
    <t>546.60107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</si>
</sst>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2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/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12</v>
      </c>
      <c r="J3" t="s">
        <v>13</v>
      </c>
      <c r="K3" t="s">
        <v>14</v>
      </c>
      <c r="L3" t="s">
        <v>15</v>
      </c>
    </row>
    <row r="4" spans="1:12">
      <c r="A4" t="s">
        <v>16</v>
      </c>
      <c r="B4" t="n">
        <v>677473500</v>
      </c>
      <c r="C4" t="n">
        <v>582779500</v>
      </c>
      <c r="D4" t="n">
        <v>336125900</v>
      </c>
      <c r="E4">
        <f>sum(B4:D4)</f>
        <v/>
      </c>
      <c r="F4">
        <f>B4/E4</f>
        <v/>
      </c>
      <c r="G4">
        <f>C4/E4</f>
        <v/>
      </c>
      <c r="H4">
        <f>D4/E4</f>
        <v/>
      </c>
      <c r="I4">
        <f>G4+H4*2</f>
        <v/>
      </c>
      <c r="J4">
        <f>average(I4:I5)</f>
        <v/>
      </c>
    </row>
    <row r="5" spans="1:12">
      <c r="A5" t="s">
        <v>17</v>
      </c>
      <c r="B5" t="n">
        <v>501817100</v>
      </c>
      <c r="C5" t="n">
        <v>432079600</v>
      </c>
      <c r="D5" t="n">
        <v>246509200</v>
      </c>
      <c r="E5">
        <f>sum(B5:D5)</f>
        <v/>
      </c>
      <c r="F5">
        <f>B5/E5</f>
        <v/>
      </c>
      <c r="G5">
        <f>C5/E5</f>
        <v/>
      </c>
      <c r="H5">
        <f>D5/E5</f>
        <v/>
      </c>
      <c r="I5">
        <f>G5+H5*2</f>
        <v/>
      </c>
    </row>
    <row r="6" spans="1:12">
      <c r="A6" t="s">
        <v>18</v>
      </c>
      <c r="B6" t="n">
        <v>375127000</v>
      </c>
      <c r="C6" t="n">
        <v>392647100</v>
      </c>
      <c r="D6" t="n">
        <v>285412700</v>
      </c>
      <c r="E6">
        <f>sum(B6:D6)</f>
        <v/>
      </c>
      <c r="F6">
        <f>B6/E6</f>
        <v/>
      </c>
      <c r="G6">
        <f>C6/E6</f>
        <v/>
      </c>
      <c r="H6">
        <f>D6/E6</f>
        <v/>
      </c>
      <c r="I6">
        <f>G6+H6*2</f>
        <v/>
      </c>
      <c r="J6">
        <f>I6-J4</f>
        <v/>
      </c>
      <c r="K6" t="n">
        <v>5</v>
      </c>
      <c r="L6">
        <f>J6/K6*100/40.45/8</f>
        <v/>
      </c>
    </row>
    <row r="7" spans="1:12">
      <c r="A7" t="s">
        <v>19</v>
      </c>
      <c r="B7" t="n">
        <v>418535100</v>
      </c>
      <c r="C7" t="n">
        <v>438152700</v>
      </c>
      <c r="D7" t="n">
        <v>318869200</v>
      </c>
      <c r="E7">
        <f>sum(B7:D7)</f>
        <v/>
      </c>
      <c r="F7">
        <f>B7/E7</f>
        <v/>
      </c>
      <c r="G7">
        <f>C7/E7</f>
        <v/>
      </c>
      <c r="H7">
        <f>D7/E7</f>
        <v/>
      </c>
      <c r="I7">
        <f>G7+H7*2</f>
        <v/>
      </c>
      <c r="J7">
        <f>I7-J4</f>
        <v/>
      </c>
      <c r="K7" t="n">
        <v>5</v>
      </c>
      <c r="L7">
        <f>J7/K7*100/40.45/8</f>
        <v/>
      </c>
    </row>
    <row r="8" spans="1:12">
      <c r="A8" t="s">
        <v>20</v>
      </c>
      <c r="B8" t="n">
        <v>331388500</v>
      </c>
      <c r="C8" t="n">
        <v>453581500</v>
      </c>
      <c r="D8" t="n">
        <v>411367500</v>
      </c>
      <c r="E8">
        <f>sum(B8:D8)</f>
        <v/>
      </c>
      <c r="F8">
        <f>B8/E8</f>
        <v/>
      </c>
      <c r="G8">
        <f>C8/E8</f>
        <v/>
      </c>
      <c r="H8">
        <f>D8/E8</f>
        <v/>
      </c>
      <c r="I8">
        <f>G8+H8*2</f>
        <v/>
      </c>
      <c r="J8">
        <f>I8-J4</f>
        <v/>
      </c>
      <c r="K8" t="n">
        <v>5</v>
      </c>
      <c r="L8">
        <f>J8/K8*100/40.45/24</f>
        <v/>
      </c>
    </row>
    <row r="9" spans="1:12">
      <c r="A9" t="s">
        <v>21</v>
      </c>
      <c r="B9" t="n">
        <v>359337500</v>
      </c>
      <c r="C9" t="n">
        <v>492529800</v>
      </c>
      <c r="D9" t="n">
        <v>445919400</v>
      </c>
      <c r="E9">
        <f>sum(B9:D9)</f>
        <v/>
      </c>
      <c r="F9">
        <f>B9/E9</f>
        <v/>
      </c>
      <c r="G9">
        <f>C9/E9</f>
        <v/>
      </c>
      <c r="H9">
        <f>D9/E9</f>
        <v/>
      </c>
      <c r="I9">
        <f>G9+H9*2</f>
        <v/>
      </c>
      <c r="J9">
        <f>I9-J4</f>
        <v/>
      </c>
      <c r="K9" t="n">
        <v>5</v>
      </c>
      <c r="L9">
        <f>J9/K9*100/40.45/24</f>
        <v/>
      </c>
    </row>
    <row r="10" spans="1:12">
      <c r="A10" t="s">
        <v>22</v>
      </c>
      <c r="B10" t="n">
        <v>352200000</v>
      </c>
      <c r="C10" t="n">
        <v>626202900</v>
      </c>
      <c r="D10" t="n">
        <v>650726900</v>
      </c>
      <c r="E10">
        <f>sum(B10:D10)</f>
        <v/>
      </c>
      <c r="F10">
        <f>B10/E10</f>
        <v/>
      </c>
      <c r="G10">
        <f>C10/E10</f>
        <v/>
      </c>
      <c r="H10">
        <f>D10/E10</f>
        <v/>
      </c>
      <c r="I10">
        <f>G10+H10*2</f>
        <v/>
      </c>
      <c r="J10">
        <f>I10-J4</f>
        <v/>
      </c>
      <c r="K10" t="n">
        <v>5</v>
      </c>
      <c r="L10">
        <f>J10/K10*100/40.45/48</f>
        <v/>
      </c>
    </row>
    <row r="11" spans="1:12">
      <c r="A11" t="s">
        <v>23</v>
      </c>
      <c r="B11" t="n">
        <v>310010900</v>
      </c>
      <c r="C11" t="n">
        <v>552265300</v>
      </c>
      <c r="D11" t="n">
        <v>574455200</v>
      </c>
      <c r="E11">
        <f>sum(B11:D11)</f>
        <v/>
      </c>
      <c r="F11">
        <f>B11/E11</f>
        <v/>
      </c>
      <c r="G11">
        <f>C11/E11</f>
        <v/>
      </c>
      <c r="H11">
        <f>D11/E11</f>
        <v/>
      </c>
      <c r="I11">
        <f>G11+H11*2</f>
        <v/>
      </c>
      <c r="J11">
        <f>I11-J4</f>
        <v/>
      </c>
      <c r="K11" t="n">
        <v>5</v>
      </c>
      <c r="L11">
        <f>J11/K11*100/40.45/48</f>
        <v/>
      </c>
    </row>
    <row r="12" spans="1:12">
      <c r="A12" t="s">
        <v>24</v>
      </c>
      <c r="B12" t="n">
        <v>249433000</v>
      </c>
      <c r="C12" t="n">
        <v>523367800</v>
      </c>
      <c r="D12" t="n">
        <v>582895600</v>
      </c>
      <c r="E12">
        <f>sum(B12:D12)</f>
        <v/>
      </c>
      <c r="F12">
        <f>B12/E12</f>
        <v/>
      </c>
      <c r="G12">
        <f>C12/E12</f>
        <v/>
      </c>
      <c r="H12">
        <f>D12/E12</f>
        <v/>
      </c>
      <c r="I12">
        <f>G12+H12*2</f>
        <v/>
      </c>
      <c r="J12">
        <f>I12-J4</f>
        <v/>
      </c>
      <c r="K12" t="n">
        <v>5</v>
      </c>
      <c r="L12">
        <f>J12/K12*100/40.45/96</f>
        <v/>
      </c>
    </row>
    <row r="13" spans="1:12">
      <c r="A13" t="s">
        <v>25</v>
      </c>
      <c r="B13" t="n">
        <v>228816000</v>
      </c>
      <c r="C13" t="n">
        <v>476283100</v>
      </c>
      <c r="D13" t="n">
        <v>528502700</v>
      </c>
      <c r="E13">
        <f>sum(B13:D13)</f>
        <v/>
      </c>
      <c r="F13">
        <f>B13/E13</f>
        <v/>
      </c>
      <c r="G13">
        <f>C13/E13</f>
        <v/>
      </c>
      <c r="H13">
        <f>D13/E13</f>
        <v/>
      </c>
      <c r="I13">
        <f>G13+H13*2</f>
        <v/>
      </c>
      <c r="J13">
        <f>I13-J4</f>
        <v/>
      </c>
      <c r="K13" t="n">
        <v>5</v>
      </c>
      <c r="L13">
        <f>J13/K13*100/40.45/96</f>
        <v/>
      </c>
    </row>
    <row r="14" spans="1:12">
      <c r="A14" t="s">
        <v>26</v>
      </c>
      <c r="B14" t="n">
        <v>198525700</v>
      </c>
      <c r="C14" t="n">
        <v>439935300</v>
      </c>
      <c r="D14" t="n">
        <v>506975300</v>
      </c>
      <c r="E14">
        <f>sum(B14:D14)</f>
        <v/>
      </c>
      <c r="F14">
        <f>B14/E14</f>
        <v/>
      </c>
      <c r="G14">
        <f>C14/E14</f>
        <v/>
      </c>
      <c r="H14">
        <f>D14/E14</f>
        <v/>
      </c>
      <c r="I14">
        <f>G14+H14*2</f>
        <v/>
      </c>
      <c r="J14">
        <f>I14-J4</f>
        <v/>
      </c>
      <c r="K14" t="n">
        <v>5</v>
      </c>
      <c r="L14">
        <f>J14/K14*100/40.45/168</f>
        <v/>
      </c>
    </row>
    <row r="15" spans="1:12">
      <c r="A15" t="s">
        <v>27</v>
      </c>
      <c r="B15" t="n">
        <v>206764200</v>
      </c>
      <c r="C15" t="n">
        <v>457093600</v>
      </c>
      <c r="D15" t="n">
        <v>523478200</v>
      </c>
      <c r="E15">
        <f>sum(B15:D15)</f>
        <v/>
      </c>
      <c r="F15">
        <f>B15/E15</f>
        <v/>
      </c>
      <c r="G15">
        <f>C15/E15</f>
        <v/>
      </c>
      <c r="H15">
        <f>D15/E15</f>
        <v/>
      </c>
      <c r="I15">
        <f>G15+H15*2</f>
        <v/>
      </c>
      <c r="J15">
        <f>I15-J4</f>
        <v/>
      </c>
      <c r="K15" t="n">
        <v>5</v>
      </c>
      <c r="L15">
        <f>J15/K15*100/40.45/168</f>
        <v/>
      </c>
    </row>
    <row r="16" spans="1:12">
      <c r="A16" t="s"/>
    </row>
    <row r="17" spans="1:12">
      <c r="A17" t="s">
        <v>0</v>
      </c>
      <c r="B17" t="s">
        <v>1</v>
      </c>
      <c r="C17" t="s">
        <v>2</v>
      </c>
      <c r="D17" t="s">
        <v>3</v>
      </c>
    </row>
    <row r="18" spans="1:12">
      <c r="A18" t="s">
        <v>28</v>
      </c>
      <c r="B18" t="s">
        <v>5</v>
      </c>
      <c r="C18" t="s">
        <v>29</v>
      </c>
      <c r="D18" t="s">
        <v>7</v>
      </c>
    </row>
    <row r="19" spans="1:12">
      <c r="A19" t="s"/>
      <c r="B19" t="s">
        <v>8</v>
      </c>
      <c r="C19" t="s">
        <v>9</v>
      </c>
      <c r="D19" t="s">
        <v>10</v>
      </c>
      <c r="E19" t="s">
        <v>11</v>
      </c>
      <c r="F19" t="s">
        <v>8</v>
      </c>
      <c r="G19" t="s">
        <v>9</v>
      </c>
      <c r="H19" t="s">
        <v>10</v>
      </c>
      <c r="I19" t="s">
        <v>12</v>
      </c>
      <c r="J19" t="s">
        <v>13</v>
      </c>
      <c r="K19" t="s">
        <v>14</v>
      </c>
      <c r="L19" t="s">
        <v>15</v>
      </c>
    </row>
    <row r="20" spans="1:12">
      <c r="A20" t="s">
        <v>16</v>
      </c>
      <c r="B20" t="n">
        <v>355939900</v>
      </c>
      <c r="C20" t="n">
        <v>310191800</v>
      </c>
      <c r="D20" t="n">
        <v>174195000</v>
      </c>
      <c r="E20">
        <f>sum(B20:D20)</f>
        <v/>
      </c>
      <c r="F20">
        <f>B20/E20</f>
        <v/>
      </c>
      <c r="G20">
        <f>C20/E20</f>
        <v/>
      </c>
      <c r="H20">
        <f>D20/E20</f>
        <v/>
      </c>
      <c r="I20">
        <f>G20+H20*2</f>
        <v/>
      </c>
      <c r="J20">
        <f>average(I20:I21)</f>
        <v/>
      </c>
    </row>
    <row r="21" spans="1:12">
      <c r="A21" t="s">
        <v>17</v>
      </c>
      <c r="B21" t="n">
        <v>469555800</v>
      </c>
      <c r="C21" t="n">
        <v>403987400</v>
      </c>
      <c r="D21" t="n">
        <v>227777600</v>
      </c>
      <c r="E21">
        <f>sum(B21:D21)</f>
        <v/>
      </c>
      <c r="F21">
        <f>B21/E21</f>
        <v/>
      </c>
      <c r="G21">
        <f>C21/E21</f>
        <v/>
      </c>
      <c r="H21">
        <f>D21/E21</f>
        <v/>
      </c>
      <c r="I21">
        <f>G21+H21*2</f>
        <v/>
      </c>
    </row>
    <row r="22" spans="1:12">
      <c r="A22" t="s">
        <v>18</v>
      </c>
      <c r="B22" t="n">
        <v>100115600</v>
      </c>
      <c r="C22" t="n">
        <v>104745100</v>
      </c>
      <c r="D22" t="n">
        <v>74052300</v>
      </c>
      <c r="E22">
        <f>sum(B22:D22)</f>
        <v/>
      </c>
      <c r="F22">
        <f>B22/E22</f>
        <v/>
      </c>
      <c r="G22">
        <f>C22/E22</f>
        <v/>
      </c>
      <c r="H22">
        <f>D22/E22</f>
        <v/>
      </c>
      <c r="I22">
        <f>G22+H22*2</f>
        <v/>
      </c>
      <c r="J22">
        <f>I22-J20</f>
        <v/>
      </c>
      <c r="K22" t="n">
        <v>5</v>
      </c>
      <c r="L22">
        <f>J22/K22*100/40.45/8</f>
        <v/>
      </c>
    </row>
    <row r="23" spans="1:12">
      <c r="A23" t="s">
        <v>19</v>
      </c>
      <c r="B23" t="n">
        <v>73164310</v>
      </c>
      <c r="C23" t="n">
        <v>76642610</v>
      </c>
      <c r="D23" t="n">
        <v>54727430</v>
      </c>
      <c r="E23">
        <f>sum(B23:D23)</f>
        <v/>
      </c>
      <c r="F23">
        <f>B23/E23</f>
        <v/>
      </c>
      <c r="G23">
        <f>C23/E23</f>
        <v/>
      </c>
      <c r="H23">
        <f>D23/E23</f>
        <v/>
      </c>
      <c r="I23">
        <f>G23+H23*2</f>
        <v/>
      </c>
      <c r="J23">
        <f>I23-J20</f>
        <v/>
      </c>
      <c r="K23" t="n">
        <v>5</v>
      </c>
      <c r="L23">
        <f>J23/K23*100/40.45/8</f>
        <v/>
      </c>
    </row>
    <row r="24" spans="1:12">
      <c r="A24" t="s">
        <v>20</v>
      </c>
      <c r="B24" t="n">
        <v>306690200</v>
      </c>
      <c r="C24" t="n">
        <v>412883200</v>
      </c>
      <c r="D24" t="n">
        <v>367048000</v>
      </c>
      <c r="E24">
        <f>sum(B24:D24)</f>
        <v/>
      </c>
      <c r="F24">
        <f>B24/E24</f>
        <v/>
      </c>
      <c r="G24">
        <f>C24/E24</f>
        <v/>
      </c>
      <c r="H24">
        <f>D24/E24</f>
        <v/>
      </c>
      <c r="I24">
        <f>G24+H24*2</f>
        <v/>
      </c>
      <c r="J24">
        <f>I24-J20</f>
        <v/>
      </c>
      <c r="K24" t="n">
        <v>5</v>
      </c>
      <c r="L24">
        <f>J24/K24*100/40.45/24</f>
        <v/>
      </c>
    </row>
    <row r="25" spans="1:12">
      <c r="A25" t="s">
        <v>21</v>
      </c>
      <c r="B25" t="n">
        <v>291391700</v>
      </c>
      <c r="C25" t="n">
        <v>396083200</v>
      </c>
      <c r="D25" t="n">
        <v>350798900</v>
      </c>
      <c r="E25">
        <f>sum(B25:D25)</f>
        <v/>
      </c>
      <c r="F25">
        <f>B25/E25</f>
        <v/>
      </c>
      <c r="G25">
        <f>C25/E25</f>
        <v/>
      </c>
      <c r="H25">
        <f>D25/E25</f>
        <v/>
      </c>
      <c r="I25">
        <f>G25+H25*2</f>
        <v/>
      </c>
      <c r="J25">
        <f>I25-J20</f>
        <v/>
      </c>
      <c r="K25" t="n">
        <v>5</v>
      </c>
      <c r="L25">
        <f>J25/K25*100/40.45/24</f>
        <v/>
      </c>
    </row>
    <row r="26" spans="1:12">
      <c r="A26" t="s">
        <v>22</v>
      </c>
      <c r="B26" t="n">
        <v>65050190</v>
      </c>
      <c r="C26" t="n">
        <v>113433500</v>
      </c>
      <c r="D26" t="n">
        <v>117280100</v>
      </c>
      <c r="E26">
        <f>sum(B26:D26)</f>
        <v/>
      </c>
      <c r="F26">
        <f>B26/E26</f>
        <v/>
      </c>
      <c r="G26">
        <f>C26/E26</f>
        <v/>
      </c>
      <c r="H26">
        <f>D26/E26</f>
        <v/>
      </c>
      <c r="I26">
        <f>G26+H26*2</f>
        <v/>
      </c>
      <c r="J26">
        <f>I26-J20</f>
        <v/>
      </c>
      <c r="K26" t="n">
        <v>5</v>
      </c>
      <c r="L26">
        <f>J26/K26*100/40.45/48</f>
        <v/>
      </c>
    </row>
    <row r="27" spans="1:12">
      <c r="A27" t="s">
        <v>23</v>
      </c>
      <c r="B27" t="n">
        <v>64342100</v>
      </c>
      <c r="C27" t="n">
        <v>112121700</v>
      </c>
      <c r="D27" t="n">
        <v>116242800</v>
      </c>
      <c r="E27">
        <f>sum(B27:D27)</f>
        <v/>
      </c>
      <c r="F27">
        <f>B27/E27</f>
        <v/>
      </c>
      <c r="G27">
        <f>C27/E27</f>
        <v/>
      </c>
      <c r="H27">
        <f>D27/E27</f>
        <v/>
      </c>
      <c r="I27">
        <f>G27+H27*2</f>
        <v/>
      </c>
      <c r="J27">
        <f>I27-J20</f>
        <v/>
      </c>
      <c r="K27" t="n">
        <v>5</v>
      </c>
      <c r="L27">
        <f>J27/K27*100/40.45/48</f>
        <v/>
      </c>
    </row>
    <row r="28" spans="1:12">
      <c r="A28" t="s">
        <v>24</v>
      </c>
      <c r="B28" t="n">
        <v>204905300</v>
      </c>
      <c r="C28" t="n">
        <v>423779700</v>
      </c>
      <c r="D28" t="n">
        <v>463626200</v>
      </c>
      <c r="E28">
        <f>sum(B28:D28)</f>
        <v/>
      </c>
      <c r="F28">
        <f>B28/E28</f>
        <v/>
      </c>
      <c r="G28">
        <f>C28/E28</f>
        <v/>
      </c>
      <c r="H28">
        <f>D28/E28</f>
        <v/>
      </c>
      <c r="I28">
        <f>G28+H28*2</f>
        <v/>
      </c>
      <c r="J28">
        <f>I28-J20</f>
        <v/>
      </c>
      <c r="K28" t="n">
        <v>5</v>
      </c>
      <c r="L28">
        <f>J28/K28*100/40.45/96</f>
        <v/>
      </c>
    </row>
    <row r="29" spans="1:12">
      <c r="A29" t="s">
        <v>25</v>
      </c>
      <c r="B29" t="n">
        <v>154509600</v>
      </c>
      <c r="C29" t="n">
        <v>313278400</v>
      </c>
      <c r="D29" t="n">
        <v>340749400</v>
      </c>
      <c r="E29">
        <f>sum(B29:D29)</f>
        <v/>
      </c>
      <c r="F29">
        <f>B29/E29</f>
        <v/>
      </c>
      <c r="G29">
        <f>C29/E29</f>
        <v/>
      </c>
      <c r="H29">
        <f>D29/E29</f>
        <v/>
      </c>
      <c r="I29">
        <f>G29+H29*2</f>
        <v/>
      </c>
      <c r="J29">
        <f>I29-J20</f>
        <v/>
      </c>
      <c r="K29" t="n">
        <v>5</v>
      </c>
      <c r="L29">
        <f>J29/K29*100/40.45/96</f>
        <v/>
      </c>
    </row>
    <row r="30" spans="1:12">
      <c r="A30" t="s">
        <v>26</v>
      </c>
      <c r="B30" t="n">
        <v>288150100</v>
      </c>
      <c r="C30" t="n">
        <v>632430700</v>
      </c>
      <c r="D30" t="n">
        <v>721021300</v>
      </c>
      <c r="E30">
        <f>sum(B30:D30)</f>
        <v/>
      </c>
      <c r="F30">
        <f>B30/E30</f>
        <v/>
      </c>
      <c r="G30">
        <f>C30/E30</f>
        <v/>
      </c>
      <c r="H30">
        <f>D30/E30</f>
        <v/>
      </c>
      <c r="I30">
        <f>G30+H30*2</f>
        <v/>
      </c>
      <c r="J30">
        <f>I30-J20</f>
        <v/>
      </c>
      <c r="K30" t="n">
        <v>5</v>
      </c>
      <c r="L30">
        <f>J30/K30*100/40.45/168</f>
        <v/>
      </c>
    </row>
    <row r="31" spans="1:12">
      <c r="A31" t="s">
        <v>27</v>
      </c>
      <c r="B31" t="n">
        <v>80524920</v>
      </c>
      <c r="C31" t="n">
        <v>176851700</v>
      </c>
      <c r="D31" t="n">
        <v>201375600</v>
      </c>
      <c r="E31">
        <f>sum(B31:D31)</f>
        <v/>
      </c>
      <c r="F31">
        <f>B31/E31</f>
        <v/>
      </c>
      <c r="G31">
        <f>C31/E31</f>
        <v/>
      </c>
      <c r="H31">
        <f>D31/E31</f>
        <v/>
      </c>
      <c r="I31">
        <f>G31+H31*2</f>
        <v/>
      </c>
      <c r="J31">
        <f>I31-J20</f>
        <v/>
      </c>
      <c r="K31" t="n">
        <v>5</v>
      </c>
      <c r="L31">
        <f>J31/K31*100/40.45/168</f>
        <v/>
      </c>
    </row>
    <row r="32" spans="1:12">
      <c r="A32" t="s"/>
    </row>
    <row r="33" spans="1:12">
      <c r="A33" t="s">
        <v>0</v>
      </c>
      <c r="B33" t="s">
        <v>1</v>
      </c>
      <c r="C33" t="s">
        <v>2</v>
      </c>
      <c r="D33" t="s">
        <v>3</v>
      </c>
    </row>
    <row r="34" spans="1:12">
      <c r="A34" t="s">
        <v>30</v>
      </c>
      <c r="B34" t="s">
        <v>31</v>
      </c>
      <c r="C34" t="s">
        <v>32</v>
      </c>
      <c r="D34" t="s">
        <v>33</v>
      </c>
    </row>
    <row r="35" spans="1:12">
      <c r="A35" t="s"/>
      <c r="B35" t="s">
        <v>8</v>
      </c>
      <c r="C35" t="s">
        <v>9</v>
      </c>
      <c r="D35" t="s">
        <v>10</v>
      </c>
      <c r="E35" t="s">
        <v>11</v>
      </c>
      <c r="F35" t="s">
        <v>8</v>
      </c>
      <c r="G35" t="s">
        <v>9</v>
      </c>
      <c r="H35" t="s">
        <v>10</v>
      </c>
      <c r="I35" t="s">
        <v>12</v>
      </c>
      <c r="J35" t="s">
        <v>13</v>
      </c>
      <c r="K35" t="s">
        <v>14</v>
      </c>
      <c r="L35" t="s">
        <v>15</v>
      </c>
    </row>
    <row r="36" spans="1:12">
      <c r="A36" t="s">
        <v>16</v>
      </c>
      <c r="B36" t="n">
        <v>19850080</v>
      </c>
      <c r="C36" t="n">
        <v>19388790</v>
      </c>
      <c r="D36" t="n">
        <v>11696480</v>
      </c>
      <c r="E36">
        <f>sum(B36:D36)</f>
        <v/>
      </c>
      <c r="F36">
        <f>B36/E36</f>
        <v/>
      </c>
      <c r="G36">
        <f>C36/E36</f>
        <v/>
      </c>
      <c r="H36">
        <f>D36/E36</f>
        <v/>
      </c>
      <c r="I36">
        <f>G36+H36*2</f>
        <v/>
      </c>
      <c r="J36">
        <f>average(I36:I37)</f>
        <v/>
      </c>
    </row>
    <row r="37" spans="1:12">
      <c r="A37" t="s">
        <v>17</v>
      </c>
      <c r="B37" t="n">
        <v>19299060</v>
      </c>
      <c r="C37" t="n">
        <v>17523760</v>
      </c>
      <c r="D37" t="n">
        <v>10573080</v>
      </c>
      <c r="E37">
        <f>sum(B37:D37)</f>
        <v/>
      </c>
      <c r="F37">
        <f>B37/E37</f>
        <v/>
      </c>
      <c r="G37">
        <f>C37/E37</f>
        <v/>
      </c>
      <c r="H37">
        <f>D37/E37</f>
        <v/>
      </c>
      <c r="I37">
        <f>G37+H37*2</f>
        <v/>
      </c>
    </row>
    <row r="38" spans="1:12">
      <c r="A38" t="s">
        <v>18</v>
      </c>
      <c r="B38" t="n">
        <v>9745830</v>
      </c>
      <c r="C38" t="n">
        <v>10586020</v>
      </c>
      <c r="D38" t="n">
        <v>8156959</v>
      </c>
      <c r="E38">
        <f>sum(B38:D38)</f>
        <v/>
      </c>
      <c r="F38">
        <f>B38/E38</f>
        <v/>
      </c>
      <c r="G38">
        <f>C38/E38</f>
        <v/>
      </c>
      <c r="H38">
        <f>D38/E38</f>
        <v/>
      </c>
      <c r="I38">
        <f>G38+H38*2</f>
        <v/>
      </c>
      <c r="J38">
        <f>I38-J36</f>
        <v/>
      </c>
      <c r="K38" t="n">
        <v>5</v>
      </c>
      <c r="L38">
        <f>J38/K38*100/22.16/8</f>
        <v/>
      </c>
    </row>
    <row r="39" spans="1:12">
      <c r="A39" t="s">
        <v>19</v>
      </c>
      <c r="B39" t="n">
        <v>11470460</v>
      </c>
      <c r="C39" t="n">
        <v>12514190</v>
      </c>
      <c r="D39" t="n">
        <v>10458680</v>
      </c>
      <c r="E39">
        <f>sum(B39:D39)</f>
        <v/>
      </c>
      <c r="F39">
        <f>B39/E39</f>
        <v/>
      </c>
      <c r="G39">
        <f>C39/E39</f>
        <v/>
      </c>
      <c r="H39">
        <f>D39/E39</f>
        <v/>
      </c>
      <c r="I39">
        <f>G39+H39*2</f>
        <v/>
      </c>
      <c r="J39">
        <f>I39-J36</f>
        <v/>
      </c>
      <c r="K39" t="n">
        <v>5</v>
      </c>
      <c r="L39">
        <f>J39/K39*100/22.16/8</f>
        <v/>
      </c>
    </row>
    <row r="40" spans="1:12">
      <c r="A40" t="s">
        <v>20</v>
      </c>
      <c r="B40" t="n">
        <v>13409500</v>
      </c>
      <c r="C40" t="n">
        <v>18466410</v>
      </c>
      <c r="D40" t="n">
        <v>16168290</v>
      </c>
      <c r="E40">
        <f>sum(B40:D40)</f>
        <v/>
      </c>
      <c r="F40">
        <f>B40/E40</f>
        <v/>
      </c>
      <c r="G40">
        <f>C40/E40</f>
        <v/>
      </c>
      <c r="H40">
        <f>D40/E40</f>
        <v/>
      </c>
      <c r="I40">
        <f>G40+H40*2</f>
        <v/>
      </c>
      <c r="J40">
        <f>I40-J36</f>
        <v/>
      </c>
      <c r="K40" t="n">
        <v>5</v>
      </c>
      <c r="L40">
        <f>J40/K40*100/22.16/24</f>
        <v/>
      </c>
    </row>
    <row r="41" spans="1:12">
      <c r="A41" t="s">
        <v>21</v>
      </c>
      <c r="B41" t="n">
        <v>14264120</v>
      </c>
      <c r="C41" t="n">
        <v>19133910</v>
      </c>
      <c r="D41" t="n">
        <v>17376780</v>
      </c>
      <c r="E41">
        <f>sum(B41:D41)</f>
        <v/>
      </c>
      <c r="F41">
        <f>B41/E41</f>
        <v/>
      </c>
      <c r="G41">
        <f>C41/E41</f>
        <v/>
      </c>
      <c r="H41">
        <f>D41/E41</f>
        <v/>
      </c>
      <c r="I41">
        <f>G41+H41*2</f>
        <v/>
      </c>
      <c r="J41">
        <f>I41-J36</f>
        <v/>
      </c>
      <c r="K41" t="n">
        <v>5</v>
      </c>
      <c r="L41">
        <f>J41/K41*100/22.16/24</f>
        <v/>
      </c>
    </row>
    <row r="42" spans="1:12">
      <c r="A42" t="s">
        <v>22</v>
      </c>
      <c r="B42" t="n">
        <v>7852638</v>
      </c>
      <c r="C42" t="n">
        <v>13171240</v>
      </c>
      <c r="D42" t="n">
        <v>12676430</v>
      </c>
      <c r="E42">
        <f>sum(B42:D42)</f>
        <v/>
      </c>
      <c r="F42">
        <f>B42/E42</f>
        <v/>
      </c>
      <c r="G42">
        <f>C42/E42</f>
        <v/>
      </c>
      <c r="H42">
        <f>D42/E42</f>
        <v/>
      </c>
      <c r="I42">
        <f>G42+H42*2</f>
        <v/>
      </c>
      <c r="J42">
        <f>I42-J36</f>
        <v/>
      </c>
      <c r="K42" t="n">
        <v>5</v>
      </c>
      <c r="L42">
        <f>J42/K42*100/22.16/48</f>
        <v/>
      </c>
    </row>
    <row r="43" spans="1:12">
      <c r="A43" t="s">
        <v>23</v>
      </c>
      <c r="B43" t="n">
        <v>7944974</v>
      </c>
      <c r="C43" t="n">
        <v>13338370</v>
      </c>
      <c r="D43" t="n">
        <v>12695650</v>
      </c>
      <c r="E43">
        <f>sum(B43:D43)</f>
        <v/>
      </c>
      <c r="F43">
        <f>B43/E43</f>
        <v/>
      </c>
      <c r="G43">
        <f>C43/E43</f>
        <v/>
      </c>
      <c r="H43">
        <f>D43/E43</f>
        <v/>
      </c>
      <c r="I43">
        <f>G43+H43*2</f>
        <v/>
      </c>
      <c r="J43">
        <f>I43-J36</f>
        <v/>
      </c>
      <c r="K43" t="n">
        <v>5</v>
      </c>
      <c r="L43">
        <f>J43/K43*100/22.16/48</f>
        <v/>
      </c>
    </row>
    <row r="44" spans="1:12">
      <c r="A44" t="s">
        <v>24</v>
      </c>
      <c r="B44" t="n">
        <v>14038480</v>
      </c>
      <c r="C44" t="n">
        <v>25068240</v>
      </c>
      <c r="D44" t="n">
        <v>23284320</v>
      </c>
      <c r="E44">
        <f>sum(B44:D44)</f>
        <v/>
      </c>
      <c r="F44">
        <f>B44/E44</f>
        <v/>
      </c>
      <c r="G44">
        <f>C44/E44</f>
        <v/>
      </c>
      <c r="H44">
        <f>D44/E44</f>
        <v/>
      </c>
      <c r="I44">
        <f>G44+H44*2</f>
        <v/>
      </c>
      <c r="J44">
        <f>I44-J36</f>
        <v/>
      </c>
      <c r="K44" t="n">
        <v>5</v>
      </c>
      <c r="L44">
        <f>J44/K44*100/22.16/96</f>
        <v/>
      </c>
    </row>
    <row r="45" spans="1:12">
      <c r="A45" t="s">
        <v>25</v>
      </c>
      <c r="B45" t="n">
        <v>14052330</v>
      </c>
      <c r="C45" t="n">
        <v>23790400</v>
      </c>
      <c r="D45" t="n">
        <v>23363520</v>
      </c>
      <c r="E45">
        <f>sum(B45:D45)</f>
        <v/>
      </c>
      <c r="F45">
        <f>B45/E45</f>
        <v/>
      </c>
      <c r="G45">
        <f>C45/E45</f>
        <v/>
      </c>
      <c r="H45">
        <f>D45/E45</f>
        <v/>
      </c>
      <c r="I45">
        <f>G45+H45*2</f>
        <v/>
      </c>
      <c r="J45">
        <f>I45-J36</f>
        <v/>
      </c>
      <c r="K45" t="n">
        <v>5</v>
      </c>
      <c r="L45">
        <f>J45/K45*100/22.16/96</f>
        <v/>
      </c>
    </row>
    <row r="46" spans="1:12">
      <c r="A46" t="s">
        <v>26</v>
      </c>
      <c r="B46" t="n">
        <v>6307059</v>
      </c>
      <c r="C46" t="n">
        <v>12080900</v>
      </c>
      <c r="D46" t="n">
        <v>12832390</v>
      </c>
      <c r="E46">
        <f>sum(B46:D46)</f>
        <v/>
      </c>
      <c r="F46">
        <f>B46/E46</f>
        <v/>
      </c>
      <c r="G46">
        <f>C46/E46</f>
        <v/>
      </c>
      <c r="H46">
        <f>D46/E46</f>
        <v/>
      </c>
      <c r="I46">
        <f>G46+H46*2</f>
        <v/>
      </c>
      <c r="J46">
        <f>I46-J36</f>
        <v/>
      </c>
      <c r="K46" t="n">
        <v>5</v>
      </c>
      <c r="L46">
        <f>J46/K46*100/22.16/168</f>
        <v/>
      </c>
    </row>
    <row r="47" spans="1:12">
      <c r="A47" t="s">
        <v>27</v>
      </c>
      <c r="B47" t="n">
        <v>6733015</v>
      </c>
      <c r="C47" t="n">
        <v>12013320</v>
      </c>
      <c r="D47" t="n">
        <v>12787060</v>
      </c>
      <c r="E47">
        <f>sum(B47:D47)</f>
        <v/>
      </c>
      <c r="F47">
        <f>B47/E47</f>
        <v/>
      </c>
      <c r="G47">
        <f>C47/E47</f>
        <v/>
      </c>
      <c r="H47">
        <f>D47/E47</f>
        <v/>
      </c>
      <c r="I47">
        <f>G47+H47*2</f>
        <v/>
      </c>
      <c r="J47">
        <f>I47-J36</f>
        <v/>
      </c>
      <c r="K47" t="n">
        <v>5</v>
      </c>
      <c r="L47">
        <f>J47/K47*100/22.16/168</f>
        <v/>
      </c>
    </row>
    <row r="48" spans="1:12">
      <c r="A48" t="s"/>
    </row>
    <row r="49" spans="1:12">
      <c r="A49" t="s">
        <v>0</v>
      </c>
      <c r="B49" t="s">
        <v>1</v>
      </c>
      <c r="C49" t="s">
        <v>2</v>
      </c>
      <c r="D49" t="s">
        <v>3</v>
      </c>
    </row>
    <row r="50" spans="1:12">
      <c r="A50" t="s">
        <v>34</v>
      </c>
      <c r="B50" t="s">
        <v>5</v>
      </c>
      <c r="C50" t="s">
        <v>35</v>
      </c>
      <c r="D50" t="s">
        <v>36</v>
      </c>
    </row>
    <row r="51" spans="1:12">
      <c r="A51" t="s"/>
      <c r="B51" t="s">
        <v>8</v>
      </c>
      <c r="C51" t="s">
        <v>9</v>
      </c>
      <c r="D51" t="s">
        <v>10</v>
      </c>
      <c r="E51" t="s">
        <v>11</v>
      </c>
      <c r="F51" t="s">
        <v>8</v>
      </c>
      <c r="G51" t="s">
        <v>9</v>
      </c>
      <c r="H51" t="s">
        <v>10</v>
      </c>
      <c r="I51" t="s">
        <v>12</v>
      </c>
      <c r="J51" t="s">
        <v>13</v>
      </c>
      <c r="K51" t="s">
        <v>14</v>
      </c>
      <c r="L51" t="s">
        <v>15</v>
      </c>
    </row>
    <row r="52" spans="1:12">
      <c r="A52" t="s">
        <v>16</v>
      </c>
      <c r="B52" t="n">
        <v>11120960</v>
      </c>
      <c r="C52" t="n">
        <v>10773730</v>
      </c>
      <c r="D52" t="n">
        <v>6549972</v>
      </c>
      <c r="E52">
        <f>sum(B52:D52)</f>
        <v/>
      </c>
      <c r="F52">
        <f>B52/E52</f>
        <v/>
      </c>
      <c r="G52">
        <f>C52/E52</f>
        <v/>
      </c>
      <c r="H52">
        <f>D52/E52</f>
        <v/>
      </c>
      <c r="I52">
        <f>G52+H52*2</f>
        <v/>
      </c>
      <c r="J52">
        <f>average(I52:I53)</f>
        <v/>
      </c>
    </row>
    <row r="53" spans="1:12">
      <c r="A53" t="s">
        <v>17</v>
      </c>
      <c r="B53" t="n">
        <v>9951976</v>
      </c>
      <c r="C53" t="n">
        <v>9341055</v>
      </c>
      <c r="D53" t="n">
        <v>5894227</v>
      </c>
      <c r="E53">
        <f>sum(B53:D53)</f>
        <v/>
      </c>
      <c r="F53">
        <f>B53/E53</f>
        <v/>
      </c>
      <c r="G53">
        <f>C53/E53</f>
        <v/>
      </c>
      <c r="H53">
        <f>D53/E53</f>
        <v/>
      </c>
      <c r="I53">
        <f>G53+H53*2</f>
        <v/>
      </c>
    </row>
    <row r="54" spans="1:12">
      <c r="A54" t="s">
        <v>18</v>
      </c>
      <c r="B54" t="n">
        <v>7508315</v>
      </c>
      <c r="C54" t="n">
        <v>8897868</v>
      </c>
      <c r="D54" t="n">
        <v>6624331</v>
      </c>
      <c r="E54">
        <f>sum(B54:D54)</f>
        <v/>
      </c>
      <c r="F54">
        <f>B54/E54</f>
        <v/>
      </c>
      <c r="G54">
        <f>C54/E54</f>
        <v/>
      </c>
      <c r="H54">
        <f>D54/E54</f>
        <v/>
      </c>
      <c r="I54">
        <f>G54+H54*2</f>
        <v/>
      </c>
      <c r="J54">
        <f>I54-J52</f>
        <v/>
      </c>
      <c r="K54" t="n">
        <v>5</v>
      </c>
      <c r="L54">
        <f>J54/K54*100/34.89/8</f>
        <v/>
      </c>
    </row>
    <row r="55" spans="1:12">
      <c r="A55" t="s">
        <v>19</v>
      </c>
      <c r="B55" t="n">
        <v>7823761</v>
      </c>
      <c r="C55" t="n">
        <v>9483762</v>
      </c>
      <c r="D55" t="n">
        <v>7619571</v>
      </c>
      <c r="E55">
        <f>sum(B55:D55)</f>
        <v/>
      </c>
      <c r="F55">
        <f>B55/E55</f>
        <v/>
      </c>
      <c r="G55">
        <f>C55/E55</f>
        <v/>
      </c>
      <c r="H55">
        <f>D55/E55</f>
        <v/>
      </c>
      <c r="I55">
        <f>G55+H55*2</f>
        <v/>
      </c>
      <c r="J55">
        <f>I55-J52</f>
        <v/>
      </c>
      <c r="K55" t="n">
        <v>5</v>
      </c>
      <c r="L55">
        <f>J55/K55*100/34.89/8</f>
        <v/>
      </c>
    </row>
    <row r="56" spans="1:12">
      <c r="A56" t="s">
        <v>20</v>
      </c>
      <c r="B56" t="n">
        <v>7743721</v>
      </c>
      <c r="C56" t="n">
        <v>11915930</v>
      </c>
      <c r="D56" t="n">
        <v>11397310</v>
      </c>
      <c r="E56">
        <f>sum(B56:D56)</f>
        <v/>
      </c>
      <c r="F56">
        <f>B56/E56</f>
        <v/>
      </c>
      <c r="G56">
        <f>C56/E56</f>
        <v/>
      </c>
      <c r="H56">
        <f>D56/E56</f>
        <v/>
      </c>
      <c r="I56">
        <f>G56+H56*2</f>
        <v/>
      </c>
      <c r="J56">
        <f>I56-J52</f>
        <v/>
      </c>
      <c r="K56" t="n">
        <v>5</v>
      </c>
      <c r="L56">
        <f>J56/K56*100/34.89/24</f>
        <v/>
      </c>
    </row>
    <row r="57" spans="1:12">
      <c r="A57" t="s">
        <v>21</v>
      </c>
      <c r="B57" t="n">
        <v>7202085</v>
      </c>
      <c r="C57" t="n">
        <v>11087540</v>
      </c>
      <c r="D57" t="n">
        <v>10609420</v>
      </c>
      <c r="E57">
        <f>sum(B57:D57)</f>
        <v/>
      </c>
      <c r="F57">
        <f>B57/E57</f>
        <v/>
      </c>
      <c r="G57">
        <f>C57/E57</f>
        <v/>
      </c>
      <c r="H57">
        <f>D57/E57</f>
        <v/>
      </c>
      <c r="I57">
        <f>G57+H57*2</f>
        <v/>
      </c>
      <c r="J57">
        <f>I57-J52</f>
        <v/>
      </c>
      <c r="K57" t="n">
        <v>5</v>
      </c>
      <c r="L57">
        <f>J57/K57*100/34.89/24</f>
        <v/>
      </c>
    </row>
    <row r="58" spans="1:12">
      <c r="A58" t="s">
        <v>22</v>
      </c>
      <c r="B58" t="n">
        <v>5704317</v>
      </c>
      <c r="C58" t="n">
        <v>11878570</v>
      </c>
      <c r="D58" t="n">
        <v>13138760</v>
      </c>
      <c r="E58">
        <f>sum(B58:D58)</f>
        <v/>
      </c>
      <c r="F58">
        <f>B58/E58</f>
        <v/>
      </c>
      <c r="G58">
        <f>C58/E58</f>
        <v/>
      </c>
      <c r="H58">
        <f>D58/E58</f>
        <v/>
      </c>
      <c r="I58">
        <f>G58+H58*2</f>
        <v/>
      </c>
      <c r="J58">
        <f>I58-J52</f>
        <v/>
      </c>
      <c r="K58" t="n">
        <v>5</v>
      </c>
      <c r="L58">
        <f>J58/K58*100/34.89/48</f>
        <v/>
      </c>
    </row>
    <row r="59" spans="1:12">
      <c r="A59" t="s">
        <v>23</v>
      </c>
      <c r="B59" t="n">
        <v>5993817</v>
      </c>
      <c r="C59" t="n">
        <v>11936380</v>
      </c>
      <c r="D59" t="n">
        <v>13113510</v>
      </c>
      <c r="E59">
        <f>sum(B59:D59)</f>
        <v/>
      </c>
      <c r="F59">
        <f>B59/E59</f>
        <v/>
      </c>
      <c r="G59">
        <f>C59/E59</f>
        <v/>
      </c>
      <c r="H59">
        <f>D59/E59</f>
        <v/>
      </c>
      <c r="I59">
        <f>G59+H59*2</f>
        <v/>
      </c>
      <c r="J59">
        <f>I59-J52</f>
        <v/>
      </c>
      <c r="K59" t="n">
        <v>5</v>
      </c>
      <c r="L59">
        <f>J59/K59*100/34.89/48</f>
        <v/>
      </c>
    </row>
    <row r="60" spans="1:12">
      <c r="A60" t="s">
        <v>24</v>
      </c>
      <c r="B60" t="n">
        <v>6972406</v>
      </c>
      <c r="C60" t="n">
        <v>15630520</v>
      </c>
      <c r="D60" t="n">
        <v>18367750</v>
      </c>
      <c r="E60">
        <f>sum(B60:D60)</f>
        <v/>
      </c>
      <c r="F60">
        <f>B60/E60</f>
        <v/>
      </c>
      <c r="G60">
        <f>C60/E60</f>
        <v/>
      </c>
      <c r="H60">
        <f>D60/E60</f>
        <v/>
      </c>
      <c r="I60">
        <f>G60+H60*2</f>
        <v/>
      </c>
      <c r="J60">
        <f>I60-J52</f>
        <v/>
      </c>
      <c r="K60" t="n">
        <v>5</v>
      </c>
      <c r="L60">
        <f>J60/K60*100/34.89/96</f>
        <v/>
      </c>
    </row>
    <row r="61" spans="1:12">
      <c r="A61" t="s">
        <v>25</v>
      </c>
      <c r="B61" t="n">
        <v>6751234</v>
      </c>
      <c r="C61" t="n">
        <v>15202270</v>
      </c>
      <c r="D61" t="n">
        <v>17058580</v>
      </c>
      <c r="E61">
        <f>sum(B61:D61)</f>
        <v/>
      </c>
      <c r="F61">
        <f>B61/E61</f>
        <v/>
      </c>
      <c r="G61">
        <f>C61/E61</f>
        <v/>
      </c>
      <c r="H61">
        <f>D61/E61</f>
        <v/>
      </c>
      <c r="I61">
        <f>G61+H61*2</f>
        <v/>
      </c>
      <c r="J61">
        <f>I61-J52</f>
        <v/>
      </c>
      <c r="K61" t="n">
        <v>5</v>
      </c>
      <c r="L61">
        <f>J61/K61*100/34.89/96</f>
        <v/>
      </c>
    </row>
    <row r="62" spans="1:12">
      <c r="A62" t="s">
        <v>26</v>
      </c>
      <c r="B62" t="n">
        <v>4155391</v>
      </c>
      <c r="C62" t="n">
        <v>9979083</v>
      </c>
      <c r="D62" t="n">
        <v>11725170</v>
      </c>
      <c r="E62">
        <f>sum(B62:D62)</f>
        <v/>
      </c>
      <c r="F62">
        <f>B62/E62</f>
        <v/>
      </c>
      <c r="G62">
        <f>C62/E62</f>
        <v/>
      </c>
      <c r="H62">
        <f>D62/E62</f>
        <v/>
      </c>
      <c r="I62">
        <f>G62+H62*2</f>
        <v/>
      </c>
      <c r="J62">
        <f>I62-J52</f>
        <v/>
      </c>
      <c r="K62" t="n">
        <v>5</v>
      </c>
      <c r="L62">
        <f>J62/K62*100/34.89/168</f>
        <v/>
      </c>
    </row>
    <row r="63" spans="1:12">
      <c r="A63" t="s">
        <v>27</v>
      </c>
      <c r="B63" t="n">
        <v>3710366</v>
      </c>
      <c r="C63" t="n">
        <v>8524563</v>
      </c>
      <c r="D63" t="n">
        <v>10453510</v>
      </c>
      <c r="E63">
        <f>sum(B63:D63)</f>
        <v/>
      </c>
      <c r="F63">
        <f>B63/E63</f>
        <v/>
      </c>
      <c r="G63">
        <f>C63/E63</f>
        <v/>
      </c>
      <c r="H63">
        <f>D63/E63</f>
        <v/>
      </c>
      <c r="I63">
        <f>G63+H63*2</f>
        <v/>
      </c>
      <c r="J63">
        <f>I63-J52</f>
        <v/>
      </c>
      <c r="K63" t="n">
        <v>5</v>
      </c>
      <c r="L63">
        <f>J63/K63*100/34.89/168</f>
        <v/>
      </c>
    </row>
    <row r="64" spans="1:12">
      <c r="A64" t="s"/>
    </row>
    <row r="65" spans="1:12">
      <c r="A65" t="s">
        <v>0</v>
      </c>
      <c r="B65" t="s">
        <v>1</v>
      </c>
      <c r="C65" t="s">
        <v>2</v>
      </c>
      <c r="D65" t="s">
        <v>3</v>
      </c>
    </row>
    <row r="66" spans="1:12">
      <c r="A66" t="s">
        <v>37</v>
      </c>
      <c r="B66" t="s">
        <v>31</v>
      </c>
      <c r="C66" t="s">
        <v>38</v>
      </c>
      <c r="D66" t="s">
        <v>36</v>
      </c>
    </row>
    <row r="67" spans="1:12">
      <c r="A67" t="s"/>
      <c r="B67" t="s">
        <v>8</v>
      </c>
      <c r="C67" t="s">
        <v>9</v>
      </c>
      <c r="D67" t="s">
        <v>10</v>
      </c>
      <c r="E67" t="s">
        <v>11</v>
      </c>
      <c r="F67" t="s">
        <v>8</v>
      </c>
      <c r="G67" t="s">
        <v>9</v>
      </c>
      <c r="H67" t="s">
        <v>10</v>
      </c>
      <c r="I67" t="s">
        <v>12</v>
      </c>
      <c r="J67" t="s">
        <v>13</v>
      </c>
      <c r="K67" t="s">
        <v>14</v>
      </c>
      <c r="L67" t="s">
        <v>15</v>
      </c>
    </row>
    <row r="68" spans="1:12">
      <c r="A68" t="s">
        <v>16</v>
      </c>
      <c r="B68" t="n">
        <v>70672320</v>
      </c>
      <c r="C68" t="n">
        <v>65796830</v>
      </c>
      <c r="D68" t="n">
        <v>40277120</v>
      </c>
      <c r="E68">
        <f>sum(B68:D68)</f>
        <v/>
      </c>
      <c r="F68">
        <f>B68/E68</f>
        <v/>
      </c>
      <c r="G68">
        <f>C68/E68</f>
        <v/>
      </c>
      <c r="H68">
        <f>D68/E68</f>
        <v/>
      </c>
      <c r="I68">
        <f>G68+H68*2</f>
        <v/>
      </c>
      <c r="J68">
        <f>average(I68:I69)</f>
        <v/>
      </c>
    </row>
    <row r="69" spans="1:12">
      <c r="A69" t="s">
        <v>17</v>
      </c>
      <c r="B69" t="n">
        <v>69522080</v>
      </c>
      <c r="C69" t="n">
        <v>65104010</v>
      </c>
      <c r="D69" t="n">
        <v>38910740</v>
      </c>
      <c r="E69">
        <f>sum(B69:D69)</f>
        <v/>
      </c>
      <c r="F69">
        <f>B69/E69</f>
        <v/>
      </c>
      <c r="G69">
        <f>C69/E69</f>
        <v/>
      </c>
      <c r="H69">
        <f>D69/E69</f>
        <v/>
      </c>
      <c r="I69">
        <f>G69+H69*2</f>
        <v/>
      </c>
    </row>
    <row r="70" spans="1:12">
      <c r="A70" t="s">
        <v>18</v>
      </c>
      <c r="B70" t="n">
        <v>47410650</v>
      </c>
      <c r="C70" t="n">
        <v>55147910</v>
      </c>
      <c r="D70" t="n">
        <v>42681070</v>
      </c>
      <c r="E70">
        <f>sum(B70:D70)</f>
        <v/>
      </c>
      <c r="F70">
        <f>B70/E70</f>
        <v/>
      </c>
      <c r="G70">
        <f>C70/E70</f>
        <v/>
      </c>
      <c r="H70">
        <f>D70/E70</f>
        <v/>
      </c>
      <c r="I70">
        <f>G70+H70*2</f>
        <v/>
      </c>
      <c r="J70">
        <f>I70-J68</f>
        <v/>
      </c>
      <c r="K70" t="n">
        <v>5</v>
      </c>
      <c r="L70">
        <f>J70/K70*100/34.89/8</f>
        <v/>
      </c>
    </row>
    <row r="71" spans="1:12">
      <c r="A71" t="s">
        <v>19</v>
      </c>
      <c r="B71" t="n">
        <v>54572440</v>
      </c>
      <c r="C71" t="n">
        <v>63790610</v>
      </c>
      <c r="D71" t="n">
        <v>48836040</v>
      </c>
      <c r="E71">
        <f>sum(B71:D71)</f>
        <v/>
      </c>
      <c r="F71">
        <f>B71/E71</f>
        <v/>
      </c>
      <c r="G71">
        <f>C71/E71</f>
        <v/>
      </c>
      <c r="H71">
        <f>D71/E71</f>
        <v/>
      </c>
      <c r="I71">
        <f>G71+H71*2</f>
        <v/>
      </c>
      <c r="J71">
        <f>I71-J68</f>
        <v/>
      </c>
      <c r="K71" t="n">
        <v>5</v>
      </c>
      <c r="L71">
        <f>J71/K71*100/34.89/8</f>
        <v/>
      </c>
    </row>
    <row r="72" spans="1:12">
      <c r="A72" t="s">
        <v>20</v>
      </c>
      <c r="B72" t="n">
        <v>46443480</v>
      </c>
      <c r="C72" t="n">
        <v>68628710</v>
      </c>
      <c r="D72" t="n">
        <v>66602090</v>
      </c>
      <c r="E72">
        <f>sum(B72:D72)</f>
        <v/>
      </c>
      <c r="F72">
        <f>B72/E72</f>
        <v/>
      </c>
      <c r="G72">
        <f>C72/E72</f>
        <v/>
      </c>
      <c r="H72">
        <f>D72/E72</f>
        <v/>
      </c>
      <c r="I72">
        <f>G72+H72*2</f>
        <v/>
      </c>
      <c r="J72">
        <f>I72-J68</f>
        <v/>
      </c>
      <c r="K72" t="n">
        <v>5</v>
      </c>
      <c r="L72">
        <f>J72/K72*100/34.89/24</f>
        <v/>
      </c>
    </row>
    <row r="73" spans="1:12">
      <c r="A73" t="s">
        <v>21</v>
      </c>
      <c r="B73" t="n">
        <v>45637290</v>
      </c>
      <c r="C73" t="n">
        <v>69248130</v>
      </c>
      <c r="D73" t="n">
        <v>67355030</v>
      </c>
      <c r="E73">
        <f>sum(B73:D73)</f>
        <v/>
      </c>
      <c r="F73">
        <f>B73/E73</f>
        <v/>
      </c>
      <c r="G73">
        <f>C73/E73</f>
        <v/>
      </c>
      <c r="H73">
        <f>D73/E73</f>
        <v/>
      </c>
      <c r="I73">
        <f>G73+H73*2</f>
        <v/>
      </c>
      <c r="J73">
        <f>I73-J68</f>
        <v/>
      </c>
      <c r="K73" t="n">
        <v>5</v>
      </c>
      <c r="L73">
        <f>J73/K73*100/34.89/24</f>
        <v/>
      </c>
    </row>
    <row r="74" spans="1:12">
      <c r="A74" t="s">
        <v>22</v>
      </c>
      <c r="B74" t="n">
        <v>36657240</v>
      </c>
      <c r="C74" t="n">
        <v>71885410</v>
      </c>
      <c r="D74" t="n">
        <v>79828740</v>
      </c>
      <c r="E74">
        <f>sum(B74:D74)</f>
        <v/>
      </c>
      <c r="F74">
        <f>B74/E74</f>
        <v/>
      </c>
      <c r="G74">
        <f>C74/E74</f>
        <v/>
      </c>
      <c r="H74">
        <f>D74/E74</f>
        <v/>
      </c>
      <c r="I74">
        <f>G74+H74*2</f>
        <v/>
      </c>
      <c r="J74">
        <f>I74-J68</f>
        <v/>
      </c>
      <c r="K74" t="n">
        <v>5</v>
      </c>
      <c r="L74">
        <f>J74/K74*100/34.89/48</f>
        <v/>
      </c>
    </row>
    <row r="75" spans="1:12">
      <c r="A75" t="s">
        <v>23</v>
      </c>
      <c r="B75" t="n">
        <v>38592710</v>
      </c>
      <c r="C75" t="n">
        <v>73950530</v>
      </c>
      <c r="D75" t="n">
        <v>82598500</v>
      </c>
      <c r="E75">
        <f>sum(B75:D75)</f>
        <v/>
      </c>
      <c r="F75">
        <f>B75/E75</f>
        <v/>
      </c>
      <c r="G75">
        <f>C75/E75</f>
        <v/>
      </c>
      <c r="H75">
        <f>D75/E75</f>
        <v/>
      </c>
      <c r="I75">
        <f>G75+H75*2</f>
        <v/>
      </c>
      <c r="J75">
        <f>I75-J68</f>
        <v/>
      </c>
      <c r="K75" t="n">
        <v>5</v>
      </c>
      <c r="L75">
        <f>J75/K75*100/34.89/48</f>
        <v/>
      </c>
    </row>
    <row r="76" spans="1:12">
      <c r="A76" t="s">
        <v>24</v>
      </c>
      <c r="B76" t="n">
        <v>39835500</v>
      </c>
      <c r="C76" t="n">
        <v>87705410</v>
      </c>
      <c r="D76" t="n">
        <v>106074900</v>
      </c>
      <c r="E76">
        <f>sum(B76:D76)</f>
        <v/>
      </c>
      <c r="F76">
        <f>B76/E76</f>
        <v/>
      </c>
      <c r="G76">
        <f>C76/E76</f>
        <v/>
      </c>
      <c r="H76">
        <f>D76/E76</f>
        <v/>
      </c>
      <c r="I76">
        <f>G76+H76*2</f>
        <v/>
      </c>
      <c r="J76">
        <f>I76-J68</f>
        <v/>
      </c>
      <c r="K76" t="n">
        <v>5</v>
      </c>
      <c r="L76">
        <f>J76/K76*100/34.89/96</f>
        <v/>
      </c>
    </row>
    <row r="77" spans="1:12">
      <c r="A77" t="s">
        <v>25</v>
      </c>
      <c r="B77" t="n">
        <v>41394340</v>
      </c>
      <c r="C77" t="n">
        <v>92342570</v>
      </c>
      <c r="D77" t="n">
        <v>108988500</v>
      </c>
      <c r="E77">
        <f>sum(B77:D77)</f>
        <v/>
      </c>
      <c r="F77">
        <f>B77/E77</f>
        <v/>
      </c>
      <c r="G77">
        <f>C77/E77</f>
        <v/>
      </c>
      <c r="H77">
        <f>D77/E77</f>
        <v/>
      </c>
      <c r="I77">
        <f>G77+H77*2</f>
        <v/>
      </c>
      <c r="J77">
        <f>I77-J68</f>
        <v/>
      </c>
      <c r="K77" t="n">
        <v>5</v>
      </c>
      <c r="L77">
        <f>J77/K77*100/34.89/96</f>
        <v/>
      </c>
    </row>
    <row r="78" spans="1:12">
      <c r="A78" t="s">
        <v>26</v>
      </c>
      <c r="B78" t="n">
        <v>28860500</v>
      </c>
      <c r="C78" t="n">
        <v>66254030</v>
      </c>
      <c r="D78" t="n">
        <v>80924670</v>
      </c>
      <c r="E78">
        <f>sum(B78:D78)</f>
        <v/>
      </c>
      <c r="F78">
        <f>B78/E78</f>
        <v/>
      </c>
      <c r="G78">
        <f>C78/E78</f>
        <v/>
      </c>
      <c r="H78">
        <f>D78/E78</f>
        <v/>
      </c>
      <c r="I78">
        <f>G78+H78*2</f>
        <v/>
      </c>
      <c r="J78">
        <f>I78-J68</f>
        <v/>
      </c>
      <c r="K78" t="n">
        <v>5</v>
      </c>
      <c r="L78">
        <f>J78/K78*100/34.89/168</f>
        <v/>
      </c>
    </row>
    <row r="79" spans="1:12">
      <c r="A79" t="s">
        <v>27</v>
      </c>
      <c r="B79" t="n">
        <v>23307690</v>
      </c>
      <c r="C79" t="n">
        <v>52359290</v>
      </c>
      <c r="D79" t="n">
        <v>62087760</v>
      </c>
      <c r="E79">
        <f>sum(B79:D79)</f>
        <v/>
      </c>
      <c r="F79">
        <f>B79/E79</f>
        <v/>
      </c>
      <c r="G79">
        <f>C79/E79</f>
        <v/>
      </c>
      <c r="H79">
        <f>D79/E79</f>
        <v/>
      </c>
      <c r="I79">
        <f>G79+H79*2</f>
        <v/>
      </c>
      <c r="J79">
        <f>I79-J68</f>
        <v/>
      </c>
      <c r="K79" t="n">
        <v>5</v>
      </c>
      <c r="L79">
        <f>J79/K79*100/34.89/168</f>
        <v/>
      </c>
    </row>
    <row r="80" spans="1:12">
      <c r="A80" t="s"/>
    </row>
    <row r="81" spans="1:12">
      <c r="A81" t="s">
        <v>0</v>
      </c>
      <c r="B81" t="s">
        <v>1</v>
      </c>
      <c r="C81" t="s">
        <v>2</v>
      </c>
      <c r="D81" t="s">
        <v>3</v>
      </c>
    </row>
    <row r="82" spans="1:12">
      <c r="A82" t="s">
        <v>39</v>
      </c>
      <c r="B82" t="s">
        <v>31</v>
      </c>
      <c r="C82" t="s">
        <v>40</v>
      </c>
      <c r="D82" t="s">
        <v>36</v>
      </c>
    </row>
    <row r="83" spans="1:12">
      <c r="A83" t="s"/>
      <c r="B83" t="s">
        <v>8</v>
      </c>
      <c r="C83" t="s">
        <v>9</v>
      </c>
      <c r="D83" t="s">
        <v>10</v>
      </c>
      <c r="E83" t="s">
        <v>11</v>
      </c>
      <c r="F83" t="s">
        <v>8</v>
      </c>
      <c r="G83" t="s">
        <v>9</v>
      </c>
      <c r="H83" t="s">
        <v>10</v>
      </c>
      <c r="I83" t="s">
        <v>12</v>
      </c>
      <c r="J83" t="s">
        <v>13</v>
      </c>
      <c r="K83" t="s">
        <v>14</v>
      </c>
      <c r="L83" t="s">
        <v>15</v>
      </c>
    </row>
    <row r="84" spans="1:12">
      <c r="A84" t="s">
        <v>16</v>
      </c>
      <c r="B84" t="n">
        <v>7370048</v>
      </c>
      <c r="C84" t="n">
        <v>6549708</v>
      </c>
      <c r="D84" t="n">
        <v>3511615</v>
      </c>
      <c r="E84">
        <f>sum(B84:D84)</f>
        <v/>
      </c>
      <c r="F84">
        <f>B84/E84</f>
        <v/>
      </c>
      <c r="G84">
        <f>C84/E84</f>
        <v/>
      </c>
      <c r="H84">
        <f>D84/E84</f>
        <v/>
      </c>
      <c r="I84">
        <f>G84+H84*2</f>
        <v/>
      </c>
      <c r="J84">
        <f>average(I84:I85)</f>
        <v/>
      </c>
    </row>
    <row r="85" spans="1:12">
      <c r="A85" t="s">
        <v>17</v>
      </c>
      <c r="B85" t="n">
        <v>5577249</v>
      </c>
      <c r="C85" t="n">
        <v>5086022</v>
      </c>
      <c r="D85" t="n">
        <v>2357906</v>
      </c>
      <c r="E85">
        <f>sum(B85:D85)</f>
        <v/>
      </c>
      <c r="F85">
        <f>B85/E85</f>
        <v/>
      </c>
      <c r="G85">
        <f>C85/E85</f>
        <v/>
      </c>
      <c r="H85">
        <f>D85/E85</f>
        <v/>
      </c>
      <c r="I85">
        <f>G85+H85*2</f>
        <v/>
      </c>
    </row>
    <row r="86" spans="1:12">
      <c r="A86" t="s">
        <v>18</v>
      </c>
      <c r="B86" t="n">
        <v>12230910</v>
      </c>
      <c r="C86" t="n">
        <v>14399150</v>
      </c>
      <c r="D86" t="n">
        <v>10829420</v>
      </c>
      <c r="E86">
        <f>sum(B86:D86)</f>
        <v/>
      </c>
      <c r="F86">
        <f>B86/E86</f>
        <v/>
      </c>
      <c r="G86">
        <f>C86/E86</f>
        <v/>
      </c>
      <c r="H86">
        <f>D86/E86</f>
        <v/>
      </c>
      <c r="I86">
        <f>G86+H86*2</f>
        <v/>
      </c>
      <c r="J86">
        <f>I86-J84</f>
        <v/>
      </c>
      <c r="K86" t="n">
        <v>5</v>
      </c>
      <c r="L86">
        <f>J86/K86*100/34.89/8</f>
        <v/>
      </c>
    </row>
    <row r="87" spans="1:12">
      <c r="A87" t="s">
        <v>19</v>
      </c>
      <c r="B87" t="n">
        <v>9223153</v>
      </c>
      <c r="C87" t="n">
        <v>11515140</v>
      </c>
      <c r="D87" t="n">
        <v>8732832</v>
      </c>
      <c r="E87">
        <f>sum(B87:D87)</f>
        <v/>
      </c>
      <c r="F87">
        <f>B87/E87</f>
        <v/>
      </c>
      <c r="G87">
        <f>C87/E87</f>
        <v/>
      </c>
      <c r="H87">
        <f>D87/E87</f>
        <v/>
      </c>
      <c r="I87">
        <f>G87+H87*2</f>
        <v/>
      </c>
      <c r="J87">
        <f>I87-J84</f>
        <v/>
      </c>
      <c r="K87" t="n">
        <v>5</v>
      </c>
      <c r="L87">
        <f>J87/K87*100/34.89/8</f>
        <v/>
      </c>
    </row>
    <row r="88" spans="1:12">
      <c r="A88" t="s">
        <v>20</v>
      </c>
      <c r="B88" t="n">
        <v>3524411</v>
      </c>
      <c r="C88" t="n">
        <v>5721009</v>
      </c>
      <c r="D88" t="n">
        <v>5729357</v>
      </c>
      <c r="E88">
        <f>sum(B88:D88)</f>
        <v/>
      </c>
      <c r="F88">
        <f>B88/E88</f>
        <v/>
      </c>
      <c r="G88">
        <f>C88/E88</f>
        <v/>
      </c>
      <c r="H88">
        <f>D88/E88</f>
        <v/>
      </c>
      <c r="I88">
        <f>G88+H88*2</f>
        <v/>
      </c>
      <c r="J88">
        <f>I88-J84</f>
        <v/>
      </c>
      <c r="K88" t="n">
        <v>5</v>
      </c>
      <c r="L88">
        <f>J88/K88*100/34.89/24</f>
        <v/>
      </c>
    </row>
    <row r="89" spans="1:12">
      <c r="A89" t="s">
        <v>21</v>
      </c>
      <c r="B89" t="n">
        <v>2964172</v>
      </c>
      <c r="C89" t="n">
        <v>5069283</v>
      </c>
      <c r="D89" t="n">
        <v>4395337</v>
      </c>
      <c r="E89">
        <f>sum(B89:D89)</f>
        <v/>
      </c>
      <c r="F89">
        <f>B89/E89</f>
        <v/>
      </c>
      <c r="G89">
        <f>C89/E89</f>
        <v/>
      </c>
      <c r="H89">
        <f>D89/E89</f>
        <v/>
      </c>
      <c r="I89">
        <f>G89+H89*2</f>
        <v/>
      </c>
      <c r="J89">
        <f>I89-J84</f>
        <v/>
      </c>
      <c r="K89" t="n">
        <v>5</v>
      </c>
      <c r="L89">
        <f>J89/K89*100/34.89/24</f>
        <v/>
      </c>
    </row>
    <row r="90" spans="1:12">
      <c r="A90" t="s">
        <v>22</v>
      </c>
      <c r="B90" t="n">
        <v>9559741</v>
      </c>
      <c r="C90" t="n">
        <v>19944300</v>
      </c>
      <c r="D90" t="n">
        <v>21613890</v>
      </c>
      <c r="E90">
        <f>sum(B90:D90)</f>
        <v/>
      </c>
      <c r="F90">
        <f>B90/E90</f>
        <v/>
      </c>
      <c r="G90">
        <f>C90/E90</f>
        <v/>
      </c>
      <c r="H90">
        <f>D90/E90</f>
        <v/>
      </c>
      <c r="I90">
        <f>G90+H90*2</f>
        <v/>
      </c>
      <c r="J90">
        <f>I90-J84</f>
        <v/>
      </c>
      <c r="K90" t="n">
        <v>5</v>
      </c>
      <c r="L90">
        <f>J90/K90*100/34.89/48</f>
        <v/>
      </c>
    </row>
    <row r="91" spans="1:12">
      <c r="A91" t="s">
        <v>23</v>
      </c>
      <c r="B91" t="n">
        <v>9501412</v>
      </c>
      <c r="C91" t="n">
        <v>18391950</v>
      </c>
      <c r="D91" t="n">
        <v>19775760</v>
      </c>
      <c r="E91">
        <f>sum(B91:D91)</f>
        <v/>
      </c>
      <c r="F91">
        <f>B91/E91</f>
        <v/>
      </c>
      <c r="G91">
        <f>C91/E91</f>
        <v/>
      </c>
      <c r="H91">
        <f>D91/E91</f>
        <v/>
      </c>
      <c r="I91">
        <f>G91+H91*2</f>
        <v/>
      </c>
      <c r="J91">
        <f>I91-J84</f>
        <v/>
      </c>
      <c r="K91" t="n">
        <v>5</v>
      </c>
      <c r="L91">
        <f>J91/K91*100/34.89/48</f>
        <v/>
      </c>
    </row>
    <row r="92" spans="1:12">
      <c r="A92" t="s">
        <v>24</v>
      </c>
      <c r="B92" t="n">
        <v>3995044</v>
      </c>
      <c r="C92" t="n">
        <v>9914461</v>
      </c>
      <c r="D92" t="n">
        <v>10988140</v>
      </c>
      <c r="E92">
        <f>sum(B92:D92)</f>
        <v/>
      </c>
      <c r="F92">
        <f>B92/E92</f>
        <v/>
      </c>
      <c r="G92">
        <f>C92/E92</f>
        <v/>
      </c>
      <c r="H92">
        <f>D92/E92</f>
        <v/>
      </c>
      <c r="I92">
        <f>G92+H92*2</f>
        <v/>
      </c>
      <c r="J92">
        <f>I92-J84</f>
        <v/>
      </c>
      <c r="K92" t="n">
        <v>5</v>
      </c>
      <c r="L92">
        <f>J92/K92*100/34.89/96</f>
        <v/>
      </c>
    </row>
    <row r="93" spans="1:12">
      <c r="A93" t="s">
        <v>25</v>
      </c>
      <c r="B93" t="n">
        <v>2543061</v>
      </c>
      <c r="C93" t="n">
        <v>6733623</v>
      </c>
      <c r="D93" t="n">
        <v>7169389</v>
      </c>
      <c r="E93">
        <f>sum(B93:D93)</f>
        <v/>
      </c>
      <c r="F93">
        <f>B93/E93</f>
        <v/>
      </c>
      <c r="G93">
        <f>C93/E93</f>
        <v/>
      </c>
      <c r="H93">
        <f>D93/E93</f>
        <v/>
      </c>
      <c r="I93">
        <f>G93+H93*2</f>
        <v/>
      </c>
      <c r="J93">
        <f>I93-J84</f>
        <v/>
      </c>
      <c r="K93" t="n">
        <v>5</v>
      </c>
      <c r="L93">
        <f>J93/K93*100/34.89/96</f>
        <v/>
      </c>
    </row>
    <row r="94" spans="1:12">
      <c r="A94" t="s">
        <v>26</v>
      </c>
      <c r="B94" t="n">
        <v>6751200</v>
      </c>
      <c r="C94" t="n">
        <v>15942440</v>
      </c>
      <c r="D94" t="n">
        <v>18181720</v>
      </c>
      <c r="E94">
        <f>sum(B94:D94)</f>
        <v/>
      </c>
      <c r="F94">
        <f>B94/E94</f>
        <v/>
      </c>
      <c r="G94">
        <f>C94/E94</f>
        <v/>
      </c>
      <c r="H94">
        <f>D94/E94</f>
        <v/>
      </c>
      <c r="I94">
        <f>G94+H94*2</f>
        <v/>
      </c>
      <c r="J94">
        <f>I94-J84</f>
        <v/>
      </c>
      <c r="K94" t="n">
        <v>5</v>
      </c>
      <c r="L94">
        <f>J94/K94*100/34.89/168</f>
        <v/>
      </c>
    </row>
    <row r="95" spans="1:12">
      <c r="A95" t="s">
        <v>27</v>
      </c>
      <c r="B95" t="n">
        <v>5012060</v>
      </c>
      <c r="C95" t="n">
        <v>13602020</v>
      </c>
      <c r="D95" t="n">
        <v>16792770</v>
      </c>
      <c r="E95">
        <f>sum(B95:D95)</f>
        <v/>
      </c>
      <c r="F95">
        <f>B95/E95</f>
        <v/>
      </c>
      <c r="G95">
        <f>C95/E95</f>
        <v/>
      </c>
      <c r="H95">
        <f>D95/E95</f>
        <v/>
      </c>
      <c r="I95">
        <f>G95+H95*2</f>
        <v/>
      </c>
      <c r="J95">
        <f>I95-J84</f>
        <v/>
      </c>
      <c r="K95" t="n">
        <v>5</v>
      </c>
      <c r="L95">
        <f>J95/K95*100/34.89/168</f>
        <v/>
      </c>
    </row>
    <row r="96" spans="1:12">
      <c r="A96" t="s"/>
    </row>
    <row r="97" spans="1:12">
      <c r="A97" t="s">
        <v>0</v>
      </c>
      <c r="B97" t="s">
        <v>1</v>
      </c>
      <c r="C97" t="s">
        <v>2</v>
      </c>
      <c r="D97" t="s">
        <v>3</v>
      </c>
    </row>
    <row r="98" spans="1:12">
      <c r="A98" t="s">
        <v>41</v>
      </c>
      <c r="B98" t="s">
        <v>31</v>
      </c>
      <c r="C98" t="s">
        <v>42</v>
      </c>
      <c r="D98" t="s">
        <v>43</v>
      </c>
    </row>
    <row r="99" spans="1:12">
      <c r="A99" t="s"/>
      <c r="B99" t="s">
        <v>8</v>
      </c>
      <c r="C99" t="s">
        <v>9</v>
      </c>
      <c r="D99" t="s">
        <v>10</v>
      </c>
      <c r="E99" t="s">
        <v>11</v>
      </c>
      <c r="F99" t="s">
        <v>8</v>
      </c>
      <c r="G99" t="s">
        <v>9</v>
      </c>
      <c r="H99" t="s">
        <v>10</v>
      </c>
      <c r="I99" t="s">
        <v>12</v>
      </c>
      <c r="J99" t="s">
        <v>13</v>
      </c>
      <c r="K99" t="s">
        <v>14</v>
      </c>
      <c r="L99" t="s">
        <v>15</v>
      </c>
    </row>
    <row r="100" spans="1:12">
      <c r="A100" t="s">
        <v>16</v>
      </c>
      <c r="B100" t="n">
        <v>558151100</v>
      </c>
      <c r="C100" t="n">
        <v>573898100</v>
      </c>
      <c r="D100" t="n">
        <v>361583400</v>
      </c>
      <c r="E100">
        <f>sum(B100:D100)</f>
        <v/>
      </c>
      <c r="F100">
        <f>B100/E100</f>
        <v/>
      </c>
      <c r="G100">
        <f>C100/E100</f>
        <v/>
      </c>
      <c r="H100">
        <f>D100/E100</f>
        <v/>
      </c>
      <c r="I100">
        <f>G100+H100*2</f>
        <v/>
      </c>
      <c r="J100">
        <f>average(I100:I101)</f>
        <v/>
      </c>
    </row>
    <row r="101" spans="1:12">
      <c r="A101" t="s">
        <v>17</v>
      </c>
      <c r="B101" t="n">
        <v>358817000</v>
      </c>
      <c r="C101" t="n">
        <v>366749500</v>
      </c>
      <c r="D101" t="n">
        <v>233100900</v>
      </c>
      <c r="E101">
        <f>sum(B101:D101)</f>
        <v/>
      </c>
      <c r="F101">
        <f>B101/E101</f>
        <v/>
      </c>
      <c r="G101">
        <f>C101/E101</f>
        <v/>
      </c>
      <c r="H101">
        <f>D101/E101</f>
        <v/>
      </c>
      <c r="I101">
        <f>G101+H101*2</f>
        <v/>
      </c>
    </row>
    <row r="102" spans="1:12">
      <c r="A102" t="s">
        <v>18</v>
      </c>
      <c r="B102" t="n">
        <v>258485700</v>
      </c>
      <c r="C102" t="n">
        <v>314045400</v>
      </c>
      <c r="D102" t="n">
        <v>247659900</v>
      </c>
      <c r="E102">
        <f>sum(B102:D102)</f>
        <v/>
      </c>
      <c r="F102">
        <f>B102/E102</f>
        <v/>
      </c>
      <c r="G102">
        <f>C102/E102</f>
        <v/>
      </c>
      <c r="H102">
        <f>D102/E102</f>
        <v/>
      </c>
      <c r="I102">
        <f>G102+H102*2</f>
        <v/>
      </c>
      <c r="J102">
        <f>I102-J100</f>
        <v/>
      </c>
      <c r="K102" t="n">
        <v>5</v>
      </c>
      <c r="L102">
        <f>J102/K102*100/44.88/8</f>
        <v/>
      </c>
    </row>
    <row r="103" spans="1:12">
      <c r="A103" t="s">
        <v>19</v>
      </c>
      <c r="B103" t="n">
        <v>247234500</v>
      </c>
      <c r="C103" t="n">
        <v>289691000</v>
      </c>
      <c r="D103" t="n">
        <v>228508700</v>
      </c>
      <c r="E103">
        <f>sum(B103:D103)</f>
        <v/>
      </c>
      <c r="F103">
        <f>B103/E103</f>
        <v/>
      </c>
      <c r="G103">
        <f>C103/E103</f>
        <v/>
      </c>
      <c r="H103">
        <f>D103/E103</f>
        <v/>
      </c>
      <c r="I103">
        <f>G103+H103*2</f>
        <v/>
      </c>
      <c r="J103">
        <f>I103-J100</f>
        <v/>
      </c>
      <c r="K103" t="n">
        <v>5</v>
      </c>
      <c r="L103">
        <f>J103/K103*100/44.88/8</f>
        <v/>
      </c>
    </row>
    <row r="104" spans="1:12">
      <c r="A104" t="s">
        <v>20</v>
      </c>
      <c r="B104" t="n">
        <v>166520900</v>
      </c>
      <c r="C104" t="n">
        <v>258790200</v>
      </c>
      <c r="D104" t="n">
        <v>257585800</v>
      </c>
      <c r="E104">
        <f>sum(B104:D104)</f>
        <v/>
      </c>
      <c r="F104">
        <f>B104/E104</f>
        <v/>
      </c>
      <c r="G104">
        <f>C104/E104</f>
        <v/>
      </c>
      <c r="H104">
        <f>D104/E104</f>
        <v/>
      </c>
      <c r="I104">
        <f>G104+H104*2</f>
        <v/>
      </c>
      <c r="J104">
        <f>I104-J100</f>
        <v/>
      </c>
      <c r="K104" t="n">
        <v>5</v>
      </c>
      <c r="L104">
        <f>J104/K104*100/44.88/24</f>
        <v/>
      </c>
    </row>
    <row r="105" spans="1:12">
      <c r="A105" t="s">
        <v>21</v>
      </c>
      <c r="B105" t="n">
        <v>195460300</v>
      </c>
      <c r="C105" t="n">
        <v>307728900</v>
      </c>
      <c r="D105" t="n">
        <v>302382800</v>
      </c>
      <c r="E105">
        <f>sum(B105:D105)</f>
        <v/>
      </c>
      <c r="F105">
        <f>B105/E105</f>
        <v/>
      </c>
      <c r="G105">
        <f>C105/E105</f>
        <v/>
      </c>
      <c r="H105">
        <f>D105/E105</f>
        <v/>
      </c>
      <c r="I105">
        <f>G105+H105*2</f>
        <v/>
      </c>
      <c r="J105">
        <f>I105-J100</f>
        <v/>
      </c>
      <c r="K105" t="n">
        <v>5</v>
      </c>
      <c r="L105">
        <f>J105/K105*100/44.88/24</f>
        <v/>
      </c>
    </row>
    <row r="106" spans="1:12">
      <c r="A106" t="s">
        <v>22</v>
      </c>
      <c r="B106" t="n">
        <v>191175900</v>
      </c>
      <c r="C106" t="n">
        <v>387075100</v>
      </c>
      <c r="D106" t="n">
        <v>447768800</v>
      </c>
      <c r="E106">
        <f>sum(B106:D106)</f>
        <v/>
      </c>
      <c r="F106">
        <f>B106/E106</f>
        <v/>
      </c>
      <c r="G106">
        <f>C106/E106</f>
        <v/>
      </c>
      <c r="H106">
        <f>D106/E106</f>
        <v/>
      </c>
      <c r="I106">
        <f>G106+H106*2</f>
        <v/>
      </c>
      <c r="J106">
        <f>I106-J100</f>
        <v/>
      </c>
      <c r="K106" t="n">
        <v>5</v>
      </c>
      <c r="L106">
        <f>J106/K106*100/44.88/48</f>
        <v/>
      </c>
    </row>
    <row r="107" spans="1:12">
      <c r="A107" t="s">
        <v>23</v>
      </c>
      <c r="B107" t="n">
        <v>180900000</v>
      </c>
      <c r="C107" t="n">
        <v>371629700</v>
      </c>
      <c r="D107" t="n">
        <v>429478200</v>
      </c>
      <c r="E107">
        <f>sum(B107:D107)</f>
        <v/>
      </c>
      <c r="F107">
        <f>B107/E107</f>
        <v/>
      </c>
      <c r="G107">
        <f>C107/E107</f>
        <v/>
      </c>
      <c r="H107">
        <f>D107/E107</f>
        <v/>
      </c>
      <c r="I107">
        <f>G107+H107*2</f>
        <v/>
      </c>
      <c r="J107">
        <f>I107-J100</f>
        <v/>
      </c>
      <c r="K107" t="n">
        <v>5</v>
      </c>
      <c r="L107">
        <f>J107/K107*100/44.88/48</f>
        <v/>
      </c>
    </row>
    <row r="108" spans="1:12">
      <c r="A108" t="s">
        <v>24</v>
      </c>
      <c r="B108" t="n">
        <v>159904800</v>
      </c>
      <c r="C108" t="n">
        <v>384734200</v>
      </c>
      <c r="D108" t="n">
        <v>471941000</v>
      </c>
      <c r="E108">
        <f>sum(B108:D108)</f>
        <v/>
      </c>
      <c r="F108">
        <f>B108/E108</f>
        <v/>
      </c>
      <c r="G108">
        <f>C108/E108</f>
        <v/>
      </c>
      <c r="H108">
        <f>D108/E108</f>
        <v/>
      </c>
      <c r="I108">
        <f>G108+H108*2</f>
        <v/>
      </c>
      <c r="J108">
        <f>I108-J100</f>
        <v/>
      </c>
      <c r="K108" t="n">
        <v>5</v>
      </c>
      <c r="L108">
        <f>J108/K108*100/44.88/96</f>
        <v/>
      </c>
    </row>
    <row r="109" spans="1:12">
      <c r="A109" t="s">
        <v>25</v>
      </c>
      <c r="B109" t="n">
        <v>92676040</v>
      </c>
      <c r="C109" t="n">
        <v>224659200</v>
      </c>
      <c r="D109" t="n">
        <v>278860000</v>
      </c>
      <c r="E109">
        <f>sum(B109:D109)</f>
        <v/>
      </c>
      <c r="F109">
        <f>B109/E109</f>
        <v/>
      </c>
      <c r="G109">
        <f>C109/E109</f>
        <v/>
      </c>
      <c r="H109">
        <f>D109/E109</f>
        <v/>
      </c>
      <c r="I109">
        <f>G109+H109*2</f>
        <v/>
      </c>
      <c r="J109">
        <f>I109-J100</f>
        <v/>
      </c>
      <c r="K109" t="n">
        <v>5</v>
      </c>
      <c r="L109">
        <f>J109/K109*100/44.88/96</f>
        <v/>
      </c>
    </row>
    <row r="110" spans="1:12">
      <c r="A110" t="s">
        <v>26</v>
      </c>
      <c r="B110" t="n">
        <v>112685300</v>
      </c>
      <c r="C110" t="n">
        <v>290757200</v>
      </c>
      <c r="D110" t="n">
        <v>376021300</v>
      </c>
      <c r="E110">
        <f>sum(B110:D110)</f>
        <v/>
      </c>
      <c r="F110">
        <f>B110/E110</f>
        <v/>
      </c>
      <c r="G110">
        <f>C110/E110</f>
        <v/>
      </c>
      <c r="H110">
        <f>D110/E110</f>
        <v/>
      </c>
      <c r="I110">
        <f>G110+H110*2</f>
        <v/>
      </c>
      <c r="J110">
        <f>I110-J100</f>
        <v/>
      </c>
      <c r="K110" t="n">
        <v>5</v>
      </c>
      <c r="L110">
        <f>J110/K110*100/44.88/168</f>
        <v/>
      </c>
    </row>
    <row r="111" spans="1:12">
      <c r="A111" t="s">
        <v>27</v>
      </c>
      <c r="B111" t="n">
        <v>101890500</v>
      </c>
      <c r="C111" t="n">
        <v>259393500</v>
      </c>
      <c r="D111" t="n">
        <v>331964100</v>
      </c>
      <c r="E111">
        <f>sum(B111:D111)</f>
        <v/>
      </c>
      <c r="F111">
        <f>B111/E111</f>
        <v/>
      </c>
      <c r="G111">
        <f>C111/E111</f>
        <v/>
      </c>
      <c r="H111">
        <f>D111/E111</f>
        <v/>
      </c>
      <c r="I111">
        <f>G111+H111*2</f>
        <v/>
      </c>
      <c r="J111">
        <f>I111-J100</f>
        <v/>
      </c>
      <c r="K111" t="n">
        <v>5</v>
      </c>
      <c r="L111">
        <f>J111/K111*100/44.88/168</f>
        <v/>
      </c>
    </row>
    <row r="112" spans="1:12">
      <c r="A112" t="s"/>
    </row>
    <row r="113" spans="1:12">
      <c r="A113" t="s">
        <v>0</v>
      </c>
      <c r="B113" t="s">
        <v>1</v>
      </c>
      <c r="C113" t="s">
        <v>2</v>
      </c>
      <c r="D113" t="s">
        <v>3</v>
      </c>
    </row>
    <row r="114" spans="1:12">
      <c r="A114" t="s">
        <v>44</v>
      </c>
      <c r="B114" t="s">
        <v>31</v>
      </c>
      <c r="C114" t="s">
        <v>45</v>
      </c>
      <c r="D114" t="s">
        <v>46</v>
      </c>
    </row>
    <row r="115" spans="1:12">
      <c r="A115" t="s"/>
      <c r="B115" t="s">
        <v>8</v>
      </c>
      <c r="C115" t="s">
        <v>9</v>
      </c>
      <c r="D115" t="s">
        <v>10</v>
      </c>
      <c r="E115" t="s">
        <v>11</v>
      </c>
      <c r="F115" t="s">
        <v>8</v>
      </c>
      <c r="G115" t="s">
        <v>9</v>
      </c>
      <c r="H115" t="s">
        <v>10</v>
      </c>
      <c r="I115" t="s">
        <v>12</v>
      </c>
      <c r="J115" t="s">
        <v>13</v>
      </c>
      <c r="K115" t="s">
        <v>14</v>
      </c>
      <c r="L115" t="s">
        <v>15</v>
      </c>
    </row>
    <row r="116" spans="1:12">
      <c r="A116" t="s">
        <v>16</v>
      </c>
      <c r="B116" t="n">
        <v>24287620</v>
      </c>
      <c r="C116" t="n">
        <v>25131630</v>
      </c>
      <c r="D116" t="n">
        <v>15934710</v>
      </c>
      <c r="E116">
        <f>sum(B116:D116)</f>
        <v/>
      </c>
      <c r="F116">
        <f>B116/E116</f>
        <v/>
      </c>
      <c r="G116">
        <f>C116/E116</f>
        <v/>
      </c>
      <c r="H116">
        <f>D116/E116</f>
        <v/>
      </c>
      <c r="I116">
        <f>G116+H116*2</f>
        <v/>
      </c>
      <c r="J116">
        <f>average(I116:I117)</f>
        <v/>
      </c>
    </row>
    <row r="117" spans="1:12">
      <c r="A117" t="s">
        <v>17</v>
      </c>
      <c r="B117" t="n">
        <v>21264370</v>
      </c>
      <c r="C117" t="n">
        <v>21396410</v>
      </c>
      <c r="D117" t="n">
        <v>13167030</v>
      </c>
      <c r="E117">
        <f>sum(B117:D117)</f>
        <v/>
      </c>
      <c r="F117">
        <f>B117/E117</f>
        <v/>
      </c>
      <c r="G117">
        <f>C117/E117</f>
        <v/>
      </c>
      <c r="H117">
        <f>D117/E117</f>
        <v/>
      </c>
      <c r="I117">
        <f>G117+H117*2</f>
        <v/>
      </c>
    </row>
    <row r="118" spans="1:12">
      <c r="A118" t="s">
        <v>18</v>
      </c>
      <c r="B118" t="n">
        <v>16850500</v>
      </c>
      <c r="C118" t="n">
        <v>18310180</v>
      </c>
      <c r="D118" t="n">
        <v>13862600</v>
      </c>
      <c r="E118">
        <f>sum(B118:D118)</f>
        <v/>
      </c>
      <c r="F118">
        <f>B118/E118</f>
        <v/>
      </c>
      <c r="G118">
        <f>C118/E118</f>
        <v/>
      </c>
      <c r="H118">
        <f>D118/E118</f>
        <v/>
      </c>
      <c r="I118">
        <f>G118+H118*2</f>
        <v/>
      </c>
      <c r="J118">
        <f>I118-J116</f>
        <v/>
      </c>
      <c r="K118" t="n">
        <v>5</v>
      </c>
      <c r="L118">
        <f>J118/K118*100/32.89/8</f>
        <v/>
      </c>
    </row>
    <row r="119" spans="1:12">
      <c r="A119" t="s">
        <v>19</v>
      </c>
      <c r="B119" t="n">
        <v>20249280</v>
      </c>
      <c r="C119" t="n">
        <v>21432160</v>
      </c>
      <c r="D119" t="n">
        <v>16737710</v>
      </c>
      <c r="E119">
        <f>sum(B119:D119)</f>
        <v/>
      </c>
      <c r="F119">
        <f>B119/E119</f>
        <v/>
      </c>
      <c r="G119">
        <f>C119/E119</f>
        <v/>
      </c>
      <c r="H119">
        <f>D119/E119</f>
        <v/>
      </c>
      <c r="I119">
        <f>G119+H119*2</f>
        <v/>
      </c>
      <c r="J119">
        <f>I119-J116</f>
        <v/>
      </c>
      <c r="K119" t="n">
        <v>5</v>
      </c>
      <c r="L119">
        <f>J119/K119*100/32.89/8</f>
        <v/>
      </c>
    </row>
    <row r="120" spans="1:12">
      <c r="A120" t="s">
        <v>20</v>
      </c>
      <c r="B120" t="n">
        <v>12151920</v>
      </c>
      <c r="C120" t="n">
        <v>18828390</v>
      </c>
      <c r="D120" t="n">
        <v>19443150</v>
      </c>
      <c r="E120">
        <f>sum(B120:D120)</f>
        <v/>
      </c>
      <c r="F120">
        <f>B120/E120</f>
        <v/>
      </c>
      <c r="G120">
        <f>C120/E120</f>
        <v/>
      </c>
      <c r="H120">
        <f>D120/E120</f>
        <v/>
      </c>
      <c r="I120">
        <f>G120+H120*2</f>
        <v/>
      </c>
      <c r="J120">
        <f>I120-J116</f>
        <v/>
      </c>
      <c r="K120" t="n">
        <v>5</v>
      </c>
      <c r="L120">
        <f>J120/K120*100/32.89/24</f>
        <v/>
      </c>
    </row>
    <row r="121" spans="1:12">
      <c r="A121" t="s">
        <v>21</v>
      </c>
      <c r="B121" t="n">
        <v>12302420</v>
      </c>
      <c r="C121" t="n">
        <v>17313420</v>
      </c>
      <c r="D121" t="n">
        <v>17728470</v>
      </c>
      <c r="E121">
        <f>sum(B121:D121)</f>
        <v/>
      </c>
      <c r="F121">
        <f>B121/E121</f>
        <v/>
      </c>
      <c r="G121">
        <f>C121/E121</f>
        <v/>
      </c>
      <c r="H121">
        <f>D121/E121</f>
        <v/>
      </c>
      <c r="I121">
        <f>G121+H121*2</f>
        <v/>
      </c>
      <c r="J121">
        <f>I121-J116</f>
        <v/>
      </c>
      <c r="K121" t="n">
        <v>5</v>
      </c>
      <c r="L121">
        <f>J121/K121*100/32.89/24</f>
        <v/>
      </c>
    </row>
    <row r="122" spans="1:12">
      <c r="A122" t="s">
        <v>22</v>
      </c>
      <c r="B122" t="n">
        <v>40774990</v>
      </c>
      <c r="C122" t="n">
        <v>10345090</v>
      </c>
      <c r="D122" t="n">
        <v>11237840</v>
      </c>
      <c r="E122">
        <f>sum(B122:D122)</f>
        <v/>
      </c>
      <c r="F122">
        <f>B122/E122</f>
        <v/>
      </c>
      <c r="G122">
        <f>C122/E122</f>
        <v/>
      </c>
      <c r="H122">
        <f>D122/E122</f>
        <v/>
      </c>
      <c r="I122">
        <f>G122+H122*2</f>
        <v/>
      </c>
      <c r="J122">
        <f>I122-J116</f>
        <v/>
      </c>
      <c r="K122" t="n">
        <v>5</v>
      </c>
      <c r="L122">
        <f>J122/K122*100/32.89/48</f>
        <v/>
      </c>
    </row>
    <row r="123" spans="1:12">
      <c r="A123" t="s">
        <v>23</v>
      </c>
      <c r="B123" t="n">
        <v>11584230</v>
      </c>
      <c r="C123" t="n">
        <v>10794060</v>
      </c>
      <c r="D123" t="n">
        <v>12174890</v>
      </c>
      <c r="E123">
        <f>sum(B123:D123)</f>
        <v/>
      </c>
      <c r="F123">
        <f>B123/E123</f>
        <v/>
      </c>
      <c r="G123">
        <f>C123/E123</f>
        <v/>
      </c>
      <c r="H123">
        <f>D123/E123</f>
        <v/>
      </c>
      <c r="I123">
        <f>G123+H123*2</f>
        <v/>
      </c>
      <c r="J123">
        <f>I123-J116</f>
        <v/>
      </c>
      <c r="K123" t="n">
        <v>5</v>
      </c>
      <c r="L123">
        <f>J123/K123*100/32.89/48</f>
        <v/>
      </c>
    </row>
    <row r="124" spans="1:12">
      <c r="A124" t="s">
        <v>24</v>
      </c>
      <c r="B124" t="n">
        <v>10106840</v>
      </c>
      <c r="C124" t="n">
        <v>19891540</v>
      </c>
      <c r="D124" t="n">
        <v>25001700</v>
      </c>
      <c r="E124">
        <f>sum(B124:D124)</f>
        <v/>
      </c>
      <c r="F124">
        <f>B124/E124</f>
        <v/>
      </c>
      <c r="G124">
        <f>C124/E124</f>
        <v/>
      </c>
      <c r="H124">
        <f>D124/E124</f>
        <v/>
      </c>
      <c r="I124">
        <f>G124+H124*2</f>
        <v/>
      </c>
      <c r="J124">
        <f>I124-J116</f>
        <v/>
      </c>
      <c r="K124" t="n">
        <v>5</v>
      </c>
      <c r="L124">
        <f>J124/K124*100/32.89/96</f>
        <v/>
      </c>
    </row>
    <row r="125" spans="1:12">
      <c r="A125" t="s">
        <v>25</v>
      </c>
      <c r="B125" t="n">
        <v>9954609</v>
      </c>
      <c r="C125" t="n">
        <v>20384240</v>
      </c>
      <c r="D125" t="n">
        <v>25040840</v>
      </c>
      <c r="E125">
        <f>sum(B125:D125)</f>
        <v/>
      </c>
      <c r="F125">
        <f>B125/E125</f>
        <v/>
      </c>
      <c r="G125">
        <f>C125/E125</f>
        <v/>
      </c>
      <c r="H125">
        <f>D125/E125</f>
        <v/>
      </c>
      <c r="I125">
        <f>G125+H125*2</f>
        <v/>
      </c>
      <c r="J125">
        <f>I125-J116</f>
        <v/>
      </c>
      <c r="K125" t="n">
        <v>5</v>
      </c>
      <c r="L125">
        <f>J125/K125*100/32.89/96</f>
        <v/>
      </c>
    </row>
    <row r="126" spans="1:12">
      <c r="A126" t="s">
        <v>26</v>
      </c>
      <c r="B126" t="n">
        <v>148979100</v>
      </c>
      <c r="C126" t="n">
        <v>13855310</v>
      </c>
      <c r="D126" t="n">
        <v>16364580</v>
      </c>
      <c r="E126">
        <f>sum(B126:D126)</f>
        <v/>
      </c>
      <c r="F126">
        <f>B126/E126</f>
        <v/>
      </c>
      <c r="G126">
        <f>C126/E126</f>
        <v/>
      </c>
      <c r="H126">
        <f>D126/E126</f>
        <v/>
      </c>
      <c r="I126">
        <f>G126+H126*2</f>
        <v/>
      </c>
      <c r="J126">
        <f>I126-J116</f>
        <v/>
      </c>
      <c r="K126" t="n">
        <v>5</v>
      </c>
      <c r="L126">
        <f>J126/K126*100/32.89/168</f>
        <v/>
      </c>
    </row>
    <row r="127" spans="1:12">
      <c r="A127" t="s">
        <v>27</v>
      </c>
      <c r="B127" t="n">
        <v>13576240</v>
      </c>
      <c r="C127" t="n">
        <v>12774540</v>
      </c>
      <c r="D127" t="n">
        <v>16300990</v>
      </c>
      <c r="E127">
        <f>sum(B127:D127)</f>
        <v/>
      </c>
      <c r="F127">
        <f>B127/E127</f>
        <v/>
      </c>
      <c r="G127">
        <f>C127/E127</f>
        <v/>
      </c>
      <c r="H127">
        <f>D127/E127</f>
        <v/>
      </c>
      <c r="I127">
        <f>G127+H127*2</f>
        <v/>
      </c>
      <c r="J127">
        <f>I127-J116</f>
        <v/>
      </c>
      <c r="K127" t="n">
        <v>5</v>
      </c>
      <c r="L127">
        <f>J127/K127*100/32.89/168</f>
        <v/>
      </c>
    </row>
    <row r="128" spans="1:12">
      <c r="A128" t="s"/>
    </row>
    <row r="129" spans="1:12">
      <c r="A129" t="s">
        <v>0</v>
      </c>
      <c r="B129" t="s">
        <v>1</v>
      </c>
      <c r="C129" t="s">
        <v>2</v>
      </c>
      <c r="D129" t="s">
        <v>3</v>
      </c>
    </row>
    <row r="130" spans="1:12">
      <c r="A130" t="s">
        <v>47</v>
      </c>
      <c r="B130" t="s">
        <v>5</v>
      </c>
      <c r="C130" t="s">
        <v>48</v>
      </c>
      <c r="D130" t="s">
        <v>49</v>
      </c>
    </row>
    <row r="131" spans="1:12">
      <c r="A131" t="s"/>
      <c r="B131" t="s">
        <v>8</v>
      </c>
      <c r="C131" t="s">
        <v>9</v>
      </c>
      <c r="D131" t="s">
        <v>10</v>
      </c>
      <c r="E131" t="s">
        <v>11</v>
      </c>
      <c r="F131" t="s">
        <v>8</v>
      </c>
      <c r="G131" t="s">
        <v>9</v>
      </c>
      <c r="H131" t="s">
        <v>10</v>
      </c>
      <c r="I131" t="s">
        <v>12</v>
      </c>
      <c r="J131" t="s">
        <v>13</v>
      </c>
      <c r="K131" t="s">
        <v>14</v>
      </c>
      <c r="L131" t="s">
        <v>15</v>
      </c>
    </row>
    <row r="132" spans="1:12">
      <c r="A132" t="s">
        <v>16</v>
      </c>
      <c r="B132" t="n">
        <v>13739610</v>
      </c>
      <c r="C132" t="n">
        <v>15796630</v>
      </c>
      <c r="D132" t="n">
        <v>9295824</v>
      </c>
      <c r="E132">
        <f>sum(B132:D132)</f>
        <v/>
      </c>
      <c r="F132">
        <f>B132/E132</f>
        <v/>
      </c>
      <c r="G132">
        <f>C132/E132</f>
        <v/>
      </c>
      <c r="H132">
        <f>D132/E132</f>
        <v/>
      </c>
      <c r="I132">
        <f>G132+H132*2</f>
        <v/>
      </c>
      <c r="J132">
        <f>average(I132:I133)</f>
        <v/>
      </c>
    </row>
    <row r="133" spans="1:12">
      <c r="A133" t="s">
        <v>17</v>
      </c>
      <c r="B133" t="n">
        <v>12909910</v>
      </c>
      <c r="C133" t="n">
        <v>14644870</v>
      </c>
      <c r="D133" t="n">
        <v>8681358</v>
      </c>
      <c r="E133">
        <f>sum(B133:D133)</f>
        <v/>
      </c>
      <c r="F133">
        <f>B133/E133</f>
        <v/>
      </c>
      <c r="G133">
        <f>C133/E133</f>
        <v/>
      </c>
      <c r="H133">
        <f>D133/E133</f>
        <v/>
      </c>
      <c r="I133">
        <f>G133+H133*2</f>
        <v/>
      </c>
    </row>
    <row r="134" spans="1:12">
      <c r="A134" t="s">
        <v>18</v>
      </c>
      <c r="B134" t="n">
        <v>12364040</v>
      </c>
      <c r="C134" t="n">
        <v>14992280</v>
      </c>
      <c r="D134" t="n">
        <v>10668900</v>
      </c>
      <c r="E134">
        <f>sum(B134:D134)</f>
        <v/>
      </c>
      <c r="F134">
        <f>B134/E134</f>
        <v/>
      </c>
      <c r="G134">
        <f>C134/E134</f>
        <v/>
      </c>
      <c r="H134">
        <f>D134/E134</f>
        <v/>
      </c>
      <c r="I134">
        <f>G134+H134*2</f>
        <v/>
      </c>
      <c r="J134">
        <f>I134-J132</f>
        <v/>
      </c>
      <c r="K134" t="n">
        <v>5</v>
      </c>
      <c r="L134">
        <f>J134/K134*100/48.73/8</f>
        <v/>
      </c>
    </row>
    <row r="135" spans="1:12">
      <c r="A135" t="s">
        <v>19</v>
      </c>
      <c r="B135" t="n">
        <v>14023860</v>
      </c>
      <c r="C135" t="n">
        <v>16412570</v>
      </c>
      <c r="D135" t="n">
        <v>11515660</v>
      </c>
      <c r="E135">
        <f>sum(B135:D135)</f>
        <v/>
      </c>
      <c r="F135">
        <f>B135/E135</f>
        <v/>
      </c>
      <c r="G135">
        <f>C135/E135</f>
        <v/>
      </c>
      <c r="H135">
        <f>D135/E135</f>
        <v/>
      </c>
      <c r="I135">
        <f>G135+H135*2</f>
        <v/>
      </c>
      <c r="J135">
        <f>I135-J132</f>
        <v/>
      </c>
      <c r="K135" t="n">
        <v>5</v>
      </c>
      <c r="L135">
        <f>J135/K135*100/48.73/8</f>
        <v/>
      </c>
    </row>
    <row r="136" spans="1:12">
      <c r="A136" t="s">
        <v>20</v>
      </c>
      <c r="B136" t="n">
        <v>10152450</v>
      </c>
      <c r="C136" t="n">
        <v>15400740</v>
      </c>
      <c r="D136" t="n">
        <v>15014080</v>
      </c>
      <c r="E136">
        <f>sum(B136:D136)</f>
        <v/>
      </c>
      <c r="F136">
        <f>B136/E136</f>
        <v/>
      </c>
      <c r="G136">
        <f>C136/E136</f>
        <v/>
      </c>
      <c r="H136">
        <f>D136/E136</f>
        <v/>
      </c>
      <c r="I136">
        <f>G136+H136*2</f>
        <v/>
      </c>
      <c r="J136">
        <f>I136-J132</f>
        <v/>
      </c>
      <c r="K136" t="n">
        <v>5</v>
      </c>
      <c r="L136">
        <f>J136/K136*100/48.73/24</f>
        <v/>
      </c>
    </row>
    <row r="137" spans="1:12">
      <c r="A137" t="s">
        <v>21</v>
      </c>
      <c r="B137" t="n">
        <v>8257814</v>
      </c>
      <c r="C137" t="n">
        <v>12872190</v>
      </c>
      <c r="D137" t="n">
        <v>12409700</v>
      </c>
      <c r="E137">
        <f>sum(B137:D137)</f>
        <v/>
      </c>
      <c r="F137">
        <f>B137/E137</f>
        <v/>
      </c>
      <c r="G137">
        <f>C137/E137</f>
        <v/>
      </c>
      <c r="H137">
        <f>D137/E137</f>
        <v/>
      </c>
      <c r="I137">
        <f>G137+H137*2</f>
        <v/>
      </c>
      <c r="J137">
        <f>I137-J132</f>
        <v/>
      </c>
      <c r="K137" t="n">
        <v>5</v>
      </c>
      <c r="L137">
        <f>J137/K137*100/48.73/24</f>
        <v/>
      </c>
    </row>
    <row r="138" spans="1:12">
      <c r="A138" t="s">
        <v>22</v>
      </c>
      <c r="B138" t="n">
        <v>6127000</v>
      </c>
      <c r="C138" t="n">
        <v>12840180</v>
      </c>
      <c r="D138" t="n">
        <v>15977400</v>
      </c>
      <c r="E138">
        <f>sum(B138:D138)</f>
        <v/>
      </c>
      <c r="F138">
        <f>B138/E138</f>
        <v/>
      </c>
      <c r="G138">
        <f>C138/E138</f>
        <v/>
      </c>
      <c r="H138">
        <f>D138/E138</f>
        <v/>
      </c>
      <c r="I138">
        <f>G138+H138*2</f>
        <v/>
      </c>
      <c r="J138">
        <f>I138-J132</f>
        <v/>
      </c>
      <c r="K138" t="n">
        <v>5</v>
      </c>
      <c r="L138">
        <f>J138/K138*100/48.73/48</f>
        <v/>
      </c>
    </row>
    <row r="139" spans="1:12">
      <c r="A139" t="s">
        <v>23</v>
      </c>
      <c r="B139" t="n">
        <v>4598905</v>
      </c>
      <c r="C139" t="n">
        <v>10459560</v>
      </c>
      <c r="D139" t="n">
        <v>12728330</v>
      </c>
      <c r="E139">
        <f>sum(B139:D139)</f>
        <v/>
      </c>
      <c r="F139">
        <f>B139/E139</f>
        <v/>
      </c>
      <c r="G139">
        <f>C139/E139</f>
        <v/>
      </c>
      <c r="H139">
        <f>D139/E139</f>
        <v/>
      </c>
      <c r="I139">
        <f>G139+H139*2</f>
        <v/>
      </c>
      <c r="J139">
        <f>I139-J132</f>
        <v/>
      </c>
      <c r="K139" t="n">
        <v>5</v>
      </c>
      <c r="L139">
        <f>J139/K139*100/48.73/48</f>
        <v/>
      </c>
    </row>
    <row r="140" spans="1:12">
      <c r="A140" t="s">
        <v>24</v>
      </c>
      <c r="B140" t="n">
        <v>4225581</v>
      </c>
      <c r="C140" t="n">
        <v>11445750</v>
      </c>
      <c r="D140" t="n">
        <v>15913030</v>
      </c>
      <c r="E140">
        <f>sum(B140:D140)</f>
        <v/>
      </c>
      <c r="F140">
        <f>B140/E140</f>
        <v/>
      </c>
      <c r="G140">
        <f>C140/E140</f>
        <v/>
      </c>
      <c r="H140">
        <f>D140/E140</f>
        <v/>
      </c>
      <c r="I140">
        <f>G140+H140*2</f>
        <v/>
      </c>
      <c r="J140">
        <f>I140-J132</f>
        <v/>
      </c>
      <c r="K140" t="n">
        <v>5</v>
      </c>
      <c r="L140">
        <f>J140/K140*100/48.73/96</f>
        <v/>
      </c>
    </row>
    <row r="141" spans="1:12">
      <c r="A141" t="s">
        <v>25</v>
      </c>
      <c r="B141" t="n">
        <v>4031363</v>
      </c>
      <c r="C141" t="n">
        <v>10954270</v>
      </c>
      <c r="D141" t="n">
        <v>15110190</v>
      </c>
      <c r="E141">
        <f>sum(B141:D141)</f>
        <v/>
      </c>
      <c r="F141">
        <f>B141/E141</f>
        <v/>
      </c>
      <c r="G141">
        <f>C141/E141</f>
        <v/>
      </c>
      <c r="H141">
        <f>D141/E141</f>
        <v/>
      </c>
      <c r="I141">
        <f>G141+H141*2</f>
        <v/>
      </c>
      <c r="J141">
        <f>I141-J132</f>
        <v/>
      </c>
      <c r="K141" t="n">
        <v>5</v>
      </c>
      <c r="L141">
        <f>J141/K141*100/48.73/96</f>
        <v/>
      </c>
    </row>
    <row r="142" spans="1:12">
      <c r="A142" t="s">
        <v>26</v>
      </c>
      <c r="B142" t="n">
        <v>3777519</v>
      </c>
      <c r="C142" t="n">
        <v>11582490</v>
      </c>
      <c r="D142" t="n">
        <v>16668430</v>
      </c>
      <c r="E142">
        <f>sum(B142:D142)</f>
        <v/>
      </c>
      <c r="F142">
        <f>B142/E142</f>
        <v/>
      </c>
      <c r="G142">
        <f>C142/E142</f>
        <v/>
      </c>
      <c r="H142">
        <f>D142/E142</f>
        <v/>
      </c>
      <c r="I142">
        <f>G142+H142*2</f>
        <v/>
      </c>
      <c r="J142">
        <f>I142-J132</f>
        <v/>
      </c>
      <c r="K142" t="n">
        <v>5</v>
      </c>
      <c r="L142">
        <f>J142/K142*100/48.73/168</f>
        <v/>
      </c>
    </row>
    <row r="143" spans="1:12">
      <c r="A143" t="s">
        <v>27</v>
      </c>
      <c r="B143" t="n">
        <v>3155587</v>
      </c>
      <c r="C143" t="n">
        <v>9474558</v>
      </c>
      <c r="D143" t="n">
        <v>13550920</v>
      </c>
      <c r="E143">
        <f>sum(B143:D143)</f>
        <v/>
      </c>
      <c r="F143">
        <f>B143/E143</f>
        <v/>
      </c>
      <c r="G143">
        <f>C143/E143</f>
        <v/>
      </c>
      <c r="H143">
        <f>D143/E143</f>
        <v/>
      </c>
      <c r="I143">
        <f>G143+H143*2</f>
        <v/>
      </c>
      <c r="J143">
        <f>I143-J132</f>
        <v/>
      </c>
      <c r="K143" t="n">
        <v>5</v>
      </c>
      <c r="L143">
        <f>J143/K143*100/48.73/168</f>
        <v/>
      </c>
    </row>
    <row r="144" spans="1:12">
      <c r="A144" t="s"/>
    </row>
    <row r="145" spans="1:12">
      <c r="A145" t="s">
        <v>0</v>
      </c>
      <c r="B145" t="s">
        <v>1</v>
      </c>
      <c r="C145" t="s">
        <v>2</v>
      </c>
      <c r="D145" t="s">
        <v>3</v>
      </c>
    </row>
    <row r="146" spans="1:12">
      <c r="A146" t="s">
        <v>50</v>
      </c>
      <c r="B146" t="s">
        <v>31</v>
      </c>
      <c r="C146" t="s">
        <v>51</v>
      </c>
      <c r="D146" t="s">
        <v>49</v>
      </c>
    </row>
    <row r="147" spans="1:12">
      <c r="A147" t="s"/>
      <c r="B147" t="s">
        <v>8</v>
      </c>
      <c r="C147" t="s">
        <v>9</v>
      </c>
      <c r="D147" t="s">
        <v>10</v>
      </c>
      <c r="E147" t="s">
        <v>11</v>
      </c>
      <c r="F147" t="s">
        <v>8</v>
      </c>
      <c r="G147" t="s">
        <v>9</v>
      </c>
      <c r="H147" t="s">
        <v>10</v>
      </c>
      <c r="I147" t="s">
        <v>12</v>
      </c>
      <c r="J147" t="s">
        <v>13</v>
      </c>
      <c r="K147" t="s">
        <v>14</v>
      </c>
      <c r="L147" t="s">
        <v>15</v>
      </c>
    </row>
    <row r="148" spans="1:12">
      <c r="A148" t="s">
        <v>16</v>
      </c>
      <c r="B148" t="n">
        <v>404328100</v>
      </c>
      <c r="C148" t="n">
        <v>457308800</v>
      </c>
      <c r="D148" t="n">
        <v>284689600</v>
      </c>
      <c r="E148">
        <f>sum(B148:D148)</f>
        <v/>
      </c>
      <c r="F148">
        <f>B148/E148</f>
        <v/>
      </c>
      <c r="G148">
        <f>C148/E148</f>
        <v/>
      </c>
      <c r="H148">
        <f>D148/E148</f>
        <v/>
      </c>
      <c r="I148">
        <f>G148+H148*2</f>
        <v/>
      </c>
      <c r="J148">
        <f>average(I148:I149)</f>
        <v/>
      </c>
    </row>
    <row r="149" spans="1:12">
      <c r="A149" t="s">
        <v>17</v>
      </c>
      <c r="B149" t="n">
        <v>423781600</v>
      </c>
      <c r="C149" t="n">
        <v>475869700</v>
      </c>
      <c r="D149" t="n">
        <v>294726600</v>
      </c>
      <c r="E149">
        <f>sum(B149:D149)</f>
        <v/>
      </c>
      <c r="F149">
        <f>B149/E149</f>
        <v/>
      </c>
      <c r="G149">
        <f>C149/E149</f>
        <v/>
      </c>
      <c r="H149">
        <f>D149/E149</f>
        <v/>
      </c>
      <c r="I149">
        <f>G149+H149*2</f>
        <v/>
      </c>
    </row>
    <row r="150" spans="1:12">
      <c r="A150" t="s">
        <v>18</v>
      </c>
      <c r="B150" t="n">
        <v>370382100</v>
      </c>
      <c r="C150" t="n">
        <v>450965700</v>
      </c>
      <c r="D150" t="n">
        <v>319896000</v>
      </c>
      <c r="E150">
        <f>sum(B150:D150)</f>
        <v/>
      </c>
      <c r="F150">
        <f>B150/E150</f>
        <v/>
      </c>
      <c r="G150">
        <f>C150/E150</f>
        <v/>
      </c>
      <c r="H150">
        <f>D150/E150</f>
        <v/>
      </c>
      <c r="I150">
        <f>G150+H150*2</f>
        <v/>
      </c>
      <c r="J150">
        <f>I150-J148</f>
        <v/>
      </c>
      <c r="K150" t="n">
        <v>5</v>
      </c>
      <c r="L150">
        <f>J150/K150*100/48.73/8</f>
        <v/>
      </c>
    </row>
    <row r="151" spans="1:12">
      <c r="A151" t="s">
        <v>19</v>
      </c>
      <c r="B151" t="n">
        <v>401454300</v>
      </c>
      <c r="C151" t="n">
        <v>486740300</v>
      </c>
      <c r="D151" t="n">
        <v>344367500</v>
      </c>
      <c r="E151">
        <f>sum(B151:D151)</f>
        <v/>
      </c>
      <c r="F151">
        <f>B151/E151</f>
        <v/>
      </c>
      <c r="G151">
        <f>C151/E151</f>
        <v/>
      </c>
      <c r="H151">
        <f>D151/E151</f>
        <v/>
      </c>
      <c r="I151">
        <f>G151+H151*2</f>
        <v/>
      </c>
      <c r="J151">
        <f>I151-J148</f>
        <v/>
      </c>
      <c r="K151" t="n">
        <v>5</v>
      </c>
      <c r="L151">
        <f>J151/K151*100/48.73/8</f>
        <v/>
      </c>
    </row>
    <row r="152" spans="1:12">
      <c r="A152" t="s">
        <v>20</v>
      </c>
      <c r="B152" t="n">
        <v>242764300</v>
      </c>
      <c r="C152" t="n">
        <v>381792600</v>
      </c>
      <c r="D152" t="n">
        <v>369999900</v>
      </c>
      <c r="E152">
        <f>sum(B152:D152)</f>
        <v/>
      </c>
      <c r="F152">
        <f>B152/E152</f>
        <v/>
      </c>
      <c r="G152">
        <f>C152/E152</f>
        <v/>
      </c>
      <c r="H152">
        <f>D152/E152</f>
        <v/>
      </c>
      <c r="I152">
        <f>G152+H152*2</f>
        <v/>
      </c>
      <c r="J152">
        <f>I152-J148</f>
        <v/>
      </c>
      <c r="K152" t="n">
        <v>5</v>
      </c>
      <c r="L152">
        <f>J152/K152*100/48.73/24</f>
        <v/>
      </c>
    </row>
    <row r="153" spans="1:12">
      <c r="A153" t="s">
        <v>21</v>
      </c>
      <c r="B153" t="n">
        <v>246786300</v>
      </c>
      <c r="C153" t="n">
        <v>382895200</v>
      </c>
      <c r="D153" t="n">
        <v>373206200</v>
      </c>
      <c r="E153">
        <f>sum(B153:D153)</f>
        <v/>
      </c>
      <c r="F153">
        <f>B153/E153</f>
        <v/>
      </c>
      <c r="G153">
        <f>C153/E153</f>
        <v/>
      </c>
      <c r="H153">
        <f>D153/E153</f>
        <v/>
      </c>
      <c r="I153">
        <f>G153+H153*2</f>
        <v/>
      </c>
      <c r="J153">
        <f>I153-J148</f>
        <v/>
      </c>
      <c r="K153" t="n">
        <v>5</v>
      </c>
      <c r="L153">
        <f>J153/K153*100/48.73/24</f>
        <v/>
      </c>
    </row>
    <row r="154" spans="1:12">
      <c r="A154" t="s">
        <v>22</v>
      </c>
      <c r="B154" t="n">
        <v>162125900</v>
      </c>
      <c r="C154" t="n">
        <v>336695900</v>
      </c>
      <c r="D154" t="n">
        <v>407259200</v>
      </c>
      <c r="E154">
        <f>sum(B154:D154)</f>
        <v/>
      </c>
      <c r="F154">
        <f>B154/E154</f>
        <v/>
      </c>
      <c r="G154">
        <f>C154/E154</f>
        <v/>
      </c>
      <c r="H154">
        <f>D154/E154</f>
        <v/>
      </c>
      <c r="I154">
        <f>G154+H154*2</f>
        <v/>
      </c>
      <c r="J154">
        <f>I154-J148</f>
        <v/>
      </c>
      <c r="K154" t="n">
        <v>5</v>
      </c>
      <c r="L154">
        <f>J154/K154*100/48.73/48</f>
        <v/>
      </c>
    </row>
    <row r="155" spans="1:12">
      <c r="A155" t="s">
        <v>23</v>
      </c>
      <c r="B155" t="n">
        <v>155680800</v>
      </c>
      <c r="C155" t="n">
        <v>315900900</v>
      </c>
      <c r="D155" t="n">
        <v>383106300</v>
      </c>
      <c r="E155">
        <f>sum(B155:D155)</f>
        <v/>
      </c>
      <c r="F155">
        <f>B155/E155</f>
        <v/>
      </c>
      <c r="G155">
        <f>C155/E155</f>
        <v/>
      </c>
      <c r="H155">
        <f>D155/E155</f>
        <v/>
      </c>
      <c r="I155">
        <f>G155+H155*2</f>
        <v/>
      </c>
      <c r="J155">
        <f>I155-J148</f>
        <v/>
      </c>
      <c r="K155" t="n">
        <v>5</v>
      </c>
      <c r="L155">
        <f>J155/K155*100/48.73/48</f>
        <v/>
      </c>
    </row>
    <row r="156" spans="1:12">
      <c r="A156" t="s">
        <v>24</v>
      </c>
      <c r="B156" t="n">
        <v>130767600</v>
      </c>
      <c r="C156" t="n">
        <v>349587600</v>
      </c>
      <c r="D156" t="n">
        <v>486029300</v>
      </c>
      <c r="E156">
        <f>sum(B156:D156)</f>
        <v/>
      </c>
      <c r="F156">
        <f>B156/E156</f>
        <v/>
      </c>
      <c r="G156">
        <f>C156/E156</f>
        <v/>
      </c>
      <c r="H156">
        <f>D156/E156</f>
        <v/>
      </c>
      <c r="I156">
        <f>G156+H156*2</f>
        <v/>
      </c>
      <c r="J156">
        <f>I156-J148</f>
        <v/>
      </c>
      <c r="K156" t="n">
        <v>5</v>
      </c>
      <c r="L156">
        <f>J156/K156*100/48.73/96</f>
        <v/>
      </c>
    </row>
    <row r="157" spans="1:12">
      <c r="A157" t="s">
        <v>25</v>
      </c>
      <c r="B157" t="n">
        <v>123446300</v>
      </c>
      <c r="C157" t="n">
        <v>327306000</v>
      </c>
      <c r="D157" t="n">
        <v>455367300</v>
      </c>
      <c r="E157">
        <f>sum(B157:D157)</f>
        <v/>
      </c>
      <c r="F157">
        <f>B157/E157</f>
        <v/>
      </c>
      <c r="G157">
        <f>C157/E157</f>
        <v/>
      </c>
      <c r="H157">
        <f>D157/E157</f>
        <v/>
      </c>
      <c r="I157">
        <f>G157+H157*2</f>
        <v/>
      </c>
      <c r="J157">
        <f>I157-J148</f>
        <v/>
      </c>
      <c r="K157" t="n">
        <v>5</v>
      </c>
      <c r="L157">
        <f>J157/K157*100/48.73/96</f>
        <v/>
      </c>
    </row>
    <row r="158" spans="1:12">
      <c r="A158" t="s">
        <v>26</v>
      </c>
      <c r="B158" t="n">
        <v>101561900</v>
      </c>
      <c r="C158" t="n">
        <v>286160000</v>
      </c>
      <c r="D158" t="n">
        <v>407403200</v>
      </c>
      <c r="E158">
        <f>sum(B158:D158)</f>
        <v/>
      </c>
      <c r="F158">
        <f>B158/E158</f>
        <v/>
      </c>
      <c r="G158">
        <f>C158/E158</f>
        <v/>
      </c>
      <c r="H158">
        <f>D158/E158</f>
        <v/>
      </c>
      <c r="I158">
        <f>G158+H158*2</f>
        <v/>
      </c>
      <c r="J158">
        <f>I158-J148</f>
        <v/>
      </c>
      <c r="K158" t="n">
        <v>5</v>
      </c>
      <c r="L158">
        <f>J158/K158*100/48.73/168</f>
        <v/>
      </c>
    </row>
    <row r="159" spans="1:12">
      <c r="A159" t="s">
        <v>27</v>
      </c>
      <c r="B159" t="n">
        <v>98664140</v>
      </c>
      <c r="C159" t="n">
        <v>277508900</v>
      </c>
      <c r="D159" t="n">
        <v>395217500</v>
      </c>
      <c r="E159">
        <f>sum(B159:D159)</f>
        <v/>
      </c>
      <c r="F159">
        <f>B159/E159</f>
        <v/>
      </c>
      <c r="G159">
        <f>C159/E159</f>
        <v/>
      </c>
      <c r="H159">
        <f>D159/E159</f>
        <v/>
      </c>
      <c r="I159">
        <f>G159+H159*2</f>
        <v/>
      </c>
      <c r="J159">
        <f>I159-J148</f>
        <v/>
      </c>
      <c r="K159" t="n">
        <v>5</v>
      </c>
      <c r="L159">
        <f>J159/K159*100/48.73/168</f>
        <v/>
      </c>
    </row>
    <row r="160" spans="1:12">
      <c r="A160" t="s"/>
    </row>
    <row r="161" spans="1:12">
      <c r="A161" t="s">
        <v>0</v>
      </c>
      <c r="B161" t="s">
        <v>1</v>
      </c>
      <c r="C161" t="s">
        <v>2</v>
      </c>
      <c r="D161" t="s">
        <v>3</v>
      </c>
    </row>
    <row r="162" spans="1:12">
      <c r="A162" t="s">
        <v>52</v>
      </c>
      <c r="B162" t="s">
        <v>53</v>
      </c>
      <c r="C162" t="s">
        <v>54</v>
      </c>
      <c r="D162" t="s">
        <v>49</v>
      </c>
    </row>
    <row r="163" spans="1:12">
      <c r="A163" t="s"/>
      <c r="B163" t="s">
        <v>8</v>
      </c>
      <c r="C163" t="s">
        <v>9</v>
      </c>
      <c r="D163" t="s">
        <v>10</v>
      </c>
      <c r="E163" t="s">
        <v>11</v>
      </c>
      <c r="F163" t="s">
        <v>8</v>
      </c>
      <c r="G163" t="s">
        <v>9</v>
      </c>
      <c r="H163" t="s">
        <v>10</v>
      </c>
      <c r="I163" t="s">
        <v>12</v>
      </c>
      <c r="J163" t="s">
        <v>13</v>
      </c>
      <c r="K163" t="s">
        <v>14</v>
      </c>
      <c r="L163" t="s">
        <v>15</v>
      </c>
    </row>
    <row r="164" spans="1:12">
      <c r="A164" t="s">
        <v>16</v>
      </c>
      <c r="B164" t="n">
        <v>12458670</v>
      </c>
      <c r="C164" t="n">
        <v>14081320</v>
      </c>
      <c r="D164" t="n">
        <v>8971470</v>
      </c>
      <c r="E164">
        <f>sum(B164:D164)</f>
        <v/>
      </c>
      <c r="F164">
        <f>B164/E164</f>
        <v/>
      </c>
      <c r="G164">
        <f>C164/E164</f>
        <v/>
      </c>
      <c r="H164">
        <f>D164/E164</f>
        <v/>
      </c>
      <c r="I164">
        <f>G164+H164*2</f>
        <v/>
      </c>
      <c r="J164">
        <f>average(I164:I165)</f>
        <v/>
      </c>
    </row>
    <row r="165" spans="1:12">
      <c r="A165" t="s">
        <v>17</v>
      </c>
      <c r="B165" t="n">
        <v>13227310</v>
      </c>
      <c r="C165" t="n">
        <v>15397600</v>
      </c>
      <c r="D165" t="n">
        <v>9294495</v>
      </c>
      <c r="E165">
        <f>sum(B165:D165)</f>
        <v/>
      </c>
      <c r="F165">
        <f>B165/E165</f>
        <v/>
      </c>
      <c r="G165">
        <f>C165/E165</f>
        <v/>
      </c>
      <c r="H165">
        <f>D165/E165</f>
        <v/>
      </c>
      <c r="I165">
        <f>G165+H165*2</f>
        <v/>
      </c>
    </row>
    <row r="166" spans="1:12">
      <c r="A166" t="s">
        <v>18</v>
      </c>
      <c r="B166" t="n">
        <v>11798060</v>
      </c>
      <c r="C166" t="n">
        <v>14677970</v>
      </c>
      <c r="D166" t="n">
        <v>10235470</v>
      </c>
      <c r="E166">
        <f>sum(B166:D166)</f>
        <v/>
      </c>
      <c r="F166">
        <f>B166/E166</f>
        <v/>
      </c>
      <c r="G166">
        <f>C166/E166</f>
        <v/>
      </c>
      <c r="H166">
        <f>D166/E166</f>
        <v/>
      </c>
      <c r="I166">
        <f>G166+H166*2</f>
        <v/>
      </c>
      <c r="J166">
        <f>I166-J164</f>
        <v/>
      </c>
      <c r="K166" t="n">
        <v>5</v>
      </c>
      <c r="L166">
        <f>J166/K166*100/48.73/8</f>
        <v/>
      </c>
    </row>
    <row r="167" spans="1:12">
      <c r="A167" t="s">
        <v>19</v>
      </c>
      <c r="B167" t="n">
        <v>12712140</v>
      </c>
      <c r="C167" t="n">
        <v>15825300</v>
      </c>
      <c r="D167" t="n">
        <v>11002510</v>
      </c>
      <c r="E167">
        <f>sum(B167:D167)</f>
        <v/>
      </c>
      <c r="F167">
        <f>B167/E167</f>
        <v/>
      </c>
      <c r="G167">
        <f>C167/E167</f>
        <v/>
      </c>
      <c r="H167">
        <f>D167/E167</f>
        <v/>
      </c>
      <c r="I167">
        <f>G167+H167*2</f>
        <v/>
      </c>
      <c r="J167">
        <f>I167-J164</f>
        <v/>
      </c>
      <c r="K167" t="n">
        <v>5</v>
      </c>
      <c r="L167">
        <f>J167/K167*100/48.73/8</f>
        <v/>
      </c>
    </row>
    <row r="168" spans="1:12">
      <c r="A168" t="s">
        <v>20</v>
      </c>
      <c r="B168" t="n">
        <v>6784878</v>
      </c>
      <c r="C168" t="n">
        <v>10894800</v>
      </c>
      <c r="D168" t="n">
        <v>10719150</v>
      </c>
      <c r="E168">
        <f>sum(B168:D168)</f>
        <v/>
      </c>
      <c r="F168">
        <f>B168/E168</f>
        <v/>
      </c>
      <c r="G168">
        <f>C168/E168</f>
        <v/>
      </c>
      <c r="H168">
        <f>D168/E168</f>
        <v/>
      </c>
      <c r="I168">
        <f>G168+H168*2</f>
        <v/>
      </c>
      <c r="J168">
        <f>I168-J164</f>
        <v/>
      </c>
      <c r="K168" t="n">
        <v>5</v>
      </c>
      <c r="L168">
        <f>J168/K168*100/48.73/24</f>
        <v/>
      </c>
    </row>
    <row r="169" spans="1:12">
      <c r="A169" t="s">
        <v>21</v>
      </c>
      <c r="B169" t="n">
        <v>6558880</v>
      </c>
      <c r="C169" t="n">
        <v>10297360</v>
      </c>
      <c r="D169" t="n">
        <v>10426880</v>
      </c>
      <c r="E169">
        <f>sum(B169:D169)</f>
        <v/>
      </c>
      <c r="F169">
        <f>B169/E169</f>
        <v/>
      </c>
      <c r="G169">
        <f>C169/E169</f>
        <v/>
      </c>
      <c r="H169">
        <f>D169/E169</f>
        <v/>
      </c>
      <c r="I169">
        <f>G169+H169*2</f>
        <v/>
      </c>
      <c r="J169">
        <f>I169-J164</f>
        <v/>
      </c>
      <c r="K169" t="n">
        <v>5</v>
      </c>
      <c r="L169">
        <f>J169/K169*100/48.73/24</f>
        <v/>
      </c>
    </row>
    <row r="170" spans="1:12">
      <c r="A170" t="s">
        <v>22</v>
      </c>
      <c r="B170" t="n">
        <v>4286457</v>
      </c>
      <c r="C170" t="n">
        <v>8654052</v>
      </c>
      <c r="D170" t="n">
        <v>10311160</v>
      </c>
      <c r="E170">
        <f>sum(B170:D170)</f>
        <v/>
      </c>
      <c r="F170">
        <f>B170/E170</f>
        <v/>
      </c>
      <c r="G170">
        <f>C170/E170</f>
        <v/>
      </c>
      <c r="H170">
        <f>D170/E170</f>
        <v/>
      </c>
      <c r="I170">
        <f>G170+H170*2</f>
        <v/>
      </c>
      <c r="J170">
        <f>I170-J164</f>
        <v/>
      </c>
      <c r="K170" t="n">
        <v>5</v>
      </c>
      <c r="L170">
        <f>J170/K170*100/48.73/48</f>
        <v/>
      </c>
    </row>
    <row r="171" spans="1:12">
      <c r="A171" t="s">
        <v>23</v>
      </c>
      <c r="B171" t="n">
        <v>4081569</v>
      </c>
      <c r="C171" t="n">
        <v>7981255</v>
      </c>
      <c r="D171" t="n">
        <v>9604321</v>
      </c>
      <c r="E171">
        <f>sum(B171:D171)</f>
        <v/>
      </c>
      <c r="F171">
        <f>B171/E171</f>
        <v/>
      </c>
      <c r="G171">
        <f>C171/E171</f>
        <v/>
      </c>
      <c r="H171">
        <f>D171/E171</f>
        <v/>
      </c>
      <c r="I171">
        <f>G171+H171*2</f>
        <v/>
      </c>
      <c r="J171">
        <f>I171-J164</f>
        <v/>
      </c>
      <c r="K171" t="n">
        <v>5</v>
      </c>
      <c r="L171">
        <f>J171/K171*100/48.73/48</f>
        <v/>
      </c>
    </row>
    <row r="172" spans="1:12">
      <c r="A172" t="s">
        <v>24</v>
      </c>
      <c r="B172" t="n">
        <v>3293214</v>
      </c>
      <c r="C172" t="n">
        <v>8700639</v>
      </c>
      <c r="D172" t="n">
        <v>12013180</v>
      </c>
      <c r="E172">
        <f>sum(B172:D172)</f>
        <v/>
      </c>
      <c r="F172">
        <f>B172/E172</f>
        <v/>
      </c>
      <c r="G172">
        <f>C172/E172</f>
        <v/>
      </c>
      <c r="H172">
        <f>D172/E172</f>
        <v/>
      </c>
      <c r="I172">
        <f>G172+H172*2</f>
        <v/>
      </c>
      <c r="J172">
        <f>I172-J164</f>
        <v/>
      </c>
      <c r="K172" t="n">
        <v>5</v>
      </c>
      <c r="L172">
        <f>J172/K172*100/48.73/96</f>
        <v/>
      </c>
    </row>
    <row r="173" spans="1:12">
      <c r="A173" t="s">
        <v>25</v>
      </c>
      <c r="B173" t="n">
        <v>4262464</v>
      </c>
      <c r="C173" t="n">
        <v>9972259</v>
      </c>
      <c r="D173" t="n">
        <v>14666190</v>
      </c>
      <c r="E173">
        <f>sum(B173:D173)</f>
        <v/>
      </c>
      <c r="F173">
        <f>B173/E173</f>
        <v/>
      </c>
      <c r="G173">
        <f>C173/E173</f>
        <v/>
      </c>
      <c r="H173">
        <f>D173/E173</f>
        <v/>
      </c>
      <c r="I173">
        <f>G173+H173*2</f>
        <v/>
      </c>
      <c r="J173">
        <f>I173-J164</f>
        <v/>
      </c>
      <c r="K173" t="n">
        <v>5</v>
      </c>
      <c r="L173">
        <f>J173/K173*100/48.73/96</f>
        <v/>
      </c>
    </row>
    <row r="174" spans="1:12">
      <c r="A174" t="s">
        <v>26</v>
      </c>
      <c r="B174" t="n">
        <v>1843113</v>
      </c>
      <c r="C174" t="n">
        <v>6120659</v>
      </c>
      <c r="D174" t="n">
        <v>8940693</v>
      </c>
      <c r="E174">
        <f>sum(B174:D174)</f>
        <v/>
      </c>
      <c r="F174">
        <f>B174/E174</f>
        <v/>
      </c>
      <c r="G174">
        <f>C174/E174</f>
        <v/>
      </c>
      <c r="H174">
        <f>D174/E174</f>
        <v/>
      </c>
      <c r="I174">
        <f>G174+H174*2</f>
        <v/>
      </c>
      <c r="J174">
        <f>I174-J164</f>
        <v/>
      </c>
      <c r="K174" t="n">
        <v>5</v>
      </c>
      <c r="L174">
        <f>J174/K174*100/48.73/168</f>
        <v/>
      </c>
    </row>
    <row r="175" spans="1:12">
      <c r="A175" t="s">
        <v>27</v>
      </c>
      <c r="B175" t="n">
        <v>2480585</v>
      </c>
      <c r="C175" t="n">
        <v>6860816</v>
      </c>
      <c r="D175" t="n">
        <v>9957113</v>
      </c>
      <c r="E175">
        <f>sum(B175:D175)</f>
        <v/>
      </c>
      <c r="F175">
        <f>B175/E175</f>
        <v/>
      </c>
      <c r="G175">
        <f>C175/E175</f>
        <v/>
      </c>
      <c r="H175">
        <f>D175/E175</f>
        <v/>
      </c>
      <c r="I175">
        <f>G175+H175*2</f>
        <v/>
      </c>
      <c r="J175">
        <f>I175-J164</f>
        <v/>
      </c>
      <c r="K175" t="n">
        <v>5</v>
      </c>
      <c r="L175">
        <f>J175/K175*100/48.73/168</f>
        <v/>
      </c>
    </row>
    <row r="176" spans="1:12">
      <c r="A176" t="s"/>
    </row>
    <row r="177" spans="1:12">
      <c r="A177" t="s">
        <v>0</v>
      </c>
      <c r="B177" t="s">
        <v>1</v>
      </c>
      <c r="C177" t="s">
        <v>2</v>
      </c>
      <c r="D177" t="s">
        <v>3</v>
      </c>
    </row>
    <row r="178" spans="1:12">
      <c r="A178" t="s">
        <v>55</v>
      </c>
      <c r="B178" t="s">
        <v>31</v>
      </c>
      <c r="C178" t="s">
        <v>56</v>
      </c>
      <c r="D178" t="s">
        <v>57</v>
      </c>
    </row>
    <row r="179" spans="1:12">
      <c r="A179" t="s"/>
      <c r="B179" t="s">
        <v>8</v>
      </c>
      <c r="C179" t="s">
        <v>9</v>
      </c>
      <c r="D179" t="s">
        <v>10</v>
      </c>
      <c r="E179" t="s">
        <v>11</v>
      </c>
      <c r="F179" t="s">
        <v>8</v>
      </c>
      <c r="G179" t="s">
        <v>9</v>
      </c>
      <c r="H179" t="s">
        <v>10</v>
      </c>
      <c r="I179" t="s">
        <v>12</v>
      </c>
      <c r="J179" t="s">
        <v>13</v>
      </c>
      <c r="K179" t="s">
        <v>14</v>
      </c>
      <c r="L179" t="s">
        <v>15</v>
      </c>
    </row>
    <row r="180" spans="1:12">
      <c r="A180" t="s">
        <v>16</v>
      </c>
      <c r="B180" t="n">
        <v>23450500</v>
      </c>
      <c r="C180" t="n">
        <v>33642420</v>
      </c>
      <c r="D180" t="n">
        <v>27846130</v>
      </c>
      <c r="E180">
        <f>sum(B180:D180)</f>
        <v/>
      </c>
      <c r="F180">
        <f>B180/E180</f>
        <v/>
      </c>
      <c r="G180">
        <f>C180/E180</f>
        <v/>
      </c>
      <c r="H180">
        <f>D180/E180</f>
        <v/>
      </c>
      <c r="I180">
        <f>G180+H180*2</f>
        <v/>
      </c>
      <c r="J180">
        <f>average(I180:I181)</f>
        <v/>
      </c>
    </row>
    <row r="181" spans="1:12">
      <c r="A181" t="s">
        <v>17</v>
      </c>
      <c r="B181" t="n">
        <v>20489920</v>
      </c>
      <c r="C181" t="n">
        <v>29800560</v>
      </c>
      <c r="D181" t="n">
        <v>23818330</v>
      </c>
      <c r="E181">
        <f>sum(B181:D181)</f>
        <v/>
      </c>
      <c r="F181">
        <f>B181/E181</f>
        <v/>
      </c>
      <c r="G181">
        <f>C181/E181</f>
        <v/>
      </c>
      <c r="H181">
        <f>D181/E181</f>
        <v/>
      </c>
      <c r="I181">
        <f>G181+H181*2</f>
        <v/>
      </c>
    </row>
    <row r="182" spans="1:12">
      <c r="A182" t="s">
        <v>18</v>
      </c>
      <c r="B182" t="n">
        <v>8424384</v>
      </c>
      <c r="C182" t="n">
        <v>14099510</v>
      </c>
      <c r="D182" t="n">
        <v>14172370</v>
      </c>
      <c r="E182">
        <f>sum(B182:D182)</f>
        <v/>
      </c>
      <c r="F182">
        <f>B182/E182</f>
        <v/>
      </c>
      <c r="G182">
        <f>C182/E182</f>
        <v/>
      </c>
      <c r="H182">
        <f>D182/E182</f>
        <v/>
      </c>
      <c r="I182">
        <f>G182+H182*2</f>
        <v/>
      </c>
      <c r="J182">
        <f>I182-J180</f>
        <v/>
      </c>
      <c r="K182" t="n">
        <v>5</v>
      </c>
      <c r="L182">
        <f>J182/K182*100/48.49/8</f>
        <v/>
      </c>
    </row>
    <row r="183" spans="1:12">
      <c r="A183" t="s">
        <v>19</v>
      </c>
      <c r="B183" t="n">
        <v>9028349</v>
      </c>
      <c r="C183" t="n">
        <v>14018390</v>
      </c>
      <c r="D183" t="n">
        <v>14572780</v>
      </c>
      <c r="E183">
        <f>sum(B183:D183)</f>
        <v/>
      </c>
      <c r="F183">
        <f>B183/E183</f>
        <v/>
      </c>
      <c r="G183">
        <f>C183/E183</f>
        <v/>
      </c>
      <c r="H183">
        <f>D183/E183</f>
        <v/>
      </c>
      <c r="I183">
        <f>G183+H183*2</f>
        <v/>
      </c>
      <c r="J183">
        <f>I183-J180</f>
        <v/>
      </c>
      <c r="K183" t="n">
        <v>5</v>
      </c>
      <c r="L183">
        <f>J183/K183*100/48.49/8</f>
        <v/>
      </c>
    </row>
    <row r="184" spans="1:12">
      <c r="A184" t="s">
        <v>20</v>
      </c>
      <c r="B184" t="n">
        <v>9950733</v>
      </c>
      <c r="C184" t="n">
        <v>19545030</v>
      </c>
      <c r="D184" t="n">
        <v>24313410</v>
      </c>
      <c r="E184">
        <f>sum(B184:D184)</f>
        <v/>
      </c>
      <c r="F184">
        <f>B184/E184</f>
        <v/>
      </c>
      <c r="G184">
        <f>C184/E184</f>
        <v/>
      </c>
      <c r="H184">
        <f>D184/E184</f>
        <v/>
      </c>
      <c r="I184">
        <f>G184+H184*2</f>
        <v/>
      </c>
      <c r="J184">
        <f>I184-J180</f>
        <v/>
      </c>
      <c r="K184" t="n">
        <v>5</v>
      </c>
      <c r="L184">
        <f>J184/K184*100/48.49/24</f>
        <v/>
      </c>
    </row>
    <row r="185" spans="1:12">
      <c r="A185" t="s">
        <v>21</v>
      </c>
      <c r="B185" t="n">
        <v>9017965</v>
      </c>
      <c r="C185" t="n">
        <v>17995520</v>
      </c>
      <c r="D185" t="n">
        <v>22107420</v>
      </c>
      <c r="E185">
        <f>sum(B185:D185)</f>
        <v/>
      </c>
      <c r="F185">
        <f>B185/E185</f>
        <v/>
      </c>
      <c r="G185">
        <f>C185/E185</f>
        <v/>
      </c>
      <c r="H185">
        <f>D185/E185</f>
        <v/>
      </c>
      <c r="I185">
        <f>G185+H185*2</f>
        <v/>
      </c>
      <c r="J185">
        <f>I185-J180</f>
        <v/>
      </c>
      <c r="K185" t="n">
        <v>5</v>
      </c>
      <c r="L185">
        <f>J185/K185*100/48.49/24</f>
        <v/>
      </c>
    </row>
    <row r="186" spans="1:12">
      <c r="A186" t="s">
        <v>22</v>
      </c>
      <c r="B186" t="n">
        <v>2477205</v>
      </c>
      <c r="C186" t="n">
        <v>6083108</v>
      </c>
      <c r="D186" t="n">
        <v>10421800</v>
      </c>
      <c r="E186">
        <f>sum(B186:D186)</f>
        <v/>
      </c>
      <c r="F186">
        <f>B186/E186</f>
        <v/>
      </c>
      <c r="G186">
        <f>C186/E186</f>
        <v/>
      </c>
      <c r="H186">
        <f>D186/E186</f>
        <v/>
      </c>
      <c r="I186">
        <f>G186+H186*2</f>
        <v/>
      </c>
      <c r="J186">
        <f>I186-J180</f>
        <v/>
      </c>
      <c r="K186" t="n">
        <v>5</v>
      </c>
      <c r="L186">
        <f>J186/K186*100/48.49/48</f>
        <v/>
      </c>
    </row>
    <row r="187" spans="1:12">
      <c r="A187" t="s">
        <v>23</v>
      </c>
      <c r="B187" t="n">
        <v>2632062</v>
      </c>
      <c r="C187" t="n">
        <v>7551161</v>
      </c>
      <c r="D187" t="n">
        <v>12451700</v>
      </c>
      <c r="E187">
        <f>sum(B187:D187)</f>
        <v/>
      </c>
      <c r="F187">
        <f>B187/E187</f>
        <v/>
      </c>
      <c r="G187">
        <f>C187/E187</f>
        <v/>
      </c>
      <c r="H187">
        <f>D187/E187</f>
        <v/>
      </c>
      <c r="I187">
        <f>G187+H187*2</f>
        <v/>
      </c>
      <c r="J187">
        <f>I187-J180</f>
        <v/>
      </c>
      <c r="K187" t="n">
        <v>5</v>
      </c>
      <c r="L187">
        <f>J187/K187*100/48.49/48</f>
        <v/>
      </c>
    </row>
    <row r="188" spans="1:12">
      <c r="A188" t="s">
        <v>24</v>
      </c>
      <c r="B188" t="n">
        <v>4342935</v>
      </c>
      <c r="C188" t="n">
        <v>14634600</v>
      </c>
      <c r="D188" t="n">
        <v>26962750</v>
      </c>
      <c r="E188">
        <f>sum(B188:D188)</f>
        <v/>
      </c>
      <c r="F188">
        <f>B188/E188</f>
        <v/>
      </c>
      <c r="G188">
        <f>C188/E188</f>
        <v/>
      </c>
      <c r="H188">
        <f>D188/E188</f>
        <v/>
      </c>
      <c r="I188">
        <f>G188+H188*2</f>
        <v/>
      </c>
      <c r="J188">
        <f>I188-J180</f>
        <v/>
      </c>
      <c r="K188" t="n">
        <v>5</v>
      </c>
      <c r="L188">
        <f>J188/K188*100/48.49/96</f>
        <v/>
      </c>
    </row>
    <row r="189" spans="1:12">
      <c r="A189" t="s">
        <v>25</v>
      </c>
      <c r="B189" t="n">
        <v>4155261</v>
      </c>
      <c r="C189" t="n">
        <v>13654110</v>
      </c>
      <c r="D189" t="n">
        <v>24213320</v>
      </c>
      <c r="E189">
        <f>sum(B189:D189)</f>
        <v/>
      </c>
      <c r="F189">
        <f>B189/E189</f>
        <v/>
      </c>
      <c r="G189">
        <f>C189/E189</f>
        <v/>
      </c>
      <c r="H189">
        <f>D189/E189</f>
        <v/>
      </c>
      <c r="I189">
        <f>G189+H189*2</f>
        <v/>
      </c>
      <c r="J189">
        <f>I189-J180</f>
        <v/>
      </c>
      <c r="K189" t="n">
        <v>5</v>
      </c>
      <c r="L189">
        <f>J189/K189*100/48.49/96</f>
        <v/>
      </c>
    </row>
    <row r="190" spans="1:12">
      <c r="A190" t="s">
        <v>26</v>
      </c>
      <c r="B190" t="n">
        <v>1272493</v>
      </c>
      <c r="C190" t="n">
        <v>4501153</v>
      </c>
      <c r="D190" t="n">
        <v>9240475</v>
      </c>
      <c r="E190">
        <f>sum(B190:D190)</f>
        <v/>
      </c>
      <c r="F190">
        <f>B190/E190</f>
        <v/>
      </c>
      <c r="G190">
        <f>C190/E190</f>
        <v/>
      </c>
      <c r="H190">
        <f>D190/E190</f>
        <v/>
      </c>
      <c r="I190">
        <f>G190+H190*2</f>
        <v/>
      </c>
      <c r="J190">
        <f>I190-J180</f>
        <v/>
      </c>
      <c r="K190" t="n">
        <v>5</v>
      </c>
      <c r="L190">
        <f>J190/K190*100/48.49/168</f>
        <v/>
      </c>
    </row>
    <row r="191" spans="1:12">
      <c r="A191" t="s">
        <v>27</v>
      </c>
      <c r="B191" t="n">
        <v>1429736</v>
      </c>
      <c r="C191" t="n">
        <v>6183438</v>
      </c>
      <c r="D191" t="n">
        <v>12452610</v>
      </c>
      <c r="E191">
        <f>sum(B191:D191)</f>
        <v/>
      </c>
      <c r="F191">
        <f>B191/E191</f>
        <v/>
      </c>
      <c r="G191">
        <f>C191/E191</f>
        <v/>
      </c>
      <c r="H191">
        <f>D191/E191</f>
        <v/>
      </c>
      <c r="I191">
        <f>G191+H191*2</f>
        <v/>
      </c>
      <c r="J191">
        <f>I191-J180</f>
        <v/>
      </c>
      <c r="K191" t="n">
        <v>5</v>
      </c>
      <c r="L191">
        <f>J191/K191*100/48.49/168</f>
        <v/>
      </c>
    </row>
    <row r="192" spans="1:12">
      <c r="A192" t="s"/>
    </row>
    <row r="193" spans="1:12">
      <c r="A193" t="s">
        <v>0</v>
      </c>
      <c r="B193" t="s">
        <v>1</v>
      </c>
      <c r="C193" t="s">
        <v>2</v>
      </c>
      <c r="D193" t="s">
        <v>3</v>
      </c>
    </row>
    <row r="194" spans="1:12">
      <c r="A194" t="s">
        <v>58</v>
      </c>
      <c r="B194" t="s">
        <v>53</v>
      </c>
      <c r="C194" t="s">
        <v>59</v>
      </c>
      <c r="D194" t="s">
        <v>57</v>
      </c>
    </row>
    <row r="195" spans="1:12">
      <c r="A195" t="s"/>
      <c r="B195" t="s">
        <v>8</v>
      </c>
      <c r="C195" t="s">
        <v>9</v>
      </c>
      <c r="D195" t="s">
        <v>10</v>
      </c>
      <c r="E195" t="s">
        <v>11</v>
      </c>
      <c r="F195" t="s">
        <v>8</v>
      </c>
      <c r="G195" t="s">
        <v>9</v>
      </c>
      <c r="H195" t="s">
        <v>10</v>
      </c>
      <c r="I195" t="s">
        <v>12</v>
      </c>
      <c r="J195" t="s">
        <v>13</v>
      </c>
      <c r="K195" t="s">
        <v>14</v>
      </c>
      <c r="L195" t="s">
        <v>15</v>
      </c>
    </row>
    <row r="196" spans="1:12">
      <c r="A196" t="s">
        <v>16</v>
      </c>
      <c r="B196" t="n">
        <v>140695000</v>
      </c>
      <c r="C196" t="n">
        <v>201154300</v>
      </c>
      <c r="D196" t="n">
        <v>162819300</v>
      </c>
      <c r="E196">
        <f>sum(B196:D196)</f>
        <v/>
      </c>
      <c r="F196">
        <f>B196/E196</f>
        <v/>
      </c>
      <c r="G196">
        <f>C196/E196</f>
        <v/>
      </c>
      <c r="H196">
        <f>D196/E196</f>
        <v/>
      </c>
      <c r="I196">
        <f>G196+H196*2</f>
        <v/>
      </c>
      <c r="J196">
        <f>average(I196:I197)</f>
        <v/>
      </c>
    </row>
    <row r="197" spans="1:12">
      <c r="A197" t="s">
        <v>17</v>
      </c>
      <c r="B197" t="n">
        <v>135617200</v>
      </c>
      <c r="C197" t="n">
        <v>201087000</v>
      </c>
      <c r="D197" t="n">
        <v>161493700</v>
      </c>
      <c r="E197">
        <f>sum(B197:D197)</f>
        <v/>
      </c>
      <c r="F197">
        <f>B197/E197</f>
        <v/>
      </c>
      <c r="G197">
        <f>C197/E197</f>
        <v/>
      </c>
      <c r="H197">
        <f>D197/E197</f>
        <v/>
      </c>
      <c r="I197">
        <f>G197+H197*2</f>
        <v/>
      </c>
    </row>
    <row r="198" spans="1:12">
      <c r="A198" t="s">
        <v>18</v>
      </c>
      <c r="B198" t="n">
        <v>55799920</v>
      </c>
      <c r="C198" t="n">
        <v>92076310</v>
      </c>
      <c r="D198" t="n">
        <v>92100410</v>
      </c>
      <c r="E198">
        <f>sum(B198:D198)</f>
        <v/>
      </c>
      <c r="F198">
        <f>B198/E198</f>
        <v/>
      </c>
      <c r="G198">
        <f>C198/E198</f>
        <v/>
      </c>
      <c r="H198">
        <f>D198/E198</f>
        <v/>
      </c>
      <c r="I198">
        <f>G198+H198*2</f>
        <v/>
      </c>
      <c r="J198">
        <f>I198-J196</f>
        <v/>
      </c>
      <c r="K198" t="n">
        <v>5</v>
      </c>
      <c r="L198">
        <f>J198/K198*100/48.49/8</f>
        <v/>
      </c>
    </row>
    <row r="199" spans="1:12">
      <c r="A199" t="s">
        <v>19</v>
      </c>
      <c r="B199" t="n">
        <v>57112170</v>
      </c>
      <c r="C199" t="n">
        <v>97083400</v>
      </c>
      <c r="D199" t="n">
        <v>93000010</v>
      </c>
      <c r="E199">
        <f>sum(B199:D199)</f>
        <v/>
      </c>
      <c r="F199">
        <f>B199/E199</f>
        <v/>
      </c>
      <c r="G199">
        <f>C199/E199</f>
        <v/>
      </c>
      <c r="H199">
        <f>D199/E199</f>
        <v/>
      </c>
      <c r="I199">
        <f>G199+H199*2</f>
        <v/>
      </c>
      <c r="J199">
        <f>I199-J196</f>
        <v/>
      </c>
      <c r="K199" t="n">
        <v>5</v>
      </c>
      <c r="L199">
        <f>J199/K199*100/48.49/8</f>
        <v/>
      </c>
    </row>
    <row r="200" spans="1:12">
      <c r="A200" t="s">
        <v>20</v>
      </c>
      <c r="B200" t="n">
        <v>62737630</v>
      </c>
      <c r="C200" t="n">
        <v>124791200</v>
      </c>
      <c r="D200" t="n">
        <v>154391200</v>
      </c>
      <c r="E200">
        <f>sum(B200:D200)</f>
        <v/>
      </c>
      <c r="F200">
        <f>B200/E200</f>
        <v/>
      </c>
      <c r="G200">
        <f>C200/E200</f>
        <v/>
      </c>
      <c r="H200">
        <f>D200/E200</f>
        <v/>
      </c>
      <c r="I200">
        <f>G200+H200*2</f>
        <v/>
      </c>
      <c r="J200">
        <f>I200-J196</f>
        <v/>
      </c>
      <c r="K200" t="n">
        <v>5</v>
      </c>
      <c r="L200">
        <f>J200/K200*100/48.49/24</f>
        <v/>
      </c>
    </row>
    <row r="201" spans="1:12">
      <c r="A201" t="s">
        <v>21</v>
      </c>
      <c r="B201" t="n">
        <v>57049580</v>
      </c>
      <c r="C201" t="n">
        <v>112533000</v>
      </c>
      <c r="D201" t="n">
        <v>140877200</v>
      </c>
      <c r="E201">
        <f>sum(B201:D201)</f>
        <v/>
      </c>
      <c r="F201">
        <f>B201/E201</f>
        <v/>
      </c>
      <c r="G201">
        <f>C201/E201</f>
        <v/>
      </c>
      <c r="H201">
        <f>D201/E201</f>
        <v/>
      </c>
      <c r="I201">
        <f>G201+H201*2</f>
        <v/>
      </c>
      <c r="J201">
        <f>I201-J196</f>
        <v/>
      </c>
      <c r="K201" t="n">
        <v>5</v>
      </c>
      <c r="L201">
        <f>J201/K201*100/48.49/24</f>
        <v/>
      </c>
    </row>
    <row r="202" spans="1:12">
      <c r="A202" t="s">
        <v>22</v>
      </c>
      <c r="B202" t="n">
        <v>18032960</v>
      </c>
      <c r="C202" t="n">
        <v>47308140</v>
      </c>
      <c r="D202" t="n">
        <v>72858200</v>
      </c>
      <c r="E202">
        <f>sum(B202:D202)</f>
        <v/>
      </c>
      <c r="F202">
        <f>B202/E202</f>
        <v/>
      </c>
      <c r="G202">
        <f>C202/E202</f>
        <v/>
      </c>
      <c r="H202">
        <f>D202/E202</f>
        <v/>
      </c>
      <c r="I202">
        <f>G202+H202*2</f>
        <v/>
      </c>
      <c r="J202">
        <f>I202-J196</f>
        <v/>
      </c>
      <c r="K202" t="n">
        <v>5</v>
      </c>
      <c r="L202">
        <f>J202/K202*100/48.49/48</f>
        <v/>
      </c>
    </row>
    <row r="203" spans="1:12">
      <c r="A203" t="s">
        <v>23</v>
      </c>
      <c r="B203" t="n">
        <v>20017800</v>
      </c>
      <c r="C203" t="n">
        <v>54285410</v>
      </c>
      <c r="D203" t="n">
        <v>81983710</v>
      </c>
      <c r="E203">
        <f>sum(B203:D203)</f>
        <v/>
      </c>
      <c r="F203">
        <f>B203/E203</f>
        <v/>
      </c>
      <c r="G203">
        <f>C203/E203</f>
        <v/>
      </c>
      <c r="H203">
        <f>D203/E203</f>
        <v/>
      </c>
      <c r="I203">
        <f>G203+H203*2</f>
        <v/>
      </c>
      <c r="J203">
        <f>I203-J196</f>
        <v/>
      </c>
      <c r="K203" t="n">
        <v>5</v>
      </c>
      <c r="L203">
        <f>J203/K203*100/48.49/48</f>
        <v/>
      </c>
    </row>
    <row r="204" spans="1:12">
      <c r="A204" t="s">
        <v>24</v>
      </c>
      <c r="B204" t="n">
        <v>27419460</v>
      </c>
      <c r="C204" t="n">
        <v>95428090</v>
      </c>
      <c r="D204" t="n">
        <v>163188000</v>
      </c>
      <c r="E204">
        <f>sum(B204:D204)</f>
        <v/>
      </c>
      <c r="F204">
        <f>B204/E204</f>
        <v/>
      </c>
      <c r="G204">
        <f>C204/E204</f>
        <v/>
      </c>
      <c r="H204">
        <f>D204/E204</f>
        <v/>
      </c>
      <c r="I204">
        <f>G204+H204*2</f>
        <v/>
      </c>
      <c r="J204">
        <f>I204-J196</f>
        <v/>
      </c>
      <c r="K204" t="n">
        <v>5</v>
      </c>
      <c r="L204">
        <f>J204/K204*100/48.49/96</f>
        <v/>
      </c>
    </row>
    <row r="205" spans="1:12">
      <c r="A205" t="s">
        <v>25</v>
      </c>
      <c r="B205" t="n">
        <v>27974300</v>
      </c>
      <c r="C205" t="n">
        <v>92946710</v>
      </c>
      <c r="D205" t="n">
        <v>160397800</v>
      </c>
      <c r="E205">
        <f>sum(B205:D205)</f>
        <v/>
      </c>
      <c r="F205">
        <f>B205/E205</f>
        <v/>
      </c>
      <c r="G205">
        <f>C205/E205</f>
        <v/>
      </c>
      <c r="H205">
        <f>D205/E205</f>
        <v/>
      </c>
      <c r="I205">
        <f>G205+H205*2</f>
        <v/>
      </c>
      <c r="J205">
        <f>I205-J196</f>
        <v/>
      </c>
      <c r="K205" t="n">
        <v>5</v>
      </c>
      <c r="L205">
        <f>J205/K205*100/48.49/96</f>
        <v/>
      </c>
    </row>
    <row r="206" spans="1:12">
      <c r="A206" t="s">
        <v>26</v>
      </c>
      <c r="B206" t="n">
        <v>14936950</v>
      </c>
      <c r="C206" t="n">
        <v>55201900</v>
      </c>
      <c r="D206" t="n">
        <v>96991480</v>
      </c>
      <c r="E206">
        <f>sum(B206:D206)</f>
        <v/>
      </c>
      <c r="F206">
        <f>B206/E206</f>
        <v/>
      </c>
      <c r="G206">
        <f>C206/E206</f>
        <v/>
      </c>
      <c r="H206">
        <f>D206/E206</f>
        <v/>
      </c>
      <c r="I206">
        <f>G206+H206*2</f>
        <v/>
      </c>
      <c r="J206">
        <f>I206-J196</f>
        <v/>
      </c>
      <c r="K206" t="n">
        <v>5</v>
      </c>
      <c r="L206">
        <f>J206/K206*100/48.49/168</f>
        <v/>
      </c>
    </row>
    <row r="207" spans="1:12">
      <c r="A207" t="s">
        <v>27</v>
      </c>
      <c r="B207" t="n">
        <v>12667640</v>
      </c>
      <c r="C207" t="n">
        <v>45332820</v>
      </c>
      <c r="D207" t="n">
        <v>82646790</v>
      </c>
      <c r="E207">
        <f>sum(B207:D207)</f>
        <v/>
      </c>
      <c r="F207">
        <f>B207/E207</f>
        <v/>
      </c>
      <c r="G207">
        <f>C207/E207</f>
        <v/>
      </c>
      <c r="H207">
        <f>D207/E207</f>
        <v/>
      </c>
      <c r="I207">
        <f>G207+H207*2</f>
        <v/>
      </c>
      <c r="J207">
        <f>I207-J196</f>
        <v/>
      </c>
      <c r="K207" t="n">
        <v>5</v>
      </c>
      <c r="L207">
        <f>J207/K207*100/48.49/168</f>
        <v/>
      </c>
    </row>
    <row r="208" spans="1:12">
      <c r="A208" t="s"/>
    </row>
    <row r="209" spans="1:12">
      <c r="A209" t="s">
        <v>0</v>
      </c>
      <c r="B209" t="s">
        <v>1</v>
      </c>
      <c r="C209" t="s">
        <v>2</v>
      </c>
      <c r="D209" t="s">
        <v>3</v>
      </c>
    </row>
    <row r="210" spans="1:12">
      <c r="A210" t="s">
        <v>60</v>
      </c>
      <c r="B210" t="s">
        <v>61</v>
      </c>
      <c r="C210" t="s">
        <v>62</v>
      </c>
      <c r="D210" t="s">
        <v>63</v>
      </c>
    </row>
    <row r="211" spans="1:12">
      <c r="A211" t="s"/>
      <c r="B211" t="s">
        <v>8</v>
      </c>
      <c r="C211" t="s">
        <v>9</v>
      </c>
      <c r="D211" t="s">
        <v>10</v>
      </c>
      <c r="E211" t="s">
        <v>11</v>
      </c>
      <c r="F211" t="s">
        <v>8</v>
      </c>
      <c r="G211" t="s">
        <v>9</v>
      </c>
      <c r="H211" t="s">
        <v>10</v>
      </c>
      <c r="I211" t="s">
        <v>12</v>
      </c>
      <c r="J211" t="s">
        <v>13</v>
      </c>
      <c r="K211" t="s">
        <v>14</v>
      </c>
      <c r="L211" t="s">
        <v>15</v>
      </c>
    </row>
    <row r="212" spans="1:12">
      <c r="A212" t="s">
        <v>16</v>
      </c>
      <c r="B212" t="n">
        <v>26655310</v>
      </c>
      <c r="C212" t="n">
        <v>41223050</v>
      </c>
      <c r="D212" t="n">
        <v>35475500</v>
      </c>
      <c r="E212">
        <f>sum(B212:D212)</f>
        <v/>
      </c>
      <c r="F212">
        <f>B212/E212</f>
        <v/>
      </c>
      <c r="G212">
        <f>C212/E212</f>
        <v/>
      </c>
      <c r="H212">
        <f>D212/E212</f>
        <v/>
      </c>
      <c r="I212">
        <f>G212+H212*2</f>
        <v/>
      </c>
      <c r="J212">
        <f>average(I212:I213)</f>
        <v/>
      </c>
    </row>
    <row r="213" spans="1:12">
      <c r="A213" t="s">
        <v>17</v>
      </c>
      <c r="B213" t="n">
        <v>28277130</v>
      </c>
      <c r="C213" t="n">
        <v>42879080</v>
      </c>
      <c r="D213" t="n">
        <v>34909300</v>
      </c>
      <c r="E213">
        <f>sum(B213:D213)</f>
        <v/>
      </c>
      <c r="F213">
        <f>B213/E213</f>
        <v/>
      </c>
      <c r="G213">
        <f>C213/E213</f>
        <v/>
      </c>
      <c r="H213">
        <f>D213/E213</f>
        <v/>
      </c>
      <c r="I213">
        <f>G213+H213*2</f>
        <v/>
      </c>
    </row>
    <row r="214" spans="1:12">
      <c r="A214" t="s">
        <v>18</v>
      </c>
      <c r="B214" t="n">
        <v>28329770</v>
      </c>
      <c r="C214" t="n">
        <v>46539440</v>
      </c>
      <c r="D214" t="n">
        <v>42509630</v>
      </c>
      <c r="E214">
        <f>sum(B214:D214)</f>
        <v/>
      </c>
      <c r="F214">
        <f>B214/E214</f>
        <v/>
      </c>
      <c r="G214">
        <f>C214/E214</f>
        <v/>
      </c>
      <c r="H214">
        <f>D214/E214</f>
        <v/>
      </c>
      <c r="I214">
        <f>G214+H214*2</f>
        <v/>
      </c>
      <c r="J214">
        <f>I214-J212</f>
        <v/>
      </c>
      <c r="K214" t="n">
        <v>5</v>
      </c>
      <c r="L214">
        <f>J214/K214*100/58.15/8</f>
        <v/>
      </c>
    </row>
    <row r="215" spans="1:12">
      <c r="A215" t="s">
        <v>19</v>
      </c>
      <c r="B215" t="n">
        <v>32091630</v>
      </c>
      <c r="C215" t="n">
        <v>53187260</v>
      </c>
      <c r="D215" t="n">
        <v>47765770</v>
      </c>
      <c r="E215">
        <f>sum(B215:D215)</f>
        <v/>
      </c>
      <c r="F215">
        <f>B215/E215</f>
        <v/>
      </c>
      <c r="G215">
        <f>C215/E215</f>
        <v/>
      </c>
      <c r="H215">
        <f>D215/E215</f>
        <v/>
      </c>
      <c r="I215">
        <f>G215+H215*2</f>
        <v/>
      </c>
      <c r="J215">
        <f>I215-J212</f>
        <v/>
      </c>
      <c r="K215" t="n">
        <v>5</v>
      </c>
      <c r="L215">
        <f>J215/K215*100/58.15/8</f>
        <v/>
      </c>
    </row>
    <row r="216" spans="1:12">
      <c r="A216" t="s">
        <v>20</v>
      </c>
      <c r="B216" t="n">
        <v>17970210</v>
      </c>
      <c r="C216" t="n">
        <v>35911430</v>
      </c>
      <c r="D216" t="n">
        <v>41219920</v>
      </c>
      <c r="E216">
        <f>sum(B216:D216)</f>
        <v/>
      </c>
      <c r="F216">
        <f>B216/E216</f>
        <v/>
      </c>
      <c r="G216">
        <f>C216/E216</f>
        <v/>
      </c>
      <c r="H216">
        <f>D216/E216</f>
        <v/>
      </c>
      <c r="I216">
        <f>G216+H216*2</f>
        <v/>
      </c>
      <c r="J216">
        <f>I216-J212</f>
        <v/>
      </c>
      <c r="K216" t="n">
        <v>5</v>
      </c>
      <c r="L216">
        <f>J216/K216*100/58.15/24</f>
        <v/>
      </c>
    </row>
    <row r="217" spans="1:12">
      <c r="A217" t="s">
        <v>21</v>
      </c>
      <c r="B217" t="n">
        <v>17955360</v>
      </c>
      <c r="C217" t="n">
        <v>34255990</v>
      </c>
      <c r="D217" t="n">
        <v>41366480</v>
      </c>
      <c r="E217">
        <f>sum(B217:D217)</f>
        <v/>
      </c>
      <c r="F217">
        <f>B217/E217</f>
        <v/>
      </c>
      <c r="G217">
        <f>C217/E217</f>
        <v/>
      </c>
      <c r="H217">
        <f>D217/E217</f>
        <v/>
      </c>
      <c r="I217">
        <f>G217+H217*2</f>
        <v/>
      </c>
      <c r="J217">
        <f>I217-J212</f>
        <v/>
      </c>
      <c r="K217" t="n">
        <v>5</v>
      </c>
      <c r="L217">
        <f>J217/K217*100/58.15/24</f>
        <v/>
      </c>
    </row>
    <row r="218" spans="1:12">
      <c r="A218" t="s">
        <v>22</v>
      </c>
      <c r="B218" t="n">
        <v>7106191</v>
      </c>
      <c r="C218" t="n">
        <v>19130390</v>
      </c>
      <c r="D218" t="n">
        <v>29905480</v>
      </c>
      <c r="E218">
        <f>sum(B218:D218)</f>
        <v/>
      </c>
      <c r="F218">
        <f>B218/E218</f>
        <v/>
      </c>
      <c r="G218">
        <f>C218/E218</f>
        <v/>
      </c>
      <c r="H218">
        <f>D218/E218</f>
        <v/>
      </c>
      <c r="I218">
        <f>G218+H218*2</f>
        <v/>
      </c>
      <c r="J218">
        <f>I218-J212</f>
        <v/>
      </c>
      <c r="K218" t="n">
        <v>5</v>
      </c>
      <c r="L218">
        <f>J218/K218*100/58.15/48</f>
        <v/>
      </c>
    </row>
    <row r="219" spans="1:12">
      <c r="A219" t="s">
        <v>23</v>
      </c>
      <c r="B219" t="n">
        <v>7915670</v>
      </c>
      <c r="C219" t="n">
        <v>18153380</v>
      </c>
      <c r="D219" t="n">
        <v>27294370</v>
      </c>
      <c r="E219">
        <f>sum(B219:D219)</f>
        <v/>
      </c>
      <c r="F219">
        <f>B219/E219</f>
        <v/>
      </c>
      <c r="G219">
        <f>C219/E219</f>
        <v/>
      </c>
      <c r="H219">
        <f>D219/E219</f>
        <v/>
      </c>
      <c r="I219">
        <f>G219+H219*2</f>
        <v/>
      </c>
      <c r="J219">
        <f>I219-J212</f>
        <v/>
      </c>
      <c r="K219" t="n">
        <v>5</v>
      </c>
      <c r="L219">
        <f>J219/K219*100/58.15/48</f>
        <v/>
      </c>
    </row>
    <row r="220" spans="1:12">
      <c r="A220" t="s">
        <v>24</v>
      </c>
      <c r="B220" t="n">
        <v>5817199</v>
      </c>
      <c r="C220" t="n">
        <v>19594910</v>
      </c>
      <c r="D220" t="n">
        <v>34786520</v>
      </c>
      <c r="E220">
        <f>sum(B220:D220)</f>
        <v/>
      </c>
      <c r="F220">
        <f>B220/E220</f>
        <v/>
      </c>
      <c r="G220">
        <f>C220/E220</f>
        <v/>
      </c>
      <c r="H220">
        <f>D220/E220</f>
        <v/>
      </c>
      <c r="I220">
        <f>G220+H220*2</f>
        <v/>
      </c>
      <c r="J220">
        <f>I220-J212</f>
        <v/>
      </c>
      <c r="K220" t="n">
        <v>5</v>
      </c>
      <c r="L220">
        <f>J220/K220*100/58.15/96</f>
        <v/>
      </c>
    </row>
    <row r="221" spans="1:12">
      <c r="A221" t="s">
        <v>25</v>
      </c>
      <c r="B221" t="n">
        <v>5505533</v>
      </c>
      <c r="C221" t="n">
        <v>18927790</v>
      </c>
      <c r="D221" t="n">
        <v>34832220</v>
      </c>
      <c r="E221">
        <f>sum(B221:D221)</f>
        <v/>
      </c>
      <c r="F221">
        <f>B221/E221</f>
        <v/>
      </c>
      <c r="G221">
        <f>C221/E221</f>
        <v/>
      </c>
      <c r="H221">
        <f>D221/E221</f>
        <v/>
      </c>
      <c r="I221">
        <f>G221+H221*2</f>
        <v/>
      </c>
      <c r="J221">
        <f>I221-J212</f>
        <v/>
      </c>
      <c r="K221" t="n">
        <v>5</v>
      </c>
      <c r="L221">
        <f>J221/K221*100/58.15/96</f>
        <v/>
      </c>
    </row>
    <row r="222" spans="1:12">
      <c r="A222" t="s">
        <v>26</v>
      </c>
      <c r="B222" t="n">
        <v>4940235</v>
      </c>
      <c r="C222" t="n">
        <v>18086950</v>
      </c>
      <c r="D222" t="n">
        <v>33563910</v>
      </c>
      <c r="E222">
        <f>sum(B222:D222)</f>
        <v/>
      </c>
      <c r="F222">
        <f>B222/E222</f>
        <v/>
      </c>
      <c r="G222">
        <f>C222/E222</f>
        <v/>
      </c>
      <c r="H222">
        <f>D222/E222</f>
        <v/>
      </c>
      <c r="I222">
        <f>G222+H222*2</f>
        <v/>
      </c>
      <c r="J222">
        <f>I222-J212</f>
        <v/>
      </c>
      <c r="K222" t="n">
        <v>5</v>
      </c>
      <c r="L222">
        <f>J222/K222*100/58.15/168</f>
        <v/>
      </c>
    </row>
    <row r="223" spans="1:12">
      <c r="A223" t="s">
        <v>27</v>
      </c>
      <c r="B223" t="n">
        <v>4783917</v>
      </c>
      <c r="C223" t="n">
        <v>14982760</v>
      </c>
      <c r="D223" t="n">
        <v>26882180</v>
      </c>
      <c r="E223">
        <f>sum(B223:D223)</f>
        <v/>
      </c>
      <c r="F223">
        <f>B223/E223</f>
        <v/>
      </c>
      <c r="G223">
        <f>C223/E223</f>
        <v/>
      </c>
      <c r="H223">
        <f>D223/E223</f>
        <v/>
      </c>
      <c r="I223">
        <f>G223+H223*2</f>
        <v/>
      </c>
      <c r="J223">
        <f>I223-J212</f>
        <v/>
      </c>
      <c r="K223" t="n">
        <v>5</v>
      </c>
      <c r="L223">
        <f>J223/K223*100/58.15/168</f>
        <v/>
      </c>
    </row>
    <row r="224" spans="1:12">
      <c r="A224" t="s"/>
    </row>
    <row r="225" spans="1:12">
      <c r="A225" t="s">
        <v>0</v>
      </c>
      <c r="B225" t="s">
        <v>1</v>
      </c>
      <c r="C225" t="s">
        <v>2</v>
      </c>
      <c r="D225" t="s">
        <v>3</v>
      </c>
    </row>
    <row r="226" spans="1:12">
      <c r="A226" t="s">
        <v>64</v>
      </c>
      <c r="B226" t="s">
        <v>53</v>
      </c>
      <c r="C226" t="s">
        <v>65</v>
      </c>
      <c r="D226" t="s">
        <v>63</v>
      </c>
    </row>
    <row r="227" spans="1:12">
      <c r="A227" t="s"/>
      <c r="B227" t="s">
        <v>8</v>
      </c>
      <c r="C227" t="s">
        <v>9</v>
      </c>
      <c r="D227" t="s">
        <v>10</v>
      </c>
      <c r="E227" t="s">
        <v>11</v>
      </c>
      <c r="F227" t="s">
        <v>8</v>
      </c>
      <c r="G227" t="s">
        <v>9</v>
      </c>
      <c r="H227" t="s">
        <v>10</v>
      </c>
      <c r="I227" t="s">
        <v>12</v>
      </c>
      <c r="J227" t="s">
        <v>13</v>
      </c>
      <c r="K227" t="s">
        <v>14</v>
      </c>
      <c r="L227" t="s">
        <v>15</v>
      </c>
    </row>
    <row r="228" spans="1:12">
      <c r="A228" t="s">
        <v>16</v>
      </c>
      <c r="B228" t="n">
        <v>15336500</v>
      </c>
      <c r="C228" t="n">
        <v>23577630</v>
      </c>
      <c r="D228" t="n">
        <v>20035770</v>
      </c>
      <c r="E228">
        <f>sum(B228:D228)</f>
        <v/>
      </c>
      <c r="F228">
        <f>B228/E228</f>
        <v/>
      </c>
      <c r="G228">
        <f>C228/E228</f>
        <v/>
      </c>
      <c r="H228">
        <f>D228/E228</f>
        <v/>
      </c>
      <c r="I228">
        <f>G228+H228*2</f>
        <v/>
      </c>
      <c r="J228">
        <f>average(I228:I229)</f>
        <v/>
      </c>
    </row>
    <row r="229" spans="1:12">
      <c r="A229" t="s">
        <v>17</v>
      </c>
      <c r="B229" t="n">
        <v>17704700</v>
      </c>
      <c r="C229" t="n">
        <v>26119720</v>
      </c>
      <c r="D229" t="n">
        <v>22392640</v>
      </c>
      <c r="E229">
        <f>sum(B229:D229)</f>
        <v/>
      </c>
      <c r="F229">
        <f>B229/E229</f>
        <v/>
      </c>
      <c r="G229">
        <f>C229/E229</f>
        <v/>
      </c>
      <c r="H229">
        <f>D229/E229</f>
        <v/>
      </c>
      <c r="I229">
        <f>G229+H229*2</f>
        <v/>
      </c>
    </row>
    <row r="230" spans="1:12">
      <c r="A230" t="s">
        <v>18</v>
      </c>
      <c r="B230" t="n">
        <v>17349410</v>
      </c>
      <c r="C230" t="n">
        <v>27304280</v>
      </c>
      <c r="D230" t="n">
        <v>24773810</v>
      </c>
      <c r="E230">
        <f>sum(B230:D230)</f>
        <v/>
      </c>
      <c r="F230">
        <f>B230/E230</f>
        <v/>
      </c>
      <c r="G230">
        <f>C230/E230</f>
        <v/>
      </c>
      <c r="H230">
        <f>D230/E230</f>
        <v/>
      </c>
      <c r="I230">
        <f>G230+H230*2</f>
        <v/>
      </c>
      <c r="J230">
        <f>I230-J228</f>
        <v/>
      </c>
      <c r="K230" t="n">
        <v>5</v>
      </c>
      <c r="L230">
        <f>J230/K230*100/58.15/8</f>
        <v/>
      </c>
    </row>
    <row r="231" spans="1:12">
      <c r="A231" t="s">
        <v>19</v>
      </c>
      <c r="B231" t="n">
        <v>19244610</v>
      </c>
      <c r="C231" t="n">
        <v>32133830</v>
      </c>
      <c r="D231" t="n">
        <v>28977700</v>
      </c>
      <c r="E231">
        <f>sum(B231:D231)</f>
        <v/>
      </c>
      <c r="F231">
        <f>B231/E231</f>
        <v/>
      </c>
      <c r="G231">
        <f>C231/E231</f>
        <v/>
      </c>
      <c r="H231">
        <f>D231/E231</f>
        <v/>
      </c>
      <c r="I231">
        <f>G231+H231*2</f>
        <v/>
      </c>
      <c r="J231">
        <f>I231-J228</f>
        <v/>
      </c>
      <c r="K231" t="n">
        <v>5</v>
      </c>
      <c r="L231">
        <f>J231/K231*100/58.15/8</f>
        <v/>
      </c>
    </row>
    <row r="232" spans="1:12">
      <c r="A232" t="s">
        <v>20</v>
      </c>
      <c r="B232" t="n">
        <v>11778890</v>
      </c>
      <c r="C232" t="n">
        <v>23005320</v>
      </c>
      <c r="D232" t="n">
        <v>28207850</v>
      </c>
      <c r="E232">
        <f>sum(B232:D232)</f>
        <v/>
      </c>
      <c r="F232">
        <f>B232/E232</f>
        <v/>
      </c>
      <c r="G232">
        <f>C232/E232</f>
        <v/>
      </c>
      <c r="H232">
        <f>D232/E232</f>
        <v/>
      </c>
      <c r="I232">
        <f>G232+H232*2</f>
        <v/>
      </c>
      <c r="J232">
        <f>I232-J228</f>
        <v/>
      </c>
      <c r="K232" t="n">
        <v>5</v>
      </c>
      <c r="L232">
        <f>J232/K232*100/58.15/24</f>
        <v/>
      </c>
    </row>
    <row r="233" spans="1:12">
      <c r="A233" t="s">
        <v>21</v>
      </c>
      <c r="B233" t="n">
        <v>10906070</v>
      </c>
      <c r="C233" t="n">
        <v>20997300</v>
      </c>
      <c r="D233" t="n">
        <v>25092930</v>
      </c>
      <c r="E233">
        <f>sum(B233:D233)</f>
        <v/>
      </c>
      <c r="F233">
        <f>B233/E233</f>
        <v/>
      </c>
      <c r="G233">
        <f>C233/E233</f>
        <v/>
      </c>
      <c r="H233">
        <f>D233/E233</f>
        <v/>
      </c>
      <c r="I233">
        <f>G233+H233*2</f>
        <v/>
      </c>
      <c r="J233">
        <f>I233-J228</f>
        <v/>
      </c>
      <c r="K233" t="n">
        <v>5</v>
      </c>
      <c r="L233">
        <f>J233/K233*100/58.15/24</f>
        <v/>
      </c>
    </row>
    <row r="234" spans="1:12">
      <c r="A234" t="s">
        <v>22</v>
      </c>
      <c r="B234" t="n">
        <v>4742405</v>
      </c>
      <c r="C234" t="n">
        <v>11701220</v>
      </c>
      <c r="D234" t="n">
        <v>17752240</v>
      </c>
      <c r="E234">
        <f>sum(B234:D234)</f>
        <v/>
      </c>
      <c r="F234">
        <f>B234/E234</f>
        <v/>
      </c>
      <c r="G234">
        <f>C234/E234</f>
        <v/>
      </c>
      <c r="H234">
        <f>D234/E234</f>
        <v/>
      </c>
      <c r="I234">
        <f>G234+H234*2</f>
        <v/>
      </c>
      <c r="J234">
        <f>I234-J228</f>
        <v/>
      </c>
      <c r="K234" t="n">
        <v>5</v>
      </c>
      <c r="L234">
        <f>J234/K234*100/58.15/48</f>
        <v/>
      </c>
    </row>
    <row r="235" spans="1:12">
      <c r="A235" t="s">
        <v>23</v>
      </c>
      <c r="B235" t="n">
        <v>4730876</v>
      </c>
      <c r="C235" t="n">
        <v>11765850</v>
      </c>
      <c r="D235" t="n">
        <v>18396370</v>
      </c>
      <c r="E235">
        <f>sum(B235:D235)</f>
        <v/>
      </c>
      <c r="F235">
        <f>B235/E235</f>
        <v/>
      </c>
      <c r="G235">
        <f>C235/E235</f>
        <v/>
      </c>
      <c r="H235">
        <f>D235/E235</f>
        <v/>
      </c>
      <c r="I235">
        <f>G235+H235*2</f>
        <v/>
      </c>
      <c r="J235">
        <f>I235-J228</f>
        <v/>
      </c>
      <c r="K235" t="n">
        <v>5</v>
      </c>
      <c r="L235">
        <f>J235/K235*100/58.15/48</f>
        <v/>
      </c>
    </row>
    <row r="236" spans="1:12">
      <c r="A236" t="s">
        <v>24</v>
      </c>
      <c r="B236" t="n">
        <v>4054313</v>
      </c>
      <c r="C236" t="n">
        <v>11715960</v>
      </c>
      <c r="D236" t="n">
        <v>19769660</v>
      </c>
      <c r="E236">
        <f>sum(B236:D236)</f>
        <v/>
      </c>
      <c r="F236">
        <f>B236/E236</f>
        <v/>
      </c>
      <c r="G236">
        <f>C236/E236</f>
        <v/>
      </c>
      <c r="H236">
        <f>D236/E236</f>
        <v/>
      </c>
      <c r="I236">
        <f>G236+H236*2</f>
        <v/>
      </c>
      <c r="J236">
        <f>I236-J228</f>
        <v/>
      </c>
      <c r="K236" t="n">
        <v>5</v>
      </c>
      <c r="L236">
        <f>J236/K236*100/58.15/96</f>
        <v/>
      </c>
    </row>
    <row r="237" spans="1:12">
      <c r="A237" t="s">
        <v>25</v>
      </c>
      <c r="B237" t="n">
        <v>3141872</v>
      </c>
      <c r="C237" t="n">
        <v>11265510</v>
      </c>
      <c r="D237" t="n">
        <v>19434170</v>
      </c>
      <c r="E237">
        <f>sum(B237:D237)</f>
        <v/>
      </c>
      <c r="F237">
        <f>B237/E237</f>
        <v/>
      </c>
      <c r="G237">
        <f>C237/E237</f>
        <v/>
      </c>
      <c r="H237">
        <f>D237/E237</f>
        <v/>
      </c>
      <c r="I237">
        <f>G237+H237*2</f>
        <v/>
      </c>
      <c r="J237">
        <f>I237-J228</f>
        <v/>
      </c>
      <c r="K237" t="n">
        <v>5</v>
      </c>
      <c r="L237">
        <f>J237/K237*100/58.15/96</f>
        <v/>
      </c>
    </row>
    <row r="238" spans="1:12">
      <c r="A238" t="s">
        <v>26</v>
      </c>
      <c r="B238" t="n">
        <v>2646619</v>
      </c>
      <c r="C238" t="n">
        <v>9779786</v>
      </c>
      <c r="D238" t="n">
        <v>17314820</v>
      </c>
      <c r="E238">
        <f>sum(B238:D238)</f>
        <v/>
      </c>
      <c r="F238">
        <f>B238/E238</f>
        <v/>
      </c>
      <c r="G238">
        <f>C238/E238</f>
        <v/>
      </c>
      <c r="H238">
        <f>D238/E238</f>
        <v/>
      </c>
      <c r="I238">
        <f>G238+H238*2</f>
        <v/>
      </c>
      <c r="J238">
        <f>I238-J228</f>
        <v/>
      </c>
      <c r="K238" t="n">
        <v>5</v>
      </c>
      <c r="L238">
        <f>J238/K238*100/58.15/168</f>
        <v/>
      </c>
    </row>
    <row r="239" spans="1:12">
      <c r="A239" t="s">
        <v>27</v>
      </c>
      <c r="B239" t="n">
        <v>2209790</v>
      </c>
      <c r="C239" t="n">
        <v>10157700</v>
      </c>
      <c r="D239" t="n">
        <v>17388980</v>
      </c>
      <c r="E239">
        <f>sum(B239:D239)</f>
        <v/>
      </c>
      <c r="F239">
        <f>B239/E239</f>
        <v/>
      </c>
      <c r="G239">
        <f>C239/E239</f>
        <v/>
      </c>
      <c r="H239">
        <f>D239/E239</f>
        <v/>
      </c>
      <c r="I239">
        <f>G239+H239*2</f>
        <v/>
      </c>
      <c r="J239">
        <f>I239-J228</f>
        <v/>
      </c>
      <c r="K239" t="n">
        <v>5</v>
      </c>
      <c r="L239">
        <f>J239/K239*100/58.15/168</f>
        <v/>
      </c>
    </row>
    <row r="240" spans="1:12">
      <c r="A240" t="s"/>
    </row>
    <row r="241" spans="1:12">
      <c r="A241" t="s">
        <v>0</v>
      </c>
      <c r="B241" t="s">
        <v>1</v>
      </c>
      <c r="C241" t="s">
        <v>2</v>
      </c>
      <c r="D241" t="s">
        <v>3</v>
      </c>
    </row>
    <row r="242" spans="1:12">
      <c r="A242" t="s">
        <v>66</v>
      </c>
      <c r="B242" t="s">
        <v>53</v>
      </c>
      <c r="C242" t="s">
        <v>67</v>
      </c>
      <c r="D242" t="s">
        <v>68</v>
      </c>
    </row>
    <row r="243" spans="1:12">
      <c r="A243" t="s"/>
      <c r="B243" t="s">
        <v>8</v>
      </c>
      <c r="C243" t="s">
        <v>9</v>
      </c>
      <c r="D243" t="s">
        <v>10</v>
      </c>
      <c r="E243" t="s">
        <v>11</v>
      </c>
      <c r="F243" t="s">
        <v>8</v>
      </c>
      <c r="G243" t="s">
        <v>9</v>
      </c>
      <c r="H243" t="s">
        <v>10</v>
      </c>
      <c r="I243" t="s">
        <v>12</v>
      </c>
      <c r="J243" t="s">
        <v>13</v>
      </c>
      <c r="K243" t="s">
        <v>14</v>
      </c>
      <c r="L243" t="s">
        <v>15</v>
      </c>
    </row>
    <row r="244" spans="1:12">
      <c r="A244" t="s">
        <v>16</v>
      </c>
      <c r="B244" t="n">
        <v>15570050</v>
      </c>
      <c r="C244" t="n">
        <v>32043640</v>
      </c>
      <c r="D244" t="n">
        <v>30120070</v>
      </c>
      <c r="E244">
        <f>sum(B244:D244)</f>
        <v/>
      </c>
      <c r="F244">
        <f>B244/E244</f>
        <v/>
      </c>
      <c r="G244">
        <f>C244/E244</f>
        <v/>
      </c>
      <c r="H244">
        <f>D244/E244</f>
        <v/>
      </c>
      <c r="I244">
        <f>G244+H244*2</f>
        <v/>
      </c>
      <c r="J244">
        <f>average(I244:I245)</f>
        <v/>
      </c>
    </row>
    <row r="245" spans="1:12">
      <c r="A245" t="s">
        <v>17</v>
      </c>
      <c r="B245" t="n">
        <v>14253190</v>
      </c>
      <c r="C245" t="n">
        <v>29083590</v>
      </c>
      <c r="D245" t="n">
        <v>28333140</v>
      </c>
      <c r="E245">
        <f>sum(B245:D245)</f>
        <v/>
      </c>
      <c r="F245">
        <f>B245/E245</f>
        <v/>
      </c>
      <c r="G245">
        <f>C245/E245</f>
        <v/>
      </c>
      <c r="H245">
        <f>D245/E245</f>
        <v/>
      </c>
      <c r="I245">
        <f>G245+H245*2</f>
        <v/>
      </c>
    </row>
    <row r="246" spans="1:12">
      <c r="A246" t="s">
        <v>18</v>
      </c>
      <c r="B246" t="n">
        <v>13587170</v>
      </c>
      <c r="C246" t="n">
        <v>27851910</v>
      </c>
      <c r="D246" t="n">
        <v>29781180</v>
      </c>
      <c r="E246">
        <f>sum(B246:D246)</f>
        <v/>
      </c>
      <c r="F246">
        <f>B246/E246</f>
        <v/>
      </c>
      <c r="G246">
        <f>C246/E246</f>
        <v/>
      </c>
      <c r="H246">
        <f>D246/E246</f>
        <v/>
      </c>
      <c r="I246">
        <f>G246+H246*2</f>
        <v/>
      </c>
      <c r="J246">
        <f>I246-J244</f>
        <v/>
      </c>
      <c r="K246" t="n">
        <v>5</v>
      </c>
      <c r="L246">
        <f>J246/K246*100/71.62/8</f>
        <v/>
      </c>
    </row>
    <row r="247" spans="1:12">
      <c r="A247" t="s">
        <v>19</v>
      </c>
      <c r="B247" t="n">
        <v>17361850</v>
      </c>
      <c r="C247" t="n">
        <v>33642770</v>
      </c>
      <c r="D247" t="n">
        <v>35325000</v>
      </c>
      <c r="E247">
        <f>sum(B247:D247)</f>
        <v/>
      </c>
      <c r="F247">
        <f>B247/E247</f>
        <v/>
      </c>
      <c r="G247">
        <f>C247/E247</f>
        <v/>
      </c>
      <c r="H247">
        <f>D247/E247</f>
        <v/>
      </c>
      <c r="I247">
        <f>G247+H247*2</f>
        <v/>
      </c>
      <c r="J247">
        <f>I247-J244</f>
        <v/>
      </c>
      <c r="K247" t="n">
        <v>5</v>
      </c>
      <c r="L247">
        <f>J247/K247*100/71.62/8</f>
        <v/>
      </c>
    </row>
    <row r="248" spans="1:12">
      <c r="A248" t="s">
        <v>20</v>
      </c>
      <c r="B248" t="n">
        <v>8658158</v>
      </c>
      <c r="C248" t="n">
        <v>20097210</v>
      </c>
      <c r="D248" t="n">
        <v>26786330</v>
      </c>
      <c r="E248">
        <f>sum(B248:D248)</f>
        <v/>
      </c>
      <c r="F248">
        <f>B248/E248</f>
        <v/>
      </c>
      <c r="G248">
        <f>C248/E248</f>
        <v/>
      </c>
      <c r="H248">
        <f>D248/E248</f>
        <v/>
      </c>
      <c r="I248">
        <f>G248+H248*2</f>
        <v/>
      </c>
      <c r="J248">
        <f>I248-J244</f>
        <v/>
      </c>
      <c r="K248" t="n">
        <v>5</v>
      </c>
      <c r="L248">
        <f>J248/K248*100/71.62/24</f>
        <v/>
      </c>
    </row>
    <row r="249" spans="1:12">
      <c r="A249" t="s">
        <v>21</v>
      </c>
      <c r="B249" t="n">
        <v>8791248</v>
      </c>
      <c r="C249" t="n">
        <v>20934240</v>
      </c>
      <c r="D249" t="n">
        <v>27696840</v>
      </c>
      <c r="E249">
        <f>sum(B249:D249)</f>
        <v/>
      </c>
      <c r="F249">
        <f>B249/E249</f>
        <v/>
      </c>
      <c r="G249">
        <f>C249/E249</f>
        <v/>
      </c>
      <c r="H249">
        <f>D249/E249</f>
        <v/>
      </c>
      <c r="I249">
        <f>G249+H249*2</f>
        <v/>
      </c>
      <c r="J249">
        <f>I249-J244</f>
        <v/>
      </c>
      <c r="K249" t="n">
        <v>5</v>
      </c>
      <c r="L249">
        <f>J249/K249*100/71.62/24</f>
        <v/>
      </c>
    </row>
    <row r="250" spans="1:12">
      <c r="A250" t="s">
        <v>22</v>
      </c>
      <c r="B250" t="n">
        <v>4038041</v>
      </c>
      <c r="C250" t="n">
        <v>10631310</v>
      </c>
      <c r="D250" t="n">
        <v>19337110</v>
      </c>
      <c r="E250">
        <f>sum(B250:D250)</f>
        <v/>
      </c>
      <c r="F250">
        <f>B250/E250</f>
        <v/>
      </c>
      <c r="G250">
        <f>C250/E250</f>
        <v/>
      </c>
      <c r="H250">
        <f>D250/E250</f>
        <v/>
      </c>
      <c r="I250">
        <f>G250+H250*2</f>
        <v/>
      </c>
      <c r="J250">
        <f>I250-J244</f>
        <v/>
      </c>
      <c r="K250" t="n">
        <v>5</v>
      </c>
      <c r="L250">
        <f>J250/K250*100/71.62/48</f>
        <v/>
      </c>
    </row>
    <row r="251" spans="1:12">
      <c r="A251" t="s">
        <v>23</v>
      </c>
      <c r="B251" t="n">
        <v>3488444</v>
      </c>
      <c r="C251" t="n">
        <v>10303960</v>
      </c>
      <c r="D251" t="n">
        <v>17639630</v>
      </c>
      <c r="E251">
        <f>sum(B251:D251)</f>
        <v/>
      </c>
      <c r="F251">
        <f>B251/E251</f>
        <v/>
      </c>
      <c r="G251">
        <f>C251/E251</f>
        <v/>
      </c>
      <c r="H251">
        <f>D251/E251</f>
        <v/>
      </c>
      <c r="I251">
        <f>G251+H251*2</f>
        <v/>
      </c>
      <c r="J251">
        <f>I251-J244</f>
        <v/>
      </c>
      <c r="K251" t="n">
        <v>5</v>
      </c>
      <c r="L251">
        <f>J251/K251*100/71.62/48</f>
        <v/>
      </c>
    </row>
    <row r="252" spans="1:12">
      <c r="A252" t="s">
        <v>24</v>
      </c>
      <c r="B252" t="n">
        <v>1530028</v>
      </c>
      <c r="C252" t="n">
        <v>6941854</v>
      </c>
      <c r="D252" t="n">
        <v>13696090</v>
      </c>
      <c r="E252">
        <f>sum(B252:D252)</f>
        <v/>
      </c>
      <c r="F252">
        <f>B252/E252</f>
        <v/>
      </c>
      <c r="G252">
        <f>C252/E252</f>
        <v/>
      </c>
      <c r="H252">
        <f>D252/E252</f>
        <v/>
      </c>
      <c r="I252">
        <f>G252+H252*2</f>
        <v/>
      </c>
      <c r="J252">
        <f>I252-J244</f>
        <v/>
      </c>
      <c r="K252" t="n">
        <v>5</v>
      </c>
      <c r="L252">
        <f>J252/K252*100/71.62/96</f>
        <v/>
      </c>
    </row>
    <row r="253" spans="1:12">
      <c r="A253" t="s">
        <v>25</v>
      </c>
      <c r="B253" t="n">
        <v>1796507</v>
      </c>
      <c r="C253" t="n">
        <v>7170857</v>
      </c>
      <c r="D253" t="n">
        <v>15281880</v>
      </c>
      <c r="E253">
        <f>sum(B253:D253)</f>
        <v/>
      </c>
      <c r="F253">
        <f>B253/E253</f>
        <v/>
      </c>
      <c r="G253">
        <f>C253/E253</f>
        <v/>
      </c>
      <c r="H253">
        <f>D253/E253</f>
        <v/>
      </c>
      <c r="I253">
        <f>G253+H253*2</f>
        <v/>
      </c>
      <c r="J253">
        <f>I253-J244</f>
        <v/>
      </c>
      <c r="K253" t="n">
        <v>5</v>
      </c>
      <c r="L253">
        <f>J253/K253*100/71.62/96</f>
        <v/>
      </c>
    </row>
    <row r="254" spans="1:12">
      <c r="A254" t="s">
        <v>26</v>
      </c>
      <c r="B254" t="n">
        <v>170083</v>
      </c>
      <c r="C254" t="n">
        <v>839462</v>
      </c>
      <c r="D254" t="n">
        <v>2175175</v>
      </c>
      <c r="E254">
        <f>sum(B254:D254)</f>
        <v/>
      </c>
      <c r="F254">
        <f>B254/E254</f>
        <v/>
      </c>
      <c r="G254">
        <f>C254/E254</f>
        <v/>
      </c>
      <c r="H254">
        <f>D254/E254</f>
        <v/>
      </c>
      <c r="I254">
        <f>G254+H254*2</f>
        <v/>
      </c>
      <c r="J254">
        <f>I254-J244</f>
        <v/>
      </c>
      <c r="K254" t="n">
        <v>5</v>
      </c>
      <c r="L254">
        <f>J254/K254*100/71.62/168</f>
        <v/>
      </c>
    </row>
    <row r="255" spans="1:12">
      <c r="A255" t="s">
        <v>27</v>
      </c>
      <c r="B255" t="n">
        <v>719162</v>
      </c>
      <c r="C255" t="n">
        <v>4268768</v>
      </c>
      <c r="D255" t="n">
        <v>9155059</v>
      </c>
      <c r="E255">
        <f>sum(B255:D255)</f>
        <v/>
      </c>
      <c r="F255">
        <f>B255/E255</f>
        <v/>
      </c>
      <c r="G255">
        <f>C255/E255</f>
        <v/>
      </c>
      <c r="H255">
        <f>D255/E255</f>
        <v/>
      </c>
      <c r="I255">
        <f>G255+H255*2</f>
        <v/>
      </c>
      <c r="J255">
        <f>I255-J244</f>
        <v/>
      </c>
      <c r="K255" t="n">
        <v>5</v>
      </c>
      <c r="L255">
        <f>J255/K255*100/71.62/168</f>
        <v/>
      </c>
    </row>
    <row r="256" spans="1:12">
      <c r="A256" t="s"/>
    </row>
    <row r="257" spans="1:12">
      <c r="A257" t="s">
        <v>0</v>
      </c>
      <c r="B257" t="s">
        <v>1</v>
      </c>
      <c r="C257" t="s">
        <v>2</v>
      </c>
      <c r="D257" t="s">
        <v>3</v>
      </c>
    </row>
    <row r="258" spans="1:12">
      <c r="A258" t="s">
        <v>69</v>
      </c>
      <c r="B258" t="s">
        <v>53</v>
      </c>
      <c r="C258" t="s">
        <v>70</v>
      </c>
      <c r="D258" t="s">
        <v>71</v>
      </c>
    </row>
    <row r="259" spans="1:12">
      <c r="A259" t="s"/>
      <c r="B259" t="s">
        <v>8</v>
      </c>
      <c r="C259" t="s">
        <v>9</v>
      </c>
      <c r="D259" t="s">
        <v>10</v>
      </c>
      <c r="E259" t="s">
        <v>11</v>
      </c>
      <c r="F259" t="s">
        <v>8</v>
      </c>
      <c r="G259" t="s">
        <v>9</v>
      </c>
      <c r="H259" t="s">
        <v>10</v>
      </c>
      <c r="I259" t="s">
        <v>12</v>
      </c>
      <c r="J259" t="s">
        <v>13</v>
      </c>
      <c r="K259" t="s">
        <v>14</v>
      </c>
      <c r="L259" t="s">
        <v>15</v>
      </c>
    </row>
    <row r="260" spans="1:12">
      <c r="A260" t="s">
        <v>16</v>
      </c>
      <c r="B260" t="n">
        <v>46005980</v>
      </c>
      <c r="C260" t="n">
        <v>88483140</v>
      </c>
      <c r="D260" t="n">
        <v>98076460</v>
      </c>
      <c r="E260">
        <f>sum(B260:D260)</f>
        <v/>
      </c>
      <c r="F260">
        <f>B260/E260</f>
        <v/>
      </c>
      <c r="G260">
        <f>C260/E260</f>
        <v/>
      </c>
      <c r="H260">
        <f>D260/E260</f>
        <v/>
      </c>
      <c r="I260">
        <f>G260+H260*2</f>
        <v/>
      </c>
      <c r="J260">
        <f>average(I260:I261)</f>
        <v/>
      </c>
    </row>
    <row r="261" spans="1:12">
      <c r="A261" t="s">
        <v>17</v>
      </c>
      <c r="B261" t="n">
        <v>45643130</v>
      </c>
      <c r="C261" t="n">
        <v>91233680</v>
      </c>
      <c r="D261" t="n">
        <v>100092800</v>
      </c>
      <c r="E261">
        <f>sum(B261:D261)</f>
        <v/>
      </c>
      <c r="F261">
        <f>B261/E261</f>
        <v/>
      </c>
      <c r="G261">
        <f>C261/E261</f>
        <v/>
      </c>
      <c r="H261">
        <f>D261/E261</f>
        <v/>
      </c>
      <c r="I261">
        <f>G261+H261*2</f>
        <v/>
      </c>
    </row>
    <row r="262" spans="1:12">
      <c r="A262" t="s">
        <v>18</v>
      </c>
      <c r="B262" t="n">
        <v>36857510</v>
      </c>
      <c r="C262" t="n">
        <v>76934690</v>
      </c>
      <c r="D262" t="n">
        <v>88763370</v>
      </c>
      <c r="E262">
        <f>sum(B262:D262)</f>
        <v/>
      </c>
      <c r="F262">
        <f>B262/E262</f>
        <v/>
      </c>
      <c r="G262">
        <f>C262/E262</f>
        <v/>
      </c>
      <c r="H262">
        <f>D262/E262</f>
        <v/>
      </c>
      <c r="I262">
        <f>G262+H262*2</f>
        <v/>
      </c>
      <c r="J262">
        <f>I262-J260</f>
        <v/>
      </c>
      <c r="K262" t="n">
        <v>5</v>
      </c>
      <c r="L262">
        <f>J262/K262*100/89.18/8</f>
        <v/>
      </c>
    </row>
    <row r="263" spans="1:12">
      <c r="A263" t="s">
        <v>19</v>
      </c>
      <c r="B263" t="n">
        <v>46493520</v>
      </c>
      <c r="C263" t="n">
        <v>94726020</v>
      </c>
      <c r="D263" t="n">
        <v>111793900</v>
      </c>
      <c r="E263">
        <f>sum(B263:D263)</f>
        <v/>
      </c>
      <c r="F263">
        <f>B263/E263</f>
        <v/>
      </c>
      <c r="G263">
        <f>C263/E263</f>
        <v/>
      </c>
      <c r="H263">
        <f>D263/E263</f>
        <v/>
      </c>
      <c r="I263">
        <f>G263+H263*2</f>
        <v/>
      </c>
      <c r="J263">
        <f>I263-J260</f>
        <v/>
      </c>
      <c r="K263" t="n">
        <v>5</v>
      </c>
      <c r="L263">
        <f>J263/K263*100/89.18/8</f>
        <v/>
      </c>
    </row>
    <row r="264" spans="1:12">
      <c r="A264" t="s">
        <v>20</v>
      </c>
      <c r="B264" t="n">
        <v>22090090</v>
      </c>
      <c r="C264" t="n">
        <v>48132280</v>
      </c>
      <c r="D264" t="n">
        <v>66818070</v>
      </c>
      <c r="E264">
        <f>sum(B264:D264)</f>
        <v/>
      </c>
      <c r="F264">
        <f>B264/E264</f>
        <v/>
      </c>
      <c r="G264">
        <f>C264/E264</f>
        <v/>
      </c>
      <c r="H264">
        <f>D264/E264</f>
        <v/>
      </c>
      <c r="I264">
        <f>G264+H264*2</f>
        <v/>
      </c>
      <c r="J264">
        <f>I264-J260</f>
        <v/>
      </c>
      <c r="K264" t="n">
        <v>5</v>
      </c>
      <c r="L264">
        <f>J264/K264*100/89.18/24</f>
        <v/>
      </c>
    </row>
    <row r="265" spans="1:12">
      <c r="A265" t="s">
        <v>21</v>
      </c>
      <c r="B265" t="n">
        <v>25101090</v>
      </c>
      <c r="C265" t="n">
        <v>55524850</v>
      </c>
      <c r="D265" t="n">
        <v>77352690</v>
      </c>
      <c r="E265">
        <f>sum(B265:D265)</f>
        <v/>
      </c>
      <c r="F265">
        <f>B265/E265</f>
        <v/>
      </c>
      <c r="G265">
        <f>C265/E265</f>
        <v/>
      </c>
      <c r="H265">
        <f>D265/E265</f>
        <v/>
      </c>
      <c r="I265">
        <f>G265+H265*2</f>
        <v/>
      </c>
      <c r="J265">
        <f>I265-J260</f>
        <v/>
      </c>
      <c r="K265" t="n">
        <v>5</v>
      </c>
      <c r="L265">
        <f>J265/K265*100/89.18/24</f>
        <v/>
      </c>
    </row>
    <row r="266" spans="1:12">
      <c r="A266" t="s">
        <v>22</v>
      </c>
      <c r="B266" t="n">
        <v>11034190</v>
      </c>
      <c r="C266" t="n">
        <v>31143850</v>
      </c>
      <c r="D266" t="n">
        <v>54474450</v>
      </c>
      <c r="E266">
        <f>sum(B266:D266)</f>
        <v/>
      </c>
      <c r="F266">
        <f>B266/E266</f>
        <v/>
      </c>
      <c r="G266">
        <f>C266/E266</f>
        <v/>
      </c>
      <c r="H266">
        <f>D266/E266</f>
        <v/>
      </c>
      <c r="I266">
        <f>G266+H266*2</f>
        <v/>
      </c>
      <c r="J266">
        <f>I266-J260</f>
        <v/>
      </c>
      <c r="K266" t="n">
        <v>5</v>
      </c>
      <c r="L266">
        <f>J266/K266*100/89.18/48</f>
        <v/>
      </c>
    </row>
    <row r="267" spans="1:12">
      <c r="A267" t="s">
        <v>23</v>
      </c>
      <c r="B267" t="n">
        <v>10472590</v>
      </c>
      <c r="C267" t="n">
        <v>28955890</v>
      </c>
      <c r="D267" t="n">
        <v>51301320</v>
      </c>
      <c r="E267">
        <f>sum(B267:D267)</f>
        <v/>
      </c>
      <c r="F267">
        <f>B267/E267</f>
        <v/>
      </c>
      <c r="G267">
        <f>C267/E267</f>
        <v/>
      </c>
      <c r="H267">
        <f>D267/E267</f>
        <v/>
      </c>
      <c r="I267">
        <f>G267+H267*2</f>
        <v/>
      </c>
      <c r="J267">
        <f>I267-J260</f>
        <v/>
      </c>
      <c r="K267" t="n">
        <v>5</v>
      </c>
      <c r="L267">
        <f>J267/K267*100/89.18/48</f>
        <v/>
      </c>
    </row>
    <row r="268" spans="1:12">
      <c r="A268" t="s">
        <v>24</v>
      </c>
      <c r="B268" t="n">
        <v>5485859</v>
      </c>
      <c r="C268" t="n">
        <v>20497340</v>
      </c>
      <c r="D268" t="n">
        <v>51172360</v>
      </c>
      <c r="E268">
        <f>sum(B268:D268)</f>
        <v/>
      </c>
      <c r="F268">
        <f>B268/E268</f>
        <v/>
      </c>
      <c r="G268">
        <f>C268/E268</f>
        <v/>
      </c>
      <c r="H268">
        <f>D268/E268</f>
        <v/>
      </c>
      <c r="I268">
        <f>G268+H268*2</f>
        <v/>
      </c>
      <c r="J268">
        <f>I268-J260</f>
        <v/>
      </c>
      <c r="K268" t="n">
        <v>5</v>
      </c>
      <c r="L268">
        <f>J268/K268*100/89.18/96</f>
        <v/>
      </c>
    </row>
    <row r="269" spans="1:12">
      <c r="A269" t="s">
        <v>25</v>
      </c>
      <c r="B269" t="n">
        <v>5540762</v>
      </c>
      <c r="C269" t="n">
        <v>22753860</v>
      </c>
      <c r="D269" t="n">
        <v>53757120</v>
      </c>
      <c r="E269">
        <f>sum(B269:D269)</f>
        <v/>
      </c>
      <c r="F269">
        <f>B269/E269</f>
        <v/>
      </c>
      <c r="G269">
        <f>C269/E269</f>
        <v/>
      </c>
      <c r="H269">
        <f>D269/E269</f>
        <v/>
      </c>
      <c r="I269">
        <f>G269+H269*2</f>
        <v/>
      </c>
      <c r="J269">
        <f>I269-J260</f>
        <v/>
      </c>
      <c r="K269" t="n">
        <v>5</v>
      </c>
      <c r="L269">
        <f>J269/K269*100/89.18/96</f>
        <v/>
      </c>
    </row>
    <row r="270" spans="1:12">
      <c r="A270" t="s">
        <v>26</v>
      </c>
      <c r="B270" t="n">
        <v>3103859</v>
      </c>
      <c r="C270" t="n">
        <v>14258780</v>
      </c>
      <c r="D270" t="n">
        <v>35322130</v>
      </c>
      <c r="E270">
        <f>sum(B270:D270)</f>
        <v/>
      </c>
      <c r="F270">
        <f>B270/E270</f>
        <v/>
      </c>
      <c r="G270">
        <f>C270/E270</f>
        <v/>
      </c>
      <c r="H270">
        <f>D270/E270</f>
        <v/>
      </c>
      <c r="I270">
        <f>G270+H270*2</f>
        <v/>
      </c>
      <c r="J270">
        <f>I270-J260</f>
        <v/>
      </c>
      <c r="K270" t="n">
        <v>5</v>
      </c>
      <c r="L270">
        <f>J270/K270*100/89.18/168</f>
        <v/>
      </c>
    </row>
    <row r="271" spans="1:12">
      <c r="A271" t="s">
        <v>27</v>
      </c>
      <c r="B271" t="n">
        <v>4198143</v>
      </c>
      <c r="C271" t="n">
        <v>18342640</v>
      </c>
      <c r="D271" t="n">
        <v>44921670</v>
      </c>
      <c r="E271">
        <f>sum(B271:D271)</f>
        <v/>
      </c>
      <c r="F271">
        <f>B271/E271</f>
        <v/>
      </c>
      <c r="G271">
        <f>C271/E271</f>
        <v/>
      </c>
      <c r="H271">
        <f>D271/E271</f>
        <v/>
      </c>
      <c r="I271">
        <f>G271+H271*2</f>
        <v/>
      </c>
      <c r="J271">
        <f>I271-J260</f>
        <v/>
      </c>
      <c r="K271" t="n">
        <v>5</v>
      </c>
      <c r="L271">
        <f>J271/K271*100/89.18/168</f>
        <v/>
      </c>
    </row>
    <row r="272" spans="1:12">
      <c r="A272" t="s"/>
    </row>
    <row r="273" spans="1:12">
      <c r="A273" t="s">
        <v>0</v>
      </c>
      <c r="B273" t="s">
        <v>1</v>
      </c>
      <c r="C273" t="s">
        <v>2</v>
      </c>
      <c r="D273" t="s">
        <v>3</v>
      </c>
    </row>
    <row r="274" spans="1:12">
      <c r="A274" t="s">
        <v>72</v>
      </c>
      <c r="B274" t="s">
        <v>61</v>
      </c>
      <c r="C274" t="s">
        <v>73</v>
      </c>
      <c r="D274" t="s">
        <v>71</v>
      </c>
    </row>
    <row r="275" spans="1:12">
      <c r="A275" t="s"/>
      <c r="B275" t="s">
        <v>8</v>
      </c>
      <c r="C275" t="s">
        <v>9</v>
      </c>
      <c r="D275" t="s">
        <v>10</v>
      </c>
      <c r="E275" t="s">
        <v>11</v>
      </c>
      <c r="F275" t="s">
        <v>8</v>
      </c>
      <c r="G275" t="s">
        <v>9</v>
      </c>
      <c r="H275" t="s">
        <v>10</v>
      </c>
      <c r="I275" t="s">
        <v>12</v>
      </c>
      <c r="J275" t="s">
        <v>13</v>
      </c>
      <c r="K275" t="s">
        <v>14</v>
      </c>
      <c r="L275" t="s">
        <v>15</v>
      </c>
    </row>
    <row r="276" spans="1:12">
      <c r="A276" t="s">
        <v>16</v>
      </c>
      <c r="B276" t="n">
        <v>47499420</v>
      </c>
      <c r="C276" t="n">
        <v>65642950</v>
      </c>
      <c r="D276" t="n">
        <v>73318110</v>
      </c>
      <c r="E276">
        <f>sum(B276:D276)</f>
        <v/>
      </c>
      <c r="F276">
        <f>B276/E276</f>
        <v/>
      </c>
      <c r="G276">
        <f>C276/E276</f>
        <v/>
      </c>
      <c r="H276">
        <f>D276/E276</f>
        <v/>
      </c>
      <c r="I276">
        <f>G276+H276*2</f>
        <v/>
      </c>
      <c r="J276">
        <f>average(I276:I277)</f>
        <v/>
      </c>
    </row>
    <row r="277" spans="1:12">
      <c r="A277" t="s">
        <v>17</v>
      </c>
      <c r="B277" t="n">
        <v>32581680</v>
      </c>
      <c r="C277" t="n">
        <v>62451320</v>
      </c>
      <c r="D277" t="n">
        <v>68736390</v>
      </c>
      <c r="E277">
        <f>sum(B277:D277)</f>
        <v/>
      </c>
      <c r="F277">
        <f>B277/E277</f>
        <v/>
      </c>
      <c r="G277">
        <f>C277/E277</f>
        <v/>
      </c>
      <c r="H277">
        <f>D277/E277</f>
        <v/>
      </c>
      <c r="I277">
        <f>G277+H277*2</f>
        <v/>
      </c>
    </row>
    <row r="278" spans="1:12">
      <c r="A278" t="s">
        <v>18</v>
      </c>
      <c r="B278" t="n">
        <v>0</v>
      </c>
      <c r="C278" t="n">
        <v>0</v>
      </c>
      <c r="D278" t="n">
        <v>0</v>
      </c>
      <c r="E278">
        <f>sum(B278:D278)</f>
        <v/>
      </c>
      <c r="F278">
        <f>B278/E278</f>
        <v/>
      </c>
      <c r="G278">
        <f>C278/E278</f>
        <v/>
      </c>
      <c r="H278">
        <f>D278/E278</f>
        <v/>
      </c>
      <c r="I278">
        <f>G278+H278*2</f>
        <v/>
      </c>
      <c r="J278">
        <f>I278-J276</f>
        <v/>
      </c>
      <c r="K278" t="n">
        <v>5</v>
      </c>
      <c r="L278">
        <f>J278/K278*100/89.18/8</f>
        <v/>
      </c>
    </row>
    <row r="279" spans="1:12">
      <c r="A279" t="s">
        <v>19</v>
      </c>
      <c r="B279" t="n">
        <v>0</v>
      </c>
      <c r="C279" t="n">
        <v>0</v>
      </c>
      <c r="D279" t="n">
        <v>0</v>
      </c>
      <c r="E279">
        <f>sum(B279:D279)</f>
        <v/>
      </c>
      <c r="F279">
        <f>B279/E279</f>
        <v/>
      </c>
      <c r="G279">
        <f>C279/E279</f>
        <v/>
      </c>
      <c r="H279">
        <f>D279/E279</f>
        <v/>
      </c>
      <c r="I279">
        <f>G279+H279*2</f>
        <v/>
      </c>
      <c r="J279">
        <f>I279-J276</f>
        <v/>
      </c>
      <c r="K279" t="n">
        <v>5</v>
      </c>
      <c r="L279">
        <f>J279/K279*100/89.18/8</f>
        <v/>
      </c>
    </row>
    <row r="280" spans="1:12">
      <c r="A280" t="s">
        <v>20</v>
      </c>
      <c r="B280" t="n">
        <v>0</v>
      </c>
      <c r="C280" t="n">
        <v>0</v>
      </c>
      <c r="D280" t="n">
        <v>0</v>
      </c>
      <c r="E280">
        <f>sum(B280:D280)</f>
        <v/>
      </c>
      <c r="F280">
        <f>B280/E280</f>
        <v/>
      </c>
      <c r="G280">
        <f>C280/E280</f>
        <v/>
      </c>
      <c r="H280">
        <f>D280/E280</f>
        <v/>
      </c>
      <c r="I280">
        <f>G280+H280*2</f>
        <v/>
      </c>
      <c r="J280">
        <f>I280-J276</f>
        <v/>
      </c>
      <c r="K280" t="n">
        <v>5</v>
      </c>
      <c r="L280">
        <f>J280/K280*100/89.18/24</f>
        <v/>
      </c>
    </row>
    <row r="281" spans="1:12">
      <c r="A281" t="s">
        <v>21</v>
      </c>
      <c r="B281" t="n">
        <v>0</v>
      </c>
      <c r="C281" t="n">
        <v>0</v>
      </c>
      <c r="D281" t="n">
        <v>0</v>
      </c>
      <c r="E281">
        <f>sum(B281:D281)</f>
        <v/>
      </c>
      <c r="F281">
        <f>B281/E281</f>
        <v/>
      </c>
      <c r="G281">
        <f>C281/E281</f>
        <v/>
      </c>
      <c r="H281">
        <f>D281/E281</f>
        <v/>
      </c>
      <c r="I281">
        <f>G281+H281*2</f>
        <v/>
      </c>
      <c r="J281">
        <f>I281-J276</f>
        <v/>
      </c>
      <c r="K281" t="n">
        <v>5</v>
      </c>
      <c r="L281">
        <f>J281/K281*100/89.18/24</f>
        <v/>
      </c>
    </row>
    <row r="282" spans="1:12">
      <c r="A282" t="s">
        <v>22</v>
      </c>
      <c r="B282" t="n">
        <v>0</v>
      </c>
      <c r="C282" t="n">
        <v>0</v>
      </c>
      <c r="D282" t="n">
        <v>0</v>
      </c>
      <c r="E282">
        <f>sum(B282:D282)</f>
        <v/>
      </c>
      <c r="F282">
        <f>B282/E282</f>
        <v/>
      </c>
      <c r="G282">
        <f>C282/E282</f>
        <v/>
      </c>
      <c r="H282">
        <f>D282/E282</f>
        <v/>
      </c>
      <c r="I282">
        <f>G282+H282*2</f>
        <v/>
      </c>
      <c r="J282">
        <f>I282-J276</f>
        <v/>
      </c>
      <c r="K282" t="n">
        <v>5</v>
      </c>
      <c r="L282">
        <f>J282/K282*100/89.18/48</f>
        <v/>
      </c>
    </row>
    <row r="283" spans="1:12">
      <c r="A283" t="s">
        <v>23</v>
      </c>
      <c r="B283" t="n">
        <v>0</v>
      </c>
      <c r="C283" t="n">
        <v>0</v>
      </c>
      <c r="D283" t="n">
        <v>0</v>
      </c>
      <c r="E283">
        <f>sum(B283:D283)</f>
        <v/>
      </c>
      <c r="F283">
        <f>B283/E283</f>
        <v/>
      </c>
      <c r="G283">
        <f>C283/E283</f>
        <v/>
      </c>
      <c r="H283">
        <f>D283/E283</f>
        <v/>
      </c>
      <c r="I283">
        <f>G283+H283*2</f>
        <v/>
      </c>
      <c r="J283">
        <f>I283-J276</f>
        <v/>
      </c>
      <c r="K283" t="n">
        <v>5</v>
      </c>
      <c r="L283">
        <f>J283/K283*100/89.18/48</f>
        <v/>
      </c>
    </row>
    <row r="284" spans="1:12">
      <c r="A284" t="s">
        <v>24</v>
      </c>
      <c r="B284" t="n">
        <v>0</v>
      </c>
      <c r="C284" t="n">
        <v>0</v>
      </c>
      <c r="D284" t="n">
        <v>0</v>
      </c>
      <c r="E284">
        <f>sum(B284:D284)</f>
        <v/>
      </c>
      <c r="F284">
        <f>B284/E284</f>
        <v/>
      </c>
      <c r="G284">
        <f>C284/E284</f>
        <v/>
      </c>
      <c r="H284">
        <f>D284/E284</f>
        <v/>
      </c>
      <c r="I284">
        <f>G284+H284*2</f>
        <v/>
      </c>
      <c r="J284">
        <f>I284-J276</f>
        <v/>
      </c>
      <c r="K284" t="n">
        <v>5</v>
      </c>
      <c r="L284">
        <f>J284/K284*100/89.18/96</f>
        <v/>
      </c>
    </row>
    <row r="285" spans="1:12">
      <c r="A285" t="s">
        <v>25</v>
      </c>
      <c r="B285" t="n">
        <v>0</v>
      </c>
      <c r="C285" t="n">
        <v>0</v>
      </c>
      <c r="D285" t="n">
        <v>0</v>
      </c>
      <c r="E285">
        <f>sum(B285:D285)</f>
        <v/>
      </c>
      <c r="F285">
        <f>B285/E285</f>
        <v/>
      </c>
      <c r="G285">
        <f>C285/E285</f>
        <v/>
      </c>
      <c r="H285">
        <f>D285/E285</f>
        <v/>
      </c>
      <c r="I285">
        <f>G285+H285*2</f>
        <v/>
      </c>
      <c r="J285">
        <f>I285-J276</f>
        <v/>
      </c>
      <c r="K285" t="n">
        <v>5</v>
      </c>
      <c r="L285">
        <f>J285/K285*100/89.18/96</f>
        <v/>
      </c>
    </row>
    <row r="286" spans="1:12">
      <c r="A286" t="s">
        <v>26</v>
      </c>
      <c r="B286" t="n">
        <v>0</v>
      </c>
      <c r="C286" t="n">
        <v>0</v>
      </c>
      <c r="D286" t="n">
        <v>0</v>
      </c>
      <c r="E286">
        <f>sum(B286:D286)</f>
        <v/>
      </c>
      <c r="F286">
        <f>B286/E286</f>
        <v/>
      </c>
      <c r="G286">
        <f>C286/E286</f>
        <v/>
      </c>
      <c r="H286">
        <f>D286/E286</f>
        <v/>
      </c>
      <c r="I286">
        <f>G286+H286*2</f>
        <v/>
      </c>
      <c r="J286">
        <f>I286-J276</f>
        <v/>
      </c>
      <c r="K286" t="n">
        <v>5</v>
      </c>
      <c r="L286">
        <f>J286/K286*100/89.18/168</f>
        <v/>
      </c>
    </row>
    <row r="287" spans="1:12">
      <c r="A287" t="s">
        <v>27</v>
      </c>
      <c r="B287" t="n">
        <v>0</v>
      </c>
      <c r="C287" t="n">
        <v>0</v>
      </c>
      <c r="D287" t="n">
        <v>0</v>
      </c>
      <c r="E287">
        <f>sum(B287:D287)</f>
        <v/>
      </c>
      <c r="F287">
        <f>B287/E287</f>
        <v/>
      </c>
      <c r="G287">
        <f>C287/E287</f>
        <v/>
      </c>
      <c r="H287">
        <f>D287/E287</f>
        <v/>
      </c>
      <c r="I287">
        <f>G287+H287*2</f>
        <v/>
      </c>
      <c r="J287">
        <f>I287-J276</f>
        <v/>
      </c>
      <c r="K287" t="n">
        <v>5</v>
      </c>
      <c r="L287">
        <f>J287/K287*100/89.18/168</f>
        <v/>
      </c>
    </row>
    <row r="288" spans="1:12">
      <c r="A288" t="s"/>
    </row>
    <row r="289" spans="1:12">
      <c r="A289" t="s">
        <v>0</v>
      </c>
      <c r="B289" t="s">
        <v>1</v>
      </c>
      <c r="C289" t="s">
        <v>2</v>
      </c>
      <c r="D289" t="s">
        <v>3</v>
      </c>
    </row>
    <row r="290" spans="1:12">
      <c r="A290" t="s">
        <v>74</v>
      </c>
      <c r="B290" t="s">
        <v>61</v>
      </c>
      <c r="C290" t="s">
        <v>75</v>
      </c>
      <c r="D290" t="s">
        <v>76</v>
      </c>
    </row>
    <row r="291" spans="1:12">
      <c r="A291" t="s"/>
      <c r="B291" t="s">
        <v>8</v>
      </c>
      <c r="C291" t="s">
        <v>9</v>
      </c>
      <c r="D291" t="s">
        <v>10</v>
      </c>
      <c r="E291" t="s">
        <v>11</v>
      </c>
      <c r="F291" t="s">
        <v>8</v>
      </c>
      <c r="G291" t="s">
        <v>9</v>
      </c>
      <c r="H291" t="s">
        <v>10</v>
      </c>
      <c r="I291" t="s">
        <v>12</v>
      </c>
      <c r="J291" t="s">
        <v>13</v>
      </c>
      <c r="K291" t="s">
        <v>14</v>
      </c>
      <c r="L291" t="s">
        <v>15</v>
      </c>
    </row>
    <row r="292" spans="1:12">
      <c r="A292" t="s">
        <v>16</v>
      </c>
      <c r="B292" t="n">
        <v>46088470</v>
      </c>
      <c r="C292" t="n">
        <v>99115540</v>
      </c>
      <c r="D292" t="n">
        <v>114073000</v>
      </c>
      <c r="E292">
        <f>sum(B292:D292)</f>
        <v/>
      </c>
      <c r="F292">
        <f>B292/E292</f>
        <v/>
      </c>
      <c r="G292">
        <f>C292/E292</f>
        <v/>
      </c>
      <c r="H292">
        <f>D292/E292</f>
        <v/>
      </c>
      <c r="I292">
        <f>G292+H292*2</f>
        <v/>
      </c>
      <c r="J292">
        <f>average(I292:I293)</f>
        <v/>
      </c>
    </row>
    <row r="293" spans="1:12">
      <c r="A293" t="s">
        <v>17</v>
      </c>
      <c r="B293" t="n">
        <v>39915310</v>
      </c>
      <c r="C293" t="n">
        <v>83714390</v>
      </c>
      <c r="D293" t="n">
        <v>99682790</v>
      </c>
      <c r="E293">
        <f>sum(B293:D293)</f>
        <v/>
      </c>
      <c r="F293">
        <f>B293/E293</f>
        <v/>
      </c>
      <c r="G293">
        <f>C293/E293</f>
        <v/>
      </c>
      <c r="H293">
        <f>D293/E293</f>
        <v/>
      </c>
      <c r="I293">
        <f>G293+H293*2</f>
        <v/>
      </c>
    </row>
    <row r="294" spans="1:12">
      <c r="A294" t="s">
        <v>18</v>
      </c>
      <c r="B294" t="n">
        <v>34998990</v>
      </c>
      <c r="C294" t="n">
        <v>73742500</v>
      </c>
      <c r="D294" t="n">
        <v>90228060</v>
      </c>
      <c r="E294">
        <f>sum(B294:D294)</f>
        <v/>
      </c>
      <c r="F294">
        <f>B294/E294</f>
        <v/>
      </c>
      <c r="G294">
        <f>C294/E294</f>
        <v/>
      </c>
      <c r="H294">
        <f>D294/E294</f>
        <v/>
      </c>
      <c r="I294">
        <f>G294+H294*2</f>
        <v/>
      </c>
      <c r="J294">
        <f>I294-J292</f>
        <v/>
      </c>
      <c r="K294" t="n">
        <v>5</v>
      </c>
      <c r="L294">
        <f>J294/K294*100/93.61/8</f>
        <v/>
      </c>
    </row>
    <row r="295" spans="1:12">
      <c r="A295" t="s">
        <v>19</v>
      </c>
      <c r="B295" t="n">
        <v>37608690</v>
      </c>
      <c r="C295" t="n">
        <v>82549450</v>
      </c>
      <c r="D295" t="n">
        <v>99850730</v>
      </c>
      <c r="E295">
        <f>sum(B295:D295)</f>
        <v/>
      </c>
      <c r="F295">
        <f>B295/E295</f>
        <v/>
      </c>
      <c r="G295">
        <f>C295/E295</f>
        <v/>
      </c>
      <c r="H295">
        <f>D295/E295</f>
        <v/>
      </c>
      <c r="I295">
        <f>G295+H295*2</f>
        <v/>
      </c>
      <c r="J295">
        <f>I295-J292</f>
        <v/>
      </c>
      <c r="K295" t="n">
        <v>5</v>
      </c>
      <c r="L295">
        <f>J295/K295*100/93.61/8</f>
        <v/>
      </c>
    </row>
    <row r="296" spans="1:12">
      <c r="A296" t="s">
        <v>20</v>
      </c>
      <c r="B296" t="n">
        <v>18432930</v>
      </c>
      <c r="C296" t="n">
        <v>43574020</v>
      </c>
      <c r="D296" t="n">
        <v>63793940</v>
      </c>
      <c r="E296">
        <f>sum(B296:D296)</f>
        <v/>
      </c>
      <c r="F296">
        <f>B296/E296</f>
        <v/>
      </c>
      <c r="G296">
        <f>C296/E296</f>
        <v/>
      </c>
      <c r="H296">
        <f>D296/E296</f>
        <v/>
      </c>
      <c r="I296">
        <f>G296+H296*2</f>
        <v/>
      </c>
      <c r="J296">
        <f>I296-J292</f>
        <v/>
      </c>
      <c r="K296" t="n">
        <v>5</v>
      </c>
      <c r="L296">
        <f>J296/K296*100/93.61/24</f>
        <v/>
      </c>
    </row>
    <row r="297" spans="1:12">
      <c r="A297" t="s">
        <v>21</v>
      </c>
      <c r="B297" t="n">
        <v>17856750</v>
      </c>
      <c r="C297" t="n">
        <v>43127270</v>
      </c>
      <c r="D297" t="n">
        <v>62809940</v>
      </c>
      <c r="E297">
        <f>sum(B297:D297)</f>
        <v/>
      </c>
      <c r="F297">
        <f>B297/E297</f>
        <v/>
      </c>
      <c r="G297">
        <f>C297/E297</f>
        <v/>
      </c>
      <c r="H297">
        <f>D297/E297</f>
        <v/>
      </c>
      <c r="I297">
        <f>G297+H297*2</f>
        <v/>
      </c>
      <c r="J297">
        <f>I297-J292</f>
        <v/>
      </c>
      <c r="K297" t="n">
        <v>5</v>
      </c>
      <c r="L297">
        <f>J297/K297*100/93.61/24</f>
        <v/>
      </c>
    </row>
    <row r="298" spans="1:12">
      <c r="A298" t="s">
        <v>22</v>
      </c>
      <c r="B298" t="n">
        <v>7891449</v>
      </c>
      <c r="C298" t="n">
        <v>22490030</v>
      </c>
      <c r="D298" t="n">
        <v>38423770</v>
      </c>
      <c r="E298">
        <f>sum(B298:D298)</f>
        <v/>
      </c>
      <c r="F298">
        <f>B298/E298</f>
        <v/>
      </c>
      <c r="G298">
        <f>C298/E298</f>
        <v/>
      </c>
      <c r="H298">
        <f>D298/E298</f>
        <v/>
      </c>
      <c r="I298">
        <f>G298+H298*2</f>
        <v/>
      </c>
      <c r="J298">
        <f>I298-J292</f>
        <v/>
      </c>
      <c r="K298" t="n">
        <v>5</v>
      </c>
      <c r="L298">
        <f>J298/K298*100/93.61/48</f>
        <v/>
      </c>
    </row>
    <row r="299" spans="1:12">
      <c r="A299" t="s">
        <v>23</v>
      </c>
      <c r="B299" t="n">
        <v>8047328</v>
      </c>
      <c r="C299" t="n">
        <v>22327080</v>
      </c>
      <c r="D299" t="n">
        <v>40374250</v>
      </c>
      <c r="E299">
        <f>sum(B299:D299)</f>
        <v/>
      </c>
      <c r="F299">
        <f>B299/E299</f>
        <v/>
      </c>
      <c r="G299">
        <f>C299/E299</f>
        <v/>
      </c>
      <c r="H299">
        <f>D299/E299</f>
        <v/>
      </c>
      <c r="I299">
        <f>G299+H299*2</f>
        <v/>
      </c>
      <c r="J299">
        <f>I299-J292</f>
        <v/>
      </c>
      <c r="K299" t="n">
        <v>5</v>
      </c>
      <c r="L299">
        <f>J299/K299*100/93.61/48</f>
        <v/>
      </c>
    </row>
    <row r="300" spans="1:12">
      <c r="A300" t="s">
        <v>24</v>
      </c>
      <c r="B300" t="n">
        <v>3421389</v>
      </c>
      <c r="C300" t="n">
        <v>15233800</v>
      </c>
      <c r="D300" t="n">
        <v>37143610</v>
      </c>
      <c r="E300">
        <f>sum(B300:D300)</f>
        <v/>
      </c>
      <c r="F300">
        <f>B300/E300</f>
        <v/>
      </c>
      <c r="G300">
        <f>C300/E300</f>
        <v/>
      </c>
      <c r="H300">
        <f>D300/E300</f>
        <v/>
      </c>
      <c r="I300">
        <f>G300+H300*2</f>
        <v/>
      </c>
      <c r="J300">
        <f>I300-J292</f>
        <v/>
      </c>
      <c r="K300" t="n">
        <v>5</v>
      </c>
      <c r="L300">
        <f>J300/K300*100/93.61/96</f>
        <v/>
      </c>
    </row>
    <row r="301" spans="1:12">
      <c r="A301" t="s">
        <v>25</v>
      </c>
      <c r="B301" t="n">
        <v>3700368</v>
      </c>
      <c r="C301" t="n">
        <v>14168950</v>
      </c>
      <c r="D301" t="n">
        <v>34744950</v>
      </c>
      <c r="E301">
        <f>sum(B301:D301)</f>
        <v/>
      </c>
      <c r="F301">
        <f>B301/E301</f>
        <v/>
      </c>
      <c r="G301">
        <f>C301/E301</f>
        <v/>
      </c>
      <c r="H301">
        <f>D301/E301</f>
        <v/>
      </c>
      <c r="I301">
        <f>G301+H301*2</f>
        <v/>
      </c>
      <c r="J301">
        <f>I301-J292</f>
        <v/>
      </c>
      <c r="K301" t="n">
        <v>5</v>
      </c>
      <c r="L301">
        <f>J301/K301*100/93.61/96</f>
        <v/>
      </c>
    </row>
    <row r="302" spans="1:12">
      <c r="A302" t="s">
        <v>26</v>
      </c>
      <c r="B302" t="n">
        <v>2780691</v>
      </c>
      <c r="C302" t="n">
        <v>13495610</v>
      </c>
      <c r="D302" t="n">
        <v>33737620</v>
      </c>
      <c r="E302">
        <f>sum(B302:D302)</f>
        <v/>
      </c>
      <c r="F302">
        <f>B302/E302</f>
        <v/>
      </c>
      <c r="G302">
        <f>C302/E302</f>
        <v/>
      </c>
      <c r="H302">
        <f>D302/E302</f>
        <v/>
      </c>
      <c r="I302">
        <f>G302+H302*2</f>
        <v/>
      </c>
      <c r="J302">
        <f>I302-J292</f>
        <v/>
      </c>
      <c r="K302" t="n">
        <v>5</v>
      </c>
      <c r="L302">
        <f>J302/K302*100/93.61/168</f>
        <v/>
      </c>
    </row>
    <row r="303" spans="1:12">
      <c r="A303" t="s">
        <v>27</v>
      </c>
      <c r="B303" t="n">
        <v>2684961</v>
      </c>
      <c r="C303" t="n">
        <v>11895100</v>
      </c>
      <c r="D303" t="n">
        <v>30927900</v>
      </c>
      <c r="E303">
        <f>sum(B303:D303)</f>
        <v/>
      </c>
      <c r="F303">
        <f>B303/E303</f>
        <v/>
      </c>
      <c r="G303">
        <f>C303/E303</f>
        <v/>
      </c>
      <c r="H303">
        <f>D303/E303</f>
        <v/>
      </c>
      <c r="I303">
        <f>G303+H303*2</f>
        <v/>
      </c>
      <c r="J303">
        <f>I303-J292</f>
        <v/>
      </c>
      <c r="K303" t="n">
        <v>5</v>
      </c>
      <c r="L303">
        <f>J303/K303*100/93.61/168</f>
        <v/>
      </c>
    </row>
    <row r="304" spans="1:12">
      <c r="A304" t="s"/>
    </row>
    <row r="305" spans="1:12">
      <c r="A305" t="s">
        <v>0</v>
      </c>
      <c r="B305" t="s">
        <v>1</v>
      </c>
      <c r="C305" t="s">
        <v>2</v>
      </c>
      <c r="D305" t="s">
        <v>3</v>
      </c>
    </row>
    <row r="306" spans="1:12">
      <c r="A306" t="s">
        <v>77</v>
      </c>
      <c r="B306" t="s">
        <v>31</v>
      </c>
      <c r="C306" t="s">
        <v>78</v>
      </c>
      <c r="D306" t="s">
        <v>7</v>
      </c>
    </row>
    <row r="307" spans="1:12">
      <c r="A307" t="s"/>
      <c r="B307" t="s">
        <v>8</v>
      </c>
      <c r="C307" t="s">
        <v>9</v>
      </c>
      <c r="D307" t="s">
        <v>10</v>
      </c>
      <c r="E307" t="s">
        <v>11</v>
      </c>
      <c r="F307" t="s">
        <v>8</v>
      </c>
      <c r="G307" t="s">
        <v>9</v>
      </c>
      <c r="H307" t="s">
        <v>10</v>
      </c>
      <c r="I307" t="s">
        <v>12</v>
      </c>
      <c r="J307" t="s">
        <v>13</v>
      </c>
      <c r="K307" t="s">
        <v>14</v>
      </c>
      <c r="L307" t="s">
        <v>15</v>
      </c>
    </row>
    <row r="308" spans="1:12">
      <c r="A308" t="s">
        <v>16</v>
      </c>
      <c r="B308" t="n">
        <v>12638760</v>
      </c>
      <c r="C308" t="n">
        <v>9671436</v>
      </c>
      <c r="D308" t="n">
        <v>6401021</v>
      </c>
      <c r="E308">
        <f>sum(B308:D308)</f>
        <v/>
      </c>
      <c r="F308">
        <f>B308/E308</f>
        <v/>
      </c>
      <c r="G308">
        <f>C308/E308</f>
        <v/>
      </c>
      <c r="H308">
        <f>D308/E308</f>
        <v/>
      </c>
      <c r="I308">
        <f>G308+H308*2</f>
        <v/>
      </c>
      <c r="J308">
        <f>average(I308:I309)</f>
        <v/>
      </c>
    </row>
    <row r="309" spans="1:12">
      <c r="A309" t="s">
        <v>17</v>
      </c>
      <c r="B309" t="n">
        <v>25767930</v>
      </c>
      <c r="C309" t="n">
        <v>21073380</v>
      </c>
      <c r="D309" t="n">
        <v>12748940</v>
      </c>
      <c r="E309">
        <f>sum(B309:D309)</f>
        <v/>
      </c>
      <c r="F309">
        <f>B309/E309</f>
        <v/>
      </c>
      <c r="G309">
        <f>C309/E309</f>
        <v/>
      </c>
      <c r="H309">
        <f>D309/E309</f>
        <v/>
      </c>
      <c r="I309">
        <f>G309+H309*2</f>
        <v/>
      </c>
    </row>
    <row r="310" spans="1:12">
      <c r="A310" t="s">
        <v>18</v>
      </c>
      <c r="B310" t="n">
        <v>18522290</v>
      </c>
      <c r="C310" t="n">
        <v>18717880</v>
      </c>
      <c r="D310" t="n">
        <v>13693110</v>
      </c>
      <c r="E310">
        <f>sum(B310:D310)</f>
        <v/>
      </c>
      <c r="F310">
        <f>B310/E310</f>
        <v/>
      </c>
      <c r="G310">
        <f>C310/E310</f>
        <v/>
      </c>
      <c r="H310">
        <f>D310/E310</f>
        <v/>
      </c>
      <c r="I310">
        <f>G310+H310*2</f>
        <v/>
      </c>
      <c r="J310">
        <f>I310-J308</f>
        <v/>
      </c>
      <c r="K310" t="n">
        <v>5</v>
      </c>
      <c r="L310">
        <f>J310/K310*100/40.45/8</f>
        <v/>
      </c>
    </row>
    <row r="311" spans="1:12">
      <c r="A311" t="s">
        <v>19</v>
      </c>
      <c r="B311" t="n">
        <v>21445570</v>
      </c>
      <c r="C311" t="n">
        <v>20309900</v>
      </c>
      <c r="D311" t="n">
        <v>14289480</v>
      </c>
      <c r="E311">
        <f>sum(B311:D311)</f>
        <v/>
      </c>
      <c r="F311">
        <f>B311/E311</f>
        <v/>
      </c>
      <c r="G311">
        <f>C311/E311</f>
        <v/>
      </c>
      <c r="H311">
        <f>D311/E311</f>
        <v/>
      </c>
      <c r="I311">
        <f>G311+H311*2</f>
        <v/>
      </c>
      <c r="J311">
        <f>I311-J308</f>
        <v/>
      </c>
      <c r="K311" t="n">
        <v>5</v>
      </c>
      <c r="L311">
        <f>J311/K311*100/40.45/8</f>
        <v/>
      </c>
    </row>
    <row r="312" spans="1:12">
      <c r="A312" t="s">
        <v>20</v>
      </c>
      <c r="B312" t="n">
        <v>17875300</v>
      </c>
      <c r="C312" t="n">
        <v>23081240</v>
      </c>
      <c r="D312" t="n">
        <v>20903800</v>
      </c>
      <c r="E312">
        <f>sum(B312:D312)</f>
        <v/>
      </c>
      <c r="F312">
        <f>B312/E312</f>
        <v/>
      </c>
      <c r="G312">
        <f>C312/E312</f>
        <v/>
      </c>
      <c r="H312">
        <f>D312/E312</f>
        <v/>
      </c>
      <c r="I312">
        <f>G312+H312*2</f>
        <v/>
      </c>
      <c r="J312">
        <f>I312-J308</f>
        <v/>
      </c>
      <c r="K312" t="n">
        <v>5</v>
      </c>
      <c r="L312">
        <f>J312/K312*100/40.45/24</f>
        <v/>
      </c>
    </row>
    <row r="313" spans="1:12">
      <c r="A313" t="s">
        <v>21</v>
      </c>
      <c r="B313" t="n">
        <v>19254650</v>
      </c>
      <c r="C313" t="n">
        <v>24818570</v>
      </c>
      <c r="D313" t="n">
        <v>23032280</v>
      </c>
      <c r="E313">
        <f>sum(B313:D313)</f>
        <v/>
      </c>
      <c r="F313">
        <f>B313/E313</f>
        <v/>
      </c>
      <c r="G313">
        <f>C313/E313</f>
        <v/>
      </c>
      <c r="H313">
        <f>D313/E313</f>
        <v/>
      </c>
      <c r="I313">
        <f>G313+H313*2</f>
        <v/>
      </c>
      <c r="J313">
        <f>I313-J308</f>
        <v/>
      </c>
      <c r="K313" t="n">
        <v>5</v>
      </c>
      <c r="L313">
        <f>J313/K313*100/40.45/24</f>
        <v/>
      </c>
    </row>
    <row r="314" spans="1:12">
      <c r="A314" t="s">
        <v>22</v>
      </c>
      <c r="B314" t="n">
        <v>7174525</v>
      </c>
      <c r="C314" t="n">
        <v>12755370</v>
      </c>
      <c r="D314" t="n">
        <v>12980160</v>
      </c>
      <c r="E314">
        <f>sum(B314:D314)</f>
        <v/>
      </c>
      <c r="F314">
        <f>B314/E314</f>
        <v/>
      </c>
      <c r="G314">
        <f>C314/E314</f>
        <v/>
      </c>
      <c r="H314">
        <f>D314/E314</f>
        <v/>
      </c>
      <c r="I314">
        <f>G314+H314*2</f>
        <v/>
      </c>
      <c r="J314">
        <f>I314-J308</f>
        <v/>
      </c>
      <c r="K314" t="n">
        <v>5</v>
      </c>
      <c r="L314">
        <f>J314/K314*100/40.45/48</f>
        <v/>
      </c>
    </row>
    <row r="315" spans="1:12">
      <c r="A315" t="s">
        <v>23</v>
      </c>
      <c r="B315" t="n">
        <v>5997946</v>
      </c>
      <c r="C315" t="n">
        <v>10306130</v>
      </c>
      <c r="D315" t="n">
        <v>11320020</v>
      </c>
      <c r="E315">
        <f>sum(B315:D315)</f>
        <v/>
      </c>
      <c r="F315">
        <f>B315/E315</f>
        <v/>
      </c>
      <c r="G315">
        <f>C315/E315</f>
        <v/>
      </c>
      <c r="H315">
        <f>D315/E315</f>
        <v/>
      </c>
      <c r="I315">
        <f>G315+H315*2</f>
        <v/>
      </c>
      <c r="J315">
        <f>I315-J308</f>
        <v/>
      </c>
      <c r="K315" t="n">
        <v>5</v>
      </c>
      <c r="L315">
        <f>J315/K315*100/40.45/48</f>
        <v/>
      </c>
    </row>
    <row r="316" spans="1:12">
      <c r="A316" t="s">
        <v>24</v>
      </c>
      <c r="B316" t="n">
        <v>22347120</v>
      </c>
      <c r="C316" t="n">
        <v>12940460</v>
      </c>
      <c r="D316" t="n">
        <v>5303656</v>
      </c>
      <c r="E316">
        <f>sum(B316:D316)</f>
        <v/>
      </c>
      <c r="F316">
        <f>B316/E316</f>
        <v/>
      </c>
      <c r="G316">
        <f>C316/E316</f>
        <v/>
      </c>
      <c r="H316">
        <f>D316/E316</f>
        <v/>
      </c>
      <c r="I316">
        <f>G316+H316*2</f>
        <v/>
      </c>
      <c r="J316">
        <f>I316-J308</f>
        <v/>
      </c>
      <c r="K316" t="n">
        <v>5</v>
      </c>
      <c r="L316">
        <f>J316/K316*100/40.45/96</f>
        <v/>
      </c>
    </row>
    <row r="317" spans="1:12">
      <c r="A317" t="s">
        <v>25</v>
      </c>
      <c r="B317" t="n">
        <v>12272340</v>
      </c>
      <c r="C317" t="n">
        <v>22852010</v>
      </c>
      <c r="D317" t="n">
        <v>25187810</v>
      </c>
      <c r="E317">
        <f>sum(B317:D317)</f>
        <v/>
      </c>
      <c r="F317">
        <f>B317/E317</f>
        <v/>
      </c>
      <c r="G317">
        <f>C317/E317</f>
        <v/>
      </c>
      <c r="H317">
        <f>D317/E317</f>
        <v/>
      </c>
      <c r="I317">
        <f>G317+H317*2</f>
        <v/>
      </c>
      <c r="J317">
        <f>I317-J308</f>
        <v/>
      </c>
      <c r="K317" t="n">
        <v>5</v>
      </c>
      <c r="L317">
        <f>J317/K317*100/40.45/96</f>
        <v/>
      </c>
    </row>
    <row r="318" spans="1:12">
      <c r="A318" t="s">
        <v>26</v>
      </c>
      <c r="B318" t="n">
        <v>25266320</v>
      </c>
      <c r="C318" t="n">
        <v>16745840</v>
      </c>
      <c r="D318" t="n">
        <v>7728977</v>
      </c>
      <c r="E318">
        <f>sum(B318:D318)</f>
        <v/>
      </c>
      <c r="F318">
        <f>B318/E318</f>
        <v/>
      </c>
      <c r="G318">
        <f>C318/E318</f>
        <v/>
      </c>
      <c r="H318">
        <f>D318/E318</f>
        <v/>
      </c>
      <c r="I318">
        <f>G318+H318*2</f>
        <v/>
      </c>
      <c r="J318">
        <f>I318-J308</f>
        <v/>
      </c>
      <c r="K318" t="n">
        <v>5</v>
      </c>
      <c r="L318">
        <f>J318/K318*100/40.45/168</f>
        <v/>
      </c>
    </row>
    <row r="319" spans="1:12">
      <c r="A319" t="s">
        <v>27</v>
      </c>
      <c r="B319" t="n">
        <v>16439950</v>
      </c>
      <c r="C319" t="n">
        <v>9861210</v>
      </c>
      <c r="D319" t="n">
        <v>3858420</v>
      </c>
      <c r="E319">
        <f>sum(B319:D319)</f>
        <v/>
      </c>
      <c r="F319">
        <f>B319/E319</f>
        <v/>
      </c>
      <c r="G319">
        <f>C319/E319</f>
        <v/>
      </c>
      <c r="H319">
        <f>D319/E319</f>
        <v/>
      </c>
      <c r="I319">
        <f>G319+H319*2</f>
        <v/>
      </c>
      <c r="J319">
        <f>I319-J308</f>
        <v/>
      </c>
      <c r="K319" t="n">
        <v>5</v>
      </c>
      <c r="L319">
        <f>J319/K319*100/40.45/168</f>
        <v/>
      </c>
    </row>
    <row r="320" spans="1:12">
      <c r="A320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2018-07-21T13:48:09Z</dcterms:created>
  <dcterms:modified xsi:type="dcterms:W3CDTF">2018-07-21T13:48:09Z</dcterms:modified>
</cp:coreProperties>
</file>