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<sst xmlns="http://schemas.openxmlformats.org/spreadsheetml/2006/main" uniqueCount="78">
  <si>
    <t>Peptide</t>
  </si>
  <si>
    <t>Charge</t>
  </si>
  <si>
    <t>m/z</t>
  </si>
  <si>
    <t>N</t>
  </si>
  <si>
    <t>PPGFSPFR5</t>
  </si>
  <si>
    <t>2</t>
  </si>
  <si>
    <t>452.73743</t>
  </si>
  <si>
    <t>16.51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</si>
  <si>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</si>
  <si>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</si>
  <si>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</si>
  <si>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</si>
  <si>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</si>
  <si>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</si>
  <si>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</si>
  <si>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</si>
  <si>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</si>
  <si>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</si>
  <si>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</si>
  <si>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</si>
  <si>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</si>
  <si>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</si>
  <si>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</si>
  <si>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</si>
  <si>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</si>
  <si>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</si>
  <si>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SGNQYMLHR6</t>
  </si>
  <si>
    <t>553.26398</t>
  </si>
  <si>
    <t>18.96</t>
  </si>
  <si>
    <t>cQALDMTEMAR7</t>
  </si>
  <si>
    <t>663.28595</t>
  </si>
  <si>
    <t>25.88</t>
  </si>
  <si>
    <t>cQALDMTEmAR8</t>
  </si>
  <si>
    <t>671.28339</t>
  </si>
  <si>
    <t>cQALDmTEmAR9</t>
  </si>
  <si>
    <t>679.28088</t>
  </si>
  <si>
    <t>ENEFFIVTQTcK10</t>
  </si>
  <si>
    <t>758.36102</t>
  </si>
  <si>
    <t>18.50</t>
  </si>
  <si>
    <t>VIEGTKTDGSPTFYSFK11</t>
  </si>
  <si>
    <t>938.97003</t>
  </si>
  <si>
    <t>22.07</t>
  </si>
  <si>
    <t>VIEGTKTDGSPTFYSFK12</t>
  </si>
  <si>
    <t>3</t>
  </si>
  <si>
    <t>626.31573</t>
  </si>
  <si>
    <t>ATSQVVAGTKYVIEFIAR13</t>
  </si>
  <si>
    <t>651.69830</t>
  </si>
  <si>
    <t>33.36</t>
  </si>
  <si>
    <t>KATSQVVAGTKYVIEFIAR14</t>
  </si>
  <si>
    <t>694.39661</t>
  </si>
  <si>
    <t>33.90</t>
  </si>
  <si>
    <t>RPPGFSPFRSVTVQETKEGR15</t>
  </si>
  <si>
    <t>4</t>
  </si>
  <si>
    <t>569.55402</t>
  </si>
  <si>
    <t>41.95</t>
  </si>
  <si>
    <t>ATSQVVAGTKYVIEFIARETK16</t>
  </si>
  <si>
    <t>771.09338</t>
  </si>
  <si>
    <t>38.05</t>
  </si>
  <si>
    <t>ATSQVVAGTKYVIEFIARETK17</t>
  </si>
  <si>
    <t>578.57184</t>
  </si>
  <si>
    <t>VIEGTKTDGSPTFYSFKYLIK18</t>
  </si>
  <si>
    <t>798.75787</t>
  </si>
  <si>
    <t>24.63</t>
  </si>
  <si>
    <t>KATSQVVAGTKYVIEFIARETK19</t>
  </si>
  <si>
    <t>610.59558</t>
  </si>
  <si>
    <t>38.59</t>
  </si>
  <si>
    <t>AYFPcIGcVHAISTDSPDLEPVLK20</t>
  </si>
  <si>
    <t>897.10486</t>
  </si>
  <si>
    <t>42.70</t>
  </si>
  <si>
    <t>SGNQYMLHRVIEGTKTDGSPTFYSFK21</t>
  </si>
  <si>
    <t>741.61438</t>
  </si>
  <si>
    <t>41.03</t>
  </si>
  <si>
    <t>IAPSKAPILK22</t>
  </si>
  <si>
    <t>519.33948</t>
  </si>
  <si>
    <t>19.47</t>
  </si>
  <si>
    <t>DIPVDSPELK23</t>
  </si>
  <si>
    <t>556.79535</t>
  </si>
  <si>
    <t>18.22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</si>
</sst>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4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12460510</v>
      </c>
      <c r="C4" t="n">
        <v>6208315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11631900</v>
      </c>
      <c r="C5" t="n">
        <v>5917219</v>
      </c>
      <c r="D5">
        <f>if(and(B5&gt;0,C5&gt;0),C5/(B5+C5),"")</f>
        <v/>
      </c>
    </row>
    <row r="6" spans="1:7">
      <c r="A6" t="s">
        <v>16</v>
      </c>
      <c r="B6" t="n">
        <v>9597199</v>
      </c>
      <c r="C6" t="n">
        <v>5453121</v>
      </c>
      <c r="D6">
        <f>if(and(B6&gt;0,C6&gt;0),C6/(B6+C6),"")</f>
        <v/>
      </c>
      <c r="E6">
        <f>D6-E4</f>
        <v/>
      </c>
      <c r="F6" t="n">
        <v>0.05</v>
      </c>
      <c r="G6">
        <f>E6/F6*100/16.51/8</f>
        <v/>
      </c>
    </row>
    <row r="7" spans="1:7">
      <c r="A7" t="s">
        <v>17</v>
      </c>
      <c r="B7" t="n">
        <v>10381980</v>
      </c>
      <c r="C7" t="n">
        <v>6176404</v>
      </c>
      <c r="D7">
        <f>if(and(B7&gt;0,C7&gt;0),C7/(B7+C7),"")</f>
        <v/>
      </c>
      <c r="E7">
        <f>D7-E4</f>
        <v/>
      </c>
      <c r="F7" t="n">
        <v>0.05</v>
      </c>
      <c r="G7">
        <f>E7/F7*100/16.51/8</f>
        <v/>
      </c>
    </row>
    <row r="8" spans="1:7">
      <c r="A8" t="s">
        <v>18</v>
      </c>
      <c r="B8" t="n">
        <v>7534608</v>
      </c>
      <c r="C8" t="n">
        <v>4872623</v>
      </c>
      <c r="D8">
        <f>if(and(B8&gt;0,C8&gt;0),C8/(B8+C8),"")</f>
        <v/>
      </c>
      <c r="E8">
        <f>D8-E4</f>
        <v/>
      </c>
      <c r="F8" t="n">
        <v>0.05</v>
      </c>
      <c r="G8">
        <f>E8/F8*100/16.51/24</f>
        <v/>
      </c>
    </row>
    <row r="9" spans="1:7">
      <c r="A9" t="s">
        <v>19</v>
      </c>
      <c r="B9" t="n">
        <v>8181719</v>
      </c>
      <c r="C9" t="n">
        <v>5391137</v>
      </c>
      <c r="D9">
        <f>if(and(B9&gt;0,C9&gt;0),C9/(B9+C9),"")</f>
        <v/>
      </c>
      <c r="E9">
        <f>D9-E4</f>
        <v/>
      </c>
      <c r="F9" t="n">
        <v>0.05</v>
      </c>
      <c r="G9">
        <f>E9/F9*100/16.51/24</f>
        <v/>
      </c>
    </row>
    <row r="10" spans="1:7">
      <c r="A10" t="s">
        <v>20</v>
      </c>
      <c r="B10" t="n">
        <v>6375899</v>
      </c>
      <c r="C10" t="n">
        <v>4931047</v>
      </c>
      <c r="D10">
        <f>if(and(B10&gt;0,C10&gt;0),C10/(B10+C10),"")</f>
        <v/>
      </c>
      <c r="E10">
        <f>D10-E4</f>
        <v/>
      </c>
      <c r="F10" t="n">
        <v>0.05</v>
      </c>
      <c r="G10">
        <f>E10/F10*100/16.51/48</f>
        <v/>
      </c>
    </row>
    <row r="11" spans="1:7">
      <c r="A11" t="s">
        <v>21</v>
      </c>
      <c r="B11" t="n">
        <v>6671688</v>
      </c>
      <c r="C11" t="n">
        <v>5383272</v>
      </c>
      <c r="D11">
        <f>if(and(B11&gt;0,C11&gt;0),C11/(B11+C11),"")</f>
        <v/>
      </c>
      <c r="E11">
        <f>D11-E4</f>
        <v/>
      </c>
      <c r="F11" t="n">
        <v>0.05</v>
      </c>
      <c r="G11">
        <f>E11/F11*100/16.51/48</f>
        <v/>
      </c>
    </row>
    <row r="12" spans="1:7">
      <c r="A12" t="s">
        <v>22</v>
      </c>
      <c r="B12" t="n">
        <v>5233474</v>
      </c>
      <c r="C12" t="n">
        <v>4223318</v>
      </c>
      <c r="D12">
        <f>if(and(B12&gt;0,C12&gt;0),C12/(B12+C12),"")</f>
        <v/>
      </c>
      <c r="E12">
        <f>D12-E4</f>
        <v/>
      </c>
      <c r="F12" t="n">
        <v>0.05</v>
      </c>
      <c r="G12">
        <f>E12/F12*100/16.51/96</f>
        <v/>
      </c>
    </row>
    <row r="13" spans="1:7">
      <c r="A13" t="s">
        <v>23</v>
      </c>
      <c r="B13" t="n">
        <v>5967188</v>
      </c>
      <c r="C13" t="n">
        <v>4690152</v>
      </c>
      <c r="D13">
        <f>if(and(B13&gt;0,C13&gt;0),C13/(B13+C13),"")</f>
        <v/>
      </c>
      <c r="E13">
        <f>D13-E4</f>
        <v/>
      </c>
      <c r="F13" t="n">
        <v>0.05</v>
      </c>
      <c r="G13">
        <f>E13/F13*100/16.51/96</f>
        <v/>
      </c>
    </row>
    <row r="14" spans="1:7">
      <c r="A14" t="s">
        <v>24</v>
      </c>
      <c r="B14" t="n">
        <v>5090285</v>
      </c>
      <c r="C14" t="n">
        <v>4657992</v>
      </c>
      <c r="D14">
        <f>if(and(B14&gt;0,C14&gt;0),C14/(B14+C14),"")</f>
        <v/>
      </c>
      <c r="E14">
        <f>D14-E4</f>
        <v/>
      </c>
      <c r="F14" t="n">
        <v>0.05</v>
      </c>
      <c r="G14">
        <f>E14/F14*100/16.51/168</f>
        <v/>
      </c>
    </row>
    <row r="15" spans="1:7">
      <c r="A15" t="s">
        <v>25</v>
      </c>
      <c r="B15" t="n">
        <v>4977298</v>
      </c>
      <c r="C15" t="n">
        <v>4538325</v>
      </c>
      <c r="D15">
        <f>if(and(B15&gt;0,C15&gt;0),C15/(B15+C15),"")</f>
        <v/>
      </c>
      <c r="E15">
        <f>D15-E4</f>
        <v/>
      </c>
      <c r="F15" t="n">
        <v>0.05</v>
      </c>
      <c r="G15">
        <f>E15/F15*100/16.51/168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48995770</v>
      </c>
      <c r="C20" t="n">
        <v>27561610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26282330</v>
      </c>
      <c r="C21" t="n">
        <v>14782700</v>
      </c>
      <c r="D21">
        <f>if(and(B21&gt;0,C21&gt;0),C21/(B21+C21),"")</f>
        <v/>
      </c>
    </row>
    <row r="22" spans="1:7">
      <c r="A22" t="s">
        <v>16</v>
      </c>
      <c r="B22" t="n">
        <v>33909760</v>
      </c>
      <c r="C22" t="n">
        <v>22386880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E22/F22*100/18.96/8</f>
        <v/>
      </c>
    </row>
    <row r="23" spans="1:7">
      <c r="A23" t="s">
        <v>17</v>
      </c>
      <c r="B23" t="n">
        <v>31237600</v>
      </c>
      <c r="C23" t="n">
        <v>20954100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E23/F23*100/18.96/8</f>
        <v/>
      </c>
    </row>
    <row r="24" spans="1:7">
      <c r="A24" t="s">
        <v>18</v>
      </c>
      <c r="B24" t="n">
        <v>34564450</v>
      </c>
      <c r="C24" t="n">
        <v>29762950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E24/F24*100/18.96/24</f>
        <v/>
      </c>
    </row>
    <row r="25" spans="1:7">
      <c r="A25" t="s">
        <v>19</v>
      </c>
      <c r="B25" t="n">
        <v>28753790</v>
      </c>
      <c r="C25" t="n">
        <v>24275730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E25/F25*100/18.96/24</f>
        <v/>
      </c>
    </row>
    <row r="26" spans="1:7">
      <c r="A26" t="s">
        <v>20</v>
      </c>
      <c r="B26" t="n">
        <v>24868230</v>
      </c>
      <c r="C26" t="n">
        <v>26086850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E26/F26*100/18.96/48</f>
        <v/>
      </c>
    </row>
    <row r="27" spans="1:7">
      <c r="A27" t="s">
        <v>21</v>
      </c>
      <c r="B27" t="n">
        <v>18347960</v>
      </c>
      <c r="C27" t="n">
        <v>19276580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E27/F27*100/18.96/48</f>
        <v/>
      </c>
    </row>
    <row r="28" spans="1:7">
      <c r="A28" t="s">
        <v>22</v>
      </c>
      <c r="B28" t="n">
        <v>21110760</v>
      </c>
      <c r="C28" t="n">
        <v>24636820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E28/F28*100/18.96/96</f>
        <v/>
      </c>
    </row>
    <row r="29" spans="1:7">
      <c r="A29" t="s">
        <v>23</v>
      </c>
      <c r="B29" t="n">
        <v>22021670</v>
      </c>
      <c r="C29" t="n">
        <v>25731400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E29/F29*100/18.96/96</f>
        <v/>
      </c>
    </row>
    <row r="30" spans="1:7">
      <c r="A30" t="s">
        <v>24</v>
      </c>
      <c r="B30" t="n">
        <v>0</v>
      </c>
      <c r="C30" t="n">
        <v>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E30/F30*100/18.96/168</f>
        <v/>
      </c>
    </row>
    <row r="31" spans="1:7">
      <c r="A31" t="s">
        <v>25</v>
      </c>
      <c r="B31" t="n">
        <v>7721253</v>
      </c>
      <c r="C31" t="n">
        <v>9364910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E31/F31*100/18.96/168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141133600</v>
      </c>
      <c r="C36" t="n">
        <v>91507950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129695100</v>
      </c>
      <c r="C37" t="n">
        <v>83484250</v>
      </c>
      <c r="D37">
        <f>if(and(B37&gt;0,C37&gt;0),C37/(B37+C37),"")</f>
        <v/>
      </c>
    </row>
    <row r="38" spans="1:7">
      <c r="A38" t="s">
        <v>16</v>
      </c>
      <c r="B38" t="n">
        <v>87232820</v>
      </c>
      <c r="C38" t="n">
        <v>68551070</v>
      </c>
      <c r="D38">
        <f>if(and(B38&gt;0,C38&gt;0),C38/(B38+C38),"")</f>
        <v/>
      </c>
      <c r="E38">
        <f>D38-E36</f>
        <v/>
      </c>
      <c r="F38" t="n">
        <v>0.05</v>
      </c>
      <c r="G38">
        <f>E38/F38*100/25.88/8</f>
        <v/>
      </c>
    </row>
    <row r="39" spans="1:7">
      <c r="A39" t="s">
        <v>17</v>
      </c>
      <c r="B39" t="n">
        <v>96579780</v>
      </c>
      <c r="C39" t="n">
        <v>77969150</v>
      </c>
      <c r="D39">
        <f>if(and(B39&gt;0,C39&gt;0),C39/(B39+C39),"")</f>
        <v/>
      </c>
      <c r="E39">
        <f>D39-E36</f>
        <v/>
      </c>
      <c r="F39" t="n">
        <v>0.05</v>
      </c>
      <c r="G39">
        <f>E39/F39*100/25.88/8</f>
        <v/>
      </c>
    </row>
    <row r="40" spans="1:7">
      <c r="A40" t="s">
        <v>18</v>
      </c>
      <c r="B40" t="n">
        <v>111272500</v>
      </c>
      <c r="C40" t="n">
        <v>116988100</v>
      </c>
      <c r="D40">
        <f>if(and(B40&gt;0,C40&gt;0),C40/(B40+C40),"")</f>
        <v/>
      </c>
      <c r="E40">
        <f>D40-E36</f>
        <v/>
      </c>
      <c r="F40" t="n">
        <v>0.05</v>
      </c>
      <c r="G40">
        <f>E40/F40*100/25.88/24</f>
        <v/>
      </c>
    </row>
    <row r="41" spans="1:7">
      <c r="A41" t="s">
        <v>19</v>
      </c>
      <c r="B41" t="n">
        <v>112135300</v>
      </c>
      <c r="C41" t="n">
        <v>117298800</v>
      </c>
      <c r="D41">
        <f>if(and(B41&gt;0,C41&gt;0),C41/(B41+C41),"")</f>
        <v/>
      </c>
      <c r="E41">
        <f>D41-E36</f>
        <v/>
      </c>
      <c r="F41" t="n">
        <v>0.05</v>
      </c>
      <c r="G41">
        <f>E41/F41*100/25.88/24</f>
        <v/>
      </c>
    </row>
    <row r="42" spans="1:7">
      <c r="A42" t="s">
        <v>20</v>
      </c>
      <c r="B42" t="n">
        <v>36963510</v>
      </c>
      <c r="C42" t="n">
        <v>51282010</v>
      </c>
      <c r="D42">
        <f>if(and(B42&gt;0,C42&gt;0),C42/(B42+C42),"")</f>
        <v/>
      </c>
      <c r="E42">
        <f>D42-E36</f>
        <v/>
      </c>
      <c r="F42" t="n">
        <v>0.05</v>
      </c>
      <c r="G42">
        <f>E42/F42*100/25.88/48</f>
        <v/>
      </c>
    </row>
    <row r="43" spans="1:7">
      <c r="A43" t="s">
        <v>21</v>
      </c>
      <c r="B43" t="n">
        <v>41825480</v>
      </c>
      <c r="C43" t="n">
        <v>57836910</v>
      </c>
      <c r="D43">
        <f>if(and(B43&gt;0,C43&gt;0),C43/(B43+C43),"")</f>
        <v/>
      </c>
      <c r="E43">
        <f>D43-E36</f>
        <v/>
      </c>
      <c r="F43" t="n">
        <v>0.05</v>
      </c>
      <c r="G43">
        <f>E43/F43*100/25.88/48</f>
        <v/>
      </c>
    </row>
    <row r="44" spans="1:7">
      <c r="A44" t="s">
        <v>22</v>
      </c>
      <c r="B44" t="n">
        <v>70180130</v>
      </c>
      <c r="C44" t="n">
        <v>117074400</v>
      </c>
      <c r="D44">
        <f>if(and(B44&gt;0,C44&gt;0),C44/(B44+C44),"")</f>
        <v/>
      </c>
      <c r="E44">
        <f>D44-E36</f>
        <v/>
      </c>
      <c r="F44" t="n">
        <v>0.05</v>
      </c>
      <c r="G44">
        <f>E44/F44*100/25.88/96</f>
        <v/>
      </c>
    </row>
    <row r="45" spans="1:7">
      <c r="A45" t="s">
        <v>23</v>
      </c>
      <c r="B45" t="n">
        <v>73162330</v>
      </c>
      <c r="C45" t="n">
        <v>121506700</v>
      </c>
      <c r="D45">
        <f>if(and(B45&gt;0,C45&gt;0),C45/(B45+C45),"")</f>
        <v/>
      </c>
      <c r="E45">
        <f>D45-E36</f>
        <v/>
      </c>
      <c r="F45" t="n">
        <v>0.05</v>
      </c>
      <c r="G45">
        <f>E45/F45*100/25.88/96</f>
        <v/>
      </c>
    </row>
    <row r="46" spans="1:7">
      <c r="A46" t="s">
        <v>24</v>
      </c>
      <c r="B46" t="n">
        <v>38886310</v>
      </c>
      <c r="C46" t="n">
        <v>71520090</v>
      </c>
      <c r="D46">
        <f>if(and(B46&gt;0,C46&gt;0),C46/(B46+C46),"")</f>
        <v/>
      </c>
      <c r="E46">
        <f>D46-E36</f>
        <v/>
      </c>
      <c r="F46" t="n">
        <v>0.05</v>
      </c>
      <c r="G46">
        <f>E46/F46*100/25.88/168</f>
        <v/>
      </c>
    </row>
    <row r="47" spans="1:7">
      <c r="A47" t="s">
        <v>25</v>
      </c>
      <c r="B47" t="n">
        <v>36652240</v>
      </c>
      <c r="C47" t="n">
        <v>65473050</v>
      </c>
      <c r="D47">
        <f>if(and(B47&gt;0,C47&gt;0),C47/(B47+C47),"")</f>
        <v/>
      </c>
      <c r="E47">
        <f>D47-E36</f>
        <v/>
      </c>
      <c r="F47" t="n">
        <v>0.05</v>
      </c>
      <c r="G47">
        <f>E47/F47*100/25.88/168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31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37145750</v>
      </c>
      <c r="C52" t="n">
        <v>24125430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41142370</v>
      </c>
      <c r="C53" t="n">
        <v>27962130</v>
      </c>
      <c r="D53">
        <f>if(and(B53&gt;0,C53&gt;0),C53/(B53+C53),"")</f>
        <v/>
      </c>
    </row>
    <row r="54" spans="1:7">
      <c r="A54" t="s">
        <v>16</v>
      </c>
      <c r="B54" t="n">
        <v>25369590</v>
      </c>
      <c r="C54" t="n">
        <v>21559890</v>
      </c>
      <c r="D54">
        <f>if(and(B54&gt;0,C54&gt;0),C54/(B54+C54),"")</f>
        <v/>
      </c>
      <c r="E54">
        <f>D54-E52</f>
        <v/>
      </c>
      <c r="F54" t="n">
        <v>0.05</v>
      </c>
      <c r="G54">
        <f>E54/F54*100/25.88/8</f>
        <v/>
      </c>
    </row>
    <row r="55" spans="1:7">
      <c r="A55" t="s">
        <v>17</v>
      </c>
      <c r="B55" t="n">
        <v>25984330</v>
      </c>
      <c r="C55" t="n">
        <v>23479690</v>
      </c>
      <c r="D55">
        <f>if(and(B55&gt;0,C55&gt;0),C55/(B55+C55),"")</f>
        <v/>
      </c>
      <c r="E55">
        <f>D55-E52</f>
        <v/>
      </c>
      <c r="F55" t="n">
        <v>0.05</v>
      </c>
      <c r="G55">
        <f>E55/F55*100/25.88/8</f>
        <v/>
      </c>
    </row>
    <row r="56" spans="1:7">
      <c r="A56" t="s">
        <v>18</v>
      </c>
      <c r="B56" t="n">
        <v>22358440</v>
      </c>
      <c r="C56" t="n">
        <v>24117820</v>
      </c>
      <c r="D56">
        <f>if(and(B56&gt;0,C56&gt;0),C56/(B56+C56),"")</f>
        <v/>
      </c>
      <c r="E56">
        <f>D56-E52</f>
        <v/>
      </c>
      <c r="F56" t="n">
        <v>0.05</v>
      </c>
      <c r="G56">
        <f>E56/F56*100/25.88/24</f>
        <v/>
      </c>
    </row>
    <row r="57" spans="1:7">
      <c r="A57" t="s">
        <v>19</v>
      </c>
      <c r="B57" t="n">
        <v>25508740</v>
      </c>
      <c r="C57" t="n">
        <v>29184620</v>
      </c>
      <c r="D57">
        <f>if(and(B57&gt;0,C57&gt;0),C57/(B57+C57),"")</f>
        <v/>
      </c>
      <c r="E57">
        <f>D57-E52</f>
        <v/>
      </c>
      <c r="F57" t="n">
        <v>0.05</v>
      </c>
      <c r="G57">
        <f>E57/F57*100/25.88/24</f>
        <v/>
      </c>
    </row>
    <row r="58" spans="1:7">
      <c r="A58" t="s">
        <v>20</v>
      </c>
      <c r="B58" t="n">
        <v>9691097</v>
      </c>
      <c r="C58" t="n">
        <v>14965250</v>
      </c>
      <c r="D58">
        <f>if(and(B58&gt;0,C58&gt;0),C58/(B58+C58),"")</f>
        <v/>
      </c>
      <c r="E58">
        <f>D58-E52</f>
        <v/>
      </c>
      <c r="F58" t="n">
        <v>0.05</v>
      </c>
      <c r="G58">
        <f>E58/F58*100/25.88/48</f>
        <v/>
      </c>
    </row>
    <row r="59" spans="1:7">
      <c r="A59" t="s">
        <v>21</v>
      </c>
      <c r="B59" t="n">
        <v>11286740</v>
      </c>
      <c r="C59" t="n">
        <v>17472890</v>
      </c>
      <c r="D59">
        <f>if(and(B59&gt;0,C59&gt;0),C59/(B59+C59),"")</f>
        <v/>
      </c>
      <c r="E59">
        <f>D59-E52</f>
        <v/>
      </c>
      <c r="F59" t="n">
        <v>0.05</v>
      </c>
      <c r="G59">
        <f>E59/F59*100/25.88/48</f>
        <v/>
      </c>
    </row>
    <row r="60" spans="1:7">
      <c r="A60" t="s">
        <v>22</v>
      </c>
      <c r="B60" t="n">
        <v>157079</v>
      </c>
      <c r="C60" t="n">
        <v>545498</v>
      </c>
      <c r="D60">
        <f>if(and(B60&gt;0,C60&gt;0),C60/(B60+C60),"")</f>
        <v/>
      </c>
      <c r="E60">
        <f>D60-E52</f>
        <v/>
      </c>
      <c r="F60" t="n">
        <v>0.05</v>
      </c>
      <c r="G60">
        <f>E60/F60*100/25.88/96</f>
        <v/>
      </c>
    </row>
    <row r="61" spans="1:7">
      <c r="A61" t="s">
        <v>23</v>
      </c>
      <c r="B61" t="n">
        <v>10241540</v>
      </c>
      <c r="C61" t="n">
        <v>18882330</v>
      </c>
      <c r="D61">
        <f>if(and(B61&gt;0,C61&gt;0),C61/(B61+C61),"")</f>
        <v/>
      </c>
      <c r="E61">
        <f>D61-E52</f>
        <v/>
      </c>
      <c r="F61" t="n">
        <v>0.05</v>
      </c>
      <c r="G61">
        <f>E61/F61*100/25.88/96</f>
        <v/>
      </c>
    </row>
    <row r="62" spans="1:7">
      <c r="A62" t="s">
        <v>24</v>
      </c>
      <c r="B62" t="n">
        <v>14047540</v>
      </c>
      <c r="C62" t="n">
        <v>28050960</v>
      </c>
      <c r="D62">
        <f>if(and(B62&gt;0,C62&gt;0),C62/(B62+C62),"")</f>
        <v/>
      </c>
      <c r="E62">
        <f>D62-E52</f>
        <v/>
      </c>
      <c r="F62" t="n">
        <v>0.05</v>
      </c>
      <c r="G62">
        <f>E62/F62*100/25.88/168</f>
        <v/>
      </c>
    </row>
    <row r="63" spans="1:7">
      <c r="A63" t="s">
        <v>25</v>
      </c>
      <c r="B63" t="n">
        <v>2630157</v>
      </c>
      <c r="C63" t="n">
        <v>6840754</v>
      </c>
      <c r="D63">
        <f>if(and(B63&gt;0,C63&gt;0),C63/(B63+C63),"")</f>
        <v/>
      </c>
      <c r="E63">
        <f>D63-E52</f>
        <v/>
      </c>
      <c r="F63" t="n">
        <v>0.05</v>
      </c>
      <c r="G63">
        <f>E63/F63*100/25.88/168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34</v>
      </c>
      <c r="B66" t="s">
        <v>5</v>
      </c>
      <c r="C66" t="s">
        <v>35</v>
      </c>
      <c r="D66" t="s">
        <v>31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12834360</v>
      </c>
      <c r="C68" t="n">
        <v>7863558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12423880</v>
      </c>
      <c r="C69" t="n">
        <v>8006104</v>
      </c>
      <c r="D69">
        <f>if(and(B69&gt;0,C69&gt;0),C69/(B69+C69),"")</f>
        <v/>
      </c>
    </row>
    <row r="70" spans="1:7">
      <c r="A70" t="s">
        <v>16</v>
      </c>
      <c r="B70" t="n">
        <v>8523743</v>
      </c>
      <c r="C70" t="n">
        <v>6069965</v>
      </c>
      <c r="D70">
        <f>if(and(B70&gt;0,C70&gt;0),C70/(B70+C70),"")</f>
        <v/>
      </c>
      <c r="E70">
        <f>D70-E68</f>
        <v/>
      </c>
      <c r="F70" t="n">
        <v>0.05</v>
      </c>
      <c r="G70">
        <f>E70/F70*100/25.88/8</f>
        <v/>
      </c>
    </row>
    <row r="71" spans="1:7">
      <c r="A71" t="s">
        <v>17</v>
      </c>
      <c r="B71" t="n">
        <v>8964427</v>
      </c>
      <c r="C71" t="n">
        <v>5894070</v>
      </c>
      <c r="D71">
        <f>if(and(B71&gt;0,C71&gt;0),C71/(B71+C71),"")</f>
        <v/>
      </c>
      <c r="E71">
        <f>D71-E68</f>
        <v/>
      </c>
      <c r="F71" t="n">
        <v>0.05</v>
      </c>
      <c r="G71">
        <f>E71/F71*100/25.88/8</f>
        <v/>
      </c>
    </row>
    <row r="72" spans="1:7">
      <c r="A72" t="s">
        <v>18</v>
      </c>
      <c r="B72" t="n">
        <v>10233160</v>
      </c>
      <c r="C72" t="n">
        <v>9660967</v>
      </c>
      <c r="D72">
        <f>if(and(B72&gt;0,C72&gt;0),C72/(B72+C72),"")</f>
        <v/>
      </c>
      <c r="E72">
        <f>D72-E68</f>
        <v/>
      </c>
      <c r="F72" t="n">
        <v>0.05</v>
      </c>
      <c r="G72">
        <f>E72/F72*100/25.88/24</f>
        <v/>
      </c>
    </row>
    <row r="73" spans="1:7">
      <c r="A73" t="s">
        <v>19</v>
      </c>
      <c r="B73" t="n">
        <v>9916652</v>
      </c>
      <c r="C73" t="n">
        <v>9826263</v>
      </c>
      <c r="D73">
        <f>if(and(B73&gt;0,C73&gt;0),C73/(B73+C73),"")</f>
        <v/>
      </c>
      <c r="E73">
        <f>D73-E68</f>
        <v/>
      </c>
      <c r="F73" t="n">
        <v>0.05</v>
      </c>
      <c r="G73">
        <f>E73/F73*100/25.88/24</f>
        <v/>
      </c>
    </row>
    <row r="74" spans="1:7">
      <c r="A74" t="s">
        <v>20</v>
      </c>
      <c r="B74" t="n">
        <v>4768633</v>
      </c>
      <c r="C74" t="n">
        <v>4544560</v>
      </c>
      <c r="D74">
        <f>if(and(B74&gt;0,C74&gt;0),C74/(B74+C74),"")</f>
        <v/>
      </c>
      <c r="E74">
        <f>D74-E68</f>
        <v/>
      </c>
      <c r="F74" t="n">
        <v>0.05</v>
      </c>
      <c r="G74">
        <f>E74/F74*100/25.88/48</f>
        <v/>
      </c>
    </row>
    <row r="75" spans="1:7">
      <c r="A75" t="s">
        <v>21</v>
      </c>
      <c r="B75" t="n">
        <v>5763801</v>
      </c>
      <c r="C75" t="n">
        <v>5330794</v>
      </c>
      <c r="D75">
        <f>if(and(B75&gt;0,C75&gt;0),C75/(B75+C75),"")</f>
        <v/>
      </c>
      <c r="E75">
        <f>D75-E68</f>
        <v/>
      </c>
      <c r="F75" t="n">
        <v>0.05</v>
      </c>
      <c r="G75">
        <f>E75/F75*100/25.88/48</f>
        <v/>
      </c>
    </row>
    <row r="76" spans="1:7">
      <c r="A76" t="s">
        <v>22</v>
      </c>
      <c r="B76" t="n">
        <v>5907462</v>
      </c>
      <c r="C76" t="n">
        <v>8826186</v>
      </c>
      <c r="D76">
        <f>if(and(B76&gt;0,C76&gt;0),C76/(B76+C76),"")</f>
        <v/>
      </c>
      <c r="E76">
        <f>D76-E68</f>
        <v/>
      </c>
      <c r="F76" t="n">
        <v>0.05</v>
      </c>
      <c r="G76">
        <f>E76/F76*100/25.88/96</f>
        <v/>
      </c>
    </row>
    <row r="77" spans="1:7">
      <c r="A77" t="s">
        <v>23</v>
      </c>
      <c r="B77" t="n">
        <v>5840030</v>
      </c>
      <c r="C77" t="n">
        <v>9382117</v>
      </c>
      <c r="D77">
        <f>if(and(B77&gt;0,C77&gt;0),C77/(B77+C77),"")</f>
        <v/>
      </c>
      <c r="E77">
        <f>D77-E68</f>
        <v/>
      </c>
      <c r="F77" t="n">
        <v>0.05</v>
      </c>
      <c r="G77">
        <f>E77/F77*100/25.88/96</f>
        <v/>
      </c>
    </row>
    <row r="78" spans="1:7">
      <c r="A78" t="s">
        <v>24</v>
      </c>
      <c r="B78" t="n">
        <v>4072210</v>
      </c>
      <c r="C78" t="n">
        <v>6709834</v>
      </c>
      <c r="D78">
        <f>if(and(B78&gt;0,C78&gt;0),C78/(B78+C78),"")</f>
        <v/>
      </c>
      <c r="E78">
        <f>D78-E68</f>
        <v/>
      </c>
      <c r="F78" t="n">
        <v>0.05</v>
      </c>
      <c r="G78">
        <f>E78/F78*100/25.88/168</f>
        <v/>
      </c>
    </row>
    <row r="79" spans="1:7">
      <c r="A79" t="s">
        <v>25</v>
      </c>
      <c r="B79" t="n">
        <v>5098117</v>
      </c>
      <c r="C79" t="n">
        <v>7370602</v>
      </c>
      <c r="D79">
        <f>if(and(B79&gt;0,C79&gt;0),C79/(B79+C79),"")</f>
        <v/>
      </c>
      <c r="E79">
        <f>D79-E68</f>
        <v/>
      </c>
      <c r="F79" t="n">
        <v>0.05</v>
      </c>
      <c r="G79">
        <f>E79/F79*100/25.88/168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36</v>
      </c>
      <c r="B82" t="s">
        <v>5</v>
      </c>
      <c r="C82" t="s">
        <v>37</v>
      </c>
      <c r="D82" t="s">
        <v>38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42888910</v>
      </c>
      <c r="C84" t="n">
        <v>31879880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41287080</v>
      </c>
      <c r="C85" t="n">
        <v>30479530</v>
      </c>
      <c r="D85">
        <f>if(and(B85&gt;0,C85&gt;0),C85/(B85+C85),"")</f>
        <v/>
      </c>
    </row>
    <row r="86" spans="1:7">
      <c r="A86" t="s">
        <v>16</v>
      </c>
      <c r="B86" t="n">
        <v>39908620</v>
      </c>
      <c r="C86" t="n">
        <v>34129170</v>
      </c>
      <c r="D86">
        <f>if(and(B86&gt;0,C86&gt;0),C86/(B86+C86),"")</f>
        <v/>
      </c>
      <c r="E86">
        <f>D86-E84</f>
        <v/>
      </c>
      <c r="F86" t="n">
        <v>0.05</v>
      </c>
      <c r="G86">
        <f>E86/F86*100/18.50/8</f>
        <v/>
      </c>
    </row>
    <row r="87" spans="1:7">
      <c r="A87" t="s">
        <v>17</v>
      </c>
      <c r="B87" t="n">
        <v>42341400</v>
      </c>
      <c r="C87" t="n">
        <v>37396570</v>
      </c>
      <c r="D87">
        <f>if(and(B87&gt;0,C87&gt;0),C87/(B87+C87),"")</f>
        <v/>
      </c>
      <c r="E87">
        <f>D87-E84</f>
        <v/>
      </c>
      <c r="F87" t="n">
        <v>0.05</v>
      </c>
      <c r="G87">
        <f>E87/F87*100/18.50/8</f>
        <v/>
      </c>
    </row>
    <row r="88" spans="1:7">
      <c r="A88" t="s">
        <v>18</v>
      </c>
      <c r="B88" t="n">
        <v>41195030</v>
      </c>
      <c r="C88" t="n">
        <v>44929870</v>
      </c>
      <c r="D88">
        <f>if(and(B88&gt;0,C88&gt;0),C88/(B88+C88),"")</f>
        <v/>
      </c>
      <c r="E88">
        <f>D88-E84</f>
        <v/>
      </c>
      <c r="F88" t="n">
        <v>0.05</v>
      </c>
      <c r="G88">
        <f>E88/F88*100/18.50/24</f>
        <v/>
      </c>
    </row>
    <row r="89" spans="1:7">
      <c r="A89" t="s">
        <v>19</v>
      </c>
      <c r="B89" t="n">
        <v>43714310</v>
      </c>
      <c r="C89" t="n">
        <v>48090420</v>
      </c>
      <c r="D89">
        <f>if(and(B89&gt;0,C89&gt;0),C89/(B89+C89),"")</f>
        <v/>
      </c>
      <c r="E89">
        <f>D89-E84</f>
        <v/>
      </c>
      <c r="F89" t="n">
        <v>0.05</v>
      </c>
      <c r="G89">
        <f>E89/F89*100/18.50/24</f>
        <v/>
      </c>
    </row>
    <row r="90" spans="1:7">
      <c r="A90" t="s">
        <v>20</v>
      </c>
      <c r="B90" t="n">
        <v>27718680</v>
      </c>
      <c r="C90" t="n">
        <v>35889600</v>
      </c>
      <c r="D90">
        <f>if(and(B90&gt;0,C90&gt;0),C90/(B90+C90),"")</f>
        <v/>
      </c>
      <c r="E90">
        <f>D90-E84</f>
        <v/>
      </c>
      <c r="F90" t="n">
        <v>0.05</v>
      </c>
      <c r="G90">
        <f>E90/F90*100/18.50/48</f>
        <v/>
      </c>
    </row>
    <row r="91" spans="1:7">
      <c r="A91" t="s">
        <v>21</v>
      </c>
      <c r="B91" t="n">
        <v>28494760</v>
      </c>
      <c r="C91" t="n">
        <v>36408150</v>
      </c>
      <c r="D91">
        <f>if(and(B91&gt;0,C91&gt;0),C91/(B91+C91),"")</f>
        <v/>
      </c>
      <c r="E91">
        <f>D91-E84</f>
        <v/>
      </c>
      <c r="F91" t="n">
        <v>0.05</v>
      </c>
      <c r="G91">
        <f>E91/F91*100/18.50/48</f>
        <v/>
      </c>
    </row>
    <row r="92" spans="1:7">
      <c r="A92" t="s">
        <v>22</v>
      </c>
      <c r="B92" t="n">
        <v>30944010</v>
      </c>
      <c r="C92" t="n">
        <v>46055640</v>
      </c>
      <c r="D92">
        <f>if(and(B92&gt;0,C92&gt;0),C92/(B92+C92),"")</f>
        <v/>
      </c>
      <c r="E92">
        <f>D92-E84</f>
        <v/>
      </c>
      <c r="F92" t="n">
        <v>0.05</v>
      </c>
      <c r="G92">
        <f>E92/F92*100/18.50/96</f>
        <v/>
      </c>
    </row>
    <row r="93" spans="1:7">
      <c r="A93" t="s">
        <v>23</v>
      </c>
      <c r="B93" t="n">
        <v>28809070</v>
      </c>
      <c r="C93" t="n">
        <v>43518290</v>
      </c>
      <c r="D93">
        <f>if(and(B93&gt;0,C93&gt;0),C93/(B93+C93),"")</f>
        <v/>
      </c>
      <c r="E93">
        <f>D93-E84</f>
        <v/>
      </c>
      <c r="F93" t="n">
        <v>0.05</v>
      </c>
      <c r="G93">
        <f>E93/F93*100/18.50/96</f>
        <v/>
      </c>
    </row>
    <row r="94" spans="1:7">
      <c r="A94" t="s">
        <v>24</v>
      </c>
      <c r="B94" t="n">
        <v>31978540</v>
      </c>
      <c r="C94" t="n">
        <v>48877630</v>
      </c>
      <c r="D94">
        <f>if(and(B94&gt;0,C94&gt;0),C94/(B94+C94),"")</f>
        <v/>
      </c>
      <c r="E94">
        <f>D94-E84</f>
        <v/>
      </c>
      <c r="F94" t="n">
        <v>0.05</v>
      </c>
      <c r="G94">
        <f>E94/F94*100/18.50/168</f>
        <v/>
      </c>
    </row>
    <row r="95" spans="1:7">
      <c r="A95" t="s">
        <v>25</v>
      </c>
      <c r="B95" t="n">
        <v>27465100</v>
      </c>
      <c r="C95" t="n">
        <v>43450900</v>
      </c>
      <c r="D95">
        <f>if(and(B95&gt;0,C95&gt;0),C95/(B95+C95),"")</f>
        <v/>
      </c>
      <c r="E95">
        <f>D95-E84</f>
        <v/>
      </c>
      <c r="F95" t="n">
        <v>0.05</v>
      </c>
      <c r="G95">
        <f>E95/F95*100/18.50/168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39</v>
      </c>
      <c r="B98" t="s">
        <v>5</v>
      </c>
      <c r="C98" t="s">
        <v>40</v>
      </c>
      <c r="D98" t="s">
        <v>41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9638505</v>
      </c>
      <c r="C100" t="n">
        <v>9807846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8787733</v>
      </c>
      <c r="C101" t="n">
        <v>9294910</v>
      </c>
      <c r="D101">
        <f>if(and(B101&gt;0,C101&gt;0),C101/(B101+C101),"")</f>
        <v/>
      </c>
    </row>
    <row r="102" spans="1:7">
      <c r="A102" t="s">
        <v>16</v>
      </c>
      <c r="B102" t="n">
        <v>8346971</v>
      </c>
      <c r="C102" t="n">
        <v>9790362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E102/F102*100/22.07/8</f>
        <v/>
      </c>
    </row>
    <row r="103" spans="1:7">
      <c r="A103" t="s">
        <v>17</v>
      </c>
      <c r="B103" t="n">
        <v>9591541</v>
      </c>
      <c r="C103" t="n">
        <v>11710370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E103/F103*100/22.07/8</f>
        <v/>
      </c>
    </row>
    <row r="104" spans="1:7">
      <c r="A104" t="s">
        <v>18</v>
      </c>
      <c r="B104" t="n">
        <v>9689341</v>
      </c>
      <c r="C104" t="n">
        <v>13434160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E104/F104*100/22.07/24</f>
        <v/>
      </c>
    </row>
    <row r="105" spans="1:7">
      <c r="A105" t="s">
        <v>19</v>
      </c>
      <c r="B105" t="n">
        <v>9286834</v>
      </c>
      <c r="C105" t="n">
        <v>13210930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E105/F105*100/22.07/24</f>
        <v/>
      </c>
    </row>
    <row r="106" spans="1:7">
      <c r="A106" t="s">
        <v>20</v>
      </c>
      <c r="B106" t="n">
        <v>6868836</v>
      </c>
      <c r="C106" t="n">
        <v>11499000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E106/F106*100/22.07/48</f>
        <v/>
      </c>
    </row>
    <row r="107" spans="1:7">
      <c r="A107" t="s">
        <v>21</v>
      </c>
      <c r="B107" t="n">
        <v>6814635</v>
      </c>
      <c r="C107" t="n">
        <v>11045830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E107/F107*100/22.07/48</f>
        <v/>
      </c>
    </row>
    <row r="108" spans="1:7">
      <c r="A108" t="s">
        <v>22</v>
      </c>
      <c r="B108" t="n">
        <v>8358883</v>
      </c>
      <c r="C108" t="n">
        <v>14773040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E108/F108*100/22.07/96</f>
        <v/>
      </c>
    </row>
    <row r="109" spans="1:7">
      <c r="A109" t="s">
        <v>23</v>
      </c>
      <c r="B109" t="n">
        <v>8086669</v>
      </c>
      <c r="C109" t="n">
        <v>13857140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E109/F109*100/22.07/96</f>
        <v/>
      </c>
    </row>
    <row r="110" spans="1:7">
      <c r="A110" t="s">
        <v>24</v>
      </c>
      <c r="B110" t="n">
        <v>9040373</v>
      </c>
      <c r="C110" t="n">
        <v>15921590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E110/F110*100/22.07/168</f>
        <v/>
      </c>
    </row>
    <row r="111" spans="1:7">
      <c r="A111" t="s">
        <v>25</v>
      </c>
      <c r="B111" t="n">
        <v>6446696</v>
      </c>
      <c r="C111" t="n">
        <v>10939690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E111/F111*100/22.07/168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42</v>
      </c>
      <c r="B114" t="s">
        <v>43</v>
      </c>
      <c r="C114" t="s">
        <v>44</v>
      </c>
      <c r="D114" t="s">
        <v>41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54020680</v>
      </c>
      <c r="C116" t="n">
        <v>54346670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56497220</v>
      </c>
      <c r="C117" t="n">
        <v>57860370</v>
      </c>
      <c r="D117">
        <f>if(and(B117&gt;0,C117&gt;0),C117/(B117+C117),"")</f>
        <v/>
      </c>
    </row>
    <row r="118" spans="1:7">
      <c r="A118" t="s">
        <v>16</v>
      </c>
      <c r="B118" t="n">
        <v>49763760</v>
      </c>
      <c r="C118" t="n">
        <v>57895340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E118/F118*100/22.07/8</f>
        <v/>
      </c>
    </row>
    <row r="119" spans="1:7">
      <c r="A119" t="s">
        <v>17</v>
      </c>
      <c r="B119" t="n">
        <v>53269050</v>
      </c>
      <c r="C119" t="n">
        <v>62812520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E119/F119*100/22.07/8</f>
        <v/>
      </c>
    </row>
    <row r="120" spans="1:7">
      <c r="A120" t="s">
        <v>18</v>
      </c>
      <c r="B120" t="n">
        <v>56479960</v>
      </c>
      <c r="C120" t="n">
        <v>77457860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E120/F120*100/22.07/24</f>
        <v/>
      </c>
    </row>
    <row r="121" spans="1:7">
      <c r="A121" t="s">
        <v>19</v>
      </c>
      <c r="B121" t="n">
        <v>55739760</v>
      </c>
      <c r="C121" t="n">
        <v>74439680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E121/F121*100/22.07/24</f>
        <v/>
      </c>
    </row>
    <row r="122" spans="1:7">
      <c r="A122" t="s">
        <v>20</v>
      </c>
      <c r="B122" t="n">
        <v>38117590</v>
      </c>
      <c r="C122" t="n">
        <v>61283810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E122/F122*100/22.07/48</f>
        <v/>
      </c>
    </row>
    <row r="123" spans="1:7">
      <c r="A123" t="s">
        <v>21</v>
      </c>
      <c r="B123" t="n">
        <v>37800240</v>
      </c>
      <c r="C123" t="n">
        <v>60482730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E123/F123*100/22.07/48</f>
        <v/>
      </c>
    </row>
    <row r="124" spans="1:7">
      <c r="A124" t="s">
        <v>22</v>
      </c>
      <c r="B124" t="n">
        <v>46678470</v>
      </c>
      <c r="C124" t="n">
        <v>85471200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E124/F124*100/22.07/96</f>
        <v/>
      </c>
    </row>
    <row r="125" spans="1:7">
      <c r="A125" t="s">
        <v>23</v>
      </c>
      <c r="B125" t="n">
        <v>43535990</v>
      </c>
      <c r="C125" t="n">
        <v>77207000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E125/F125*100/22.07/96</f>
        <v/>
      </c>
    </row>
    <row r="126" spans="1:7">
      <c r="A126" t="s">
        <v>24</v>
      </c>
      <c r="B126" t="n">
        <v>48014240</v>
      </c>
      <c r="C126" t="n">
        <v>87858740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E126/F126*100/22.07/168</f>
        <v/>
      </c>
    </row>
    <row r="127" spans="1:7">
      <c r="A127" t="s">
        <v>25</v>
      </c>
      <c r="B127" t="n">
        <v>34507010</v>
      </c>
      <c r="C127" t="n">
        <v>62088080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E127/F127*100/22.07/168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45</v>
      </c>
      <c r="B130" t="s">
        <v>43</v>
      </c>
      <c r="C130" t="s">
        <v>46</v>
      </c>
      <c r="D130" t="s">
        <v>47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18873260</v>
      </c>
      <c r="C132" t="n">
        <v>19854810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18164500</v>
      </c>
      <c r="C133" t="n">
        <v>18906030</v>
      </c>
      <c r="D133">
        <f>if(and(B133&gt;0,C133&gt;0),C133/(B133+C133),"")</f>
        <v/>
      </c>
    </row>
    <row r="134" spans="1:7">
      <c r="A134" t="s">
        <v>16</v>
      </c>
      <c r="B134" t="n">
        <v>14239930</v>
      </c>
      <c r="C134" t="n">
        <v>17180140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E134/F134*100/33.36/8</f>
        <v/>
      </c>
    </row>
    <row r="135" spans="1:7">
      <c r="A135" t="s">
        <v>17</v>
      </c>
      <c r="B135" t="n">
        <v>14655490</v>
      </c>
      <c r="C135" t="n">
        <v>17684630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E135/F135*100/33.36/8</f>
        <v/>
      </c>
    </row>
    <row r="136" spans="1:7">
      <c r="A136" t="s">
        <v>18</v>
      </c>
      <c r="B136" t="n">
        <v>13271180</v>
      </c>
      <c r="C136" t="n">
        <v>20407350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E136/F136*100/33.36/24</f>
        <v/>
      </c>
    </row>
    <row r="137" spans="1:7">
      <c r="A137" t="s">
        <v>19</v>
      </c>
      <c r="B137" t="n">
        <v>14284190</v>
      </c>
      <c r="C137" t="n">
        <v>21869860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E137/F137*100/33.36/24</f>
        <v/>
      </c>
    </row>
    <row r="138" spans="1:7">
      <c r="A138" t="s">
        <v>20</v>
      </c>
      <c r="B138" t="n">
        <v>7590038</v>
      </c>
      <c r="C138" t="n">
        <v>14038080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E138/F138*100/33.36/48</f>
        <v/>
      </c>
    </row>
    <row r="139" spans="1:7">
      <c r="A139" t="s">
        <v>21</v>
      </c>
      <c r="B139" t="n">
        <v>7753416</v>
      </c>
      <c r="C139" t="n">
        <v>15486050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E139/F139*100/33.36/48</f>
        <v/>
      </c>
    </row>
    <row r="140" spans="1:7">
      <c r="A140" t="s">
        <v>22</v>
      </c>
      <c r="B140" t="n">
        <v>8346003</v>
      </c>
      <c r="C140" t="n">
        <v>18676410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E140/F140*100/33.36/96</f>
        <v/>
      </c>
    </row>
    <row r="141" spans="1:7">
      <c r="A141" t="s">
        <v>23</v>
      </c>
      <c r="B141" t="n">
        <v>7718085</v>
      </c>
      <c r="C141" t="n">
        <v>16691050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E141/F141*100/33.36/96</f>
        <v/>
      </c>
    </row>
    <row r="142" spans="1:7">
      <c r="A142" t="s">
        <v>24</v>
      </c>
      <c r="B142" t="n">
        <v>6761506</v>
      </c>
      <c r="C142" t="n">
        <v>15965670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E142/F142*100/33.36/168</f>
        <v/>
      </c>
    </row>
    <row r="143" spans="1:7">
      <c r="A143" t="s">
        <v>25</v>
      </c>
      <c r="B143" t="n">
        <v>6778880</v>
      </c>
      <c r="C143" t="n">
        <v>16836370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E143/F143*100/33.36/168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48</v>
      </c>
      <c r="B146" t="s">
        <v>43</v>
      </c>
      <c r="C146" t="s">
        <v>49</v>
      </c>
      <c r="D146" t="s">
        <v>50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5767137</v>
      </c>
      <c r="C148" t="n">
        <v>6341522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6864779</v>
      </c>
      <c r="C149" t="n">
        <v>7315546</v>
      </c>
      <c r="D149">
        <f>if(and(B149&gt;0,C149&gt;0),C149/(B149+C149),"")</f>
        <v/>
      </c>
    </row>
    <row r="150" spans="1:7">
      <c r="A150" t="s">
        <v>16</v>
      </c>
      <c r="B150" t="n">
        <v>4129317</v>
      </c>
      <c r="C150" t="n">
        <v>5730241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E150/F150*100/33.90/8</f>
        <v/>
      </c>
    </row>
    <row r="151" spans="1:7">
      <c r="A151" t="s">
        <v>17</v>
      </c>
      <c r="B151" t="n">
        <v>4949643</v>
      </c>
      <c r="C151" t="n">
        <v>6622201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E151/F151*100/33.90/8</f>
        <v/>
      </c>
    </row>
    <row r="152" spans="1:7">
      <c r="A152" t="s">
        <v>18</v>
      </c>
      <c r="B152" t="n">
        <v>4387830</v>
      </c>
      <c r="C152" t="n">
        <v>7393640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E152/F152*100/33.90/24</f>
        <v/>
      </c>
    </row>
    <row r="153" spans="1:7">
      <c r="A153" t="s">
        <v>19</v>
      </c>
      <c r="B153" t="n">
        <v>4990433</v>
      </c>
      <c r="C153" t="n">
        <v>8931433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E153/F153*100/33.90/24</f>
        <v/>
      </c>
    </row>
    <row r="154" spans="1:7">
      <c r="A154" t="s">
        <v>20</v>
      </c>
      <c r="B154" t="n">
        <v>1797941</v>
      </c>
      <c r="C154" t="n">
        <v>4715714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E154/F154*100/33.90/48</f>
        <v/>
      </c>
    </row>
    <row r="155" spans="1:7">
      <c r="A155" t="s">
        <v>21</v>
      </c>
      <c r="B155" t="n">
        <v>1668788</v>
      </c>
      <c r="C155" t="n">
        <v>3610524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E155/F155*100/33.90/48</f>
        <v/>
      </c>
    </row>
    <row r="156" spans="1:7">
      <c r="A156" t="s">
        <v>22</v>
      </c>
      <c r="B156" t="n">
        <v>2294596</v>
      </c>
      <c r="C156" t="n">
        <v>6178719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E156/F156*100/33.90/96</f>
        <v/>
      </c>
    </row>
    <row r="157" spans="1:7">
      <c r="A157" t="s">
        <v>23</v>
      </c>
      <c r="B157" t="n">
        <v>103585</v>
      </c>
      <c r="C157" t="n">
        <v>129562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E157/F157*100/33.90/96</f>
        <v/>
      </c>
    </row>
    <row r="158" spans="1:7">
      <c r="A158" t="s">
        <v>24</v>
      </c>
      <c r="B158" t="n">
        <v>1470192</v>
      </c>
      <c r="C158" t="n">
        <v>3842058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E158/F158*100/33.90/168</f>
        <v/>
      </c>
    </row>
    <row r="159" spans="1:7">
      <c r="A159" t="s">
        <v>25</v>
      </c>
      <c r="B159" t="n">
        <v>1475225</v>
      </c>
      <c r="C159" t="n">
        <v>3627781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E159/F159*100/33.90/168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51</v>
      </c>
      <c r="B162" t="s">
        <v>52</v>
      </c>
      <c r="C162" t="s">
        <v>53</v>
      </c>
      <c r="D162" t="s">
        <v>54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218790100</v>
      </c>
      <c r="C164" t="n">
        <v>272886500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137936900</v>
      </c>
      <c r="C165" t="n">
        <v>166619700</v>
      </c>
      <c r="D165">
        <f>if(and(B165&gt;0,C165&gt;0),C165/(B165+C165),"")</f>
        <v/>
      </c>
    </row>
    <row r="166" spans="1:7">
      <c r="A166" t="s">
        <v>16</v>
      </c>
      <c r="B166" t="n">
        <v>180882200</v>
      </c>
      <c r="C166" t="n">
        <v>246001600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E166/F166*100/41.95/8</f>
        <v/>
      </c>
    </row>
    <row r="167" spans="1:7">
      <c r="A167" t="s">
        <v>17</v>
      </c>
      <c r="B167" t="n">
        <v>180698700</v>
      </c>
      <c r="C167" t="n">
        <v>251545500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E167/F167*100/41.95/8</f>
        <v/>
      </c>
    </row>
    <row r="168" spans="1:7">
      <c r="A168" t="s">
        <v>18</v>
      </c>
      <c r="B168" t="n">
        <v>130690100</v>
      </c>
      <c r="C168" t="n">
        <v>217539300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E168/F168*100/41.95/24</f>
        <v/>
      </c>
    </row>
    <row r="169" spans="1:7">
      <c r="A169" t="s">
        <v>19</v>
      </c>
      <c r="B169" t="n">
        <v>140783300</v>
      </c>
      <c r="C169" t="n">
        <v>230059200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E169/F169*100/41.95/24</f>
        <v/>
      </c>
    </row>
    <row r="170" spans="1:7">
      <c r="A170" t="s">
        <v>20</v>
      </c>
      <c r="B170" t="n">
        <v>130306800</v>
      </c>
      <c r="C170" t="n">
        <v>266867900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E170/F170*100/41.95/48</f>
        <v/>
      </c>
    </row>
    <row r="171" spans="1:7">
      <c r="A171" t="s">
        <v>21</v>
      </c>
      <c r="B171" t="n">
        <v>136094200</v>
      </c>
      <c r="C171" t="n">
        <v>280511900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E171/F171*100/41.95/48</f>
        <v/>
      </c>
    </row>
    <row r="172" spans="1:7">
      <c r="A172" t="s">
        <v>22</v>
      </c>
      <c r="B172" t="n">
        <v>105903900</v>
      </c>
      <c r="C172" t="n">
        <v>253875200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E172/F172*100/41.95/96</f>
        <v/>
      </c>
    </row>
    <row r="173" spans="1:7">
      <c r="A173" t="s">
        <v>23</v>
      </c>
      <c r="B173" t="n">
        <v>76885590</v>
      </c>
      <c r="C173" t="n">
        <v>180515800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E173/F173*100/41.95/96</f>
        <v/>
      </c>
    </row>
    <row r="174" spans="1:7">
      <c r="A174" t="s">
        <v>24</v>
      </c>
      <c r="B174" t="n">
        <v>131983800</v>
      </c>
      <c r="C174" t="n">
        <v>340540900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E174/F174*100/41.95/168</f>
        <v/>
      </c>
    </row>
    <row r="175" spans="1:7">
      <c r="A175" t="s">
        <v>25</v>
      </c>
      <c r="B175" t="n">
        <v>118922400</v>
      </c>
      <c r="C175" t="n">
        <v>313711600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E175/F175*100/41.95/168</f>
        <v/>
      </c>
    </row>
    <row r="176" spans="1:7">
      <c r="A176" t="s"/>
    </row>
    <row r="177" spans="1:7">
      <c r="A177" t="s">
        <v>0</v>
      </c>
      <c r="B177" t="s">
        <v>1</v>
      </c>
      <c r="C177" t="s">
        <v>2</v>
      </c>
      <c r="D177" t="s">
        <v>3</v>
      </c>
    </row>
    <row r="178" spans="1:7">
      <c r="A178" t="s">
        <v>55</v>
      </c>
      <c r="B178" t="s">
        <v>43</v>
      </c>
      <c r="C178" t="s">
        <v>56</v>
      </c>
      <c r="D178" t="s">
        <v>57</v>
      </c>
    </row>
    <row r="179" spans="1:7">
      <c r="A179" t="s"/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</row>
    <row r="180" spans="1:7">
      <c r="A180" t="s">
        <v>14</v>
      </c>
      <c r="B180" t="n">
        <v>13276770</v>
      </c>
      <c r="C180" t="n">
        <v>15569160</v>
      </c>
      <c r="D180">
        <f>if(and(B180&gt;0,C180&gt;0),C180/(B180+C180),"")</f>
        <v/>
      </c>
      <c r="E180">
        <f>average(D180:D181)</f>
        <v/>
      </c>
    </row>
    <row r="181" spans="1:7">
      <c r="A181" t="s">
        <v>15</v>
      </c>
      <c r="B181" t="n">
        <v>13650220</v>
      </c>
      <c r="C181" t="n">
        <v>16837070</v>
      </c>
      <c r="D181">
        <f>if(and(B181&gt;0,C181&gt;0),C181/(B181+C181),"")</f>
        <v/>
      </c>
    </row>
    <row r="182" spans="1:7">
      <c r="A182" t="s">
        <v>16</v>
      </c>
      <c r="B182" t="n">
        <v>10134950</v>
      </c>
      <c r="C182" t="n">
        <v>13832960</v>
      </c>
      <c r="D182">
        <f>if(and(B182&gt;0,C182&gt;0),C182/(B182+C182),"")</f>
        <v/>
      </c>
      <c r="E182">
        <f>D182-E180</f>
        <v/>
      </c>
      <c r="F182" t="n">
        <v>0.05</v>
      </c>
      <c r="G182">
        <f>E182/F182*100/38.05/8</f>
        <v/>
      </c>
    </row>
    <row r="183" spans="1:7">
      <c r="A183" t="s">
        <v>17</v>
      </c>
      <c r="B183" t="n">
        <v>10676360</v>
      </c>
      <c r="C183" t="n">
        <v>12427960</v>
      </c>
      <c r="D183">
        <f>if(and(B183&gt;0,C183&gt;0),C183/(B183+C183),"")</f>
        <v/>
      </c>
      <c r="E183">
        <f>D183-E180</f>
        <v/>
      </c>
      <c r="F183" t="n">
        <v>0.05</v>
      </c>
      <c r="G183">
        <f>E183/F183*100/38.05/8</f>
        <v/>
      </c>
    </row>
    <row r="184" spans="1:7">
      <c r="A184" t="s">
        <v>18</v>
      </c>
      <c r="B184" t="n">
        <v>10073320</v>
      </c>
      <c r="C184" t="n">
        <v>15529540</v>
      </c>
      <c r="D184">
        <f>if(and(B184&gt;0,C184&gt;0),C184/(B184+C184),"")</f>
        <v/>
      </c>
      <c r="E184">
        <f>D184-E180</f>
        <v/>
      </c>
      <c r="F184" t="n">
        <v>0.05</v>
      </c>
      <c r="G184">
        <f>E184/F184*100/38.05/24</f>
        <v/>
      </c>
    </row>
    <row r="185" spans="1:7">
      <c r="A185" t="s">
        <v>19</v>
      </c>
      <c r="B185" t="n">
        <v>8370599</v>
      </c>
      <c r="C185" t="n">
        <v>13349730</v>
      </c>
      <c r="D185">
        <f>if(and(B185&gt;0,C185&gt;0),C185/(B185+C185),"")</f>
        <v/>
      </c>
      <c r="E185">
        <f>D185-E180</f>
        <v/>
      </c>
      <c r="F185" t="n">
        <v>0.05</v>
      </c>
      <c r="G185">
        <f>E185/F185*100/38.05/24</f>
        <v/>
      </c>
    </row>
    <row r="186" spans="1:7">
      <c r="A186" t="s">
        <v>20</v>
      </c>
      <c r="B186" t="n">
        <v>5480442</v>
      </c>
      <c r="C186" t="n">
        <v>10625490</v>
      </c>
      <c r="D186">
        <f>if(and(B186&gt;0,C186&gt;0),C186/(B186+C186),"")</f>
        <v/>
      </c>
      <c r="E186">
        <f>D186-E180</f>
        <v/>
      </c>
      <c r="F186" t="n">
        <v>0.05</v>
      </c>
      <c r="G186">
        <f>E186/F186*100/38.05/48</f>
        <v/>
      </c>
    </row>
    <row r="187" spans="1:7">
      <c r="A187" t="s">
        <v>21</v>
      </c>
      <c r="B187" t="n">
        <v>4514543</v>
      </c>
      <c r="C187" t="n">
        <v>9706862</v>
      </c>
      <c r="D187">
        <f>if(and(B187&gt;0,C187&gt;0),C187/(B187+C187),"")</f>
        <v/>
      </c>
      <c r="E187">
        <f>D187-E180</f>
        <v/>
      </c>
      <c r="F187" t="n">
        <v>0.05</v>
      </c>
      <c r="G187">
        <f>E187/F187*100/38.05/48</f>
        <v/>
      </c>
    </row>
    <row r="188" spans="1:7">
      <c r="A188" t="s">
        <v>22</v>
      </c>
      <c r="B188" t="n">
        <v>3899744</v>
      </c>
      <c r="C188" t="n">
        <v>10979780</v>
      </c>
      <c r="D188">
        <f>if(and(B188&gt;0,C188&gt;0),C188/(B188+C188),"")</f>
        <v/>
      </c>
      <c r="E188">
        <f>D188-E180</f>
        <v/>
      </c>
      <c r="F188" t="n">
        <v>0.05</v>
      </c>
      <c r="G188">
        <f>E188/F188*100/38.05/96</f>
        <v/>
      </c>
    </row>
    <row r="189" spans="1:7">
      <c r="A189" t="s">
        <v>23</v>
      </c>
      <c r="B189" t="n">
        <v>3720889</v>
      </c>
      <c r="C189" t="n">
        <v>9199103</v>
      </c>
      <c r="D189">
        <f>if(and(B189&gt;0,C189&gt;0),C189/(B189+C189),"")</f>
        <v/>
      </c>
      <c r="E189">
        <f>D189-E180</f>
        <v/>
      </c>
      <c r="F189" t="n">
        <v>0.05</v>
      </c>
      <c r="G189">
        <f>E189/F189*100/38.05/96</f>
        <v/>
      </c>
    </row>
    <row r="190" spans="1:7">
      <c r="A190" t="s">
        <v>24</v>
      </c>
      <c r="B190" t="n">
        <v>3797566</v>
      </c>
      <c r="C190" t="n">
        <v>6066896</v>
      </c>
      <c r="D190">
        <f>if(and(B190&gt;0,C190&gt;0),C190/(B190+C190),"")</f>
        <v/>
      </c>
      <c r="E190">
        <f>D190-E180</f>
        <v/>
      </c>
      <c r="F190" t="n">
        <v>0.05</v>
      </c>
      <c r="G190">
        <f>E190/F190*100/38.05/168</f>
        <v/>
      </c>
    </row>
    <row r="191" spans="1:7">
      <c r="A191" t="s">
        <v>25</v>
      </c>
      <c r="B191" t="n">
        <v>863171</v>
      </c>
      <c r="C191" t="n">
        <v>2243704</v>
      </c>
      <c r="D191">
        <f>if(and(B191&gt;0,C191&gt;0),C191/(B191+C191),"")</f>
        <v/>
      </c>
      <c r="E191">
        <f>D191-E180</f>
        <v/>
      </c>
      <c r="F191" t="n">
        <v>0.05</v>
      </c>
      <c r="G191">
        <f>E191/F191*100/38.05/168</f>
        <v/>
      </c>
    </row>
    <row r="192" spans="1:7">
      <c r="A192" t="s"/>
    </row>
    <row r="193" spans="1:7">
      <c r="A193" t="s">
        <v>0</v>
      </c>
      <c r="B193" t="s">
        <v>1</v>
      </c>
      <c r="C193" t="s">
        <v>2</v>
      </c>
      <c r="D193" t="s">
        <v>3</v>
      </c>
    </row>
    <row r="194" spans="1:7">
      <c r="A194" t="s">
        <v>58</v>
      </c>
      <c r="B194" t="s">
        <v>52</v>
      </c>
      <c r="C194" t="s">
        <v>59</v>
      </c>
      <c r="D194" t="s">
        <v>57</v>
      </c>
    </row>
    <row r="195" spans="1:7">
      <c r="A195" t="s"/>
      <c r="B195" t="s">
        <v>8</v>
      </c>
      <c r="C195" t="s">
        <v>9</v>
      </c>
      <c r="D195" t="s">
        <v>10</v>
      </c>
      <c r="E195" t="s">
        <v>11</v>
      </c>
      <c r="F195" t="s">
        <v>12</v>
      </c>
      <c r="G195" t="s">
        <v>13</v>
      </c>
    </row>
    <row r="196" spans="1:7">
      <c r="A196" t="s">
        <v>14</v>
      </c>
      <c r="B196" t="n">
        <v>28133840</v>
      </c>
      <c r="C196" t="n">
        <v>36703140</v>
      </c>
      <c r="D196">
        <f>if(and(B196&gt;0,C196&gt;0),C196/(B196+C196),"")</f>
        <v/>
      </c>
      <c r="E196">
        <f>average(D196:D197)</f>
        <v/>
      </c>
    </row>
    <row r="197" spans="1:7">
      <c r="A197" t="s">
        <v>15</v>
      </c>
      <c r="B197" t="n">
        <v>29838910</v>
      </c>
      <c r="C197" t="n">
        <v>38238470</v>
      </c>
      <c r="D197">
        <f>if(and(B197&gt;0,C197&gt;0),C197/(B197+C197),"")</f>
        <v/>
      </c>
    </row>
    <row r="198" spans="1:7">
      <c r="A198" t="s">
        <v>16</v>
      </c>
      <c r="B198" t="n">
        <v>23034310</v>
      </c>
      <c r="C198" t="n">
        <v>32442970</v>
      </c>
      <c r="D198">
        <f>if(and(B198&gt;0,C198&gt;0),C198/(B198+C198),"")</f>
        <v/>
      </c>
      <c r="E198">
        <f>D198-E196</f>
        <v/>
      </c>
      <c r="F198" t="n">
        <v>0.05</v>
      </c>
      <c r="G198">
        <f>E198/F198*100/38.05/8</f>
        <v/>
      </c>
    </row>
    <row r="199" spans="1:7">
      <c r="A199" t="s">
        <v>17</v>
      </c>
      <c r="B199" t="n">
        <v>20741980</v>
      </c>
      <c r="C199" t="n">
        <v>27832070</v>
      </c>
      <c r="D199">
        <f>if(and(B199&gt;0,C199&gt;0),C199/(B199+C199),"")</f>
        <v/>
      </c>
      <c r="E199">
        <f>D199-E196</f>
        <v/>
      </c>
      <c r="F199" t="n">
        <v>0.05</v>
      </c>
      <c r="G199">
        <f>E199/F199*100/38.05/8</f>
        <v/>
      </c>
    </row>
    <row r="200" spans="1:7">
      <c r="A200" t="s">
        <v>18</v>
      </c>
      <c r="B200" t="n">
        <v>18855310</v>
      </c>
      <c r="C200" t="n">
        <v>32349640</v>
      </c>
      <c r="D200">
        <f>if(and(B200&gt;0,C200&gt;0),C200/(B200+C200),"")</f>
        <v/>
      </c>
      <c r="E200">
        <f>D200-E196</f>
        <v/>
      </c>
      <c r="F200" t="n">
        <v>0.05</v>
      </c>
      <c r="G200">
        <f>E200/F200*100/38.05/24</f>
        <v/>
      </c>
    </row>
    <row r="201" spans="1:7">
      <c r="A201" t="s">
        <v>19</v>
      </c>
      <c r="B201" t="n">
        <v>18121490</v>
      </c>
      <c r="C201" t="n">
        <v>30262800</v>
      </c>
      <c r="D201">
        <f>if(and(B201&gt;0,C201&gt;0),C201/(B201+C201),"")</f>
        <v/>
      </c>
      <c r="E201">
        <f>D201-E196</f>
        <v/>
      </c>
      <c r="F201" t="n">
        <v>0.05</v>
      </c>
      <c r="G201">
        <f>E201/F201*100/38.05/24</f>
        <v/>
      </c>
    </row>
    <row r="202" spans="1:7">
      <c r="A202" t="s">
        <v>20</v>
      </c>
      <c r="B202" t="n">
        <v>9875925</v>
      </c>
      <c r="C202" t="n">
        <v>22493470</v>
      </c>
      <c r="D202">
        <f>if(and(B202&gt;0,C202&gt;0),C202/(B202+C202),"")</f>
        <v/>
      </c>
      <c r="E202">
        <f>D202-E196</f>
        <v/>
      </c>
      <c r="F202" t="n">
        <v>0.05</v>
      </c>
      <c r="G202">
        <f>E202/F202*100/38.05/48</f>
        <v/>
      </c>
    </row>
    <row r="203" spans="1:7">
      <c r="A203" t="s">
        <v>21</v>
      </c>
      <c r="B203" t="n">
        <v>10738230</v>
      </c>
      <c r="C203" t="n">
        <v>22233950</v>
      </c>
      <c r="D203">
        <f>if(and(B203&gt;0,C203&gt;0),C203/(B203+C203),"")</f>
        <v/>
      </c>
      <c r="E203">
        <f>D203-E196</f>
        <v/>
      </c>
      <c r="F203" t="n">
        <v>0.05</v>
      </c>
      <c r="G203">
        <f>E203/F203*100/38.05/48</f>
        <v/>
      </c>
    </row>
    <row r="204" spans="1:7">
      <c r="A204" t="s">
        <v>22</v>
      </c>
      <c r="B204" t="n">
        <v>9734452</v>
      </c>
      <c r="C204" t="n">
        <v>26051410</v>
      </c>
      <c r="D204">
        <f>if(and(B204&gt;0,C204&gt;0),C204/(B204+C204),"")</f>
        <v/>
      </c>
      <c r="E204">
        <f>D204-E196</f>
        <v/>
      </c>
      <c r="F204" t="n">
        <v>0.05</v>
      </c>
      <c r="G204">
        <f>E204/F204*100/38.05/96</f>
        <v/>
      </c>
    </row>
    <row r="205" spans="1:7">
      <c r="A205" t="s">
        <v>23</v>
      </c>
      <c r="B205" t="n">
        <v>7868191</v>
      </c>
      <c r="C205" t="n">
        <v>20844020</v>
      </c>
      <c r="D205">
        <f>if(and(B205&gt;0,C205&gt;0),C205/(B205+C205),"")</f>
        <v/>
      </c>
      <c r="E205">
        <f>D205-E196</f>
        <v/>
      </c>
      <c r="F205" t="n">
        <v>0.05</v>
      </c>
      <c r="G205">
        <f>E205/F205*100/38.05/96</f>
        <v/>
      </c>
    </row>
    <row r="206" spans="1:7">
      <c r="A206" t="s">
        <v>24</v>
      </c>
      <c r="B206" t="n">
        <v>2734787</v>
      </c>
      <c r="C206" t="n">
        <v>8393411</v>
      </c>
      <c r="D206">
        <f>if(and(B206&gt;0,C206&gt;0),C206/(B206+C206),"")</f>
        <v/>
      </c>
      <c r="E206">
        <f>D206-E196</f>
        <v/>
      </c>
      <c r="F206" t="n">
        <v>0.05</v>
      </c>
      <c r="G206">
        <f>E206/F206*100/38.05/168</f>
        <v/>
      </c>
    </row>
    <row r="207" spans="1:7">
      <c r="A207" t="s">
        <v>25</v>
      </c>
      <c r="B207" t="n">
        <v>3006950</v>
      </c>
      <c r="C207" t="n">
        <v>8226507</v>
      </c>
      <c r="D207">
        <f>if(and(B207&gt;0,C207&gt;0),C207/(B207+C207),"")</f>
        <v/>
      </c>
      <c r="E207">
        <f>D207-E196</f>
        <v/>
      </c>
      <c r="F207" t="n">
        <v>0.05</v>
      </c>
      <c r="G207">
        <f>E207/F207*100/38.05/168</f>
        <v/>
      </c>
    </row>
    <row r="208" spans="1:7">
      <c r="A208" t="s"/>
    </row>
    <row r="209" spans="1:7">
      <c r="A209" t="s">
        <v>0</v>
      </c>
      <c r="B209" t="s">
        <v>1</v>
      </c>
      <c r="C209" t="s">
        <v>2</v>
      </c>
      <c r="D209" t="s">
        <v>3</v>
      </c>
    </row>
    <row r="210" spans="1:7">
      <c r="A210" t="s">
        <v>60</v>
      </c>
      <c r="B210" t="s">
        <v>43</v>
      </c>
      <c r="C210" t="s">
        <v>61</v>
      </c>
      <c r="D210" t="s">
        <v>62</v>
      </c>
    </row>
    <row r="211" spans="1:7">
      <c r="A211" t="s"/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 t="s">
        <v>13</v>
      </c>
    </row>
    <row r="212" spans="1:7">
      <c r="A212" t="s">
        <v>14</v>
      </c>
      <c r="B212" t="n">
        <v>7652131</v>
      </c>
      <c r="C212" t="n">
        <v>10404480</v>
      </c>
      <c r="D212">
        <f>if(and(B212&gt;0,C212&gt;0),C212/(B212+C212),"")</f>
        <v/>
      </c>
      <c r="E212">
        <f>average(D212:D213)</f>
        <v/>
      </c>
    </row>
    <row r="213" spans="1:7">
      <c r="A213" t="s">
        <v>15</v>
      </c>
      <c r="B213" t="n">
        <v>8515866</v>
      </c>
      <c r="C213" t="n">
        <v>12047280</v>
      </c>
      <c r="D213">
        <f>if(and(B213&gt;0,C213&gt;0),C213/(B213+C213),"")</f>
        <v/>
      </c>
    </row>
    <row r="214" spans="1:7">
      <c r="A214" t="s">
        <v>16</v>
      </c>
      <c r="B214" t="n">
        <v>6972696</v>
      </c>
      <c r="C214" t="n">
        <v>11068050</v>
      </c>
      <c r="D214">
        <f>if(and(B214&gt;0,C214&gt;0),C214/(B214+C214),"")</f>
        <v/>
      </c>
      <c r="E214">
        <f>D214-E212</f>
        <v/>
      </c>
      <c r="F214" t="n">
        <v>0.05</v>
      </c>
      <c r="G214">
        <f>E214/F214*100/24.63/8</f>
        <v/>
      </c>
    </row>
    <row r="215" spans="1:7">
      <c r="A215" t="s">
        <v>17</v>
      </c>
      <c r="B215" t="n">
        <v>8257381</v>
      </c>
      <c r="C215" t="n">
        <v>11611610</v>
      </c>
      <c r="D215">
        <f>if(and(B215&gt;0,C215&gt;0),C215/(B215+C215),"")</f>
        <v/>
      </c>
      <c r="E215">
        <f>D215-E212</f>
        <v/>
      </c>
      <c r="F215" t="n">
        <v>0.05</v>
      </c>
      <c r="G215">
        <f>E215/F215*100/24.63/8</f>
        <v/>
      </c>
    </row>
    <row r="216" spans="1:7">
      <c r="A216" t="s">
        <v>18</v>
      </c>
      <c r="B216" t="n">
        <v>7135809</v>
      </c>
      <c r="C216" t="n">
        <v>12082430</v>
      </c>
      <c r="D216">
        <f>if(and(B216&gt;0,C216&gt;0),C216/(B216+C216),"")</f>
        <v/>
      </c>
      <c r="E216">
        <f>D216-E212</f>
        <v/>
      </c>
      <c r="F216" t="n">
        <v>0.05</v>
      </c>
      <c r="G216">
        <f>E216/F216*100/24.63/24</f>
        <v/>
      </c>
    </row>
    <row r="217" spans="1:7">
      <c r="A217" t="s">
        <v>19</v>
      </c>
      <c r="B217" t="n">
        <v>7410309</v>
      </c>
      <c r="C217" t="n">
        <v>12175280</v>
      </c>
      <c r="D217">
        <f>if(and(B217&gt;0,C217&gt;0),C217/(B217+C217),"")</f>
        <v/>
      </c>
      <c r="E217">
        <f>D217-E212</f>
        <v/>
      </c>
      <c r="F217" t="n">
        <v>0.05</v>
      </c>
      <c r="G217">
        <f>E217/F217*100/24.63/24</f>
        <v/>
      </c>
    </row>
    <row r="218" spans="1:7">
      <c r="A218" t="s">
        <v>20</v>
      </c>
      <c r="B218" t="n">
        <v>4051580</v>
      </c>
      <c r="C218" t="n">
        <v>8590043</v>
      </c>
      <c r="D218">
        <f>if(and(B218&gt;0,C218&gt;0),C218/(B218+C218),"")</f>
        <v/>
      </c>
      <c r="E218">
        <f>D218-E212</f>
        <v/>
      </c>
      <c r="F218" t="n">
        <v>0.05</v>
      </c>
      <c r="G218">
        <f>E218/F218*100/24.63/48</f>
        <v/>
      </c>
    </row>
    <row r="219" spans="1:7">
      <c r="A219" t="s">
        <v>21</v>
      </c>
      <c r="B219" t="n">
        <v>4214125</v>
      </c>
      <c r="C219" t="n">
        <v>8389019</v>
      </c>
      <c r="D219">
        <f>if(and(B219&gt;0,C219&gt;0),C219/(B219+C219),"")</f>
        <v/>
      </c>
      <c r="E219">
        <f>D219-E212</f>
        <v/>
      </c>
      <c r="F219" t="n">
        <v>0.05</v>
      </c>
      <c r="G219">
        <f>E219/F219*100/24.63/48</f>
        <v/>
      </c>
    </row>
    <row r="220" spans="1:7">
      <c r="A220" t="s">
        <v>22</v>
      </c>
      <c r="B220" t="n">
        <v>5498614</v>
      </c>
      <c r="C220" t="n">
        <v>11729850</v>
      </c>
      <c r="D220">
        <f>if(and(B220&gt;0,C220&gt;0),C220/(B220+C220),"")</f>
        <v/>
      </c>
      <c r="E220">
        <f>D220-E212</f>
        <v/>
      </c>
      <c r="F220" t="n">
        <v>0.05</v>
      </c>
      <c r="G220">
        <f>E220/F220*100/24.63/96</f>
        <v/>
      </c>
    </row>
    <row r="221" spans="1:7">
      <c r="A221" t="s">
        <v>23</v>
      </c>
      <c r="B221" t="n">
        <v>4514285</v>
      </c>
      <c r="C221" t="n">
        <v>10320380</v>
      </c>
      <c r="D221">
        <f>if(and(B221&gt;0,C221&gt;0),C221/(B221+C221),"")</f>
        <v/>
      </c>
      <c r="E221">
        <f>D221-E212</f>
        <v/>
      </c>
      <c r="F221" t="n">
        <v>0.05</v>
      </c>
      <c r="G221">
        <f>E221/F221*100/24.63/96</f>
        <v/>
      </c>
    </row>
    <row r="222" spans="1:7">
      <c r="A222" t="s">
        <v>24</v>
      </c>
      <c r="B222" t="n">
        <v>5724642</v>
      </c>
      <c r="C222" t="n">
        <v>13718220</v>
      </c>
      <c r="D222">
        <f>if(and(B222&gt;0,C222&gt;0),C222/(B222+C222),"")</f>
        <v/>
      </c>
      <c r="E222">
        <f>D222-E212</f>
        <v/>
      </c>
      <c r="F222" t="n">
        <v>0.05</v>
      </c>
      <c r="G222">
        <f>E222/F222*100/24.63/168</f>
        <v/>
      </c>
    </row>
    <row r="223" spans="1:7">
      <c r="A223" t="s">
        <v>25</v>
      </c>
      <c r="B223" t="n">
        <v>5915283</v>
      </c>
      <c r="C223" t="n">
        <v>14680410</v>
      </c>
      <c r="D223">
        <f>if(and(B223&gt;0,C223&gt;0),C223/(B223+C223),"")</f>
        <v/>
      </c>
      <c r="E223">
        <f>D223-E212</f>
        <v/>
      </c>
      <c r="F223" t="n">
        <v>0.05</v>
      </c>
      <c r="G223">
        <f>E223/F223*100/24.63/168</f>
        <v/>
      </c>
    </row>
    <row r="224" spans="1:7">
      <c r="A224" t="s"/>
    </row>
    <row r="225" spans="1:7">
      <c r="A225" t="s">
        <v>0</v>
      </c>
      <c r="B225" t="s">
        <v>1</v>
      </c>
      <c r="C225" t="s">
        <v>2</v>
      </c>
      <c r="D225" t="s">
        <v>3</v>
      </c>
    </row>
    <row r="226" spans="1:7">
      <c r="A226" t="s">
        <v>63</v>
      </c>
      <c r="B226" t="s">
        <v>52</v>
      </c>
      <c r="C226" t="s">
        <v>64</v>
      </c>
      <c r="D226" t="s">
        <v>65</v>
      </c>
    </row>
    <row r="227" spans="1:7">
      <c r="A227" t="s"/>
      <c r="B227" t="s">
        <v>8</v>
      </c>
      <c r="C227" t="s">
        <v>9</v>
      </c>
      <c r="D227" t="s">
        <v>10</v>
      </c>
      <c r="E227" t="s">
        <v>11</v>
      </c>
      <c r="F227" t="s">
        <v>12</v>
      </c>
      <c r="G227" t="s">
        <v>13</v>
      </c>
    </row>
    <row r="228" spans="1:7">
      <c r="A228" t="s">
        <v>14</v>
      </c>
      <c r="B228" t="n">
        <v>22834640</v>
      </c>
      <c r="C228" t="n">
        <v>30876820</v>
      </c>
      <c r="D228">
        <f>if(and(B228&gt;0,C228&gt;0),C228/(B228+C228),"")</f>
        <v/>
      </c>
      <c r="E228">
        <f>average(D228:D229)</f>
        <v/>
      </c>
    </row>
    <row r="229" spans="1:7">
      <c r="A229" t="s">
        <v>15</v>
      </c>
      <c r="B229" t="n">
        <v>23456810</v>
      </c>
      <c r="C229" t="n">
        <v>30908870</v>
      </c>
      <c r="D229">
        <f>if(and(B229&gt;0,C229&gt;0),C229/(B229+C229),"")</f>
        <v/>
      </c>
    </row>
    <row r="230" spans="1:7">
      <c r="A230" t="s">
        <v>16</v>
      </c>
      <c r="B230" t="n">
        <v>16248740</v>
      </c>
      <c r="C230" t="n">
        <v>24799700</v>
      </c>
      <c r="D230">
        <f>if(and(B230&gt;0,C230&gt;0),C230/(B230+C230),"")</f>
        <v/>
      </c>
      <c r="E230">
        <f>D230-E228</f>
        <v/>
      </c>
      <c r="F230" t="n">
        <v>0.05</v>
      </c>
      <c r="G230">
        <f>E230/F230*100/38.59/8</f>
        <v/>
      </c>
    </row>
    <row r="231" spans="1:7">
      <c r="A231" t="s">
        <v>17</v>
      </c>
      <c r="B231" t="n">
        <v>17833950</v>
      </c>
      <c r="C231" t="n">
        <v>25168140</v>
      </c>
      <c r="D231">
        <f>if(and(B231&gt;0,C231&gt;0),C231/(B231+C231),"")</f>
        <v/>
      </c>
      <c r="E231">
        <f>D231-E228</f>
        <v/>
      </c>
      <c r="F231" t="n">
        <v>0.05</v>
      </c>
      <c r="G231">
        <f>E231/F231*100/38.59/8</f>
        <v/>
      </c>
    </row>
    <row r="232" spans="1:7">
      <c r="A232" t="s">
        <v>18</v>
      </c>
      <c r="B232" t="n">
        <v>15854960</v>
      </c>
      <c r="C232" t="n">
        <v>27270650</v>
      </c>
      <c r="D232">
        <f>if(and(B232&gt;0,C232&gt;0),C232/(B232+C232),"")</f>
        <v/>
      </c>
      <c r="E232">
        <f>D232-E228</f>
        <v/>
      </c>
      <c r="F232" t="n">
        <v>0.05</v>
      </c>
      <c r="G232">
        <f>E232/F232*100/38.59/24</f>
        <v/>
      </c>
    </row>
    <row r="233" spans="1:7">
      <c r="A233" t="s">
        <v>19</v>
      </c>
      <c r="B233" t="n">
        <v>15927840</v>
      </c>
      <c r="C233" t="n">
        <v>27254140</v>
      </c>
      <c r="D233">
        <f>if(and(B233&gt;0,C233&gt;0),C233/(B233+C233),"")</f>
        <v/>
      </c>
      <c r="E233">
        <f>D233-E228</f>
        <v/>
      </c>
      <c r="F233" t="n">
        <v>0.05</v>
      </c>
      <c r="G233">
        <f>E233/F233*100/38.59/24</f>
        <v/>
      </c>
    </row>
    <row r="234" spans="1:7">
      <c r="A234" t="s">
        <v>20</v>
      </c>
      <c r="B234" t="n">
        <v>7200213</v>
      </c>
      <c r="C234" t="n">
        <v>15739230</v>
      </c>
      <c r="D234">
        <f>if(and(B234&gt;0,C234&gt;0),C234/(B234+C234),"")</f>
        <v/>
      </c>
      <c r="E234">
        <f>D234-E228</f>
        <v/>
      </c>
      <c r="F234" t="n">
        <v>0.05</v>
      </c>
      <c r="G234">
        <f>E234/F234*100/38.59/48</f>
        <v/>
      </c>
    </row>
    <row r="235" spans="1:7">
      <c r="A235" t="s">
        <v>21</v>
      </c>
      <c r="B235" t="n">
        <v>7538634</v>
      </c>
      <c r="C235" t="n">
        <v>18087670</v>
      </c>
      <c r="D235">
        <f>if(and(B235&gt;0,C235&gt;0),C235/(B235+C235),"")</f>
        <v/>
      </c>
      <c r="E235">
        <f>D235-E228</f>
        <v/>
      </c>
      <c r="F235" t="n">
        <v>0.05</v>
      </c>
      <c r="G235">
        <f>E235/F235*100/38.59/48</f>
        <v/>
      </c>
    </row>
    <row r="236" spans="1:7">
      <c r="A236" t="s">
        <v>22</v>
      </c>
      <c r="B236" t="n">
        <v>8428779</v>
      </c>
      <c r="C236" t="n">
        <v>22179050</v>
      </c>
      <c r="D236">
        <f>if(and(B236&gt;0,C236&gt;0),C236/(B236+C236),"")</f>
        <v/>
      </c>
      <c r="E236">
        <f>D236-E228</f>
        <v/>
      </c>
      <c r="F236" t="n">
        <v>0.05</v>
      </c>
      <c r="G236">
        <f>E236/F236*100/38.59/96</f>
        <v/>
      </c>
    </row>
    <row r="237" spans="1:7">
      <c r="A237" t="s">
        <v>23</v>
      </c>
      <c r="B237" t="n">
        <v>8417060</v>
      </c>
      <c r="C237" t="n">
        <v>21203540</v>
      </c>
      <c r="D237">
        <f>if(and(B237&gt;0,C237&gt;0),C237/(B237+C237),"")</f>
        <v/>
      </c>
      <c r="E237">
        <f>D237-E228</f>
        <v/>
      </c>
      <c r="F237" t="n">
        <v>0.05</v>
      </c>
      <c r="G237">
        <f>E237/F237*100/38.59/96</f>
        <v/>
      </c>
    </row>
    <row r="238" spans="1:7">
      <c r="A238" t="s">
        <v>24</v>
      </c>
      <c r="B238" t="n">
        <v>7511949</v>
      </c>
      <c r="C238" t="n">
        <v>21304670</v>
      </c>
      <c r="D238">
        <f>if(and(B238&gt;0,C238&gt;0),C238/(B238+C238),"")</f>
        <v/>
      </c>
      <c r="E238">
        <f>D238-E228</f>
        <v/>
      </c>
      <c r="F238" t="n">
        <v>0.05</v>
      </c>
      <c r="G238">
        <f>E238/F238*100/38.59/168</f>
        <v/>
      </c>
    </row>
    <row r="239" spans="1:7">
      <c r="A239" t="s">
        <v>25</v>
      </c>
      <c r="B239" t="n">
        <v>7437989</v>
      </c>
      <c r="C239" t="n">
        <v>21334460</v>
      </c>
      <c r="D239">
        <f>if(and(B239&gt;0,C239&gt;0),C239/(B239+C239),"")</f>
        <v/>
      </c>
      <c r="E239">
        <f>D239-E228</f>
        <v/>
      </c>
      <c r="F239" t="n">
        <v>0.05</v>
      </c>
      <c r="G239">
        <f>E239/F239*100/38.59/168</f>
        <v/>
      </c>
    </row>
    <row r="240" spans="1:7">
      <c r="A240" t="s"/>
    </row>
    <row r="241" spans="1:7">
      <c r="A241" t="s">
        <v>0</v>
      </c>
      <c r="B241" t="s">
        <v>1</v>
      </c>
      <c r="C241" t="s">
        <v>2</v>
      </c>
      <c r="D241" t="s">
        <v>3</v>
      </c>
    </row>
    <row r="242" spans="1:7">
      <c r="A242" t="s">
        <v>66</v>
      </c>
      <c r="B242" t="s">
        <v>43</v>
      </c>
      <c r="C242" t="s">
        <v>67</v>
      </c>
      <c r="D242" t="s">
        <v>68</v>
      </c>
    </row>
    <row r="243" spans="1:7">
      <c r="A243" t="s"/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13</v>
      </c>
    </row>
    <row r="244" spans="1:7">
      <c r="A244" t="s">
        <v>14</v>
      </c>
      <c r="B244" t="n">
        <v>10944960</v>
      </c>
      <c r="C244" t="n">
        <v>16506550</v>
      </c>
      <c r="D244">
        <f>if(and(B244&gt;0,C244&gt;0),C244/(B244+C244),"")</f>
        <v/>
      </c>
      <c r="E244">
        <f>average(D244:D245)</f>
        <v/>
      </c>
    </row>
    <row r="245" spans="1:7">
      <c r="A245" t="s">
        <v>15</v>
      </c>
      <c r="B245" t="n">
        <v>10623650</v>
      </c>
      <c r="C245" t="n">
        <v>16678890</v>
      </c>
      <c r="D245">
        <f>if(and(B245&gt;0,C245&gt;0),C245/(B245+C245),"")</f>
        <v/>
      </c>
    </row>
    <row r="246" spans="1:7">
      <c r="A246" t="s">
        <v>16</v>
      </c>
      <c r="B246" t="n">
        <v>11263540</v>
      </c>
      <c r="C246" t="n">
        <v>19493400</v>
      </c>
      <c r="D246">
        <f>if(and(B246&gt;0,C246&gt;0),C246/(B246+C246),"")</f>
        <v/>
      </c>
      <c r="E246">
        <f>D246-E244</f>
        <v/>
      </c>
      <c r="F246" t="n">
        <v>0.05</v>
      </c>
      <c r="G246">
        <f>E246/F246*100/42.70/8</f>
        <v/>
      </c>
    </row>
    <row r="247" spans="1:7">
      <c r="A247" t="s">
        <v>17</v>
      </c>
      <c r="B247" t="n">
        <v>9906476</v>
      </c>
      <c r="C247" t="n">
        <v>17134870</v>
      </c>
      <c r="D247">
        <f>if(and(B247&gt;0,C247&gt;0),C247/(B247+C247),"")</f>
        <v/>
      </c>
      <c r="E247">
        <f>D247-E244</f>
        <v/>
      </c>
      <c r="F247" t="n">
        <v>0.05</v>
      </c>
      <c r="G247">
        <f>E247/F247*100/42.70/8</f>
        <v/>
      </c>
    </row>
    <row r="248" spans="1:7">
      <c r="A248" t="s">
        <v>18</v>
      </c>
      <c r="B248" t="n">
        <v>5123836</v>
      </c>
      <c r="C248" t="n">
        <v>9903762</v>
      </c>
      <c r="D248">
        <f>if(and(B248&gt;0,C248&gt;0),C248/(B248+C248),"")</f>
        <v/>
      </c>
      <c r="E248">
        <f>D248-E244</f>
        <v/>
      </c>
      <c r="F248" t="n">
        <v>0.05</v>
      </c>
      <c r="G248">
        <f>E248/F248*100/42.70/24</f>
        <v/>
      </c>
    </row>
    <row r="249" spans="1:7">
      <c r="A249" t="s">
        <v>19</v>
      </c>
      <c r="B249" t="n">
        <v>4962944</v>
      </c>
      <c r="C249" t="n">
        <v>9663230</v>
      </c>
      <c r="D249">
        <f>if(and(B249&gt;0,C249&gt;0),C249/(B249+C249),"")</f>
        <v/>
      </c>
      <c r="E249">
        <f>D249-E244</f>
        <v/>
      </c>
      <c r="F249" t="n">
        <v>0.05</v>
      </c>
      <c r="G249">
        <f>E249/F249*100/42.70/24</f>
        <v/>
      </c>
    </row>
    <row r="250" spans="1:7">
      <c r="A250" t="s">
        <v>20</v>
      </c>
      <c r="B250" t="n">
        <v>5282989</v>
      </c>
      <c r="C250" t="n">
        <v>13521700</v>
      </c>
      <c r="D250">
        <f>if(and(B250&gt;0,C250&gt;0),C250/(B250+C250),"")</f>
        <v/>
      </c>
      <c r="E250">
        <f>D250-E244</f>
        <v/>
      </c>
      <c r="F250" t="n">
        <v>0.05</v>
      </c>
      <c r="G250">
        <f>E250/F250*100/42.70/48</f>
        <v/>
      </c>
    </row>
    <row r="251" spans="1:7">
      <c r="A251" t="s">
        <v>21</v>
      </c>
      <c r="B251" t="n">
        <v>3945794</v>
      </c>
      <c r="C251" t="n">
        <v>9932271</v>
      </c>
      <c r="D251">
        <f>if(and(B251&gt;0,C251&gt;0),C251/(B251+C251),"")</f>
        <v/>
      </c>
      <c r="E251">
        <f>D251-E244</f>
        <v/>
      </c>
      <c r="F251" t="n">
        <v>0.05</v>
      </c>
      <c r="G251">
        <f>E251/F251*100/42.70/48</f>
        <v/>
      </c>
    </row>
    <row r="252" spans="1:7">
      <c r="A252" t="s">
        <v>22</v>
      </c>
      <c r="B252" t="n">
        <v>2141764</v>
      </c>
      <c r="C252" t="n">
        <v>6112898</v>
      </c>
      <c r="D252">
        <f>if(and(B252&gt;0,C252&gt;0),C252/(B252+C252),"")</f>
        <v/>
      </c>
      <c r="E252">
        <f>D252-E244</f>
        <v/>
      </c>
      <c r="F252" t="n">
        <v>0.05</v>
      </c>
      <c r="G252">
        <f>E252/F252*100/42.70/96</f>
        <v/>
      </c>
    </row>
    <row r="253" spans="1:7">
      <c r="A253" t="s">
        <v>23</v>
      </c>
      <c r="B253" t="n">
        <v>2637439</v>
      </c>
      <c r="C253" t="n">
        <v>7760350</v>
      </c>
      <c r="D253">
        <f>if(and(B253&gt;0,C253&gt;0),C253/(B253+C253),"")</f>
        <v/>
      </c>
      <c r="E253">
        <f>D253-E244</f>
        <v/>
      </c>
      <c r="F253" t="n">
        <v>0.05</v>
      </c>
      <c r="G253">
        <f>E253/F253*100/42.70/96</f>
        <v/>
      </c>
    </row>
    <row r="254" spans="1:7">
      <c r="A254" t="s">
        <v>24</v>
      </c>
      <c r="B254" t="n">
        <v>2155417</v>
      </c>
      <c r="C254" t="n">
        <v>6628665</v>
      </c>
      <c r="D254">
        <f>if(and(B254&gt;0,C254&gt;0),C254/(B254+C254),"")</f>
        <v/>
      </c>
      <c r="E254">
        <f>D254-E244</f>
        <v/>
      </c>
      <c r="F254" t="n">
        <v>0.05</v>
      </c>
      <c r="G254">
        <f>E254/F254*100/42.70/168</f>
        <v/>
      </c>
    </row>
    <row r="255" spans="1:7">
      <c r="A255" t="s">
        <v>25</v>
      </c>
      <c r="B255" t="n">
        <v>2014461</v>
      </c>
      <c r="C255" t="n">
        <v>7102541</v>
      </c>
      <c r="D255">
        <f>if(and(B255&gt;0,C255&gt;0),C255/(B255+C255),"")</f>
        <v/>
      </c>
      <c r="E255">
        <f>D255-E244</f>
        <v/>
      </c>
      <c r="F255" t="n">
        <v>0.05</v>
      </c>
      <c r="G255">
        <f>E255/F255*100/42.70/168</f>
        <v/>
      </c>
    </row>
    <row r="256" spans="1:7">
      <c r="A256" t="s"/>
    </row>
    <row r="257" spans="1:7">
      <c r="A257" t="s">
        <v>0</v>
      </c>
      <c r="B257" t="s">
        <v>1</v>
      </c>
      <c r="C257" t="s">
        <v>2</v>
      </c>
      <c r="D257" t="s">
        <v>3</v>
      </c>
    </row>
    <row r="258" spans="1:7">
      <c r="A258" t="s">
        <v>69</v>
      </c>
      <c r="B258" t="s">
        <v>52</v>
      </c>
      <c r="C258" t="s">
        <v>70</v>
      </c>
      <c r="D258" t="s">
        <v>71</v>
      </c>
    </row>
    <row r="259" spans="1:7">
      <c r="A259" t="s"/>
      <c r="B259" t="s">
        <v>8</v>
      </c>
      <c r="C259" t="s">
        <v>9</v>
      </c>
      <c r="D259" t="s">
        <v>10</v>
      </c>
      <c r="E259" t="s">
        <v>11</v>
      </c>
      <c r="F259" t="s">
        <v>12</v>
      </c>
      <c r="G259" t="s">
        <v>13</v>
      </c>
    </row>
    <row r="260" spans="1:7">
      <c r="A260" t="s">
        <v>14</v>
      </c>
      <c r="B260" t="n">
        <v>19572820</v>
      </c>
      <c r="C260" t="n">
        <v>30464260</v>
      </c>
      <c r="D260">
        <f>if(and(B260&gt;0,C260&gt;0),C260/(B260+C260),"")</f>
        <v/>
      </c>
      <c r="E260">
        <f>average(D260:D261)</f>
        <v/>
      </c>
    </row>
    <row r="261" spans="1:7">
      <c r="A261" t="s">
        <v>15</v>
      </c>
      <c r="B261" t="n">
        <v>20983460</v>
      </c>
      <c r="C261" t="n">
        <v>33796990</v>
      </c>
      <c r="D261">
        <f>if(and(B261&gt;0,C261&gt;0),C261/(B261+C261),"")</f>
        <v/>
      </c>
    </row>
    <row r="262" spans="1:7">
      <c r="A262" t="s">
        <v>16</v>
      </c>
      <c r="B262" t="n">
        <v>14393060</v>
      </c>
      <c r="C262" t="n">
        <v>26651770</v>
      </c>
      <c r="D262">
        <f>if(and(B262&gt;0,C262&gt;0),C262/(B262+C262),"")</f>
        <v/>
      </c>
      <c r="E262">
        <f>D262-E260</f>
        <v/>
      </c>
      <c r="F262" t="n">
        <v>0.05</v>
      </c>
      <c r="G262">
        <f>E262/F262*100/41.03/8</f>
        <v/>
      </c>
    </row>
    <row r="263" spans="1:7">
      <c r="A263" t="s">
        <v>17</v>
      </c>
      <c r="B263" t="n">
        <v>15359580</v>
      </c>
      <c r="C263" t="n">
        <v>26950680</v>
      </c>
      <c r="D263">
        <f>if(and(B263&gt;0,C263&gt;0),C263/(B263+C263),"")</f>
        <v/>
      </c>
      <c r="E263">
        <f>D263-E260</f>
        <v/>
      </c>
      <c r="F263" t="n">
        <v>0.05</v>
      </c>
      <c r="G263">
        <f>E263/F263*100/41.03/8</f>
        <v/>
      </c>
    </row>
    <row r="264" spans="1:7">
      <c r="A264" t="s">
        <v>18</v>
      </c>
      <c r="B264" t="n">
        <v>11633160</v>
      </c>
      <c r="C264" t="n">
        <v>23311120</v>
      </c>
      <c r="D264">
        <f>if(and(B264&gt;0,C264&gt;0),C264/(B264+C264),"")</f>
        <v/>
      </c>
      <c r="E264">
        <f>D264-E260</f>
        <v/>
      </c>
      <c r="F264" t="n">
        <v>0.05</v>
      </c>
      <c r="G264">
        <f>E264/F264*100/41.03/24</f>
        <v/>
      </c>
    </row>
    <row r="265" spans="1:7">
      <c r="A265" t="s">
        <v>19</v>
      </c>
      <c r="B265" t="n">
        <v>13130450</v>
      </c>
      <c r="C265" t="n">
        <v>26408220</v>
      </c>
      <c r="D265">
        <f>if(and(B265&gt;0,C265&gt;0),C265/(B265+C265),"")</f>
        <v/>
      </c>
      <c r="E265">
        <f>D265-E260</f>
        <v/>
      </c>
      <c r="F265" t="n">
        <v>0.05</v>
      </c>
      <c r="G265">
        <f>E265/F265*100/41.03/24</f>
        <v/>
      </c>
    </row>
    <row r="266" spans="1:7">
      <c r="A266" t="s">
        <v>20</v>
      </c>
      <c r="B266" t="n">
        <v>4764008</v>
      </c>
      <c r="C266" t="n">
        <v>11985780</v>
      </c>
      <c r="D266">
        <f>if(and(B266&gt;0,C266&gt;0),C266/(B266+C266),"")</f>
        <v/>
      </c>
      <c r="E266">
        <f>D266-E260</f>
        <v/>
      </c>
      <c r="F266" t="n">
        <v>0.05</v>
      </c>
      <c r="G266">
        <f>E266/F266*100/41.03/48</f>
        <v/>
      </c>
    </row>
    <row r="267" spans="1:7">
      <c r="A267" t="s">
        <v>21</v>
      </c>
      <c r="B267" t="n">
        <v>5842607</v>
      </c>
      <c r="C267" t="n">
        <v>14592310</v>
      </c>
      <c r="D267">
        <f>if(and(B267&gt;0,C267&gt;0),C267/(B267+C267),"")</f>
        <v/>
      </c>
      <c r="E267">
        <f>D267-E260</f>
        <v/>
      </c>
      <c r="F267" t="n">
        <v>0.05</v>
      </c>
      <c r="G267">
        <f>E267/F267*100/41.03/48</f>
        <v/>
      </c>
    </row>
    <row r="268" spans="1:7">
      <c r="A268" t="s">
        <v>22</v>
      </c>
      <c r="B268" t="n">
        <v>6006825</v>
      </c>
      <c r="C268" t="n">
        <v>17677670</v>
      </c>
      <c r="D268">
        <f>if(and(B268&gt;0,C268&gt;0),C268/(B268+C268),"")</f>
        <v/>
      </c>
      <c r="E268">
        <f>D268-E260</f>
        <v/>
      </c>
      <c r="F268" t="n">
        <v>0.05</v>
      </c>
      <c r="G268">
        <f>E268/F268*100/41.03/96</f>
        <v/>
      </c>
    </row>
    <row r="269" spans="1:7">
      <c r="A269" t="s">
        <v>23</v>
      </c>
      <c r="B269" t="n">
        <v>6416854</v>
      </c>
      <c r="C269" t="n">
        <v>18789260</v>
      </c>
      <c r="D269">
        <f>if(and(B269&gt;0,C269&gt;0),C269/(B269+C269),"")</f>
        <v/>
      </c>
      <c r="E269">
        <f>D269-E260</f>
        <v/>
      </c>
      <c r="F269" t="n">
        <v>0.05</v>
      </c>
      <c r="G269">
        <f>E269/F269*100/41.03/96</f>
        <v/>
      </c>
    </row>
    <row r="270" spans="1:7">
      <c r="A270" t="s">
        <v>24</v>
      </c>
      <c r="B270" t="n">
        <v>5861150</v>
      </c>
      <c r="C270" t="n">
        <v>19123490</v>
      </c>
      <c r="D270">
        <f>if(and(B270&gt;0,C270&gt;0),C270/(B270+C270),"")</f>
        <v/>
      </c>
      <c r="E270">
        <f>D270-E260</f>
        <v/>
      </c>
      <c r="F270" t="n">
        <v>0.05</v>
      </c>
      <c r="G270">
        <f>E270/F270*100/41.03/168</f>
        <v/>
      </c>
    </row>
    <row r="271" spans="1:7">
      <c r="A271" t="s">
        <v>25</v>
      </c>
      <c r="B271" t="n">
        <v>5472985</v>
      </c>
      <c r="C271" t="n">
        <v>17313130</v>
      </c>
      <c r="D271">
        <f>if(and(B271&gt;0,C271&gt;0),C271/(B271+C271),"")</f>
        <v/>
      </c>
      <c r="E271">
        <f>D271-E260</f>
        <v/>
      </c>
      <c r="F271" t="n">
        <v>0.05</v>
      </c>
      <c r="G271">
        <f>E271/F271*100/41.03/168</f>
        <v/>
      </c>
    </row>
    <row r="272" spans="1:7">
      <c r="A272" t="s"/>
    </row>
    <row r="273" spans="1:7">
      <c r="A273" t="s">
        <v>0</v>
      </c>
      <c r="B273" t="s">
        <v>1</v>
      </c>
      <c r="C273" t="s">
        <v>2</v>
      </c>
      <c r="D273" t="s">
        <v>3</v>
      </c>
    </row>
    <row r="274" spans="1:7">
      <c r="A274" t="s">
        <v>72</v>
      </c>
      <c r="B274" t="s">
        <v>5</v>
      </c>
      <c r="C274" t="s">
        <v>73</v>
      </c>
      <c r="D274" t="s">
        <v>74</v>
      </c>
    </row>
    <row r="275" spans="1:7">
      <c r="A275" t="s"/>
      <c r="B275" t="s">
        <v>8</v>
      </c>
      <c r="C275" t="s">
        <v>9</v>
      </c>
      <c r="D275" t="s">
        <v>10</v>
      </c>
      <c r="E275" t="s">
        <v>11</v>
      </c>
      <c r="F275" t="s">
        <v>12</v>
      </c>
      <c r="G275" t="s">
        <v>13</v>
      </c>
    </row>
    <row r="276" spans="1:7">
      <c r="A276" t="s">
        <v>14</v>
      </c>
      <c r="B276" t="n">
        <v>114408000</v>
      </c>
      <c r="C276" t="n">
        <v>66438810</v>
      </c>
      <c r="D276">
        <f>if(and(B276&gt;0,C276&gt;0),C276/(B276+C276),"")</f>
        <v/>
      </c>
      <c r="E276">
        <f>average(D276:D277)</f>
        <v/>
      </c>
    </row>
    <row r="277" spans="1:7">
      <c r="A277" t="s">
        <v>15</v>
      </c>
      <c r="B277" t="n">
        <v>89443980</v>
      </c>
      <c r="C277" t="n">
        <v>52859630</v>
      </c>
      <c r="D277">
        <f>if(and(B277&gt;0,C277&gt;0),C277/(B277+C277),"")</f>
        <v/>
      </c>
    </row>
    <row r="278" spans="1:7">
      <c r="A278" t="s">
        <v>16</v>
      </c>
      <c r="B278" t="n">
        <v>84373170</v>
      </c>
      <c r="C278" t="n">
        <v>58868570</v>
      </c>
      <c r="D278">
        <f>if(and(B278&gt;0,C278&gt;0),C278/(B278+C278),"")</f>
        <v/>
      </c>
      <c r="E278">
        <f>D278-E276</f>
        <v/>
      </c>
      <c r="F278" t="n">
        <v>0.05</v>
      </c>
      <c r="G278">
        <f>E278/F278*100/19.47/8</f>
        <v/>
      </c>
    </row>
    <row r="279" spans="1:7">
      <c r="A279" t="s">
        <v>17</v>
      </c>
      <c r="B279" t="n">
        <v>100356000</v>
      </c>
      <c r="C279" t="n">
        <v>70442970</v>
      </c>
      <c r="D279">
        <f>if(and(B279&gt;0,C279&gt;0),C279/(B279+C279),"")</f>
        <v/>
      </c>
      <c r="E279">
        <f>D279-E276</f>
        <v/>
      </c>
      <c r="F279" t="n">
        <v>0.05</v>
      </c>
      <c r="G279">
        <f>E279/F279*100/19.47/8</f>
        <v/>
      </c>
    </row>
    <row r="280" spans="1:7">
      <c r="A280" t="s">
        <v>18</v>
      </c>
      <c r="B280" t="n">
        <v>79780270</v>
      </c>
      <c r="C280" t="n">
        <v>67366100</v>
      </c>
      <c r="D280">
        <f>if(and(B280&gt;0,C280&gt;0),C280/(B280+C280),"")</f>
        <v/>
      </c>
      <c r="E280">
        <f>D280-E276</f>
        <v/>
      </c>
      <c r="F280" t="n">
        <v>0.05</v>
      </c>
      <c r="G280">
        <f>E280/F280*100/19.47/24</f>
        <v/>
      </c>
    </row>
    <row r="281" spans="1:7">
      <c r="A281" t="s">
        <v>19</v>
      </c>
      <c r="B281" t="n">
        <v>74823760</v>
      </c>
      <c r="C281" t="n">
        <v>62520520</v>
      </c>
      <c r="D281">
        <f>if(and(B281&gt;0,C281&gt;0),C281/(B281+C281),"")</f>
        <v/>
      </c>
      <c r="E281">
        <f>D281-E276</f>
        <v/>
      </c>
      <c r="F281" t="n">
        <v>0.05</v>
      </c>
      <c r="G281">
        <f>E281/F281*100/19.47/24</f>
        <v/>
      </c>
    </row>
    <row r="282" spans="1:7">
      <c r="A282" t="s">
        <v>20</v>
      </c>
      <c r="B282" t="n">
        <v>59568270</v>
      </c>
      <c r="C282" t="n">
        <v>60523330</v>
      </c>
      <c r="D282">
        <f>if(and(B282&gt;0,C282&gt;0),C282/(B282+C282),"")</f>
        <v/>
      </c>
      <c r="E282">
        <f>D282-E276</f>
        <v/>
      </c>
      <c r="F282" t="n">
        <v>0.05</v>
      </c>
      <c r="G282">
        <f>E282/F282*100/19.47/48</f>
        <v/>
      </c>
    </row>
    <row r="283" spans="1:7">
      <c r="A283" t="s">
        <v>21</v>
      </c>
      <c r="B283" t="n">
        <v>59757260</v>
      </c>
      <c r="C283" t="n">
        <v>59149750</v>
      </c>
      <c r="D283">
        <f>if(and(B283&gt;0,C283&gt;0),C283/(B283+C283),"")</f>
        <v/>
      </c>
      <c r="E283">
        <f>D283-E276</f>
        <v/>
      </c>
      <c r="F283" t="n">
        <v>0.05</v>
      </c>
      <c r="G283">
        <f>E283/F283*100/19.47/48</f>
        <v/>
      </c>
    </row>
    <row r="284" spans="1:7">
      <c r="A284" t="s">
        <v>22</v>
      </c>
      <c r="B284" t="n">
        <v>51485250</v>
      </c>
      <c r="C284" t="n">
        <v>58228630</v>
      </c>
      <c r="D284">
        <f>if(and(B284&gt;0,C284&gt;0),C284/(B284+C284),"")</f>
        <v/>
      </c>
      <c r="E284">
        <f>D284-E276</f>
        <v/>
      </c>
      <c r="F284" t="n">
        <v>0.05</v>
      </c>
      <c r="G284">
        <f>E284/F284*100/19.47/96</f>
        <v/>
      </c>
    </row>
    <row r="285" spans="1:7">
      <c r="A285" t="s">
        <v>23</v>
      </c>
      <c r="B285" t="n">
        <v>67796890</v>
      </c>
      <c r="C285" t="n">
        <v>74133000</v>
      </c>
      <c r="D285">
        <f>if(and(B285&gt;0,C285&gt;0),C285/(B285+C285),"")</f>
        <v/>
      </c>
      <c r="E285">
        <f>D285-E276</f>
        <v/>
      </c>
      <c r="F285" t="n">
        <v>0.05</v>
      </c>
      <c r="G285">
        <f>E285/F285*100/19.47/96</f>
        <v/>
      </c>
    </row>
    <row r="286" spans="1:7">
      <c r="A286" t="s">
        <v>24</v>
      </c>
      <c r="B286" t="n">
        <v>1359076</v>
      </c>
      <c r="C286" t="n">
        <v>1638255</v>
      </c>
      <c r="D286">
        <f>if(and(B286&gt;0,C286&gt;0),C286/(B286+C286),"")</f>
        <v/>
      </c>
      <c r="E286">
        <f>D286-E276</f>
        <v/>
      </c>
      <c r="F286" t="n">
        <v>0.05</v>
      </c>
      <c r="G286">
        <f>E286/F286*100/19.47/168</f>
        <v/>
      </c>
    </row>
    <row r="287" spans="1:7">
      <c r="A287" t="s">
        <v>25</v>
      </c>
      <c r="B287" t="n">
        <v>47754700</v>
      </c>
      <c r="C287" t="n">
        <v>54377290</v>
      </c>
      <c r="D287">
        <f>if(and(B287&gt;0,C287&gt;0),C287/(B287+C287),"")</f>
        <v/>
      </c>
      <c r="E287">
        <f>D287-E276</f>
        <v/>
      </c>
      <c r="F287" t="n">
        <v>0.05</v>
      </c>
      <c r="G287">
        <f>E287/F287*100/19.47/168</f>
        <v/>
      </c>
    </row>
    <row r="288" spans="1:7">
      <c r="A288" t="s"/>
    </row>
    <row r="289" spans="1:7">
      <c r="A289" t="s">
        <v>0</v>
      </c>
      <c r="B289" t="s">
        <v>1</v>
      </c>
      <c r="C289" t="s">
        <v>2</v>
      </c>
      <c r="D289" t="s">
        <v>3</v>
      </c>
    </row>
    <row r="290" spans="1:7">
      <c r="A290" t="s">
        <v>75</v>
      </c>
      <c r="B290" t="s">
        <v>5</v>
      </c>
      <c r="C290" t="s">
        <v>76</v>
      </c>
      <c r="D290" t="s">
        <v>77</v>
      </c>
    </row>
    <row r="291" spans="1:7">
      <c r="A291" t="s"/>
      <c r="B291" t="s">
        <v>8</v>
      </c>
      <c r="C291" t="s">
        <v>9</v>
      </c>
      <c r="D291" t="s">
        <v>10</v>
      </c>
      <c r="E291" t="s">
        <v>11</v>
      </c>
      <c r="F291" t="s">
        <v>12</v>
      </c>
      <c r="G291" t="s">
        <v>13</v>
      </c>
    </row>
    <row r="292" spans="1:7">
      <c r="A292" t="s">
        <v>14</v>
      </c>
      <c r="B292" t="n">
        <v>21803330</v>
      </c>
      <c r="C292" t="n">
        <v>11624380</v>
      </c>
      <c r="D292">
        <f>if(and(B292&gt;0,C292&gt;0),C292/(B292+C292),"")</f>
        <v/>
      </c>
      <c r="E292">
        <f>average(D292:D293)</f>
        <v/>
      </c>
    </row>
    <row r="293" spans="1:7">
      <c r="A293" t="s">
        <v>15</v>
      </c>
      <c r="B293" t="n">
        <v>13600100</v>
      </c>
      <c r="C293" t="n">
        <v>7215083</v>
      </c>
      <c r="D293">
        <f>if(and(B293&gt;0,C293&gt;0),C293/(B293+C293),"")</f>
        <v/>
      </c>
    </row>
    <row r="294" spans="1:7">
      <c r="A294" t="s">
        <v>16</v>
      </c>
      <c r="B294" t="n">
        <v>15959380</v>
      </c>
      <c r="C294" t="n">
        <v>9581940</v>
      </c>
      <c r="D294">
        <f>if(and(B294&gt;0,C294&gt;0),C294/(B294+C294),"")</f>
        <v/>
      </c>
      <c r="E294">
        <f>D294-E292</f>
        <v/>
      </c>
      <c r="F294" t="n">
        <v>0.05</v>
      </c>
      <c r="G294">
        <f>E294/F294*100/18.22/8</f>
        <v/>
      </c>
    </row>
    <row r="295" spans="1:7">
      <c r="A295" t="s">
        <v>17</v>
      </c>
      <c r="B295" t="n">
        <v>20961830</v>
      </c>
      <c r="C295" t="n">
        <v>13490450</v>
      </c>
      <c r="D295">
        <f>if(and(B295&gt;0,C295&gt;0),C295/(B295+C295),"")</f>
        <v/>
      </c>
      <c r="E295">
        <f>D295-E292</f>
        <v/>
      </c>
      <c r="F295" t="n">
        <v>0.05</v>
      </c>
      <c r="G295">
        <f>E295/F295*100/18.22/8</f>
        <v/>
      </c>
    </row>
    <row r="296" spans="1:7">
      <c r="A296" t="s">
        <v>18</v>
      </c>
      <c r="B296" t="n">
        <v>15254070</v>
      </c>
      <c r="C296" t="n">
        <v>13743570</v>
      </c>
      <c r="D296">
        <f>if(and(B296&gt;0,C296&gt;0),C296/(B296+C296),"")</f>
        <v/>
      </c>
      <c r="E296">
        <f>D296-E292</f>
        <v/>
      </c>
      <c r="F296" t="n">
        <v>0.05</v>
      </c>
      <c r="G296">
        <f>E296/F296*100/18.22/24</f>
        <v/>
      </c>
    </row>
    <row r="297" spans="1:7">
      <c r="A297" t="s">
        <v>19</v>
      </c>
      <c r="B297" t="n">
        <v>11961810</v>
      </c>
      <c r="C297" t="n">
        <v>10821220</v>
      </c>
      <c r="D297">
        <f>if(and(B297&gt;0,C297&gt;0),C297/(B297+C297),"")</f>
        <v/>
      </c>
      <c r="E297">
        <f>D297-E292</f>
        <v/>
      </c>
      <c r="F297" t="n">
        <v>0.05</v>
      </c>
      <c r="G297">
        <f>E297/F297*100/18.22/24</f>
        <v/>
      </c>
    </row>
    <row r="298" spans="1:7">
      <c r="A298" t="s">
        <v>20</v>
      </c>
      <c r="B298" t="n">
        <v>8740821</v>
      </c>
      <c r="C298" t="n">
        <v>8513687</v>
      </c>
      <c r="D298">
        <f>if(and(B298&gt;0,C298&gt;0),C298/(B298+C298),"")</f>
        <v/>
      </c>
      <c r="E298">
        <f>D298-E292</f>
        <v/>
      </c>
      <c r="F298" t="n">
        <v>0.05</v>
      </c>
      <c r="G298">
        <f>E298/F298*100/18.22/48</f>
        <v/>
      </c>
    </row>
    <row r="299" spans="1:7">
      <c r="A299" t="s">
        <v>21</v>
      </c>
      <c r="B299" t="n">
        <v>7189478</v>
      </c>
      <c r="C299" t="n">
        <v>7780160</v>
      </c>
      <c r="D299">
        <f>if(and(B299&gt;0,C299&gt;0),C299/(B299+C299),"")</f>
        <v/>
      </c>
      <c r="E299">
        <f>D299-E292</f>
        <v/>
      </c>
      <c r="F299" t="n">
        <v>0.05</v>
      </c>
      <c r="G299">
        <f>E299/F299*100/18.22/48</f>
        <v/>
      </c>
    </row>
    <row r="300" spans="1:7">
      <c r="A300" t="s">
        <v>22</v>
      </c>
      <c r="B300" t="n">
        <v>12590000</v>
      </c>
      <c r="C300" t="n">
        <v>14194090</v>
      </c>
      <c r="D300">
        <f>if(and(B300&gt;0,C300&gt;0),C300/(B300+C300),"")</f>
        <v/>
      </c>
      <c r="E300">
        <f>D300-E292</f>
        <v/>
      </c>
      <c r="F300" t="n">
        <v>0.05</v>
      </c>
      <c r="G300">
        <f>E300/F300*100/18.22/96</f>
        <v/>
      </c>
    </row>
    <row r="301" spans="1:7">
      <c r="A301" t="s">
        <v>23</v>
      </c>
      <c r="B301" t="n">
        <v>10977710</v>
      </c>
      <c r="C301" t="n">
        <v>12782820</v>
      </c>
      <c r="D301">
        <f>if(and(B301&gt;0,C301&gt;0),C301/(B301+C301),"")</f>
        <v/>
      </c>
      <c r="E301">
        <f>D301-E292</f>
        <v/>
      </c>
      <c r="F301" t="n">
        <v>0.05</v>
      </c>
      <c r="G301">
        <f>E301/F301*100/18.22/96</f>
        <v/>
      </c>
    </row>
    <row r="302" spans="1:7">
      <c r="A302" t="s">
        <v>24</v>
      </c>
      <c r="B302" t="n">
        <v>13241550</v>
      </c>
      <c r="C302" t="n">
        <v>17329500</v>
      </c>
      <c r="D302">
        <f>if(and(B302&gt;0,C302&gt;0),C302/(B302+C302),"")</f>
        <v/>
      </c>
      <c r="E302">
        <f>D302-E292</f>
        <v/>
      </c>
      <c r="F302" t="n">
        <v>0.05</v>
      </c>
      <c r="G302">
        <f>E302/F302*100/18.22/168</f>
        <v/>
      </c>
    </row>
    <row r="303" spans="1:7">
      <c r="A303" t="s">
        <v>25</v>
      </c>
      <c r="B303" t="n">
        <v>14986760</v>
      </c>
      <c r="C303" t="n">
        <v>18098970</v>
      </c>
      <c r="D303">
        <f>if(and(B303&gt;0,C303&gt;0),C303/(B303+C303),"")</f>
        <v/>
      </c>
      <c r="E303">
        <f>D303-E292</f>
        <v/>
      </c>
      <c r="F303" t="n">
        <v>0.05</v>
      </c>
      <c r="G303">
        <f>E303/F303*100/18.22/168</f>
        <v/>
      </c>
    </row>
    <row r="304" spans="1:7">
      <c r="A30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