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SR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<sst xmlns="http://schemas.openxmlformats.org/spreadsheetml/2006/main" uniqueCount="56">
  <si>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Peptide</t>
  </si>
  <si>
    <t>Charge</t>
  </si>
  <si>
    <t>m/z</t>
  </si>
  <si>
    <t>N</t>
  </si>
  <si>
    <t>WEYcDIPR5</t>
  </si>
  <si>
    <t>2</t>
  </si>
  <si>
    <t>569.75293</t>
  </si>
  <si>
    <t>14.98</t>
  </si>
  <si>
    <t>M0</t>
  </si>
  <si>
    <t>M1</t>
  </si>
  <si>
    <t>M2</t>
  </si>
  <si>
    <t>Sum</t>
  </si>
  <si>
    <t>Total</t>
  </si>
  <si>
    <t>Net Lab</t>
  </si>
  <si>
    <t>BWE</t>
  </si>
  <si>
    <t>k /hr</t>
  </si>
  <si>
    <t>HT16_0a_38</t>
  </si>
  <si>
    <t>HT16_0b_839</t>
  </si>
  <si>
    <t>HT16_8a_840</t>
  </si>
  <si>
    <t>HT16_8b_841</t>
  </si>
  <si>
    <t>HT16_24a_38</t>
  </si>
  <si>
    <t>HT16_24b_38</t>
  </si>
  <si>
    <t>HT16_48a_38</t>
  </si>
  <si>
    <t>HT16_48b_38</t>
  </si>
  <si>
    <t>HT16_96a_38</t>
  </si>
  <si>
    <t>HT16_96b_38</t>
  </si>
  <si>
    <t>HT16_168a_38</t>
  </si>
  <si>
    <t>HT16_168b_38</t>
  </si>
  <si>
    <t>HSIFTPQTNPR6</t>
  </si>
  <si>
    <t>649.33600</t>
  </si>
  <si>
    <t>21.66</t>
  </si>
  <si>
    <t>cQSWAAMFPHR7</t>
  </si>
  <si>
    <t>3</t>
  </si>
  <si>
    <t>464.20963</t>
  </si>
  <si>
    <t>26.60</t>
  </si>
  <si>
    <t>NPDGDVNGPWcYTTNPR8</t>
  </si>
  <si>
    <t>981.92358</t>
  </si>
  <si>
    <t>27.85</t>
  </si>
  <si>
    <t>TAVTAAGTPcQGWAAQEPHR9</t>
  </si>
  <si>
    <t>703.66919</t>
  </si>
  <si>
    <t>50.32</t>
  </si>
  <si>
    <t>GKTAVTAAGTPcQGWAAQEPHR10</t>
  </si>
  <si>
    <t>765.37469</t>
  </si>
  <si>
    <t>52.92</t>
  </si>
  <si>
    <t>NYcRNPDGDVNGPWcYTTNPR11</t>
  </si>
  <si>
    <t>852.69751</t>
  </si>
  <si>
    <t>35.21</t>
  </si>
  <si>
    <t>AGLEKNYcRNPDGDVNGPWcYTTNPR12</t>
  </si>
  <si>
    <t>1018.79089</t>
  </si>
  <si>
    <t>46.36</t>
  </si>
  <si>
    <t>AGLEKNYcRNPDGDVNGPWcYTTNPR13</t>
  </si>
  <si>
    <t>4</t>
  </si>
  <si>
    <t>764.34497</t>
  </si>
  <si>
    <t>KLYDYcDIPLcASASSFEcGKPQVEPK14</t>
  </si>
  <si>
    <t>791.37000</t>
  </si>
  <si>
    <t>51.69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</si>
</sst>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0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</row>
    <row r="2" spans="1:12">
      <c r="A2" t="s">
        <v>4</v>
      </c>
      <c r="B2" t="s">
        <v>5</v>
      </c>
      <c r="C2" t="s">
        <v>6</v>
      </c>
      <c r="D2" t="s">
        <v>7</v>
      </c>
    </row>
    <row r="3" spans="1:12">
      <c r="A3" t="s"/>
      <c r="B3" t="s">
        <v>8</v>
      </c>
      <c r="C3" t="s">
        <v>9</v>
      </c>
      <c r="D3" t="s">
        <v>10</v>
      </c>
      <c r="E3" t="s">
        <v>11</v>
      </c>
      <c r="F3" t="s">
        <v>8</v>
      </c>
      <c r="G3" t="s">
        <v>9</v>
      </c>
      <c r="H3" t="s">
        <v>10</v>
      </c>
      <c r="I3" t="s">
        <v>12</v>
      </c>
      <c r="J3" t="s">
        <v>13</v>
      </c>
      <c r="K3" t="s">
        <v>14</v>
      </c>
      <c r="L3" t="s">
        <v>15</v>
      </c>
    </row>
    <row r="4" spans="1:12">
      <c r="A4" t="s">
        <v>16</v>
      </c>
      <c r="B4" t="n">
        <v>7073934</v>
      </c>
      <c r="C4" t="n">
        <v>4448322</v>
      </c>
      <c r="D4" t="n">
        <v>1563210</v>
      </c>
      <c r="E4">
        <f>sum(B4:D4)</f>
        <v/>
      </c>
      <c r="F4">
        <f>B4/E4</f>
        <v/>
      </c>
      <c r="G4">
        <f>C4/E4</f>
        <v/>
      </c>
      <c r="H4">
        <f>D4/E4</f>
        <v/>
      </c>
      <c r="I4">
        <f>G4+H4*2</f>
        <v/>
      </c>
      <c r="J4">
        <f>average(I4:I5)</f>
        <v/>
      </c>
    </row>
    <row r="5" spans="1:12">
      <c r="A5" t="s">
        <v>17</v>
      </c>
      <c r="B5" t="n">
        <v>7399127</v>
      </c>
      <c r="C5" t="n">
        <v>4704541</v>
      </c>
      <c r="D5" t="n">
        <v>1596835</v>
      </c>
      <c r="E5">
        <f>sum(B5:D5)</f>
        <v/>
      </c>
      <c r="F5">
        <f>B5/E5</f>
        <v/>
      </c>
      <c r="G5">
        <f>C5/E5</f>
        <v/>
      </c>
      <c r="H5">
        <f>D5/E5</f>
        <v/>
      </c>
      <c r="I5">
        <f>G5+H5*2</f>
        <v/>
      </c>
    </row>
    <row r="6" spans="1:12">
      <c r="A6" t="s">
        <v>18</v>
      </c>
      <c r="B6" t="n">
        <v>7432276</v>
      </c>
      <c r="C6" t="n">
        <v>5832741</v>
      </c>
      <c r="D6" t="n">
        <v>2239739</v>
      </c>
      <c r="E6">
        <f>sum(B6:D6)</f>
        <v/>
      </c>
      <c r="F6">
        <f>B6/E6</f>
        <v/>
      </c>
      <c r="G6">
        <f>C6/E6</f>
        <v/>
      </c>
      <c r="H6">
        <f>D6/E6</f>
        <v/>
      </c>
      <c r="I6">
        <f>G6+H6*2</f>
        <v/>
      </c>
      <c r="J6">
        <f>I6-J4</f>
        <v/>
      </c>
      <c r="K6" t="n">
        <v>5</v>
      </c>
      <c r="L6">
        <f>J6/K6*100/14.98/8</f>
        <v/>
      </c>
    </row>
    <row r="7" spans="1:12">
      <c r="A7" t="s">
        <v>19</v>
      </c>
      <c r="B7" t="n">
        <v>7832740</v>
      </c>
      <c r="C7" t="n">
        <v>6244166</v>
      </c>
      <c r="D7" t="n">
        <v>2389290</v>
      </c>
      <c r="E7">
        <f>sum(B7:D7)</f>
        <v/>
      </c>
      <c r="F7">
        <f>B7/E7</f>
        <v/>
      </c>
      <c r="G7">
        <f>C7/E7</f>
        <v/>
      </c>
      <c r="H7">
        <f>D7/E7</f>
        <v/>
      </c>
      <c r="I7">
        <f>G7+H7*2</f>
        <v/>
      </c>
      <c r="J7">
        <f>I7-J4</f>
        <v/>
      </c>
      <c r="K7" t="n">
        <v>5</v>
      </c>
      <c r="L7">
        <f>J7/K7*100/14.98/8</f>
        <v/>
      </c>
    </row>
    <row r="8" spans="1:12">
      <c r="A8" t="s">
        <v>20</v>
      </c>
      <c r="B8" t="n">
        <v>5497545</v>
      </c>
      <c r="C8" t="n">
        <v>5235150</v>
      </c>
      <c r="D8" t="n">
        <v>2541182</v>
      </c>
      <c r="E8">
        <f>sum(B8:D8)</f>
        <v/>
      </c>
      <c r="F8">
        <f>B8/E8</f>
        <v/>
      </c>
      <c r="G8">
        <f>C8/E8</f>
        <v/>
      </c>
      <c r="H8">
        <f>D8/E8</f>
        <v/>
      </c>
      <c r="I8">
        <f>G8+H8*2</f>
        <v/>
      </c>
      <c r="J8">
        <f>I8-J4</f>
        <v/>
      </c>
      <c r="K8" t="n">
        <v>5</v>
      </c>
      <c r="L8">
        <f>J8/K8*100/14.98/24</f>
        <v/>
      </c>
    </row>
    <row r="9" spans="1:12">
      <c r="A9" t="s">
        <v>21</v>
      </c>
      <c r="B9" t="n">
        <v>5093150</v>
      </c>
      <c r="C9" t="n">
        <v>5132438</v>
      </c>
      <c r="D9" t="n">
        <v>2461858</v>
      </c>
      <c r="E9">
        <f>sum(B9:D9)</f>
        <v/>
      </c>
      <c r="F9">
        <f>B9/E9</f>
        <v/>
      </c>
      <c r="G9">
        <f>C9/E9</f>
        <v/>
      </c>
      <c r="H9">
        <f>D9/E9</f>
        <v/>
      </c>
      <c r="I9">
        <f>G9+H9*2</f>
        <v/>
      </c>
      <c r="J9">
        <f>I9-J4</f>
        <v/>
      </c>
      <c r="K9" t="n">
        <v>5</v>
      </c>
      <c r="L9">
        <f>J9/K9*100/14.98/24</f>
        <v/>
      </c>
    </row>
    <row r="10" spans="1:12">
      <c r="A10" t="s">
        <v>22</v>
      </c>
      <c r="B10" t="n">
        <v>4399006</v>
      </c>
      <c r="C10" t="n">
        <v>4998396</v>
      </c>
      <c r="D10" t="n">
        <v>2817669</v>
      </c>
      <c r="E10">
        <f>sum(B10:D10)</f>
        <v/>
      </c>
      <c r="F10">
        <f>B10/E10</f>
        <v/>
      </c>
      <c r="G10">
        <f>C10/E10</f>
        <v/>
      </c>
      <c r="H10">
        <f>D10/E10</f>
        <v/>
      </c>
      <c r="I10">
        <f>G10+H10*2</f>
        <v/>
      </c>
      <c r="J10">
        <f>I10-J4</f>
        <v/>
      </c>
      <c r="K10" t="n">
        <v>5</v>
      </c>
      <c r="L10">
        <f>J10/K10*100/14.98/48</f>
        <v/>
      </c>
    </row>
    <row r="11" spans="1:12">
      <c r="A11" t="s">
        <v>23</v>
      </c>
      <c r="B11" t="n">
        <v>4207169</v>
      </c>
      <c r="C11" t="n">
        <v>5143743</v>
      </c>
      <c r="D11" t="n">
        <v>2839852</v>
      </c>
      <c r="E11">
        <f>sum(B11:D11)</f>
        <v/>
      </c>
      <c r="F11">
        <f>B11/E11</f>
        <v/>
      </c>
      <c r="G11">
        <f>C11/E11</f>
        <v/>
      </c>
      <c r="H11">
        <f>D11/E11</f>
        <v/>
      </c>
      <c r="I11">
        <f>G11+H11*2</f>
        <v/>
      </c>
      <c r="J11">
        <f>I11-J4</f>
        <v/>
      </c>
      <c r="K11" t="n">
        <v>5</v>
      </c>
      <c r="L11">
        <f>J11/K11*100/14.98/48</f>
        <v/>
      </c>
    </row>
    <row r="12" spans="1:12">
      <c r="A12" t="s">
        <v>24</v>
      </c>
      <c r="B12" t="n">
        <v>8032171</v>
      </c>
      <c r="C12" t="n">
        <v>9807881</v>
      </c>
      <c r="D12" t="n">
        <v>5906890</v>
      </c>
      <c r="E12">
        <f>sum(B12:D12)</f>
        <v/>
      </c>
      <c r="F12">
        <f>B12/E12</f>
        <v/>
      </c>
      <c r="G12">
        <f>C12/E12</f>
        <v/>
      </c>
      <c r="H12">
        <f>D12/E12</f>
        <v/>
      </c>
      <c r="I12">
        <f>G12+H12*2</f>
        <v/>
      </c>
      <c r="J12">
        <f>I12-J4</f>
        <v/>
      </c>
      <c r="K12" t="n">
        <v>5</v>
      </c>
      <c r="L12">
        <f>J12/K12*100/14.98/96</f>
        <v/>
      </c>
    </row>
    <row r="13" spans="1:12">
      <c r="A13" t="s">
        <v>25</v>
      </c>
      <c r="B13" t="n">
        <v>6327243</v>
      </c>
      <c r="C13" t="n">
        <v>7823476</v>
      </c>
      <c r="D13" t="n">
        <v>4416783</v>
      </c>
      <c r="E13">
        <f>sum(B13:D13)</f>
        <v/>
      </c>
      <c r="F13">
        <f>B13/E13</f>
        <v/>
      </c>
      <c r="G13">
        <f>C13/E13</f>
        <v/>
      </c>
      <c r="H13">
        <f>D13/E13</f>
        <v/>
      </c>
      <c r="I13">
        <f>G13+H13*2</f>
        <v/>
      </c>
      <c r="J13">
        <f>I13-J4</f>
        <v/>
      </c>
      <c r="K13" t="n">
        <v>5</v>
      </c>
      <c r="L13">
        <f>J13/K13*100/14.98/96</f>
        <v/>
      </c>
    </row>
    <row r="14" spans="1:12">
      <c r="A14" t="s">
        <v>26</v>
      </c>
      <c r="B14" t="n">
        <v>7752169</v>
      </c>
      <c r="C14" t="n">
        <v>9359310</v>
      </c>
      <c r="D14" t="n">
        <v>5547197</v>
      </c>
      <c r="E14">
        <f>sum(B14:D14)</f>
        <v/>
      </c>
      <c r="F14">
        <f>B14/E14</f>
        <v/>
      </c>
      <c r="G14">
        <f>C14/E14</f>
        <v/>
      </c>
      <c r="H14">
        <f>D14/E14</f>
        <v/>
      </c>
      <c r="I14">
        <f>G14+H14*2</f>
        <v/>
      </c>
      <c r="J14">
        <f>I14-J4</f>
        <v/>
      </c>
      <c r="K14" t="n">
        <v>5</v>
      </c>
      <c r="L14">
        <f>J14/K14*100/14.98/168</f>
        <v/>
      </c>
    </row>
    <row r="15" spans="1:12">
      <c r="A15" t="s">
        <v>27</v>
      </c>
      <c r="B15" t="n">
        <v>4796364</v>
      </c>
      <c r="C15" t="n">
        <v>6165087</v>
      </c>
      <c r="D15" t="n">
        <v>3827775</v>
      </c>
      <c r="E15">
        <f>sum(B15:D15)</f>
        <v/>
      </c>
      <c r="F15">
        <f>B15/E15</f>
        <v/>
      </c>
      <c r="G15">
        <f>C15/E15</f>
        <v/>
      </c>
      <c r="H15">
        <f>D15/E15</f>
        <v/>
      </c>
      <c r="I15">
        <f>G15+H15*2</f>
        <v/>
      </c>
      <c r="J15">
        <f>I15-J4</f>
        <v/>
      </c>
      <c r="K15" t="n">
        <v>5</v>
      </c>
      <c r="L15">
        <f>J15/K15*100/14.98/168</f>
        <v/>
      </c>
    </row>
    <row r="16" spans="1:12">
      <c r="A16" t="s"/>
    </row>
    <row r="17" spans="1:12">
      <c r="A17" t="s">
        <v>0</v>
      </c>
      <c r="B17" t="s">
        <v>1</v>
      </c>
      <c r="C17" t="s">
        <v>2</v>
      </c>
      <c r="D17" t="s">
        <v>3</v>
      </c>
    </row>
    <row r="18" spans="1:12">
      <c r="A18" t="s">
        <v>28</v>
      </c>
      <c r="B18" t="s">
        <v>5</v>
      </c>
      <c r="C18" t="s">
        <v>29</v>
      </c>
      <c r="D18" t="s">
        <v>30</v>
      </c>
    </row>
    <row r="19" spans="1:12">
      <c r="A19" t="s"/>
      <c r="B19" t="s">
        <v>8</v>
      </c>
      <c r="C19" t="s">
        <v>9</v>
      </c>
      <c r="D19" t="s">
        <v>10</v>
      </c>
      <c r="E19" t="s">
        <v>11</v>
      </c>
      <c r="F19" t="s">
        <v>8</v>
      </c>
      <c r="G19" t="s">
        <v>9</v>
      </c>
      <c r="H19" t="s">
        <v>10</v>
      </c>
      <c r="I19" t="s">
        <v>12</v>
      </c>
      <c r="J19" t="s">
        <v>13</v>
      </c>
      <c r="K19" t="s">
        <v>14</v>
      </c>
      <c r="L19" t="s">
        <v>15</v>
      </c>
    </row>
    <row r="20" spans="1:12">
      <c r="A20" t="s">
        <v>16</v>
      </c>
      <c r="B20" t="n">
        <v>37634220</v>
      </c>
      <c r="C20" t="n">
        <v>26150230</v>
      </c>
      <c r="D20" t="n">
        <v>17324460</v>
      </c>
      <c r="E20">
        <f>sum(B20:D20)</f>
        <v/>
      </c>
      <c r="F20">
        <f>B20/E20</f>
        <v/>
      </c>
      <c r="G20">
        <f>C20/E20</f>
        <v/>
      </c>
      <c r="H20">
        <f>D20/E20</f>
        <v/>
      </c>
      <c r="I20">
        <f>G20+H20*2</f>
        <v/>
      </c>
      <c r="J20">
        <f>average(I20:I21)</f>
        <v/>
      </c>
    </row>
    <row r="21" spans="1:12">
      <c r="A21" t="s">
        <v>17</v>
      </c>
      <c r="B21" t="n">
        <v>31887430</v>
      </c>
      <c r="C21" t="n">
        <v>22155200</v>
      </c>
      <c r="D21" t="n">
        <v>17237380</v>
      </c>
      <c r="E21">
        <f>sum(B21:D21)</f>
        <v/>
      </c>
      <c r="F21">
        <f>B21/E21</f>
        <v/>
      </c>
      <c r="G21">
        <f>C21/E21</f>
        <v/>
      </c>
      <c r="H21">
        <f>D21/E21</f>
        <v/>
      </c>
      <c r="I21">
        <f>G21+H21*2</f>
        <v/>
      </c>
    </row>
    <row r="22" spans="1:12">
      <c r="A22" t="s">
        <v>18</v>
      </c>
      <c r="B22" t="n">
        <v>33033350</v>
      </c>
      <c r="C22" t="n">
        <v>26922000</v>
      </c>
      <c r="D22" t="n">
        <v>18516180</v>
      </c>
      <c r="E22">
        <f>sum(B22:D22)</f>
        <v/>
      </c>
      <c r="F22">
        <f>B22/E22</f>
        <v/>
      </c>
      <c r="G22">
        <f>C22/E22</f>
        <v/>
      </c>
      <c r="H22">
        <f>D22/E22</f>
        <v/>
      </c>
      <c r="I22">
        <f>G22+H22*2</f>
        <v/>
      </c>
      <c r="J22">
        <f>I22-J20</f>
        <v/>
      </c>
      <c r="K22" t="n">
        <v>5</v>
      </c>
      <c r="L22">
        <f>J22/K22*100/21.66/8</f>
        <v/>
      </c>
    </row>
    <row r="23" spans="1:12">
      <c r="A23" t="s">
        <v>19</v>
      </c>
      <c r="B23" t="n">
        <v>38869690</v>
      </c>
      <c r="C23" t="n">
        <v>31898240</v>
      </c>
      <c r="D23" t="n">
        <v>23462670</v>
      </c>
      <c r="E23">
        <f>sum(B23:D23)</f>
        <v/>
      </c>
      <c r="F23">
        <f>B23/E23</f>
        <v/>
      </c>
      <c r="G23">
        <f>C23/E23</f>
        <v/>
      </c>
      <c r="H23">
        <f>D23/E23</f>
        <v/>
      </c>
      <c r="I23">
        <f>G23+H23*2</f>
        <v/>
      </c>
      <c r="J23">
        <f>I23-J20</f>
        <v/>
      </c>
      <c r="K23" t="n">
        <v>5</v>
      </c>
      <c r="L23">
        <f>J23/K23*100/21.66/8</f>
        <v/>
      </c>
    </row>
    <row r="24" spans="1:12">
      <c r="A24" t="s">
        <v>20</v>
      </c>
      <c r="B24" t="n">
        <v>21987030</v>
      </c>
      <c r="C24" t="n">
        <v>22122700</v>
      </c>
      <c r="D24" t="n">
        <v>18059330</v>
      </c>
      <c r="E24">
        <f>sum(B24:D24)</f>
        <v/>
      </c>
      <c r="F24">
        <f>B24/E24</f>
        <v/>
      </c>
      <c r="G24">
        <f>C24/E24</f>
        <v/>
      </c>
      <c r="H24">
        <f>D24/E24</f>
        <v/>
      </c>
      <c r="I24">
        <f>G24+H24*2</f>
        <v/>
      </c>
      <c r="J24">
        <f>I24-J20</f>
        <v/>
      </c>
      <c r="K24" t="n">
        <v>5</v>
      </c>
      <c r="L24">
        <f>J24/K24*100/21.66/24</f>
        <v/>
      </c>
    </row>
    <row r="25" spans="1:12">
      <c r="A25" t="s">
        <v>21</v>
      </c>
      <c r="B25" t="n">
        <v>21225310</v>
      </c>
      <c r="C25" t="n">
        <v>21488920</v>
      </c>
      <c r="D25" t="n">
        <v>17128680</v>
      </c>
      <c r="E25">
        <f>sum(B25:D25)</f>
        <v/>
      </c>
      <c r="F25">
        <f>B25/E25</f>
        <v/>
      </c>
      <c r="G25">
        <f>C25/E25</f>
        <v/>
      </c>
      <c r="H25">
        <f>D25/E25</f>
        <v/>
      </c>
      <c r="I25">
        <f>G25+H25*2</f>
        <v/>
      </c>
      <c r="J25">
        <f>I25-J20</f>
        <v/>
      </c>
      <c r="K25" t="n">
        <v>5</v>
      </c>
      <c r="L25">
        <f>J25/K25*100/21.66/24</f>
        <v/>
      </c>
    </row>
    <row r="26" spans="1:12">
      <c r="A26" t="s">
        <v>22</v>
      </c>
      <c r="B26" t="n">
        <v>15029630</v>
      </c>
      <c r="C26" t="n">
        <v>17921610</v>
      </c>
      <c r="D26" t="n">
        <v>16443640</v>
      </c>
      <c r="E26">
        <f>sum(B26:D26)</f>
        <v/>
      </c>
      <c r="F26">
        <f>B26/E26</f>
        <v/>
      </c>
      <c r="G26">
        <f>C26/E26</f>
        <v/>
      </c>
      <c r="H26">
        <f>D26/E26</f>
        <v/>
      </c>
      <c r="I26">
        <f>G26+H26*2</f>
        <v/>
      </c>
      <c r="J26">
        <f>I26-J20</f>
        <v/>
      </c>
      <c r="K26" t="n">
        <v>5</v>
      </c>
      <c r="L26">
        <f>J26/K26*100/21.66/48</f>
        <v/>
      </c>
    </row>
    <row r="27" spans="1:12">
      <c r="A27" t="s">
        <v>23</v>
      </c>
      <c r="B27" t="n">
        <v>15365150</v>
      </c>
      <c r="C27" t="n">
        <v>18065040</v>
      </c>
      <c r="D27" t="n">
        <v>16786120</v>
      </c>
      <c r="E27">
        <f>sum(B27:D27)</f>
        <v/>
      </c>
      <c r="F27">
        <f>B27/E27</f>
        <v/>
      </c>
      <c r="G27">
        <f>C27/E27</f>
        <v/>
      </c>
      <c r="H27">
        <f>D27/E27</f>
        <v/>
      </c>
      <c r="I27">
        <f>G27+H27*2</f>
        <v/>
      </c>
      <c r="J27">
        <f>I27-J20</f>
        <v/>
      </c>
      <c r="K27" t="n">
        <v>5</v>
      </c>
      <c r="L27">
        <f>J27/K27*100/21.66/48</f>
        <v/>
      </c>
    </row>
    <row r="28" spans="1:12">
      <c r="A28" t="s">
        <v>24</v>
      </c>
      <c r="B28" t="n">
        <v>23757700</v>
      </c>
      <c r="C28" t="n">
        <v>29556910</v>
      </c>
      <c r="D28" t="n">
        <v>23707990</v>
      </c>
      <c r="E28">
        <f>sum(B28:D28)</f>
        <v/>
      </c>
      <c r="F28">
        <f>B28/E28</f>
        <v/>
      </c>
      <c r="G28">
        <f>C28/E28</f>
        <v/>
      </c>
      <c r="H28">
        <f>D28/E28</f>
        <v/>
      </c>
      <c r="I28">
        <f>G28+H28*2</f>
        <v/>
      </c>
      <c r="J28">
        <f>I28-J20</f>
        <v/>
      </c>
      <c r="K28" t="n">
        <v>5</v>
      </c>
      <c r="L28">
        <f>J28/K28*100/21.66/96</f>
        <v/>
      </c>
    </row>
    <row r="29" spans="1:12">
      <c r="A29" t="s">
        <v>25</v>
      </c>
      <c r="B29" t="n">
        <v>25788540</v>
      </c>
      <c r="C29" t="n">
        <v>32233320</v>
      </c>
      <c r="D29" t="n">
        <v>26299080</v>
      </c>
      <c r="E29">
        <f>sum(B29:D29)</f>
        <v/>
      </c>
      <c r="F29">
        <f>B29/E29</f>
        <v/>
      </c>
      <c r="G29">
        <f>C29/E29</f>
        <v/>
      </c>
      <c r="H29">
        <f>D29/E29</f>
        <v/>
      </c>
      <c r="I29">
        <f>G29+H29*2</f>
        <v/>
      </c>
      <c r="J29">
        <f>I29-J20</f>
        <v/>
      </c>
      <c r="K29" t="n">
        <v>5</v>
      </c>
      <c r="L29">
        <f>J29/K29*100/21.66/96</f>
        <v/>
      </c>
    </row>
    <row r="30" spans="1:12">
      <c r="A30" t="s">
        <v>26</v>
      </c>
      <c r="B30" t="n">
        <v>3908322</v>
      </c>
      <c r="C30" t="n">
        <v>5141379</v>
      </c>
      <c r="D30" t="n">
        <v>3210342</v>
      </c>
      <c r="E30">
        <f>sum(B30:D30)</f>
        <v/>
      </c>
      <c r="F30">
        <f>B30/E30</f>
        <v/>
      </c>
      <c r="G30">
        <f>C30/E30</f>
        <v/>
      </c>
      <c r="H30">
        <f>D30/E30</f>
        <v/>
      </c>
      <c r="I30">
        <f>G30+H30*2</f>
        <v/>
      </c>
      <c r="J30">
        <f>I30-J20</f>
        <v/>
      </c>
      <c r="K30" t="n">
        <v>5</v>
      </c>
      <c r="L30">
        <f>J30/K30*100/21.66/168</f>
        <v/>
      </c>
    </row>
    <row r="31" spans="1:12">
      <c r="A31" t="s">
        <v>27</v>
      </c>
      <c r="B31" t="n">
        <v>27116600</v>
      </c>
      <c r="C31" t="n">
        <v>35678690</v>
      </c>
      <c r="D31" t="n">
        <v>26627770</v>
      </c>
      <c r="E31">
        <f>sum(B31:D31)</f>
        <v/>
      </c>
      <c r="F31">
        <f>B31/E31</f>
        <v/>
      </c>
      <c r="G31">
        <f>C31/E31</f>
        <v/>
      </c>
      <c r="H31">
        <f>D31/E31</f>
        <v/>
      </c>
      <c r="I31">
        <f>G31+H31*2</f>
        <v/>
      </c>
      <c r="J31">
        <f>I31-J20</f>
        <v/>
      </c>
      <c r="K31" t="n">
        <v>5</v>
      </c>
      <c r="L31">
        <f>J31/K31*100/21.66/168</f>
        <v/>
      </c>
    </row>
    <row r="32" spans="1:12">
      <c r="A32" t="s"/>
    </row>
    <row r="33" spans="1:12">
      <c r="A33" t="s">
        <v>0</v>
      </c>
      <c r="B33" t="s">
        <v>1</v>
      </c>
      <c r="C33" t="s">
        <v>2</v>
      </c>
      <c r="D33" t="s">
        <v>3</v>
      </c>
    </row>
    <row r="34" spans="1:12">
      <c r="A34" t="s">
        <v>31</v>
      </c>
      <c r="B34" t="s">
        <v>32</v>
      </c>
      <c r="C34" t="s">
        <v>33</v>
      </c>
      <c r="D34" t="s">
        <v>34</v>
      </c>
    </row>
    <row r="35" spans="1:12">
      <c r="A35" t="s"/>
      <c r="B35" t="s">
        <v>8</v>
      </c>
      <c r="C35" t="s">
        <v>9</v>
      </c>
      <c r="D35" t="s">
        <v>10</v>
      </c>
      <c r="E35" t="s">
        <v>11</v>
      </c>
      <c r="F35" t="s">
        <v>8</v>
      </c>
      <c r="G35" t="s">
        <v>9</v>
      </c>
      <c r="H35" t="s">
        <v>10</v>
      </c>
      <c r="I35" t="s">
        <v>12</v>
      </c>
      <c r="J35" t="s">
        <v>13</v>
      </c>
      <c r="K35" t="s">
        <v>14</v>
      </c>
      <c r="L35" t="s">
        <v>15</v>
      </c>
    </row>
    <row r="36" spans="1:12">
      <c r="A36" t="s">
        <v>16</v>
      </c>
      <c r="B36" t="n">
        <v>49298580</v>
      </c>
      <c r="C36" t="n">
        <v>18988800</v>
      </c>
      <c r="D36" t="n">
        <v>8315832</v>
      </c>
      <c r="E36">
        <f>sum(B36:D36)</f>
        <v/>
      </c>
      <c r="F36">
        <f>B36/E36</f>
        <v/>
      </c>
      <c r="G36">
        <f>C36/E36</f>
        <v/>
      </c>
      <c r="H36">
        <f>D36/E36</f>
        <v/>
      </c>
      <c r="I36">
        <f>G36+H36*2</f>
        <v/>
      </c>
      <c r="J36">
        <f>average(I36:I37)</f>
        <v/>
      </c>
    </row>
    <row r="37" spans="1:12">
      <c r="A37" t="s">
        <v>17</v>
      </c>
      <c r="B37" t="n">
        <v>47168850</v>
      </c>
      <c r="C37" t="n">
        <v>16285650</v>
      </c>
      <c r="D37" t="n">
        <v>7173554</v>
      </c>
      <c r="E37">
        <f>sum(B37:D37)</f>
        <v/>
      </c>
      <c r="F37">
        <f>B37/E37</f>
        <v/>
      </c>
      <c r="G37">
        <f>C37/E37</f>
        <v/>
      </c>
      <c r="H37">
        <f>D37/E37</f>
        <v/>
      </c>
      <c r="I37">
        <f>G37+H37*2</f>
        <v/>
      </c>
    </row>
    <row r="38" spans="1:12">
      <c r="A38" t="s">
        <v>18</v>
      </c>
      <c r="B38" t="n">
        <v>30377150</v>
      </c>
      <c r="C38" t="n">
        <v>16411480</v>
      </c>
      <c r="D38" t="n">
        <v>10153270</v>
      </c>
      <c r="E38">
        <f>sum(B38:D38)</f>
        <v/>
      </c>
      <c r="F38">
        <f>B38/E38</f>
        <v/>
      </c>
      <c r="G38">
        <f>C38/E38</f>
        <v/>
      </c>
      <c r="H38">
        <f>D38/E38</f>
        <v/>
      </c>
      <c r="I38">
        <f>G38+H38*2</f>
        <v/>
      </c>
      <c r="J38">
        <f>I38-J36</f>
        <v/>
      </c>
      <c r="K38" t="n">
        <v>5</v>
      </c>
      <c r="L38">
        <f>J38/K38*100/26.60/8</f>
        <v/>
      </c>
    </row>
    <row r="39" spans="1:12">
      <c r="A39" t="s">
        <v>19</v>
      </c>
      <c r="B39" t="n">
        <v>30898190</v>
      </c>
      <c r="C39" t="n">
        <v>15737950</v>
      </c>
      <c r="D39" t="n">
        <v>8933315</v>
      </c>
      <c r="E39">
        <f>sum(B39:D39)</f>
        <v/>
      </c>
      <c r="F39">
        <f>B39/E39</f>
        <v/>
      </c>
      <c r="G39">
        <f>C39/E39</f>
        <v/>
      </c>
      <c r="H39">
        <f>D39/E39</f>
        <v/>
      </c>
      <c r="I39">
        <f>G39+H39*2</f>
        <v/>
      </c>
      <c r="J39">
        <f>I39-J36</f>
        <v/>
      </c>
      <c r="K39" t="n">
        <v>5</v>
      </c>
      <c r="L39">
        <f>J39/K39*100/26.60/8</f>
        <v/>
      </c>
    </row>
    <row r="40" spans="1:12">
      <c r="A40" t="s">
        <v>20</v>
      </c>
      <c r="B40" t="n">
        <v>56694300</v>
      </c>
      <c r="C40" t="n">
        <v>14222530</v>
      </c>
      <c r="D40" t="n">
        <v>10646680</v>
      </c>
      <c r="E40">
        <f>sum(B40:D40)</f>
        <v/>
      </c>
      <c r="F40">
        <f>B40/E40</f>
        <v/>
      </c>
      <c r="G40">
        <f>C40/E40</f>
        <v/>
      </c>
      <c r="H40">
        <f>D40/E40</f>
        <v/>
      </c>
      <c r="I40">
        <f>G40+H40*2</f>
        <v/>
      </c>
      <c r="J40">
        <f>I40-J36</f>
        <v/>
      </c>
      <c r="K40" t="n">
        <v>5</v>
      </c>
      <c r="L40">
        <f>J40/K40*100/26.60/24</f>
        <v/>
      </c>
    </row>
    <row r="41" spans="1:12">
      <c r="A41" t="s">
        <v>21</v>
      </c>
      <c r="B41" t="n">
        <v>55073140</v>
      </c>
      <c r="C41" t="n">
        <v>15993940</v>
      </c>
      <c r="D41" t="n">
        <v>11209320</v>
      </c>
      <c r="E41">
        <f>sum(B41:D41)</f>
        <v/>
      </c>
      <c r="F41">
        <f>B41/E41</f>
        <v/>
      </c>
      <c r="G41">
        <f>C41/E41</f>
        <v/>
      </c>
      <c r="H41">
        <f>D41/E41</f>
        <v/>
      </c>
      <c r="I41">
        <f>G41+H41*2</f>
        <v/>
      </c>
      <c r="J41">
        <f>I41-J36</f>
        <v/>
      </c>
      <c r="K41" t="n">
        <v>5</v>
      </c>
      <c r="L41">
        <f>J41/K41*100/26.60/24</f>
        <v/>
      </c>
    </row>
    <row r="42" spans="1:12">
      <c r="A42" t="s">
        <v>22</v>
      </c>
      <c r="B42" t="n">
        <v>5602754</v>
      </c>
      <c r="C42" t="n">
        <v>8663466</v>
      </c>
      <c r="D42" t="n">
        <v>6887298</v>
      </c>
      <c r="E42">
        <f>sum(B42:D42)</f>
        <v/>
      </c>
      <c r="F42">
        <f>B42/E42</f>
        <v/>
      </c>
      <c r="G42">
        <f>C42/E42</f>
        <v/>
      </c>
      <c r="H42">
        <f>D42/E42</f>
        <v/>
      </c>
      <c r="I42">
        <f>G42+H42*2</f>
        <v/>
      </c>
      <c r="J42">
        <f>I42-J36</f>
        <v/>
      </c>
      <c r="K42" t="n">
        <v>5</v>
      </c>
      <c r="L42">
        <f>J42/K42*100/26.60/48</f>
        <v/>
      </c>
    </row>
    <row r="43" spans="1:12">
      <c r="A43" t="s">
        <v>23</v>
      </c>
      <c r="B43" t="n">
        <v>6516311</v>
      </c>
      <c r="C43" t="n">
        <v>9261944</v>
      </c>
      <c r="D43" t="n">
        <v>7353691</v>
      </c>
      <c r="E43">
        <f>sum(B43:D43)</f>
        <v/>
      </c>
      <c r="F43">
        <f>B43/E43</f>
        <v/>
      </c>
      <c r="G43">
        <f>C43/E43</f>
        <v/>
      </c>
      <c r="H43">
        <f>D43/E43</f>
        <v/>
      </c>
      <c r="I43">
        <f>G43+H43*2</f>
        <v/>
      </c>
      <c r="J43">
        <f>I43-J36</f>
        <v/>
      </c>
      <c r="K43" t="n">
        <v>5</v>
      </c>
      <c r="L43">
        <f>J43/K43*100/26.60/48</f>
        <v/>
      </c>
    </row>
    <row r="44" spans="1:12">
      <c r="A44" t="s">
        <v>24</v>
      </c>
      <c r="B44" t="n">
        <v>20550390</v>
      </c>
      <c r="C44" t="n">
        <v>22733680</v>
      </c>
      <c r="D44" t="n">
        <v>18879270</v>
      </c>
      <c r="E44">
        <f>sum(B44:D44)</f>
        <v/>
      </c>
      <c r="F44">
        <f>B44/E44</f>
        <v/>
      </c>
      <c r="G44">
        <f>C44/E44</f>
        <v/>
      </c>
      <c r="H44">
        <f>D44/E44</f>
        <v/>
      </c>
      <c r="I44">
        <f>G44+H44*2</f>
        <v/>
      </c>
      <c r="J44">
        <f>I44-J36</f>
        <v/>
      </c>
      <c r="K44" t="n">
        <v>5</v>
      </c>
      <c r="L44">
        <f>J44/K44*100/26.60/96</f>
        <v/>
      </c>
    </row>
    <row r="45" spans="1:12">
      <c r="A45" t="s">
        <v>25</v>
      </c>
      <c r="B45" t="n">
        <v>21354930</v>
      </c>
      <c r="C45" t="n">
        <v>23206460</v>
      </c>
      <c r="D45" t="n">
        <v>20097470</v>
      </c>
      <c r="E45">
        <f>sum(B45:D45)</f>
        <v/>
      </c>
      <c r="F45">
        <f>B45/E45</f>
        <v/>
      </c>
      <c r="G45">
        <f>C45/E45</f>
        <v/>
      </c>
      <c r="H45">
        <f>D45/E45</f>
        <v/>
      </c>
      <c r="I45">
        <f>G45+H45*2</f>
        <v/>
      </c>
      <c r="J45">
        <f>I45-J36</f>
        <v/>
      </c>
      <c r="K45" t="n">
        <v>5</v>
      </c>
      <c r="L45">
        <f>J45/K45*100/26.60/96</f>
        <v/>
      </c>
    </row>
    <row r="46" spans="1:12">
      <c r="A46" t="s">
        <v>26</v>
      </c>
      <c r="B46" t="n">
        <v>13651760</v>
      </c>
      <c r="C46" t="n">
        <v>19259430</v>
      </c>
      <c r="D46" t="n">
        <v>16142820</v>
      </c>
      <c r="E46">
        <f>sum(B46:D46)</f>
        <v/>
      </c>
      <c r="F46">
        <f>B46/E46</f>
        <v/>
      </c>
      <c r="G46">
        <f>C46/E46</f>
        <v/>
      </c>
      <c r="H46">
        <f>D46/E46</f>
        <v/>
      </c>
      <c r="I46">
        <f>G46+H46*2</f>
        <v/>
      </c>
      <c r="J46">
        <f>I46-J36</f>
        <v/>
      </c>
      <c r="K46" t="n">
        <v>5</v>
      </c>
      <c r="L46">
        <f>J46/K46*100/26.60/168</f>
        <v/>
      </c>
    </row>
    <row r="47" spans="1:12">
      <c r="A47" t="s">
        <v>27</v>
      </c>
      <c r="B47" t="n">
        <v>12442010</v>
      </c>
      <c r="C47" t="n">
        <v>15947060</v>
      </c>
      <c r="D47" t="n">
        <v>13577970</v>
      </c>
      <c r="E47">
        <f>sum(B47:D47)</f>
        <v/>
      </c>
      <c r="F47">
        <f>B47/E47</f>
        <v/>
      </c>
      <c r="G47">
        <f>C47/E47</f>
        <v/>
      </c>
      <c r="H47">
        <f>D47/E47</f>
        <v/>
      </c>
      <c r="I47">
        <f>G47+H47*2</f>
        <v/>
      </c>
      <c r="J47">
        <f>I47-J36</f>
        <v/>
      </c>
      <c r="K47" t="n">
        <v>5</v>
      </c>
      <c r="L47">
        <f>J47/K47*100/26.60/168</f>
        <v/>
      </c>
    </row>
    <row r="48" spans="1:12">
      <c r="A48" t="s"/>
    </row>
    <row r="49" spans="1:12">
      <c r="A49" t="s">
        <v>0</v>
      </c>
      <c r="B49" t="s">
        <v>1</v>
      </c>
      <c r="C49" t="s">
        <v>2</v>
      </c>
      <c r="D49" t="s">
        <v>3</v>
      </c>
    </row>
    <row r="50" spans="1:12">
      <c r="A50" t="s">
        <v>35</v>
      </c>
      <c r="B50" t="s">
        <v>5</v>
      </c>
      <c r="C50" t="s">
        <v>36</v>
      </c>
      <c r="D50" t="s">
        <v>37</v>
      </c>
    </row>
    <row r="51" spans="1:12">
      <c r="A51" t="s"/>
      <c r="B51" t="s">
        <v>8</v>
      </c>
      <c r="C51" t="s">
        <v>9</v>
      </c>
      <c r="D51" t="s">
        <v>10</v>
      </c>
      <c r="E51" t="s">
        <v>11</v>
      </c>
      <c r="F51" t="s">
        <v>8</v>
      </c>
      <c r="G51" t="s">
        <v>9</v>
      </c>
      <c r="H51" t="s">
        <v>10</v>
      </c>
      <c r="I51" t="s">
        <v>12</v>
      </c>
      <c r="J51" t="s">
        <v>13</v>
      </c>
      <c r="K51" t="s">
        <v>14</v>
      </c>
      <c r="L51" t="s">
        <v>15</v>
      </c>
    </row>
    <row r="52" spans="1:12">
      <c r="A52" t="s">
        <v>16</v>
      </c>
      <c r="B52" t="n">
        <v>5615942</v>
      </c>
      <c r="C52" t="n">
        <v>6049459</v>
      </c>
      <c r="D52" t="n">
        <v>3683591</v>
      </c>
      <c r="E52">
        <f>sum(B52:D52)</f>
        <v/>
      </c>
      <c r="F52">
        <f>B52/E52</f>
        <v/>
      </c>
      <c r="G52">
        <f>C52/E52</f>
        <v/>
      </c>
      <c r="H52">
        <f>D52/E52</f>
        <v/>
      </c>
      <c r="I52">
        <f>G52+H52*2</f>
        <v/>
      </c>
      <c r="J52">
        <f>average(I52:I53)</f>
        <v/>
      </c>
    </row>
    <row r="53" spans="1:12">
      <c r="A53" t="s">
        <v>17</v>
      </c>
      <c r="B53" t="n">
        <v>4944670</v>
      </c>
      <c r="C53" t="n">
        <v>5045670</v>
      </c>
      <c r="D53" t="n">
        <v>2911842</v>
      </c>
      <c r="E53">
        <f>sum(B53:D53)</f>
        <v/>
      </c>
      <c r="F53">
        <f>B53/E53</f>
        <v/>
      </c>
      <c r="G53">
        <f>C53/E53</f>
        <v/>
      </c>
      <c r="H53">
        <f>D53/E53</f>
        <v/>
      </c>
      <c r="I53">
        <f>G53+H53*2</f>
        <v/>
      </c>
    </row>
    <row r="54" spans="1:12">
      <c r="A54" t="s">
        <v>18</v>
      </c>
      <c r="B54" t="n">
        <v>5522228</v>
      </c>
      <c r="C54" t="n">
        <v>7238942</v>
      </c>
      <c r="D54" t="n">
        <v>5098071</v>
      </c>
      <c r="E54">
        <f>sum(B54:D54)</f>
        <v/>
      </c>
      <c r="F54">
        <f>B54/E54</f>
        <v/>
      </c>
      <c r="G54">
        <f>C54/E54</f>
        <v/>
      </c>
      <c r="H54">
        <f>D54/E54</f>
        <v/>
      </c>
      <c r="I54">
        <f>G54+H54*2</f>
        <v/>
      </c>
      <c r="J54">
        <f>I54-J52</f>
        <v/>
      </c>
      <c r="K54" t="n">
        <v>5</v>
      </c>
      <c r="L54">
        <f>J54/K54*100/27.85/8</f>
        <v/>
      </c>
    </row>
    <row r="55" spans="1:12">
      <c r="A55" t="s">
        <v>19</v>
      </c>
      <c r="B55" t="n">
        <v>4916423</v>
      </c>
      <c r="C55" t="n">
        <v>6251319</v>
      </c>
      <c r="D55" t="n">
        <v>4215525</v>
      </c>
      <c r="E55">
        <f>sum(B55:D55)</f>
        <v/>
      </c>
      <c r="F55">
        <f>B55/E55</f>
        <v/>
      </c>
      <c r="G55">
        <f>C55/E55</f>
        <v/>
      </c>
      <c r="H55">
        <f>D55/E55</f>
        <v/>
      </c>
      <c r="I55">
        <f>G55+H55*2</f>
        <v/>
      </c>
      <c r="J55">
        <f>I55-J52</f>
        <v/>
      </c>
      <c r="K55" t="n">
        <v>5</v>
      </c>
      <c r="L55">
        <f>J55/K55*100/27.85/8</f>
        <v/>
      </c>
    </row>
    <row r="56" spans="1:12">
      <c r="A56" t="s">
        <v>20</v>
      </c>
      <c r="B56" t="n">
        <v>2996387</v>
      </c>
      <c r="C56" t="n">
        <v>4482463</v>
      </c>
      <c r="D56" t="n">
        <v>3909766</v>
      </c>
      <c r="E56">
        <f>sum(B56:D56)</f>
        <v/>
      </c>
      <c r="F56">
        <f>B56/E56</f>
        <v/>
      </c>
      <c r="G56">
        <f>C56/E56</f>
        <v/>
      </c>
      <c r="H56">
        <f>D56/E56</f>
        <v/>
      </c>
      <c r="I56">
        <f>G56+H56*2</f>
        <v/>
      </c>
      <c r="J56">
        <f>I56-J52</f>
        <v/>
      </c>
      <c r="K56" t="n">
        <v>5</v>
      </c>
      <c r="L56">
        <f>J56/K56*100/27.85/24</f>
        <v/>
      </c>
    </row>
    <row r="57" spans="1:12">
      <c r="A57" t="s">
        <v>21</v>
      </c>
      <c r="B57" t="n">
        <v>3132506</v>
      </c>
      <c r="C57" t="n">
        <v>4769233</v>
      </c>
      <c r="D57" t="n">
        <v>3842012</v>
      </c>
      <c r="E57">
        <f>sum(B57:D57)</f>
        <v/>
      </c>
      <c r="F57">
        <f>B57/E57</f>
        <v/>
      </c>
      <c r="G57">
        <f>C57/E57</f>
        <v/>
      </c>
      <c r="H57">
        <f>D57/E57</f>
        <v/>
      </c>
      <c r="I57">
        <f>G57+H57*2</f>
        <v/>
      </c>
      <c r="J57">
        <f>I57-J52</f>
        <v/>
      </c>
      <c r="K57" t="n">
        <v>5</v>
      </c>
      <c r="L57">
        <f>J57/K57*100/27.85/24</f>
        <v/>
      </c>
    </row>
    <row r="58" spans="1:12">
      <c r="A58" t="s">
        <v>22</v>
      </c>
      <c r="B58" t="n">
        <v>49997</v>
      </c>
      <c r="C58" t="n">
        <v>128543</v>
      </c>
      <c r="D58" t="n">
        <v>54260</v>
      </c>
      <c r="E58">
        <f>sum(B58:D58)</f>
        <v/>
      </c>
      <c r="F58">
        <f>B58/E58</f>
        <v/>
      </c>
      <c r="G58">
        <f>C58/E58</f>
        <v/>
      </c>
      <c r="H58">
        <f>D58/E58</f>
        <v/>
      </c>
      <c r="I58">
        <f>G58+H58*2</f>
        <v/>
      </c>
      <c r="J58">
        <f>I58-J52</f>
        <v/>
      </c>
      <c r="K58" t="n">
        <v>5</v>
      </c>
      <c r="L58">
        <f>J58/K58*100/27.85/48</f>
        <v/>
      </c>
    </row>
    <row r="59" spans="1:12">
      <c r="A59" t="s">
        <v>23</v>
      </c>
      <c r="B59" t="n">
        <v>1021803</v>
      </c>
      <c r="C59" t="n">
        <v>2201349</v>
      </c>
      <c r="D59" t="n">
        <v>1851072</v>
      </c>
      <c r="E59">
        <f>sum(B59:D59)</f>
        <v/>
      </c>
      <c r="F59">
        <f>B59/E59</f>
        <v/>
      </c>
      <c r="G59">
        <f>C59/E59</f>
        <v/>
      </c>
      <c r="H59">
        <f>D59/E59</f>
        <v/>
      </c>
      <c r="I59">
        <f>G59+H59*2</f>
        <v/>
      </c>
      <c r="J59">
        <f>I59-J52</f>
        <v/>
      </c>
      <c r="K59" t="n">
        <v>5</v>
      </c>
      <c r="L59">
        <f>J59/K59*100/27.85/48</f>
        <v/>
      </c>
    </row>
    <row r="60" spans="1:12">
      <c r="A60" t="s">
        <v>24</v>
      </c>
      <c r="B60" t="n">
        <v>2411039</v>
      </c>
      <c r="C60" t="n">
        <v>4759781</v>
      </c>
      <c r="D60" t="n">
        <v>4622598</v>
      </c>
      <c r="E60">
        <f>sum(B60:D60)</f>
        <v/>
      </c>
      <c r="F60">
        <f>B60/E60</f>
        <v/>
      </c>
      <c r="G60">
        <f>C60/E60</f>
        <v/>
      </c>
      <c r="H60">
        <f>D60/E60</f>
        <v/>
      </c>
      <c r="I60">
        <f>G60+H60*2</f>
        <v/>
      </c>
      <c r="J60">
        <f>I60-J52</f>
        <v/>
      </c>
      <c r="K60" t="n">
        <v>5</v>
      </c>
      <c r="L60">
        <f>J60/K60*100/27.85/96</f>
        <v/>
      </c>
    </row>
    <row r="61" spans="1:12">
      <c r="A61" t="s">
        <v>25</v>
      </c>
      <c r="B61" t="n">
        <v>2025606</v>
      </c>
      <c r="C61" t="n">
        <v>4208692</v>
      </c>
      <c r="D61" t="n">
        <v>4037437</v>
      </c>
      <c r="E61">
        <f>sum(B61:D61)</f>
        <v/>
      </c>
      <c r="F61">
        <f>B61/E61</f>
        <v/>
      </c>
      <c r="G61">
        <f>C61/E61</f>
        <v/>
      </c>
      <c r="H61">
        <f>D61/E61</f>
        <v/>
      </c>
      <c r="I61">
        <f>G61+H61*2</f>
        <v/>
      </c>
      <c r="J61">
        <f>I61-J52</f>
        <v/>
      </c>
      <c r="K61" t="n">
        <v>5</v>
      </c>
      <c r="L61">
        <f>J61/K61*100/27.85/96</f>
        <v/>
      </c>
    </row>
    <row r="62" spans="1:12">
      <c r="A62" t="s">
        <v>26</v>
      </c>
      <c r="B62" t="n">
        <v>3148355</v>
      </c>
      <c r="C62" t="n">
        <v>6358834</v>
      </c>
      <c r="D62" t="n">
        <v>6693605</v>
      </c>
      <c r="E62">
        <f>sum(B62:D62)</f>
        <v/>
      </c>
      <c r="F62">
        <f>B62/E62</f>
        <v/>
      </c>
      <c r="G62">
        <f>C62/E62</f>
        <v/>
      </c>
      <c r="H62">
        <f>D62/E62</f>
        <v/>
      </c>
      <c r="I62">
        <f>G62+H62*2</f>
        <v/>
      </c>
      <c r="J62">
        <f>I62-J52</f>
        <v/>
      </c>
      <c r="K62" t="n">
        <v>5</v>
      </c>
      <c r="L62">
        <f>J62/K62*100/27.85/168</f>
        <v/>
      </c>
    </row>
    <row r="63" spans="1:12">
      <c r="A63" t="s">
        <v>27</v>
      </c>
      <c r="B63" t="n">
        <v>2918445</v>
      </c>
      <c r="C63" t="n">
        <v>6257767</v>
      </c>
      <c r="D63" t="n">
        <v>6181992</v>
      </c>
      <c r="E63">
        <f>sum(B63:D63)</f>
        <v/>
      </c>
      <c r="F63">
        <f>B63/E63</f>
        <v/>
      </c>
      <c r="G63">
        <f>C63/E63</f>
        <v/>
      </c>
      <c r="H63">
        <f>D63/E63</f>
        <v/>
      </c>
      <c r="I63">
        <f>G63+H63*2</f>
        <v/>
      </c>
      <c r="J63">
        <f>I63-J52</f>
        <v/>
      </c>
      <c r="K63" t="n">
        <v>5</v>
      </c>
      <c r="L63">
        <f>J63/K63*100/27.85/168</f>
        <v/>
      </c>
    </row>
    <row r="64" spans="1:12">
      <c r="A64" t="s"/>
    </row>
    <row r="65" spans="1:12">
      <c r="A65" t="s">
        <v>0</v>
      </c>
      <c r="B65" t="s">
        <v>1</v>
      </c>
      <c r="C65" t="s">
        <v>2</v>
      </c>
      <c r="D65" t="s">
        <v>3</v>
      </c>
    </row>
    <row r="66" spans="1:12">
      <c r="A66" t="s">
        <v>38</v>
      </c>
      <c r="B66" t="s">
        <v>32</v>
      </c>
      <c r="C66" t="s">
        <v>39</v>
      </c>
      <c r="D66" t="s">
        <v>40</v>
      </c>
    </row>
    <row r="67" spans="1:12">
      <c r="A67" t="s"/>
      <c r="B67" t="s">
        <v>8</v>
      </c>
      <c r="C67" t="s">
        <v>9</v>
      </c>
      <c r="D67" t="s">
        <v>10</v>
      </c>
      <c r="E67" t="s">
        <v>11</v>
      </c>
      <c r="F67" t="s">
        <v>8</v>
      </c>
      <c r="G67" t="s">
        <v>9</v>
      </c>
      <c r="H67" t="s">
        <v>10</v>
      </c>
      <c r="I67" t="s">
        <v>12</v>
      </c>
      <c r="J67" t="s">
        <v>13</v>
      </c>
      <c r="K67" t="s">
        <v>14</v>
      </c>
      <c r="L67" t="s">
        <v>15</v>
      </c>
    </row>
    <row r="68" spans="1:12">
      <c r="A68" t="s">
        <v>16</v>
      </c>
      <c r="B68" t="n">
        <v>18688740</v>
      </c>
      <c r="C68" t="n">
        <v>20438360</v>
      </c>
      <c r="D68" t="n">
        <v>13428150</v>
      </c>
      <c r="E68">
        <f>sum(B68:D68)</f>
        <v/>
      </c>
      <c r="F68">
        <f>B68/E68</f>
        <v/>
      </c>
      <c r="G68">
        <f>C68/E68</f>
        <v/>
      </c>
      <c r="H68">
        <f>D68/E68</f>
        <v/>
      </c>
      <c r="I68">
        <f>G68+H68*2</f>
        <v/>
      </c>
      <c r="J68">
        <f>average(I68:I69)</f>
        <v/>
      </c>
    </row>
    <row r="69" spans="1:12">
      <c r="A69" t="s">
        <v>17</v>
      </c>
      <c r="B69" t="n">
        <v>14790590</v>
      </c>
      <c r="C69" t="n">
        <v>16439430</v>
      </c>
      <c r="D69" t="n">
        <v>10540530</v>
      </c>
      <c r="E69">
        <f>sum(B69:D69)</f>
        <v/>
      </c>
      <c r="F69">
        <f>B69/E69</f>
        <v/>
      </c>
      <c r="G69">
        <f>C69/E69</f>
        <v/>
      </c>
      <c r="H69">
        <f>D69/E69</f>
        <v/>
      </c>
      <c r="I69">
        <f>G69+H69*2</f>
        <v/>
      </c>
    </row>
    <row r="70" spans="1:12">
      <c r="A70" t="s">
        <v>18</v>
      </c>
      <c r="B70" t="n">
        <v>11191750</v>
      </c>
      <c r="C70" t="n">
        <v>14817250</v>
      </c>
      <c r="D70" t="n">
        <v>12107800</v>
      </c>
      <c r="E70">
        <f>sum(B70:D70)</f>
        <v/>
      </c>
      <c r="F70">
        <f>B70/E70</f>
        <v/>
      </c>
      <c r="G70">
        <f>C70/E70</f>
        <v/>
      </c>
      <c r="H70">
        <f>D70/E70</f>
        <v/>
      </c>
      <c r="I70">
        <f>G70+H70*2</f>
        <v/>
      </c>
      <c r="J70">
        <f>I70-J68</f>
        <v/>
      </c>
      <c r="K70" t="n">
        <v>5</v>
      </c>
      <c r="L70">
        <f>J70/K70*100/50.32/8</f>
        <v/>
      </c>
    </row>
    <row r="71" spans="1:12">
      <c r="A71" t="s">
        <v>19</v>
      </c>
      <c r="B71" t="n">
        <v>13043390</v>
      </c>
      <c r="C71" t="n">
        <v>16516250</v>
      </c>
      <c r="D71" t="n">
        <v>13623940</v>
      </c>
      <c r="E71">
        <f>sum(B71:D71)</f>
        <v/>
      </c>
      <c r="F71">
        <f>B71/E71</f>
        <v/>
      </c>
      <c r="G71">
        <f>C71/E71</f>
        <v/>
      </c>
      <c r="H71">
        <f>D71/E71</f>
        <v/>
      </c>
      <c r="I71">
        <f>G71+H71*2</f>
        <v/>
      </c>
      <c r="J71">
        <f>I71-J68</f>
        <v/>
      </c>
      <c r="K71" t="n">
        <v>5</v>
      </c>
      <c r="L71">
        <f>J71/K71*100/50.32/8</f>
        <v/>
      </c>
    </row>
    <row r="72" spans="1:12">
      <c r="A72" t="s">
        <v>20</v>
      </c>
      <c r="B72" t="n">
        <v>5093817</v>
      </c>
      <c r="C72" t="n">
        <v>9014875</v>
      </c>
      <c r="D72" t="n">
        <v>9773906</v>
      </c>
      <c r="E72">
        <f>sum(B72:D72)</f>
        <v/>
      </c>
      <c r="F72">
        <f>B72/E72</f>
        <v/>
      </c>
      <c r="G72">
        <f>C72/E72</f>
        <v/>
      </c>
      <c r="H72">
        <f>D72/E72</f>
        <v/>
      </c>
      <c r="I72">
        <f>G72+H72*2</f>
        <v/>
      </c>
      <c r="J72">
        <f>I72-J68</f>
        <v/>
      </c>
      <c r="K72" t="n">
        <v>5</v>
      </c>
      <c r="L72">
        <f>J72/K72*100/50.32/24</f>
        <v/>
      </c>
    </row>
    <row r="73" spans="1:12">
      <c r="A73" t="s">
        <v>21</v>
      </c>
      <c r="B73" t="n">
        <v>5788053</v>
      </c>
      <c r="C73" t="n">
        <v>9466090</v>
      </c>
      <c r="D73" t="n">
        <v>10689510</v>
      </c>
      <c r="E73">
        <f>sum(B73:D73)</f>
        <v/>
      </c>
      <c r="F73">
        <f>B73/E73</f>
        <v/>
      </c>
      <c r="G73">
        <f>C73/E73</f>
        <v/>
      </c>
      <c r="H73">
        <f>D73/E73</f>
        <v/>
      </c>
      <c r="I73">
        <f>G73+H73*2</f>
        <v/>
      </c>
      <c r="J73">
        <f>I73-J68</f>
        <v/>
      </c>
      <c r="K73" t="n">
        <v>5</v>
      </c>
      <c r="L73">
        <f>J73/K73*100/50.32/24</f>
        <v/>
      </c>
    </row>
    <row r="74" spans="1:12">
      <c r="A74" t="s">
        <v>22</v>
      </c>
      <c r="B74" t="n">
        <v>3359616</v>
      </c>
      <c r="C74" t="n">
        <v>7678167</v>
      </c>
      <c r="D74" t="n">
        <v>10371370</v>
      </c>
      <c r="E74">
        <f>sum(B74:D74)</f>
        <v/>
      </c>
      <c r="F74">
        <f>B74/E74</f>
        <v/>
      </c>
      <c r="G74">
        <f>C74/E74</f>
        <v/>
      </c>
      <c r="H74">
        <f>D74/E74</f>
        <v/>
      </c>
      <c r="I74">
        <f>G74+H74*2</f>
        <v/>
      </c>
      <c r="J74">
        <f>I74-J68</f>
        <v/>
      </c>
      <c r="K74" t="n">
        <v>5</v>
      </c>
      <c r="L74">
        <f>J74/K74*100/50.32/48</f>
        <v/>
      </c>
    </row>
    <row r="75" spans="1:12">
      <c r="A75" t="s">
        <v>23</v>
      </c>
      <c r="B75" t="n">
        <v>2563458</v>
      </c>
      <c r="C75" t="n">
        <v>6438441</v>
      </c>
      <c r="D75" t="n">
        <v>9201099</v>
      </c>
      <c r="E75">
        <f>sum(B75:D75)</f>
        <v/>
      </c>
      <c r="F75">
        <f>B75/E75</f>
        <v/>
      </c>
      <c r="G75">
        <f>C75/E75</f>
        <v/>
      </c>
      <c r="H75">
        <f>D75/E75</f>
        <v/>
      </c>
      <c r="I75">
        <f>G75+H75*2</f>
        <v/>
      </c>
      <c r="J75">
        <f>I75-J68</f>
        <v/>
      </c>
      <c r="K75" t="n">
        <v>5</v>
      </c>
      <c r="L75">
        <f>J75/K75*100/50.32/48</f>
        <v/>
      </c>
    </row>
    <row r="76" spans="1:12">
      <c r="A76" t="s">
        <v>24</v>
      </c>
      <c r="B76" t="n">
        <v>4308471</v>
      </c>
      <c r="C76" t="n">
        <v>12216420</v>
      </c>
      <c r="D76" t="n">
        <v>18155220</v>
      </c>
      <c r="E76">
        <f>sum(B76:D76)</f>
        <v/>
      </c>
      <c r="F76">
        <f>B76/E76</f>
        <v/>
      </c>
      <c r="G76">
        <f>C76/E76</f>
        <v/>
      </c>
      <c r="H76">
        <f>D76/E76</f>
        <v/>
      </c>
      <c r="I76">
        <f>G76+H76*2</f>
        <v/>
      </c>
      <c r="J76">
        <f>I76-J68</f>
        <v/>
      </c>
      <c r="K76" t="n">
        <v>5</v>
      </c>
      <c r="L76">
        <f>J76/K76*100/50.32/96</f>
        <v/>
      </c>
    </row>
    <row r="77" spans="1:12">
      <c r="A77" t="s">
        <v>25</v>
      </c>
      <c r="B77" t="n">
        <v>3799165</v>
      </c>
      <c r="C77" t="n">
        <v>10815170</v>
      </c>
      <c r="D77" t="n">
        <v>15728380</v>
      </c>
      <c r="E77">
        <f>sum(B77:D77)</f>
        <v/>
      </c>
      <c r="F77">
        <f>B77/E77</f>
        <v/>
      </c>
      <c r="G77">
        <f>C77/E77</f>
        <v/>
      </c>
      <c r="H77">
        <f>D77/E77</f>
        <v/>
      </c>
      <c r="I77">
        <f>G77+H77*2</f>
        <v/>
      </c>
      <c r="J77">
        <f>I77-J68</f>
        <v/>
      </c>
      <c r="K77" t="n">
        <v>5</v>
      </c>
      <c r="L77">
        <f>J77/K77*100/50.32/96</f>
        <v/>
      </c>
    </row>
    <row r="78" spans="1:12">
      <c r="A78" t="s">
        <v>26</v>
      </c>
      <c r="B78" t="n">
        <v>6471705</v>
      </c>
      <c r="C78" t="n">
        <v>17915750</v>
      </c>
      <c r="D78" t="n">
        <v>27114790</v>
      </c>
      <c r="E78">
        <f>sum(B78:D78)</f>
        <v/>
      </c>
      <c r="F78">
        <f>B78/E78</f>
        <v/>
      </c>
      <c r="G78">
        <f>C78/E78</f>
        <v/>
      </c>
      <c r="H78">
        <f>D78/E78</f>
        <v/>
      </c>
      <c r="I78">
        <f>G78+H78*2</f>
        <v/>
      </c>
      <c r="J78">
        <f>I78-J68</f>
        <v/>
      </c>
      <c r="K78" t="n">
        <v>5</v>
      </c>
      <c r="L78">
        <f>J78/K78*100/50.32/168</f>
        <v/>
      </c>
    </row>
    <row r="79" spans="1:12">
      <c r="A79" t="s">
        <v>27</v>
      </c>
      <c r="B79" t="n">
        <v>4708741</v>
      </c>
      <c r="C79" t="n">
        <v>13758010</v>
      </c>
      <c r="D79" t="n">
        <v>21283280</v>
      </c>
      <c r="E79">
        <f>sum(B79:D79)</f>
        <v/>
      </c>
      <c r="F79">
        <f>B79/E79</f>
        <v/>
      </c>
      <c r="G79">
        <f>C79/E79</f>
        <v/>
      </c>
      <c r="H79">
        <f>D79/E79</f>
        <v/>
      </c>
      <c r="I79">
        <f>G79+H79*2</f>
        <v/>
      </c>
      <c r="J79">
        <f>I79-J68</f>
        <v/>
      </c>
      <c r="K79" t="n">
        <v>5</v>
      </c>
      <c r="L79">
        <f>J79/K79*100/50.32/168</f>
        <v/>
      </c>
    </row>
    <row r="80" spans="1:12">
      <c r="A80" t="s"/>
    </row>
    <row r="81" spans="1:12">
      <c r="A81" t="s">
        <v>0</v>
      </c>
      <c r="B81" t="s">
        <v>1</v>
      </c>
      <c r="C81" t="s">
        <v>2</v>
      </c>
      <c r="D81" t="s">
        <v>3</v>
      </c>
    </row>
    <row r="82" spans="1:12">
      <c r="A82" t="s">
        <v>41</v>
      </c>
      <c r="B82" t="s">
        <v>32</v>
      </c>
      <c r="C82" t="s">
        <v>42</v>
      </c>
      <c r="D82" t="s">
        <v>43</v>
      </c>
    </row>
    <row r="83" spans="1:12">
      <c r="A83" t="s"/>
      <c r="B83" t="s">
        <v>8</v>
      </c>
      <c r="C83" t="s">
        <v>9</v>
      </c>
      <c r="D83" t="s">
        <v>10</v>
      </c>
      <c r="E83" t="s">
        <v>11</v>
      </c>
      <c r="F83" t="s">
        <v>8</v>
      </c>
      <c r="G83" t="s">
        <v>9</v>
      </c>
      <c r="H83" t="s">
        <v>10</v>
      </c>
      <c r="I83" t="s">
        <v>12</v>
      </c>
      <c r="J83" t="s">
        <v>13</v>
      </c>
      <c r="K83" t="s">
        <v>14</v>
      </c>
      <c r="L83" t="s">
        <v>15</v>
      </c>
    </row>
    <row r="84" spans="1:12">
      <c r="A84" t="s">
        <v>16</v>
      </c>
      <c r="B84" t="n">
        <v>342224400</v>
      </c>
      <c r="C84" t="n">
        <v>4491200</v>
      </c>
      <c r="D84" t="n">
        <v>2653304</v>
      </c>
      <c r="E84">
        <f>sum(B84:D84)</f>
        <v/>
      </c>
      <c r="F84">
        <f>B84/E84</f>
        <v/>
      </c>
      <c r="G84">
        <f>C84/E84</f>
        <v/>
      </c>
      <c r="H84">
        <f>D84/E84</f>
        <v/>
      </c>
      <c r="I84">
        <f>G84+H84*2</f>
        <v/>
      </c>
      <c r="J84">
        <f>average(I84:I85)</f>
        <v/>
      </c>
    </row>
    <row r="85" spans="1:12">
      <c r="A85" t="s">
        <v>17</v>
      </c>
      <c r="B85" t="n">
        <v>404904500</v>
      </c>
      <c r="C85" t="n">
        <v>3407682</v>
      </c>
      <c r="D85" t="n">
        <v>1591430</v>
      </c>
      <c r="E85">
        <f>sum(B85:D85)</f>
        <v/>
      </c>
      <c r="F85">
        <f>B85/E85</f>
        <v/>
      </c>
      <c r="G85">
        <f>C85/E85</f>
        <v/>
      </c>
      <c r="H85">
        <f>D85/E85</f>
        <v/>
      </c>
      <c r="I85">
        <f>G85+H85*2</f>
        <v/>
      </c>
    </row>
    <row r="86" spans="1:12">
      <c r="A86" t="s">
        <v>18</v>
      </c>
      <c r="B86" t="n">
        <v>132746900</v>
      </c>
      <c r="C86" t="n">
        <v>2867422</v>
      </c>
      <c r="D86" t="n">
        <v>2082466</v>
      </c>
      <c r="E86">
        <f>sum(B86:D86)</f>
        <v/>
      </c>
      <c r="F86">
        <f>B86/E86</f>
        <v/>
      </c>
      <c r="G86">
        <f>C86/E86</f>
        <v/>
      </c>
      <c r="H86">
        <f>D86/E86</f>
        <v/>
      </c>
      <c r="I86">
        <f>G86+H86*2</f>
        <v/>
      </c>
      <c r="J86">
        <f>I86-J84</f>
        <v/>
      </c>
      <c r="K86" t="n">
        <v>5</v>
      </c>
      <c r="L86">
        <f>J86/K86*100/52.92/8</f>
        <v/>
      </c>
    </row>
    <row r="87" spans="1:12">
      <c r="A87" t="s">
        <v>19</v>
      </c>
      <c r="B87" t="n">
        <v>256684700</v>
      </c>
      <c r="C87" t="n">
        <v>3228219</v>
      </c>
      <c r="D87" t="n">
        <v>1779709</v>
      </c>
      <c r="E87">
        <f>sum(B87:D87)</f>
        <v/>
      </c>
      <c r="F87">
        <f>B87/E87</f>
        <v/>
      </c>
      <c r="G87">
        <f>C87/E87</f>
        <v/>
      </c>
      <c r="H87">
        <f>D87/E87</f>
        <v/>
      </c>
      <c r="I87">
        <f>G87+H87*2</f>
        <v/>
      </c>
      <c r="J87">
        <f>I87-J84</f>
        <v/>
      </c>
      <c r="K87" t="n">
        <v>5</v>
      </c>
      <c r="L87">
        <f>J87/K87*100/52.92/8</f>
        <v/>
      </c>
    </row>
    <row r="88" spans="1:12">
      <c r="A88" t="s">
        <v>20</v>
      </c>
      <c r="B88" t="n">
        <v>975015600</v>
      </c>
      <c r="C88" t="n">
        <v>2043233</v>
      </c>
      <c r="D88" t="n">
        <v>1871487</v>
      </c>
      <c r="E88">
        <f>sum(B88:D88)</f>
        <v/>
      </c>
      <c r="F88">
        <f>B88/E88</f>
        <v/>
      </c>
      <c r="G88">
        <f>C88/E88</f>
        <v/>
      </c>
      <c r="H88">
        <f>D88/E88</f>
        <v/>
      </c>
      <c r="I88">
        <f>G88+H88*2</f>
        <v/>
      </c>
      <c r="J88">
        <f>I88-J84</f>
        <v/>
      </c>
      <c r="K88" t="n">
        <v>5</v>
      </c>
      <c r="L88">
        <f>J88/K88*100/52.92/24</f>
        <v/>
      </c>
    </row>
    <row r="89" spans="1:12">
      <c r="A89" t="s">
        <v>21</v>
      </c>
      <c r="B89" t="n">
        <v>885461500</v>
      </c>
      <c r="C89" t="n">
        <v>999647</v>
      </c>
      <c r="D89" t="n">
        <v>1881262</v>
      </c>
      <c r="E89">
        <f>sum(B89:D89)</f>
        <v/>
      </c>
      <c r="F89">
        <f>B89/E89</f>
        <v/>
      </c>
      <c r="G89">
        <f>C89/E89</f>
        <v/>
      </c>
      <c r="H89">
        <f>D89/E89</f>
        <v/>
      </c>
      <c r="I89">
        <f>G89+H89*2</f>
        <v/>
      </c>
      <c r="J89">
        <f>I89-J84</f>
        <v/>
      </c>
      <c r="K89" t="n">
        <v>5</v>
      </c>
      <c r="L89">
        <f>J89/K89*100/52.92/24</f>
        <v/>
      </c>
    </row>
    <row r="90" spans="1:12">
      <c r="A90" t="s">
        <v>22</v>
      </c>
      <c r="B90" t="n">
        <v>50938</v>
      </c>
      <c r="C90" t="n">
        <v>45328</v>
      </c>
      <c r="D90" t="n">
        <v>46610</v>
      </c>
      <c r="E90">
        <f>sum(B90:D90)</f>
        <v/>
      </c>
      <c r="F90">
        <f>B90/E90</f>
        <v/>
      </c>
      <c r="G90">
        <f>C90/E90</f>
        <v/>
      </c>
      <c r="H90">
        <f>D90/E90</f>
        <v/>
      </c>
      <c r="I90">
        <f>G90+H90*2</f>
        <v/>
      </c>
      <c r="J90">
        <f>I90-J84</f>
        <v/>
      </c>
      <c r="K90" t="n">
        <v>5</v>
      </c>
      <c r="L90">
        <f>J90/K90*100/52.92/48</f>
        <v/>
      </c>
    </row>
    <row r="91" spans="1:12">
      <c r="A91" t="s">
        <v>23</v>
      </c>
      <c r="B91" t="n">
        <v>0</v>
      </c>
      <c r="C91" t="n">
        <v>0</v>
      </c>
      <c r="D91" t="n">
        <v>0</v>
      </c>
      <c r="E91">
        <f>sum(B91:D91)</f>
        <v/>
      </c>
      <c r="F91">
        <f>B91/E91</f>
        <v/>
      </c>
      <c r="G91">
        <f>C91/E91</f>
        <v/>
      </c>
      <c r="H91">
        <f>D91/E91</f>
        <v/>
      </c>
      <c r="I91">
        <f>G91+H91*2</f>
        <v/>
      </c>
      <c r="J91">
        <f>I91-J84</f>
        <v/>
      </c>
      <c r="K91" t="n">
        <v>5</v>
      </c>
      <c r="L91">
        <f>J91/K91*100/52.92/48</f>
        <v/>
      </c>
    </row>
    <row r="92" spans="1:12">
      <c r="A92" t="s">
        <v>24</v>
      </c>
      <c r="B92" t="n">
        <v>36061420</v>
      </c>
      <c r="C92" t="n">
        <v>1293000</v>
      </c>
      <c r="D92" t="n">
        <v>1971828</v>
      </c>
      <c r="E92">
        <f>sum(B92:D92)</f>
        <v/>
      </c>
      <c r="F92">
        <f>B92/E92</f>
        <v/>
      </c>
      <c r="G92">
        <f>C92/E92</f>
        <v/>
      </c>
      <c r="H92">
        <f>D92/E92</f>
        <v/>
      </c>
      <c r="I92">
        <f>G92+H92*2</f>
        <v/>
      </c>
      <c r="J92">
        <f>I92-J84</f>
        <v/>
      </c>
      <c r="K92" t="n">
        <v>5</v>
      </c>
      <c r="L92">
        <f>J92/K92*100/52.92/96</f>
        <v/>
      </c>
    </row>
    <row r="93" spans="1:12">
      <c r="A93" t="s">
        <v>25</v>
      </c>
      <c r="B93" t="n">
        <v>68691250</v>
      </c>
      <c r="C93" t="n">
        <v>2035341</v>
      </c>
      <c r="D93" t="n">
        <v>4687102</v>
      </c>
      <c r="E93">
        <f>sum(B93:D93)</f>
        <v/>
      </c>
      <c r="F93">
        <f>B93/E93</f>
        <v/>
      </c>
      <c r="G93">
        <f>C93/E93</f>
        <v/>
      </c>
      <c r="H93">
        <f>D93/E93</f>
        <v/>
      </c>
      <c r="I93">
        <f>G93+H93*2</f>
        <v/>
      </c>
      <c r="J93">
        <f>I93-J84</f>
        <v/>
      </c>
      <c r="K93" t="n">
        <v>5</v>
      </c>
      <c r="L93">
        <f>J93/K93*100/52.92/96</f>
        <v/>
      </c>
    </row>
    <row r="94" spans="1:12">
      <c r="A94" t="s">
        <v>26</v>
      </c>
      <c r="B94" t="n">
        <v>11432820</v>
      </c>
      <c r="C94" t="n">
        <v>1523338</v>
      </c>
      <c r="D94" t="n">
        <v>2922766</v>
      </c>
      <c r="E94">
        <f>sum(B94:D94)</f>
        <v/>
      </c>
      <c r="F94">
        <f>B94/E94</f>
        <v/>
      </c>
      <c r="G94">
        <f>C94/E94</f>
        <v/>
      </c>
      <c r="H94">
        <f>D94/E94</f>
        <v/>
      </c>
      <c r="I94">
        <f>G94+H94*2</f>
        <v/>
      </c>
      <c r="J94">
        <f>I94-J84</f>
        <v/>
      </c>
      <c r="K94" t="n">
        <v>5</v>
      </c>
      <c r="L94">
        <f>J94/K94*100/52.92/168</f>
        <v/>
      </c>
    </row>
    <row r="95" spans="1:12">
      <c r="A95" t="s">
        <v>27</v>
      </c>
      <c r="B95" t="n">
        <v>14742710</v>
      </c>
      <c r="C95" t="n">
        <v>942822</v>
      </c>
      <c r="D95" t="n">
        <v>1806531</v>
      </c>
      <c r="E95">
        <f>sum(B95:D95)</f>
        <v/>
      </c>
      <c r="F95">
        <f>B95/E95</f>
        <v/>
      </c>
      <c r="G95">
        <f>C95/E95</f>
        <v/>
      </c>
      <c r="H95">
        <f>D95/E95</f>
        <v/>
      </c>
      <c r="I95">
        <f>G95+H95*2</f>
        <v/>
      </c>
      <c r="J95">
        <f>I95-J84</f>
        <v/>
      </c>
      <c r="K95" t="n">
        <v>5</v>
      </c>
      <c r="L95">
        <f>J95/K95*100/52.92/168</f>
        <v/>
      </c>
    </row>
    <row r="96" spans="1:12">
      <c r="A96" t="s"/>
    </row>
    <row r="97" spans="1:12">
      <c r="A97" t="s">
        <v>0</v>
      </c>
      <c r="B97" t="s">
        <v>1</v>
      </c>
      <c r="C97" t="s">
        <v>2</v>
      </c>
      <c r="D97" t="s">
        <v>3</v>
      </c>
    </row>
    <row r="98" spans="1:12">
      <c r="A98" t="s">
        <v>44</v>
      </c>
      <c r="B98" t="s">
        <v>32</v>
      </c>
      <c r="C98" t="s">
        <v>45</v>
      </c>
      <c r="D98" t="s">
        <v>46</v>
      </c>
    </row>
    <row r="99" spans="1:12">
      <c r="A99" t="s"/>
      <c r="B99" t="s">
        <v>8</v>
      </c>
      <c r="C99" t="s">
        <v>9</v>
      </c>
      <c r="D99" t="s">
        <v>10</v>
      </c>
      <c r="E99" t="s">
        <v>11</v>
      </c>
      <c r="F99" t="s">
        <v>8</v>
      </c>
      <c r="G99" t="s">
        <v>9</v>
      </c>
      <c r="H99" t="s">
        <v>10</v>
      </c>
      <c r="I99" t="s">
        <v>12</v>
      </c>
      <c r="J99" t="s">
        <v>13</v>
      </c>
      <c r="K99" t="s">
        <v>14</v>
      </c>
      <c r="L99" t="s">
        <v>15</v>
      </c>
    </row>
    <row r="100" spans="1:12">
      <c r="A100" t="s">
        <v>16</v>
      </c>
      <c r="B100" t="n">
        <v>4856330</v>
      </c>
      <c r="C100" t="n">
        <v>7866015</v>
      </c>
      <c r="D100" t="n">
        <v>5557702</v>
      </c>
      <c r="E100">
        <f>sum(B100:D100)</f>
        <v/>
      </c>
      <c r="F100">
        <f>B100/E100</f>
        <v/>
      </c>
      <c r="G100">
        <f>C100/E100</f>
        <v/>
      </c>
      <c r="H100">
        <f>D100/E100</f>
        <v/>
      </c>
      <c r="I100">
        <f>G100+H100*2</f>
        <v/>
      </c>
      <c r="J100">
        <f>average(I100:I101)</f>
        <v/>
      </c>
    </row>
    <row r="101" spans="1:12">
      <c r="A101" t="s">
        <v>17</v>
      </c>
      <c r="B101" t="n">
        <v>16756130</v>
      </c>
      <c r="C101" t="n">
        <v>13473140</v>
      </c>
      <c r="D101" t="n">
        <v>6371322</v>
      </c>
      <c r="E101">
        <f>sum(B101:D101)</f>
        <v/>
      </c>
      <c r="F101">
        <f>B101/E101</f>
        <v/>
      </c>
      <c r="G101">
        <f>C101/E101</f>
        <v/>
      </c>
      <c r="H101">
        <f>D101/E101</f>
        <v/>
      </c>
      <c r="I101">
        <f>G101+H101*2</f>
        <v/>
      </c>
    </row>
    <row r="102" spans="1:12">
      <c r="A102" t="s">
        <v>18</v>
      </c>
      <c r="B102" t="n">
        <v>14270000</v>
      </c>
      <c r="C102" t="n">
        <v>14008030</v>
      </c>
      <c r="D102" t="n">
        <v>8889724</v>
      </c>
      <c r="E102">
        <f>sum(B102:D102)</f>
        <v/>
      </c>
      <c r="F102">
        <f>B102/E102</f>
        <v/>
      </c>
      <c r="G102">
        <f>C102/E102</f>
        <v/>
      </c>
      <c r="H102">
        <f>D102/E102</f>
        <v/>
      </c>
      <c r="I102">
        <f>G102+H102*2</f>
        <v/>
      </c>
      <c r="J102">
        <f>I102-J100</f>
        <v/>
      </c>
      <c r="K102" t="n">
        <v>5</v>
      </c>
      <c r="L102">
        <f>J102/K102*100/35.21/8</f>
        <v/>
      </c>
    </row>
    <row r="103" spans="1:12">
      <c r="A103" t="s">
        <v>19</v>
      </c>
      <c r="B103" t="n">
        <v>14285530</v>
      </c>
      <c r="C103" t="n">
        <v>14698330</v>
      </c>
      <c r="D103" t="n">
        <v>9603764</v>
      </c>
      <c r="E103">
        <f>sum(B103:D103)</f>
        <v/>
      </c>
      <c r="F103">
        <f>B103/E103</f>
        <v/>
      </c>
      <c r="G103">
        <f>C103/E103</f>
        <v/>
      </c>
      <c r="H103">
        <f>D103/E103</f>
        <v/>
      </c>
      <c r="I103">
        <f>G103+H103*2</f>
        <v/>
      </c>
      <c r="J103">
        <f>I103-J100</f>
        <v/>
      </c>
      <c r="K103" t="n">
        <v>5</v>
      </c>
      <c r="L103">
        <f>J103/K103*100/35.21/8</f>
        <v/>
      </c>
    </row>
    <row r="104" spans="1:12">
      <c r="A104" t="s">
        <v>20</v>
      </c>
      <c r="B104" t="n">
        <v>3271456</v>
      </c>
      <c r="C104" t="n">
        <v>7210112</v>
      </c>
      <c r="D104" t="n">
        <v>7951581</v>
      </c>
      <c r="E104">
        <f>sum(B104:D104)</f>
        <v/>
      </c>
      <c r="F104">
        <f>B104/E104</f>
        <v/>
      </c>
      <c r="G104">
        <f>C104/E104</f>
        <v/>
      </c>
      <c r="H104">
        <f>D104/E104</f>
        <v/>
      </c>
      <c r="I104">
        <f>G104+H104*2</f>
        <v/>
      </c>
      <c r="J104">
        <f>I104-J100</f>
        <v/>
      </c>
      <c r="K104" t="n">
        <v>5</v>
      </c>
      <c r="L104">
        <f>J104/K104*100/35.21/24</f>
        <v/>
      </c>
    </row>
    <row r="105" spans="1:12">
      <c r="A105" t="s">
        <v>21</v>
      </c>
      <c r="B105" t="n">
        <v>2596467</v>
      </c>
      <c r="C105" t="n">
        <v>6030922</v>
      </c>
      <c r="D105" t="n">
        <v>6394931</v>
      </c>
      <c r="E105">
        <f>sum(B105:D105)</f>
        <v/>
      </c>
      <c r="F105">
        <f>B105/E105</f>
        <v/>
      </c>
      <c r="G105">
        <f>C105/E105</f>
        <v/>
      </c>
      <c r="H105">
        <f>D105/E105</f>
        <v/>
      </c>
      <c r="I105">
        <f>G105+H105*2</f>
        <v/>
      </c>
      <c r="J105">
        <f>I105-J100</f>
        <v/>
      </c>
      <c r="K105" t="n">
        <v>5</v>
      </c>
      <c r="L105">
        <f>J105/K105*100/35.21/24</f>
        <v/>
      </c>
    </row>
    <row r="106" spans="1:12">
      <c r="A106" t="s">
        <v>22</v>
      </c>
      <c r="B106" t="n">
        <v>1501984</v>
      </c>
      <c r="C106" t="n">
        <v>4293508</v>
      </c>
      <c r="D106" t="n">
        <v>4824444</v>
      </c>
      <c r="E106">
        <f>sum(B106:D106)</f>
        <v/>
      </c>
      <c r="F106">
        <f>B106/E106</f>
        <v/>
      </c>
      <c r="G106">
        <f>C106/E106</f>
        <v/>
      </c>
      <c r="H106">
        <f>D106/E106</f>
        <v/>
      </c>
      <c r="I106">
        <f>G106+H106*2</f>
        <v/>
      </c>
      <c r="J106">
        <f>I106-J100</f>
        <v/>
      </c>
      <c r="K106" t="n">
        <v>5</v>
      </c>
      <c r="L106">
        <f>J106/K106*100/35.21/48</f>
        <v/>
      </c>
    </row>
    <row r="107" spans="1:12">
      <c r="A107" t="s">
        <v>23</v>
      </c>
      <c r="B107" t="n">
        <v>1578377</v>
      </c>
      <c r="C107" t="n">
        <v>4838529</v>
      </c>
      <c r="D107" t="n">
        <v>5815879</v>
      </c>
      <c r="E107">
        <f>sum(B107:D107)</f>
        <v/>
      </c>
      <c r="F107">
        <f>B107/E107</f>
        <v/>
      </c>
      <c r="G107">
        <f>C107/E107</f>
        <v/>
      </c>
      <c r="H107">
        <f>D107/E107</f>
        <v/>
      </c>
      <c r="I107">
        <f>G107+H107*2</f>
        <v/>
      </c>
      <c r="J107">
        <f>I107-J100</f>
        <v/>
      </c>
      <c r="K107" t="n">
        <v>5</v>
      </c>
      <c r="L107">
        <f>J107/K107*100/35.21/48</f>
        <v/>
      </c>
    </row>
    <row r="108" spans="1:12">
      <c r="A108" t="s">
        <v>24</v>
      </c>
      <c r="B108" t="n">
        <v>2761233</v>
      </c>
      <c r="C108" t="n">
        <v>7568667</v>
      </c>
      <c r="D108" t="n">
        <v>9170068</v>
      </c>
      <c r="E108">
        <f>sum(B108:D108)</f>
        <v/>
      </c>
      <c r="F108">
        <f>B108/E108</f>
        <v/>
      </c>
      <c r="G108">
        <f>C108/E108</f>
        <v/>
      </c>
      <c r="H108">
        <f>D108/E108</f>
        <v/>
      </c>
      <c r="I108">
        <f>G108+H108*2</f>
        <v/>
      </c>
      <c r="J108">
        <f>I108-J100</f>
        <v/>
      </c>
      <c r="K108" t="n">
        <v>5</v>
      </c>
      <c r="L108">
        <f>J108/K108*100/35.21/96</f>
        <v/>
      </c>
    </row>
    <row r="109" spans="1:12">
      <c r="A109" t="s">
        <v>25</v>
      </c>
      <c r="B109" t="n">
        <v>2520208</v>
      </c>
      <c r="C109" t="n">
        <v>8194792</v>
      </c>
      <c r="D109" t="n">
        <v>9602546</v>
      </c>
      <c r="E109">
        <f>sum(B109:D109)</f>
        <v/>
      </c>
      <c r="F109">
        <f>B109/E109</f>
        <v/>
      </c>
      <c r="G109">
        <f>C109/E109</f>
        <v/>
      </c>
      <c r="H109">
        <f>D109/E109</f>
        <v/>
      </c>
      <c r="I109">
        <f>G109+H109*2</f>
        <v/>
      </c>
      <c r="J109">
        <f>I109-J100</f>
        <v/>
      </c>
      <c r="K109" t="n">
        <v>5</v>
      </c>
      <c r="L109">
        <f>J109/K109*100/35.21/96</f>
        <v/>
      </c>
    </row>
    <row r="110" spans="1:12">
      <c r="A110" t="s">
        <v>26</v>
      </c>
      <c r="B110" t="n">
        <v>3125896</v>
      </c>
      <c r="C110" t="n">
        <v>9808810</v>
      </c>
      <c r="D110" t="n">
        <v>12550580</v>
      </c>
      <c r="E110">
        <f>sum(B110:D110)</f>
        <v/>
      </c>
      <c r="F110">
        <f>B110/E110</f>
        <v/>
      </c>
      <c r="G110">
        <f>C110/E110</f>
        <v/>
      </c>
      <c r="H110">
        <f>D110/E110</f>
        <v/>
      </c>
      <c r="I110">
        <f>G110+H110*2</f>
        <v/>
      </c>
      <c r="J110">
        <f>I110-J100</f>
        <v/>
      </c>
      <c r="K110" t="n">
        <v>5</v>
      </c>
      <c r="L110">
        <f>J110/K110*100/35.21/168</f>
        <v/>
      </c>
    </row>
    <row r="111" spans="1:12">
      <c r="A111" t="s">
        <v>27</v>
      </c>
      <c r="B111" t="n">
        <v>2818583</v>
      </c>
      <c r="C111" t="n">
        <v>8847412</v>
      </c>
      <c r="D111" t="n">
        <v>11080850</v>
      </c>
      <c r="E111">
        <f>sum(B111:D111)</f>
        <v/>
      </c>
      <c r="F111">
        <f>B111/E111</f>
        <v/>
      </c>
      <c r="G111">
        <f>C111/E111</f>
        <v/>
      </c>
      <c r="H111">
        <f>D111/E111</f>
        <v/>
      </c>
      <c r="I111">
        <f>G111+H111*2</f>
        <v/>
      </c>
      <c r="J111">
        <f>I111-J100</f>
        <v/>
      </c>
      <c r="K111" t="n">
        <v>5</v>
      </c>
      <c r="L111">
        <f>J111/K111*100/35.21/168</f>
        <v/>
      </c>
    </row>
    <row r="112" spans="1:12">
      <c r="A112" t="s"/>
    </row>
    <row r="113" spans="1:12">
      <c r="A113" t="s">
        <v>0</v>
      </c>
      <c r="B113" t="s">
        <v>1</v>
      </c>
      <c r="C113" t="s">
        <v>2</v>
      </c>
      <c r="D113" t="s">
        <v>3</v>
      </c>
    </row>
    <row r="114" spans="1:12">
      <c r="A114" t="s">
        <v>47</v>
      </c>
      <c r="B114" t="s">
        <v>32</v>
      </c>
      <c r="C114" t="s">
        <v>48</v>
      </c>
      <c r="D114" t="s">
        <v>49</v>
      </c>
    </row>
    <row r="115" spans="1:12">
      <c r="A115" t="s"/>
      <c r="B115" t="s">
        <v>8</v>
      </c>
      <c r="C115" t="s">
        <v>9</v>
      </c>
      <c r="D115" t="s">
        <v>10</v>
      </c>
      <c r="E115" t="s">
        <v>11</v>
      </c>
      <c r="F115" t="s">
        <v>8</v>
      </c>
      <c r="G115" t="s">
        <v>9</v>
      </c>
      <c r="H115" t="s">
        <v>10</v>
      </c>
      <c r="I115" t="s">
        <v>12</v>
      </c>
      <c r="J115" t="s">
        <v>13</v>
      </c>
      <c r="K115" t="s">
        <v>14</v>
      </c>
      <c r="L115" t="s">
        <v>15</v>
      </c>
    </row>
    <row r="116" spans="1:12">
      <c r="A116" t="s">
        <v>16</v>
      </c>
      <c r="B116" t="n">
        <v>7941013</v>
      </c>
      <c r="C116" t="n">
        <v>14082290</v>
      </c>
      <c r="D116" t="n">
        <v>13329050</v>
      </c>
      <c r="E116">
        <f>sum(B116:D116)</f>
        <v/>
      </c>
      <c r="F116">
        <f>B116/E116</f>
        <v/>
      </c>
      <c r="G116">
        <f>C116/E116</f>
        <v/>
      </c>
      <c r="H116">
        <f>D116/E116</f>
        <v/>
      </c>
      <c r="I116">
        <f>G116+H116*2</f>
        <v/>
      </c>
      <c r="J116">
        <f>average(I116:I117)</f>
        <v/>
      </c>
    </row>
    <row r="117" spans="1:12">
      <c r="A117" t="s">
        <v>17</v>
      </c>
      <c r="B117" t="n">
        <v>6799830</v>
      </c>
      <c r="C117" t="n">
        <v>12873200</v>
      </c>
      <c r="D117" t="n">
        <v>12558400</v>
      </c>
      <c r="E117">
        <f>sum(B117:D117)</f>
        <v/>
      </c>
      <c r="F117">
        <f>B117/E117</f>
        <v/>
      </c>
      <c r="G117">
        <f>C117/E117</f>
        <v/>
      </c>
      <c r="H117">
        <f>D117/E117</f>
        <v/>
      </c>
      <c r="I117">
        <f>G117+H117*2</f>
        <v/>
      </c>
    </row>
    <row r="118" spans="1:12">
      <c r="A118" t="s">
        <v>18</v>
      </c>
      <c r="B118" t="n">
        <v>6469680</v>
      </c>
      <c r="C118" t="n">
        <v>12278920</v>
      </c>
      <c r="D118" t="n">
        <v>14368280</v>
      </c>
      <c r="E118">
        <f>sum(B118:D118)</f>
        <v/>
      </c>
      <c r="F118">
        <f>B118/E118</f>
        <v/>
      </c>
      <c r="G118">
        <f>C118/E118</f>
        <v/>
      </c>
      <c r="H118">
        <f>D118/E118</f>
        <v/>
      </c>
      <c r="I118">
        <f>G118+H118*2</f>
        <v/>
      </c>
      <c r="J118">
        <f>I118-J116</f>
        <v/>
      </c>
      <c r="K118" t="n">
        <v>5</v>
      </c>
      <c r="L118">
        <f>J118/K118*100/46.36/8</f>
        <v/>
      </c>
    </row>
    <row r="119" spans="1:12">
      <c r="A119" t="s">
        <v>19</v>
      </c>
      <c r="B119" t="n">
        <v>7384690</v>
      </c>
      <c r="C119" t="n">
        <v>14763960</v>
      </c>
      <c r="D119" t="n">
        <v>16431970</v>
      </c>
      <c r="E119">
        <f>sum(B119:D119)</f>
        <v/>
      </c>
      <c r="F119">
        <f>B119/E119</f>
        <v/>
      </c>
      <c r="G119">
        <f>C119/E119</f>
        <v/>
      </c>
      <c r="H119">
        <f>D119/E119</f>
        <v/>
      </c>
      <c r="I119">
        <f>G119+H119*2</f>
        <v/>
      </c>
      <c r="J119">
        <f>I119-J116</f>
        <v/>
      </c>
      <c r="K119" t="n">
        <v>5</v>
      </c>
      <c r="L119">
        <f>J119/K119*100/46.36/8</f>
        <v/>
      </c>
    </row>
    <row r="120" spans="1:12">
      <c r="A120" t="s">
        <v>20</v>
      </c>
      <c r="B120" t="n">
        <v>3316995</v>
      </c>
      <c r="C120" t="n">
        <v>8248983</v>
      </c>
      <c r="D120" t="n">
        <v>11767810</v>
      </c>
      <c r="E120">
        <f>sum(B120:D120)</f>
        <v/>
      </c>
      <c r="F120">
        <f>B120/E120</f>
        <v/>
      </c>
      <c r="G120">
        <f>C120/E120</f>
        <v/>
      </c>
      <c r="H120">
        <f>D120/E120</f>
        <v/>
      </c>
      <c r="I120">
        <f>G120+H120*2</f>
        <v/>
      </c>
      <c r="J120">
        <f>I120-J116</f>
        <v/>
      </c>
      <c r="K120" t="n">
        <v>5</v>
      </c>
      <c r="L120">
        <f>J120/K120*100/46.36/24</f>
        <v/>
      </c>
    </row>
    <row r="121" spans="1:12">
      <c r="A121" t="s">
        <v>21</v>
      </c>
      <c r="B121" t="n">
        <v>2620689</v>
      </c>
      <c r="C121" t="n">
        <v>7632326</v>
      </c>
      <c r="D121" t="n">
        <v>10116260</v>
      </c>
      <c r="E121">
        <f>sum(B121:D121)</f>
        <v/>
      </c>
      <c r="F121">
        <f>B121/E121</f>
        <v/>
      </c>
      <c r="G121">
        <f>C121/E121</f>
        <v/>
      </c>
      <c r="H121">
        <f>D121/E121</f>
        <v/>
      </c>
      <c r="I121">
        <f>G121+H121*2</f>
        <v/>
      </c>
      <c r="J121">
        <f>I121-J116</f>
        <v/>
      </c>
      <c r="K121" t="n">
        <v>5</v>
      </c>
      <c r="L121">
        <f>J121/K121*100/46.36/24</f>
        <v/>
      </c>
    </row>
    <row r="122" spans="1:12">
      <c r="A122" t="s">
        <v>22</v>
      </c>
      <c r="B122" t="n">
        <v>487496</v>
      </c>
      <c r="C122" t="n">
        <v>1729211</v>
      </c>
      <c r="D122" t="n">
        <v>2847362</v>
      </c>
      <c r="E122">
        <f>sum(B122:D122)</f>
        <v/>
      </c>
      <c r="F122">
        <f>B122/E122</f>
        <v/>
      </c>
      <c r="G122">
        <f>C122/E122</f>
        <v/>
      </c>
      <c r="H122">
        <f>D122/E122</f>
        <v/>
      </c>
      <c r="I122">
        <f>G122+H122*2</f>
        <v/>
      </c>
      <c r="J122">
        <f>I122-J116</f>
        <v/>
      </c>
      <c r="K122" t="n">
        <v>5</v>
      </c>
      <c r="L122">
        <f>J122/K122*100/46.36/48</f>
        <v/>
      </c>
    </row>
    <row r="123" spans="1:12">
      <c r="A123" t="s">
        <v>23</v>
      </c>
      <c r="B123" t="n">
        <v>1084520</v>
      </c>
      <c r="C123" t="n">
        <v>3408886</v>
      </c>
      <c r="D123" t="n">
        <v>5409173</v>
      </c>
      <c r="E123">
        <f>sum(B123:D123)</f>
        <v/>
      </c>
      <c r="F123">
        <f>B123/E123</f>
        <v/>
      </c>
      <c r="G123">
        <f>C123/E123</f>
        <v/>
      </c>
      <c r="H123">
        <f>D123/E123</f>
        <v/>
      </c>
      <c r="I123">
        <f>G123+H123*2</f>
        <v/>
      </c>
      <c r="J123">
        <f>I123-J116</f>
        <v/>
      </c>
      <c r="K123" t="n">
        <v>5</v>
      </c>
      <c r="L123">
        <f>J123/K123*100/46.36/48</f>
        <v/>
      </c>
    </row>
    <row r="124" spans="1:12">
      <c r="A124" t="s">
        <v>24</v>
      </c>
      <c r="B124" t="n">
        <v>2050955</v>
      </c>
      <c r="C124" t="n">
        <v>8349230</v>
      </c>
      <c r="D124" t="n">
        <v>14471950</v>
      </c>
      <c r="E124">
        <f>sum(B124:D124)</f>
        <v/>
      </c>
      <c r="F124">
        <f>B124/E124</f>
        <v/>
      </c>
      <c r="G124">
        <f>C124/E124</f>
        <v/>
      </c>
      <c r="H124">
        <f>D124/E124</f>
        <v/>
      </c>
      <c r="I124">
        <f>G124+H124*2</f>
        <v/>
      </c>
      <c r="J124">
        <f>I124-J116</f>
        <v/>
      </c>
      <c r="K124" t="n">
        <v>5</v>
      </c>
      <c r="L124">
        <f>J124/K124*100/46.36/96</f>
        <v/>
      </c>
    </row>
    <row r="125" spans="1:12">
      <c r="A125" t="s">
        <v>25</v>
      </c>
      <c r="B125" t="n">
        <v>1514645</v>
      </c>
      <c r="C125" t="n">
        <v>5795631</v>
      </c>
      <c r="D125" t="n">
        <v>9405110</v>
      </c>
      <c r="E125">
        <f>sum(B125:D125)</f>
        <v/>
      </c>
      <c r="F125">
        <f>B125/E125</f>
        <v/>
      </c>
      <c r="G125">
        <f>C125/E125</f>
        <v/>
      </c>
      <c r="H125">
        <f>D125/E125</f>
        <v/>
      </c>
      <c r="I125">
        <f>G125+H125*2</f>
        <v/>
      </c>
      <c r="J125">
        <f>I125-J116</f>
        <v/>
      </c>
      <c r="K125" t="n">
        <v>5</v>
      </c>
      <c r="L125">
        <f>J125/K125*100/46.36/96</f>
        <v/>
      </c>
    </row>
    <row r="126" spans="1:12">
      <c r="A126" t="s">
        <v>26</v>
      </c>
      <c r="B126" t="n">
        <v>2867497</v>
      </c>
      <c r="C126" t="n">
        <v>10169820</v>
      </c>
      <c r="D126" t="n">
        <v>18927800</v>
      </c>
      <c r="E126">
        <f>sum(B126:D126)</f>
        <v/>
      </c>
      <c r="F126">
        <f>B126/E126</f>
        <v/>
      </c>
      <c r="G126">
        <f>C126/E126</f>
        <v/>
      </c>
      <c r="H126">
        <f>D126/E126</f>
        <v/>
      </c>
      <c r="I126">
        <f>G126+H126*2</f>
        <v/>
      </c>
      <c r="J126">
        <f>I126-J116</f>
        <v/>
      </c>
      <c r="K126" t="n">
        <v>5</v>
      </c>
      <c r="L126">
        <f>J126/K126*100/46.36/168</f>
        <v/>
      </c>
    </row>
    <row r="127" spans="1:12">
      <c r="A127" t="s">
        <v>27</v>
      </c>
      <c r="B127" t="n">
        <v>1845810</v>
      </c>
      <c r="C127" t="n">
        <v>6482865</v>
      </c>
      <c r="D127" t="n">
        <v>12278800</v>
      </c>
      <c r="E127">
        <f>sum(B127:D127)</f>
        <v/>
      </c>
      <c r="F127">
        <f>B127/E127</f>
        <v/>
      </c>
      <c r="G127">
        <f>C127/E127</f>
        <v/>
      </c>
      <c r="H127">
        <f>D127/E127</f>
        <v/>
      </c>
      <c r="I127">
        <f>G127+H127*2</f>
        <v/>
      </c>
      <c r="J127">
        <f>I127-J116</f>
        <v/>
      </c>
      <c r="K127" t="n">
        <v>5</v>
      </c>
      <c r="L127">
        <f>J127/K127*100/46.36/168</f>
        <v/>
      </c>
    </row>
    <row r="128" spans="1:12">
      <c r="A128" t="s"/>
    </row>
    <row r="129" spans="1:12">
      <c r="A129" t="s">
        <v>0</v>
      </c>
      <c r="B129" t="s">
        <v>1</v>
      </c>
      <c r="C129" t="s">
        <v>2</v>
      </c>
      <c r="D129" t="s">
        <v>3</v>
      </c>
    </row>
    <row r="130" spans="1:12">
      <c r="A130" t="s">
        <v>50</v>
      </c>
      <c r="B130" t="s">
        <v>51</v>
      </c>
      <c r="C130" t="s">
        <v>52</v>
      </c>
      <c r="D130" t="s">
        <v>49</v>
      </c>
    </row>
    <row r="131" spans="1:12">
      <c r="A131" t="s"/>
      <c r="B131" t="s">
        <v>8</v>
      </c>
      <c r="C131" t="s">
        <v>9</v>
      </c>
      <c r="D131" t="s">
        <v>10</v>
      </c>
      <c r="E131" t="s">
        <v>11</v>
      </c>
      <c r="F131" t="s">
        <v>8</v>
      </c>
      <c r="G131" t="s">
        <v>9</v>
      </c>
      <c r="H131" t="s">
        <v>10</v>
      </c>
      <c r="I131" t="s">
        <v>12</v>
      </c>
      <c r="J131" t="s">
        <v>13</v>
      </c>
      <c r="K131" t="s">
        <v>14</v>
      </c>
      <c r="L131" t="s">
        <v>15</v>
      </c>
    </row>
    <row r="132" spans="1:12">
      <c r="A132" t="s">
        <v>16</v>
      </c>
      <c r="B132" t="n">
        <v>21386310</v>
      </c>
      <c r="C132" t="n">
        <v>40115020</v>
      </c>
      <c r="D132" t="n">
        <v>40938910</v>
      </c>
      <c r="E132">
        <f>sum(B132:D132)</f>
        <v/>
      </c>
      <c r="F132">
        <f>B132/E132</f>
        <v/>
      </c>
      <c r="G132">
        <f>C132/E132</f>
        <v/>
      </c>
      <c r="H132">
        <f>D132/E132</f>
        <v/>
      </c>
      <c r="I132">
        <f>G132+H132*2</f>
        <v/>
      </c>
      <c r="J132">
        <f>average(I132:I133)</f>
        <v/>
      </c>
    </row>
    <row r="133" spans="1:12">
      <c r="A133" t="s">
        <v>17</v>
      </c>
      <c r="B133" t="n">
        <v>23206680</v>
      </c>
      <c r="C133" t="n">
        <v>43232470</v>
      </c>
      <c r="D133" t="n">
        <v>43684660</v>
      </c>
      <c r="E133">
        <f>sum(B133:D133)</f>
        <v/>
      </c>
      <c r="F133">
        <f>B133/E133</f>
        <v/>
      </c>
      <c r="G133">
        <f>C133/E133</f>
        <v/>
      </c>
      <c r="H133">
        <f>D133/E133</f>
        <v/>
      </c>
      <c r="I133">
        <f>G133+H133*2</f>
        <v/>
      </c>
    </row>
    <row r="134" spans="1:12">
      <c r="A134" t="s">
        <v>18</v>
      </c>
      <c r="B134" t="n">
        <v>20239450</v>
      </c>
      <c r="C134" t="n">
        <v>38615890</v>
      </c>
      <c r="D134" t="n">
        <v>45971790</v>
      </c>
      <c r="E134">
        <f>sum(B134:D134)</f>
        <v/>
      </c>
      <c r="F134">
        <f>B134/E134</f>
        <v/>
      </c>
      <c r="G134">
        <f>C134/E134</f>
        <v/>
      </c>
      <c r="H134">
        <f>D134/E134</f>
        <v/>
      </c>
      <c r="I134">
        <f>G134+H134*2</f>
        <v/>
      </c>
      <c r="J134">
        <f>I134-J132</f>
        <v/>
      </c>
      <c r="K134" t="n">
        <v>5</v>
      </c>
      <c r="L134">
        <f>J134/K134*100/46.36/8</f>
        <v/>
      </c>
    </row>
    <row r="135" spans="1:12">
      <c r="A135" t="s">
        <v>19</v>
      </c>
      <c r="B135" t="n">
        <v>23229690</v>
      </c>
      <c r="C135" t="n">
        <v>47465050</v>
      </c>
      <c r="D135" t="n">
        <v>52519520</v>
      </c>
      <c r="E135">
        <f>sum(B135:D135)</f>
        <v/>
      </c>
      <c r="F135">
        <f>B135/E135</f>
        <v/>
      </c>
      <c r="G135">
        <f>C135/E135</f>
        <v/>
      </c>
      <c r="H135">
        <f>D135/E135</f>
        <v/>
      </c>
      <c r="I135">
        <f>G135+H135*2</f>
        <v/>
      </c>
      <c r="J135">
        <f>I135-J132</f>
        <v/>
      </c>
      <c r="K135" t="n">
        <v>5</v>
      </c>
      <c r="L135">
        <f>J135/K135*100/46.36/8</f>
        <v/>
      </c>
    </row>
    <row r="136" spans="1:12">
      <c r="A136" t="s">
        <v>20</v>
      </c>
      <c r="B136" t="n">
        <v>10991720</v>
      </c>
      <c r="C136" t="n">
        <v>26085060</v>
      </c>
      <c r="D136" t="n">
        <v>36060130</v>
      </c>
      <c r="E136">
        <f>sum(B136:D136)</f>
        <v/>
      </c>
      <c r="F136">
        <f>B136/E136</f>
        <v/>
      </c>
      <c r="G136">
        <f>C136/E136</f>
        <v/>
      </c>
      <c r="H136">
        <f>D136/E136</f>
        <v/>
      </c>
      <c r="I136">
        <f>G136+H136*2</f>
        <v/>
      </c>
      <c r="J136">
        <f>I136-J132</f>
        <v/>
      </c>
      <c r="K136" t="n">
        <v>5</v>
      </c>
      <c r="L136">
        <f>J136/K136*100/46.36/24</f>
        <v/>
      </c>
    </row>
    <row r="137" spans="1:12">
      <c r="A137" t="s">
        <v>21</v>
      </c>
      <c r="B137" t="n">
        <v>9479220</v>
      </c>
      <c r="C137" t="n">
        <v>23192000</v>
      </c>
      <c r="D137" t="n">
        <v>31458310</v>
      </c>
      <c r="E137">
        <f>sum(B137:D137)</f>
        <v/>
      </c>
      <c r="F137">
        <f>B137/E137</f>
        <v/>
      </c>
      <c r="G137">
        <f>C137/E137</f>
        <v/>
      </c>
      <c r="H137">
        <f>D137/E137</f>
        <v/>
      </c>
      <c r="I137">
        <f>G137+H137*2</f>
        <v/>
      </c>
      <c r="J137">
        <f>I137-J132</f>
        <v/>
      </c>
      <c r="K137" t="n">
        <v>5</v>
      </c>
      <c r="L137">
        <f>J137/K137*100/46.36/24</f>
        <v/>
      </c>
    </row>
    <row r="138" spans="1:12">
      <c r="A138" t="s">
        <v>22</v>
      </c>
      <c r="B138" t="n">
        <v>5627350</v>
      </c>
      <c r="C138" t="n">
        <v>17337590</v>
      </c>
      <c r="D138" t="n">
        <v>29126390</v>
      </c>
      <c r="E138">
        <f>sum(B138:D138)</f>
        <v/>
      </c>
      <c r="F138">
        <f>B138/E138</f>
        <v/>
      </c>
      <c r="G138">
        <f>C138/E138</f>
        <v/>
      </c>
      <c r="H138">
        <f>D138/E138</f>
        <v/>
      </c>
      <c r="I138">
        <f>G138+H138*2</f>
        <v/>
      </c>
      <c r="J138">
        <f>I138-J132</f>
        <v/>
      </c>
      <c r="K138" t="n">
        <v>5</v>
      </c>
      <c r="L138">
        <f>J138/K138*100/46.36/48</f>
        <v/>
      </c>
    </row>
    <row r="139" spans="1:12">
      <c r="A139" t="s">
        <v>23</v>
      </c>
      <c r="B139" t="n">
        <v>6250792</v>
      </c>
      <c r="C139" t="n">
        <v>18206170</v>
      </c>
      <c r="D139" t="n">
        <v>29605580</v>
      </c>
      <c r="E139">
        <f>sum(B139:D139)</f>
        <v/>
      </c>
      <c r="F139">
        <f>B139/E139</f>
        <v/>
      </c>
      <c r="G139">
        <f>C139/E139</f>
        <v/>
      </c>
      <c r="H139">
        <f>D139/E139</f>
        <v/>
      </c>
      <c r="I139">
        <f>G139+H139*2</f>
        <v/>
      </c>
      <c r="J139">
        <f>I139-J132</f>
        <v/>
      </c>
      <c r="K139" t="n">
        <v>5</v>
      </c>
      <c r="L139">
        <f>J139/K139*100/46.36/48</f>
        <v/>
      </c>
    </row>
    <row r="140" spans="1:12">
      <c r="A140" t="s">
        <v>24</v>
      </c>
      <c r="B140" t="n">
        <v>7189472</v>
      </c>
      <c r="C140" t="n">
        <v>24445290</v>
      </c>
      <c r="D140" t="n">
        <v>44078630</v>
      </c>
      <c r="E140">
        <f>sum(B140:D140)</f>
        <v/>
      </c>
      <c r="F140">
        <f>B140/E140</f>
        <v/>
      </c>
      <c r="G140">
        <f>C140/E140</f>
        <v/>
      </c>
      <c r="H140">
        <f>D140/E140</f>
        <v/>
      </c>
      <c r="I140">
        <f>G140+H140*2</f>
        <v/>
      </c>
      <c r="J140">
        <f>I140-J132</f>
        <v/>
      </c>
      <c r="K140" t="n">
        <v>5</v>
      </c>
      <c r="L140">
        <f>J140/K140*100/46.36/96</f>
        <v/>
      </c>
    </row>
    <row r="141" spans="1:12">
      <c r="A141" t="s">
        <v>25</v>
      </c>
      <c r="B141" t="n">
        <v>6897575</v>
      </c>
      <c r="C141" t="n">
        <v>22353650</v>
      </c>
      <c r="D141" t="n">
        <v>40329160</v>
      </c>
      <c r="E141">
        <f>sum(B141:D141)</f>
        <v/>
      </c>
      <c r="F141">
        <f>B141/E141</f>
        <v/>
      </c>
      <c r="G141">
        <f>C141/E141</f>
        <v/>
      </c>
      <c r="H141">
        <f>D141/E141</f>
        <v/>
      </c>
      <c r="I141">
        <f>G141+H141*2</f>
        <v/>
      </c>
      <c r="J141">
        <f>I141-J132</f>
        <v/>
      </c>
      <c r="K141" t="n">
        <v>5</v>
      </c>
      <c r="L141">
        <f>J141/K141*100/46.36/96</f>
        <v/>
      </c>
    </row>
    <row r="142" spans="1:12">
      <c r="A142" t="s">
        <v>26</v>
      </c>
      <c r="B142" t="n">
        <v>11981030</v>
      </c>
      <c r="C142" t="n">
        <v>41975920</v>
      </c>
      <c r="D142" t="n">
        <v>73544090</v>
      </c>
      <c r="E142">
        <f>sum(B142:D142)</f>
        <v/>
      </c>
      <c r="F142">
        <f>B142/E142</f>
        <v/>
      </c>
      <c r="G142">
        <f>C142/E142</f>
        <v/>
      </c>
      <c r="H142">
        <f>D142/E142</f>
        <v/>
      </c>
      <c r="I142">
        <f>G142+H142*2</f>
        <v/>
      </c>
      <c r="J142">
        <f>I142-J132</f>
        <v/>
      </c>
      <c r="K142" t="n">
        <v>5</v>
      </c>
      <c r="L142">
        <f>J142/K142*100/46.36/168</f>
        <v/>
      </c>
    </row>
    <row r="143" spans="1:12">
      <c r="A143" t="s">
        <v>27</v>
      </c>
      <c r="B143" t="n">
        <v>8393996</v>
      </c>
      <c r="C143" t="n">
        <v>27170170</v>
      </c>
      <c r="D143" t="n">
        <v>48114160</v>
      </c>
      <c r="E143">
        <f>sum(B143:D143)</f>
        <v/>
      </c>
      <c r="F143">
        <f>B143/E143</f>
        <v/>
      </c>
      <c r="G143">
        <f>C143/E143</f>
        <v/>
      </c>
      <c r="H143">
        <f>D143/E143</f>
        <v/>
      </c>
      <c r="I143">
        <f>G143+H143*2</f>
        <v/>
      </c>
      <c r="J143">
        <f>I143-J132</f>
        <v/>
      </c>
      <c r="K143" t="n">
        <v>5</v>
      </c>
      <c r="L143">
        <f>J143/K143*100/46.36/168</f>
        <v/>
      </c>
    </row>
    <row r="144" spans="1:12">
      <c r="A144" t="s"/>
    </row>
    <row r="145" spans="1:12">
      <c r="A145" t="s">
        <v>0</v>
      </c>
      <c r="B145" t="s">
        <v>1</v>
      </c>
      <c r="C145" t="s">
        <v>2</v>
      </c>
      <c r="D145" t="s">
        <v>3</v>
      </c>
    </row>
    <row r="146" spans="1:12">
      <c r="A146" t="s">
        <v>53</v>
      </c>
      <c r="B146" t="s">
        <v>51</v>
      </c>
      <c r="C146" t="s">
        <v>54</v>
      </c>
      <c r="D146" t="s">
        <v>55</v>
      </c>
    </row>
    <row r="147" spans="1:12">
      <c r="A147" t="s"/>
      <c r="B147" t="s">
        <v>8</v>
      </c>
      <c r="C147" t="s">
        <v>9</v>
      </c>
      <c r="D147" t="s">
        <v>10</v>
      </c>
      <c r="E147" t="s">
        <v>11</v>
      </c>
      <c r="F147" t="s">
        <v>8</v>
      </c>
      <c r="G147" t="s">
        <v>9</v>
      </c>
      <c r="H147" t="s">
        <v>10</v>
      </c>
      <c r="I147" t="s">
        <v>12</v>
      </c>
      <c r="J147" t="s">
        <v>13</v>
      </c>
      <c r="K147" t="s">
        <v>14</v>
      </c>
      <c r="L147" t="s">
        <v>15</v>
      </c>
    </row>
    <row r="148" spans="1:12">
      <c r="A148" t="s">
        <v>16</v>
      </c>
      <c r="B148" t="n">
        <v>14829560</v>
      </c>
      <c r="C148" t="n">
        <v>17139740</v>
      </c>
      <c r="D148" t="n">
        <v>17216100</v>
      </c>
      <c r="E148">
        <f>sum(B148:D148)</f>
        <v/>
      </c>
      <c r="F148">
        <f>B148/E148</f>
        <v/>
      </c>
      <c r="G148">
        <f>C148/E148</f>
        <v/>
      </c>
      <c r="H148">
        <f>D148/E148</f>
        <v/>
      </c>
      <c r="I148">
        <f>G148+H148*2</f>
        <v/>
      </c>
      <c r="J148">
        <f>average(I148:I149)</f>
        <v/>
      </c>
    </row>
    <row r="149" spans="1:12">
      <c r="A149" t="s">
        <v>17</v>
      </c>
      <c r="B149" t="n">
        <v>16080910</v>
      </c>
      <c r="C149" t="n">
        <v>17815470</v>
      </c>
      <c r="D149" t="n">
        <v>18842870</v>
      </c>
      <c r="E149">
        <f>sum(B149:D149)</f>
        <v/>
      </c>
      <c r="F149">
        <f>B149/E149</f>
        <v/>
      </c>
      <c r="G149">
        <f>C149/E149</f>
        <v/>
      </c>
      <c r="H149">
        <f>D149/E149</f>
        <v/>
      </c>
      <c r="I149">
        <f>G149+H149*2</f>
        <v/>
      </c>
    </row>
    <row r="150" spans="1:12">
      <c r="A150" t="s">
        <v>18</v>
      </c>
      <c r="B150" t="n">
        <v>13669810</v>
      </c>
      <c r="C150" t="n">
        <v>16552620</v>
      </c>
      <c r="D150" t="n">
        <v>19470290</v>
      </c>
      <c r="E150">
        <f>sum(B150:D150)</f>
        <v/>
      </c>
      <c r="F150">
        <f>B150/E150</f>
        <v/>
      </c>
      <c r="G150">
        <f>C150/E150</f>
        <v/>
      </c>
      <c r="H150">
        <f>D150/E150</f>
        <v/>
      </c>
      <c r="I150">
        <f>G150+H150*2</f>
        <v/>
      </c>
      <c r="J150">
        <f>I150-J148</f>
        <v/>
      </c>
      <c r="K150" t="n">
        <v>5</v>
      </c>
      <c r="L150">
        <f>J150/K150*100/51.69/8</f>
        <v/>
      </c>
    </row>
    <row r="151" spans="1:12">
      <c r="A151" t="s">
        <v>19</v>
      </c>
      <c r="B151" t="n">
        <v>15221540</v>
      </c>
      <c r="C151" t="n">
        <v>17897780</v>
      </c>
      <c r="D151" t="n">
        <v>21577950</v>
      </c>
      <c r="E151">
        <f>sum(B151:D151)</f>
        <v/>
      </c>
      <c r="F151">
        <f>B151/E151</f>
        <v/>
      </c>
      <c r="G151">
        <f>C151/E151</f>
        <v/>
      </c>
      <c r="H151">
        <f>D151/E151</f>
        <v/>
      </c>
      <c r="I151">
        <f>G151+H151*2</f>
        <v/>
      </c>
      <c r="J151">
        <f>I151-J148</f>
        <v/>
      </c>
      <c r="K151" t="n">
        <v>5</v>
      </c>
      <c r="L151">
        <f>J151/K151*100/51.69/8</f>
        <v/>
      </c>
    </row>
    <row r="152" spans="1:12">
      <c r="A152" t="s">
        <v>20</v>
      </c>
      <c r="B152" t="n">
        <v>9821732</v>
      </c>
      <c r="C152" t="n">
        <v>8988866</v>
      </c>
      <c r="D152" t="n">
        <v>14353640</v>
      </c>
      <c r="E152">
        <f>sum(B152:D152)</f>
        <v/>
      </c>
      <c r="F152">
        <f>B152/E152</f>
        <v/>
      </c>
      <c r="G152">
        <f>C152/E152</f>
        <v/>
      </c>
      <c r="H152">
        <f>D152/E152</f>
        <v/>
      </c>
      <c r="I152">
        <f>G152+H152*2</f>
        <v/>
      </c>
      <c r="J152">
        <f>I152-J148</f>
        <v/>
      </c>
      <c r="K152" t="n">
        <v>5</v>
      </c>
      <c r="L152">
        <f>J152/K152*100/51.69/24</f>
        <v/>
      </c>
    </row>
    <row r="153" spans="1:12">
      <c r="A153" t="s">
        <v>21</v>
      </c>
      <c r="B153" t="n">
        <v>9972153</v>
      </c>
      <c r="C153" t="n">
        <v>9532912</v>
      </c>
      <c r="D153" t="n">
        <v>14869830</v>
      </c>
      <c r="E153">
        <f>sum(B153:D153)</f>
        <v/>
      </c>
      <c r="F153">
        <f>B153/E153</f>
        <v/>
      </c>
      <c r="G153">
        <f>C153/E153</f>
        <v/>
      </c>
      <c r="H153">
        <f>D153/E153</f>
        <v/>
      </c>
      <c r="I153">
        <f>G153+H153*2</f>
        <v/>
      </c>
      <c r="J153">
        <f>I153-J148</f>
        <v/>
      </c>
      <c r="K153" t="n">
        <v>5</v>
      </c>
      <c r="L153">
        <f>J153/K153*100/51.69/24</f>
        <v/>
      </c>
    </row>
    <row r="154" spans="1:12">
      <c r="A154" t="s">
        <v>22</v>
      </c>
      <c r="B154" t="n">
        <v>4456551</v>
      </c>
      <c r="C154" t="n">
        <v>5156771</v>
      </c>
      <c r="D154" t="n">
        <v>9724986</v>
      </c>
      <c r="E154">
        <f>sum(B154:D154)</f>
        <v/>
      </c>
      <c r="F154">
        <f>B154/E154</f>
        <v/>
      </c>
      <c r="G154">
        <f>C154/E154</f>
        <v/>
      </c>
      <c r="H154">
        <f>D154/E154</f>
        <v/>
      </c>
      <c r="I154">
        <f>G154+H154*2</f>
        <v/>
      </c>
      <c r="J154">
        <f>I154-J148</f>
        <v/>
      </c>
      <c r="K154" t="n">
        <v>5</v>
      </c>
      <c r="L154">
        <f>J154/K154*100/51.69/48</f>
        <v/>
      </c>
    </row>
    <row r="155" spans="1:12">
      <c r="A155" t="s">
        <v>23</v>
      </c>
      <c r="B155" t="n">
        <v>6243456</v>
      </c>
      <c r="C155" t="n">
        <v>5720670</v>
      </c>
      <c r="D155" t="n">
        <v>12018880</v>
      </c>
      <c r="E155">
        <f>sum(B155:D155)</f>
        <v/>
      </c>
      <c r="F155">
        <f>B155/E155</f>
        <v/>
      </c>
      <c r="G155">
        <f>C155/E155</f>
        <v/>
      </c>
      <c r="H155">
        <f>D155/E155</f>
        <v/>
      </c>
      <c r="I155">
        <f>G155+H155*2</f>
        <v/>
      </c>
      <c r="J155">
        <f>I155-J148</f>
        <v/>
      </c>
      <c r="K155" t="n">
        <v>5</v>
      </c>
      <c r="L155">
        <f>J155/K155*100/51.69/48</f>
        <v/>
      </c>
    </row>
    <row r="156" spans="1:12">
      <c r="A156" t="s">
        <v>24</v>
      </c>
      <c r="B156" t="n">
        <v>14953930</v>
      </c>
      <c r="C156" t="n">
        <v>10562710</v>
      </c>
      <c r="D156" t="n">
        <v>23702650</v>
      </c>
      <c r="E156">
        <f>sum(B156:D156)</f>
        <v/>
      </c>
      <c r="F156">
        <f>B156/E156</f>
        <v/>
      </c>
      <c r="G156">
        <f>C156/E156</f>
        <v/>
      </c>
      <c r="H156">
        <f>D156/E156</f>
        <v/>
      </c>
      <c r="I156">
        <f>G156+H156*2</f>
        <v/>
      </c>
      <c r="J156">
        <f>I156-J148</f>
        <v/>
      </c>
      <c r="K156" t="n">
        <v>5</v>
      </c>
      <c r="L156">
        <f>J156/K156*100/51.69/96</f>
        <v/>
      </c>
    </row>
    <row r="157" spans="1:12">
      <c r="A157" t="s">
        <v>25</v>
      </c>
      <c r="B157" t="n">
        <v>9196727</v>
      </c>
      <c r="C157" t="n">
        <v>9967405</v>
      </c>
      <c r="D157" t="n">
        <v>21383830</v>
      </c>
      <c r="E157">
        <f>sum(B157:D157)</f>
        <v/>
      </c>
      <c r="F157">
        <f>B157/E157</f>
        <v/>
      </c>
      <c r="G157">
        <f>C157/E157</f>
        <v/>
      </c>
      <c r="H157">
        <f>D157/E157</f>
        <v/>
      </c>
      <c r="I157">
        <f>G157+H157*2</f>
        <v/>
      </c>
      <c r="J157">
        <f>I157-J148</f>
        <v/>
      </c>
      <c r="K157" t="n">
        <v>5</v>
      </c>
      <c r="L157">
        <f>J157/K157*100/51.69/96</f>
        <v/>
      </c>
    </row>
    <row r="158" spans="1:12">
      <c r="A158" t="s">
        <v>26</v>
      </c>
      <c r="B158" t="n">
        <v>8440988</v>
      </c>
      <c r="C158" t="n">
        <v>10649540</v>
      </c>
      <c r="D158" t="n">
        <v>23206680</v>
      </c>
      <c r="E158">
        <f>sum(B158:D158)</f>
        <v/>
      </c>
      <c r="F158">
        <f>B158/E158</f>
        <v/>
      </c>
      <c r="G158">
        <f>C158/E158</f>
        <v/>
      </c>
      <c r="H158">
        <f>D158/E158</f>
        <v/>
      </c>
      <c r="I158">
        <f>G158+H158*2</f>
        <v/>
      </c>
      <c r="J158">
        <f>I158-J148</f>
        <v/>
      </c>
      <c r="K158" t="n">
        <v>5</v>
      </c>
      <c r="L158">
        <f>J158/K158*100/51.69/168</f>
        <v/>
      </c>
    </row>
    <row r="159" spans="1:12">
      <c r="A159" t="s">
        <v>27</v>
      </c>
      <c r="B159" t="n">
        <v>6776982</v>
      </c>
      <c r="C159" t="n">
        <v>10318930</v>
      </c>
      <c r="D159" t="n">
        <v>21278170</v>
      </c>
      <c r="E159">
        <f>sum(B159:D159)</f>
        <v/>
      </c>
      <c r="F159">
        <f>B159/E159</f>
        <v/>
      </c>
      <c r="G159">
        <f>C159/E159</f>
        <v/>
      </c>
      <c r="H159">
        <f>D159/E159</f>
        <v/>
      </c>
      <c r="I159">
        <f>G159+H159*2</f>
        <v/>
      </c>
      <c r="J159">
        <f>I159-J148</f>
        <v/>
      </c>
      <c r="K159" t="n">
        <v>5</v>
      </c>
      <c r="L159">
        <f>J159/K159*100/51.69/168</f>
        <v/>
      </c>
    </row>
    <row r="160" spans="1:12">
      <c r="A16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2018-07-21T13:48:09Z</dcterms:created>
  <dcterms:modified xsi:type="dcterms:W3CDTF">2018-07-21T13:48:09Z</dcterms:modified>
</cp:coreProperties>
</file>